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500" yWindow="0" windowWidth="21840" windowHeight="13740" tabRatio="500" firstSheet="2" activeTab="5"/>
  </bookViews>
  <sheets>
    <sheet name="Responses N=68" sheetId="1" r:id="rId1"/>
    <sheet name="Snapshot N=68" sheetId="2" r:id="rId2"/>
    <sheet name="Responses N=124" sheetId="3" r:id="rId3"/>
    <sheet name="Snapshot N=124" sheetId="4" r:id="rId4"/>
    <sheet name="Responses N=171" sheetId="5" r:id="rId5"/>
    <sheet name="Snapshot N=171" sheetId="6" r:id="rId6"/>
  </sheets>
  <definedNames>
    <definedName name="_xlnm._FilterDatabase" localSheetId="4" hidden="1">'Responses N=171'!$A$1:$BQ$172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L3" i="6" l="1"/>
  <c r="L2" i="6"/>
  <c r="BO2" i="5"/>
  <c r="BO3" i="5"/>
  <c r="BO4" i="5"/>
  <c r="BO5" i="5"/>
  <c r="BO6" i="5"/>
  <c r="BO7" i="5"/>
  <c r="BO8" i="5"/>
  <c r="BO9" i="5"/>
  <c r="BO10" i="5"/>
  <c r="BO11" i="5"/>
  <c r="BO12" i="5"/>
  <c r="BO13" i="5"/>
  <c r="BO14" i="5"/>
  <c r="BO15" i="5"/>
  <c r="BO16" i="5"/>
  <c r="BO17" i="5"/>
  <c r="BO18" i="5"/>
  <c r="BO19" i="5"/>
  <c r="BO20" i="5"/>
  <c r="BO21" i="5"/>
  <c r="BO22" i="5"/>
  <c r="BO23" i="5"/>
  <c r="BO24" i="5"/>
  <c r="BO25" i="5"/>
  <c r="BO26" i="5"/>
  <c r="BO27" i="5"/>
  <c r="BO28" i="5"/>
  <c r="BO29" i="5"/>
  <c r="BO30" i="5"/>
  <c r="BO31" i="5"/>
  <c r="BO32" i="5"/>
  <c r="BO33" i="5"/>
  <c r="BO34" i="5"/>
  <c r="BO35" i="5"/>
  <c r="BO36" i="5"/>
  <c r="BO37" i="5"/>
  <c r="BO38" i="5"/>
  <c r="BO39" i="5"/>
  <c r="BO40" i="5"/>
  <c r="BO41" i="5"/>
  <c r="BO42" i="5"/>
  <c r="BO43" i="5"/>
  <c r="BO44" i="5"/>
  <c r="BO45" i="5"/>
  <c r="BO46" i="5"/>
  <c r="BO47" i="5"/>
  <c r="BO48" i="5"/>
  <c r="BO49" i="5"/>
  <c r="BO50" i="5"/>
  <c r="BO51" i="5"/>
  <c r="BO52" i="5"/>
  <c r="BO53" i="5"/>
  <c r="BO54" i="5"/>
  <c r="BO55" i="5"/>
  <c r="BO56" i="5"/>
  <c r="BO57" i="5"/>
  <c r="BO58" i="5"/>
  <c r="BO59" i="5"/>
  <c r="BO60" i="5"/>
  <c r="BO61" i="5"/>
  <c r="BO62" i="5"/>
  <c r="BO63" i="5"/>
  <c r="BO64" i="5"/>
  <c r="BO65" i="5"/>
  <c r="BO66" i="5"/>
  <c r="BO67" i="5"/>
  <c r="BO68" i="5"/>
  <c r="BO69" i="5"/>
  <c r="BO70" i="5"/>
  <c r="BO71" i="5"/>
  <c r="BO72" i="5"/>
  <c r="BO73" i="5"/>
  <c r="BO74" i="5"/>
  <c r="BO75" i="5"/>
  <c r="BO76" i="5"/>
  <c r="BO77" i="5"/>
  <c r="BO78" i="5"/>
  <c r="BO79" i="5"/>
  <c r="BO80" i="5"/>
  <c r="BO81" i="5"/>
  <c r="BO82" i="5"/>
  <c r="BO83" i="5"/>
  <c r="BO84" i="5"/>
  <c r="BO85" i="5"/>
  <c r="BO86" i="5"/>
  <c r="BO87" i="5"/>
  <c r="BO88" i="5"/>
  <c r="BO89" i="5"/>
  <c r="BO90" i="5"/>
  <c r="BO91" i="5"/>
  <c r="BO92" i="5"/>
  <c r="BO93" i="5"/>
  <c r="BO94" i="5"/>
  <c r="BO95" i="5"/>
  <c r="BO96" i="5"/>
  <c r="BO97" i="5"/>
  <c r="BO98" i="5"/>
  <c r="BO99" i="5"/>
  <c r="BO100" i="5"/>
  <c r="BO101" i="5"/>
  <c r="BO102" i="5"/>
  <c r="BO103" i="5"/>
  <c r="BO104" i="5"/>
  <c r="BO105" i="5"/>
  <c r="BO106" i="5"/>
  <c r="BO107" i="5"/>
  <c r="BO108" i="5"/>
  <c r="BO109" i="5"/>
  <c r="BO110" i="5"/>
  <c r="BO111" i="5"/>
  <c r="BO112" i="5"/>
  <c r="BO113" i="5"/>
  <c r="BO114" i="5"/>
  <c r="BO115" i="5"/>
  <c r="BO116" i="5"/>
  <c r="BO117" i="5"/>
  <c r="BO118" i="5"/>
  <c r="BO119" i="5"/>
  <c r="BO120" i="5"/>
  <c r="BO121" i="5"/>
  <c r="BO122" i="5"/>
  <c r="BO123" i="5"/>
  <c r="BO124" i="5"/>
  <c r="BO125" i="5"/>
  <c r="BO126" i="5"/>
  <c r="BO127" i="5"/>
  <c r="BO128" i="5"/>
  <c r="BO129" i="5"/>
  <c r="BO130" i="5"/>
  <c r="BO131" i="5"/>
  <c r="BO132" i="5"/>
  <c r="BO133" i="5"/>
  <c r="BO134" i="5"/>
  <c r="BO135" i="5"/>
  <c r="BO136" i="5"/>
  <c r="BO137" i="5"/>
  <c r="BO138" i="5"/>
  <c r="BO139" i="5"/>
  <c r="BO140" i="5"/>
  <c r="BO141" i="5"/>
  <c r="BO142" i="5"/>
  <c r="BO143" i="5"/>
  <c r="BO144" i="5"/>
  <c r="BO145" i="5"/>
  <c r="BO146" i="5"/>
  <c r="BO147" i="5"/>
  <c r="BO148" i="5"/>
  <c r="BO149" i="5"/>
  <c r="BO150" i="5"/>
  <c r="BO151" i="5"/>
  <c r="BO152" i="5"/>
  <c r="BO153" i="5"/>
  <c r="BO154" i="5"/>
  <c r="BO155" i="5"/>
  <c r="BO156" i="5"/>
  <c r="BO157" i="5"/>
  <c r="BO158" i="5"/>
  <c r="BO159" i="5"/>
  <c r="BO160" i="5"/>
  <c r="BO161" i="5"/>
  <c r="BO162" i="5"/>
  <c r="BO163" i="5"/>
  <c r="BO164" i="5"/>
  <c r="BO165" i="5"/>
  <c r="BO166" i="5"/>
  <c r="BO167" i="5"/>
  <c r="BO168" i="5"/>
  <c r="BO169" i="5"/>
  <c r="BO170" i="5"/>
  <c r="BO171" i="5"/>
  <c r="BO172" i="5"/>
  <c r="DC7" i="6"/>
  <c r="DD7" i="6"/>
  <c r="DC8" i="6"/>
  <c r="DD8" i="6"/>
  <c r="DC9" i="6"/>
  <c r="DD9" i="6"/>
  <c r="DC10" i="6"/>
  <c r="DD10" i="6"/>
  <c r="DC6" i="6"/>
  <c r="DD6" i="6"/>
  <c r="DD3" i="6"/>
  <c r="DD4" i="6"/>
  <c r="DD2" i="6"/>
  <c r="DC4" i="6"/>
  <c r="DC3" i="6"/>
  <c r="DC2" i="6"/>
  <c r="CV6" i="6"/>
  <c r="CV7" i="6"/>
  <c r="CV8" i="6"/>
  <c r="CV9" i="6"/>
  <c r="CV10" i="6"/>
  <c r="CV3" i="6"/>
  <c r="CV4" i="6"/>
  <c r="CV5" i="6"/>
  <c r="BM60" i="5"/>
  <c r="BM166" i="5"/>
  <c r="BM156" i="5"/>
  <c r="BM154" i="5"/>
  <c r="BM152" i="5"/>
  <c r="BM150" i="5"/>
  <c r="BM146" i="5"/>
  <c r="BM144" i="5"/>
  <c r="BM139" i="5"/>
  <c r="BM136" i="5"/>
  <c r="BM132" i="5"/>
  <c r="BM129" i="5"/>
  <c r="BM115" i="5"/>
  <c r="BM108" i="5"/>
  <c r="BM100" i="5"/>
  <c r="BM99" i="5"/>
  <c r="BM98" i="5"/>
  <c r="BM94" i="5"/>
  <c r="BM86" i="5"/>
  <c r="BM82" i="5"/>
  <c r="BM74" i="5"/>
  <c r="BM73" i="5"/>
  <c r="BM70" i="5"/>
  <c r="BM67" i="5"/>
  <c r="BM59" i="5"/>
  <c r="BM58" i="5"/>
  <c r="BM57" i="5"/>
  <c r="BM53" i="5"/>
  <c r="BM46" i="5"/>
  <c r="BM45" i="5"/>
  <c r="BM44" i="5"/>
  <c r="BM40" i="5"/>
  <c r="BM36" i="5"/>
  <c r="BM33" i="5"/>
  <c r="BM31" i="5"/>
  <c r="BM30" i="5"/>
  <c r="BM22" i="5"/>
  <c r="BM6" i="5"/>
  <c r="BM2" i="5"/>
  <c r="CH2" i="6" a="1"/>
  <c r="CH2" i="6"/>
  <c r="BJ3" i="5"/>
  <c r="BJ4" i="5"/>
  <c r="BJ5" i="5"/>
  <c r="BJ7" i="5"/>
  <c r="BJ8" i="5"/>
  <c r="BJ9" i="5"/>
  <c r="BJ11" i="5"/>
  <c r="BJ12" i="5"/>
  <c r="BJ14" i="5"/>
  <c r="BJ15" i="5"/>
  <c r="BJ17" i="5"/>
  <c r="BJ19" i="5"/>
  <c r="BJ20" i="5"/>
  <c r="BJ21" i="5"/>
  <c r="BJ23" i="5"/>
  <c r="BJ26" i="5"/>
  <c r="BJ27" i="5"/>
  <c r="BJ28" i="5"/>
  <c r="BJ29" i="5"/>
  <c r="BJ32" i="5"/>
  <c r="BJ34" i="5"/>
  <c r="BJ35" i="5"/>
  <c r="BJ37" i="5"/>
  <c r="BJ38" i="5"/>
  <c r="BJ39" i="5"/>
  <c r="BJ42" i="5"/>
  <c r="BJ43" i="5"/>
  <c r="BJ47" i="5"/>
  <c r="BJ48" i="5"/>
  <c r="BJ49" i="5"/>
  <c r="BJ50" i="5"/>
  <c r="BJ51" i="5"/>
  <c r="BJ54" i="5"/>
  <c r="BJ55" i="5"/>
  <c r="BJ56" i="5"/>
  <c r="BJ62" i="5"/>
  <c r="BJ63" i="5"/>
  <c r="BJ65" i="5"/>
  <c r="BJ68" i="5"/>
  <c r="BJ69" i="5"/>
  <c r="BJ71" i="5"/>
  <c r="BJ77" i="5"/>
  <c r="BJ78" i="5"/>
  <c r="BJ79" i="5"/>
  <c r="BJ80" i="5"/>
  <c r="BJ81" i="5"/>
  <c r="BJ83" i="5"/>
  <c r="BJ84" i="5"/>
  <c r="BJ85" i="5"/>
  <c r="BJ88" i="5"/>
  <c r="BJ91" i="5"/>
  <c r="BJ92" i="5"/>
  <c r="BJ93" i="5"/>
  <c r="BJ95" i="5"/>
  <c r="BJ96" i="5"/>
  <c r="BJ97" i="5"/>
  <c r="BJ101" i="5"/>
  <c r="BJ102" i="5"/>
  <c r="BJ103" i="5"/>
  <c r="BJ104" i="5"/>
  <c r="BJ105" i="5"/>
  <c r="BJ107" i="5"/>
  <c r="BJ110" i="5"/>
  <c r="BJ111" i="5"/>
  <c r="BJ112" i="5"/>
  <c r="BJ113" i="5"/>
  <c r="BJ114" i="5"/>
  <c r="BJ116" i="5"/>
  <c r="BJ117" i="5"/>
  <c r="BJ118" i="5"/>
  <c r="BJ119" i="5"/>
  <c r="BJ120" i="5"/>
  <c r="BJ121" i="5"/>
  <c r="BJ122" i="5"/>
  <c r="BJ123" i="5"/>
  <c r="BJ125" i="5"/>
  <c r="BJ126" i="5"/>
  <c r="BJ128" i="5"/>
  <c r="BJ130" i="5"/>
  <c r="BJ131" i="5"/>
  <c r="BJ134" i="5"/>
  <c r="BJ135" i="5"/>
  <c r="BJ137" i="5"/>
  <c r="BJ138" i="5"/>
  <c r="BJ140" i="5"/>
  <c r="BJ141" i="5"/>
  <c r="BJ143" i="5"/>
  <c r="BJ145" i="5"/>
  <c r="BJ148" i="5"/>
  <c r="BJ149" i="5"/>
  <c r="BJ151" i="5"/>
  <c r="BJ153" i="5"/>
  <c r="BJ155" i="5"/>
  <c r="BJ157" i="5"/>
  <c r="BJ158" i="5"/>
  <c r="BJ160" i="5"/>
  <c r="BJ162" i="5"/>
  <c r="BJ163" i="5"/>
  <c r="BJ164" i="5"/>
  <c r="BJ165" i="5"/>
  <c r="BJ167" i="5"/>
  <c r="BJ168" i="5"/>
  <c r="BJ169" i="5"/>
  <c r="BJ170" i="5"/>
  <c r="BJ172" i="5"/>
  <c r="CI2" i="6" a="1"/>
  <c r="CI2" i="6"/>
  <c r="BX13" i="6"/>
  <c r="BB26" i="5"/>
  <c r="BB3" i="5"/>
  <c r="BB4" i="5"/>
  <c r="BB7" i="5"/>
  <c r="BB8" i="5"/>
  <c r="BB9" i="5"/>
  <c r="BB10" i="5"/>
  <c r="BB11" i="5"/>
  <c r="BB12" i="5"/>
  <c r="BB14" i="5"/>
  <c r="BB15" i="5"/>
  <c r="BB17" i="5"/>
  <c r="BB18" i="5"/>
  <c r="BB19" i="5"/>
  <c r="BB20" i="5"/>
  <c r="BB21" i="5"/>
  <c r="BB23" i="5"/>
  <c r="BB28" i="5"/>
  <c r="BB32" i="5"/>
  <c r="BB35" i="5"/>
  <c r="BB39" i="5"/>
  <c r="BB41" i="5"/>
  <c r="BB42" i="5"/>
  <c r="BB43" i="5"/>
  <c r="BB47" i="5"/>
  <c r="BB48" i="5"/>
  <c r="BB49" i="5"/>
  <c r="BB50" i="5"/>
  <c r="BB51" i="5"/>
  <c r="BB52" i="5"/>
  <c r="BB54" i="5"/>
  <c r="BB55" i="5"/>
  <c r="BB56" i="5"/>
  <c r="BB63" i="5"/>
  <c r="BB64" i="5"/>
  <c r="BB65" i="5"/>
  <c r="BB131" i="5"/>
  <c r="BB133" i="5"/>
  <c r="BB135" i="5"/>
  <c r="BB137" i="5"/>
  <c r="BB140" i="5"/>
  <c r="BB141" i="5"/>
  <c r="BB143" i="5"/>
  <c r="BB145" i="5"/>
  <c r="BB147" i="5"/>
  <c r="BB149" i="5"/>
  <c r="BB151" i="5"/>
  <c r="BB153" i="5"/>
  <c r="BB155" i="5"/>
  <c r="BB157" i="5"/>
  <c r="BB158" i="5"/>
  <c r="BB159" i="5"/>
  <c r="BB160" i="5"/>
  <c r="BB162" i="5"/>
  <c r="BB163" i="5"/>
  <c r="BB164" i="5"/>
  <c r="BB165" i="5"/>
  <c r="BB170" i="5"/>
  <c r="BB68" i="5"/>
  <c r="BB69" i="5"/>
  <c r="BB71" i="5"/>
  <c r="BB77" i="5"/>
  <c r="BB78" i="5"/>
  <c r="BB79" i="5"/>
  <c r="BB80" i="5"/>
  <c r="BB81" i="5"/>
  <c r="BB83" i="5"/>
  <c r="BB84" i="5"/>
  <c r="BB85" i="5"/>
  <c r="BB88" i="5"/>
  <c r="BB89" i="5"/>
  <c r="BB91" i="5"/>
  <c r="BB92" i="5"/>
  <c r="BB93" i="5"/>
  <c r="BB95" i="5"/>
  <c r="BB96" i="5"/>
  <c r="BB97" i="5"/>
  <c r="BB101" i="5"/>
  <c r="BB102" i="5"/>
  <c r="BB103" i="5"/>
  <c r="BB104" i="5"/>
  <c r="BB105" i="5"/>
  <c r="BB106" i="5"/>
  <c r="BB107" i="5"/>
  <c r="BB109" i="5"/>
  <c r="BB110" i="5"/>
  <c r="BB111" i="5"/>
  <c r="BB112" i="5"/>
  <c r="BB113" i="5"/>
  <c r="BB114" i="5"/>
  <c r="BB116" i="5"/>
  <c r="BB117" i="5"/>
  <c r="BB118" i="5"/>
  <c r="BB119" i="5"/>
  <c r="BB120" i="5"/>
  <c r="BB121" i="5"/>
  <c r="BB122" i="5"/>
  <c r="BB123" i="5"/>
  <c r="BB125" i="5"/>
  <c r="BB126" i="5"/>
  <c r="BB128" i="5"/>
  <c r="BB130" i="5"/>
  <c r="BX11" i="6"/>
  <c r="BW2" i="6" a="1"/>
  <c r="BW2" i="6"/>
  <c r="BX2" i="6" a="1"/>
  <c r="BX2" i="6"/>
  <c r="BR2" i="6" a="1"/>
  <c r="BR2" i="6"/>
  <c r="BS2" i="6" a="1"/>
  <c r="BS2" i="6"/>
  <c r="BT2" i="6"/>
  <c r="DA4" i="6"/>
  <c r="CZ2" i="6" a="1"/>
  <c r="CZ2" i="6"/>
  <c r="DA2" i="6" a="1"/>
  <c r="DA2" i="6"/>
  <c r="CS26" i="6"/>
  <c r="CR2" i="6" a="1"/>
  <c r="CR2" i="6"/>
  <c r="CS2" i="6" a="1"/>
  <c r="CS2" i="6"/>
  <c r="CQ4" i="6"/>
  <c r="CQ3" i="6"/>
  <c r="CQ2" i="6"/>
  <c r="CO5" i="6"/>
  <c r="CN2" i="6" a="1"/>
  <c r="CN2" i="6"/>
  <c r="CO2" i="6" a="1"/>
  <c r="CO2" i="6"/>
  <c r="CK2" i="6" a="1"/>
  <c r="CK2" i="6"/>
  <c r="CL2" i="6" a="1"/>
  <c r="CL2" i="6"/>
  <c r="CG51" i="6"/>
  <c r="CF2" i="6" a="1"/>
  <c r="CF2" i="6"/>
  <c r="CG2" i="6" a="1"/>
  <c r="CG2" i="6"/>
  <c r="CE4" i="6"/>
  <c r="CE3" i="6"/>
  <c r="CE2" i="6"/>
  <c r="BZ5" i="6"/>
  <c r="CC11" i="6"/>
  <c r="CB2" i="6" a="1"/>
  <c r="CB2" i="6"/>
  <c r="CC2" i="6" a="1"/>
  <c r="CC2" i="6"/>
  <c r="BY2" i="6" a="1"/>
  <c r="BY2" i="6"/>
  <c r="BZ2" i="6" a="1"/>
  <c r="BZ2" i="6"/>
  <c r="BV23" i="6"/>
  <c r="BU2" i="6" a="1"/>
  <c r="BU2" i="6"/>
  <c r="BV2" i="6" a="1"/>
  <c r="BV2" i="6"/>
  <c r="BS4" i="6"/>
  <c r="BN2" i="6" a="1"/>
  <c r="BN2" i="6"/>
  <c r="BO2" i="6" a="1"/>
  <c r="BO2" i="6"/>
  <c r="BQ18" i="6"/>
  <c r="BP2" i="6" a="1"/>
  <c r="BP2" i="6"/>
  <c r="BQ2" i="6" a="1"/>
  <c r="BQ2" i="6"/>
  <c r="BO24" i="6"/>
  <c r="BN3" i="6" a="1"/>
  <c r="BN3" i="6"/>
  <c r="BO3" i="6" a="1"/>
  <c r="BO3" i="6"/>
  <c r="BN4" i="6" a="1"/>
  <c r="BN4" i="6"/>
  <c r="BO4" i="6" a="1"/>
  <c r="BO4" i="6"/>
  <c r="BN5" i="6" a="1"/>
  <c r="BN5" i="6"/>
  <c r="BO5" i="6" a="1"/>
  <c r="BO5" i="6"/>
  <c r="BN6" i="6" a="1"/>
  <c r="BN6" i="6"/>
  <c r="BO6" i="6" a="1"/>
  <c r="BO6" i="6"/>
  <c r="BN7" i="6" a="1"/>
  <c r="BN7" i="6"/>
  <c r="BO7" i="6" a="1"/>
  <c r="BO7" i="6"/>
  <c r="BN8" i="6" a="1"/>
  <c r="BN8" i="6"/>
  <c r="BO8" i="6" a="1"/>
  <c r="BO8" i="6"/>
  <c r="BN9" i="6" a="1"/>
  <c r="BN9" i="6"/>
  <c r="BO9" i="6" a="1"/>
  <c r="BO9" i="6"/>
  <c r="BN10" i="6" a="1"/>
  <c r="BN10" i="6"/>
  <c r="BO10" i="6" a="1"/>
  <c r="BO10" i="6"/>
  <c r="BN11" i="6" a="1"/>
  <c r="BN11" i="6"/>
  <c r="BO11" i="6" a="1"/>
  <c r="BO11" i="6"/>
  <c r="BN12" i="6" a="1"/>
  <c r="BN12" i="6"/>
  <c r="BO12" i="6" a="1"/>
  <c r="BO12" i="6"/>
  <c r="BN13" i="6" a="1"/>
  <c r="BN13" i="6"/>
  <c r="BO13" i="6" a="1"/>
  <c r="BO13" i="6"/>
  <c r="BN14" i="6" a="1"/>
  <c r="BN14" i="6"/>
  <c r="BO14" i="6" a="1"/>
  <c r="BO14" i="6"/>
  <c r="BN15" i="6" a="1"/>
  <c r="BN15" i="6"/>
  <c r="BO15" i="6" a="1"/>
  <c r="BO15" i="6"/>
  <c r="BM22" i="6"/>
  <c r="BL2" i="6" a="1"/>
  <c r="BL2" i="6"/>
  <c r="BM2" i="6" a="1"/>
  <c r="BM2" i="6"/>
  <c r="BK37" i="6"/>
  <c r="BJ2" i="6" a="1"/>
  <c r="BJ2" i="6"/>
  <c r="BK2" i="6" a="1"/>
  <c r="BK2" i="6"/>
  <c r="AM2" i="5"/>
  <c r="AM3" i="5"/>
  <c r="AM5" i="5"/>
  <c r="AM7" i="5"/>
  <c r="AM9" i="5"/>
  <c r="AM10" i="5"/>
  <c r="AM12" i="5"/>
  <c r="AM15" i="5"/>
  <c r="AM16" i="5"/>
  <c r="AM17" i="5"/>
  <c r="AM19" i="5"/>
  <c r="AM21" i="5"/>
  <c r="AM22" i="5"/>
  <c r="AM25" i="5"/>
  <c r="AM28" i="5"/>
  <c r="AM30" i="5"/>
  <c r="AM31" i="5"/>
  <c r="AM32" i="5"/>
  <c r="AM34" i="5"/>
  <c r="AM35" i="5"/>
  <c r="AM37" i="5"/>
  <c r="AM39" i="5"/>
  <c r="AM42" i="5"/>
  <c r="AM44" i="5"/>
  <c r="AM45" i="5"/>
  <c r="AM50" i="5"/>
  <c r="AM52" i="5"/>
  <c r="AM56" i="5"/>
  <c r="AM58" i="5"/>
  <c r="AM59" i="5"/>
  <c r="AM60" i="5"/>
  <c r="AM63" i="5"/>
  <c r="AM64" i="5"/>
  <c r="AM67" i="5"/>
  <c r="AM68" i="5"/>
  <c r="AM69" i="5"/>
  <c r="AM71" i="5"/>
  <c r="AM79" i="5"/>
  <c r="AM80" i="5"/>
  <c r="AM81" i="5"/>
  <c r="AM82" i="5"/>
  <c r="AM83" i="5"/>
  <c r="AM85" i="5"/>
  <c r="AM86" i="5"/>
  <c r="AM90" i="5"/>
  <c r="AM91" i="5"/>
  <c r="AM94" i="5"/>
  <c r="AM98" i="5"/>
  <c r="AM99" i="5"/>
  <c r="AM100" i="5"/>
  <c r="AM101" i="5"/>
  <c r="AM102" i="5"/>
  <c r="AM106" i="5"/>
  <c r="AM107" i="5"/>
  <c r="AM111" i="5"/>
  <c r="AM119" i="5"/>
  <c r="AM120" i="5"/>
  <c r="AM121" i="5"/>
  <c r="AM122" i="5"/>
  <c r="AM124" i="5"/>
  <c r="AM126" i="5"/>
  <c r="AM127" i="5"/>
  <c r="AM128" i="5"/>
  <c r="AM130" i="5"/>
  <c r="AM131" i="5"/>
  <c r="AM135" i="5"/>
  <c r="AM137" i="5"/>
  <c r="AM138" i="5"/>
  <c r="AM139" i="5"/>
  <c r="AM140" i="5"/>
  <c r="AM143" i="5"/>
  <c r="AM144" i="5"/>
  <c r="AM145" i="5"/>
  <c r="AM146" i="5"/>
  <c r="AM147" i="5"/>
  <c r="AM149" i="5"/>
  <c r="AM150" i="5"/>
  <c r="AM152" i="5"/>
  <c r="AM153" i="5"/>
  <c r="AM159" i="5"/>
  <c r="AM160" i="5"/>
  <c r="AM161" i="5"/>
  <c r="AM163" i="5"/>
  <c r="AM166" i="5"/>
  <c r="AM170" i="5"/>
  <c r="BI4" i="6"/>
  <c r="BI3" i="6"/>
  <c r="BI5" i="6"/>
  <c r="BI2" i="6"/>
  <c r="BG4" i="6"/>
  <c r="BF2" i="6" a="1"/>
  <c r="BF2" i="6"/>
  <c r="BG2" i="6" a="1"/>
  <c r="BG2" i="6"/>
  <c r="BD5" i="6"/>
  <c r="BD4" i="6"/>
  <c r="BD3" i="6"/>
  <c r="BD2" i="6"/>
  <c r="BB4" i="6"/>
  <c r="BA2" i="6" a="1"/>
  <c r="BA2" i="6"/>
  <c r="BB2" i="6" a="1"/>
  <c r="BB2" i="6"/>
  <c r="AZ5" i="6"/>
  <c r="AZ4" i="6"/>
  <c r="AZ3" i="6"/>
  <c r="AZ2" i="6"/>
  <c r="AX5" i="6"/>
  <c r="AX4" i="6"/>
  <c r="AX3" i="6"/>
  <c r="AX2" i="6"/>
  <c r="AQ5" i="6"/>
  <c r="AQ4" i="6"/>
  <c r="AQ3" i="6"/>
  <c r="AQ2" i="6"/>
  <c r="L4" i="6"/>
  <c r="AO4" i="6"/>
  <c r="AN2" i="6" a="1"/>
  <c r="AN2" i="6"/>
  <c r="AO2" i="6" a="1"/>
  <c r="AO2" i="6"/>
  <c r="AM4" i="6"/>
  <c r="AL2" i="6" a="1"/>
  <c r="AL2" i="6"/>
  <c r="AM2" i="6" a="1"/>
  <c r="AM2" i="6"/>
  <c r="N8" i="6"/>
  <c r="O8" i="6"/>
  <c r="P8" i="6"/>
  <c r="Q8" i="6"/>
  <c r="R8" i="6"/>
  <c r="S8" i="6"/>
  <c r="F15" i="6"/>
  <c r="H5" i="6"/>
  <c r="V13" i="6"/>
  <c r="X5" i="6"/>
  <c r="AD13" i="6"/>
  <c r="AG4" i="6"/>
  <c r="AI5" i="6"/>
  <c r="AK4" i="6"/>
  <c r="AJ2" i="6" a="1"/>
  <c r="AJ2" i="6"/>
  <c r="AK2" i="6" a="1"/>
  <c r="AK2" i="6"/>
  <c r="AI4" i="6"/>
  <c r="AI3" i="6"/>
  <c r="AI2" i="6"/>
  <c r="X4" i="6"/>
  <c r="X3" i="6"/>
  <c r="X2" i="6"/>
  <c r="L5" i="6"/>
  <c r="AF2" i="6" a="1"/>
  <c r="AF2" i="6"/>
  <c r="AG2" i="6"/>
  <c r="AC2" i="6" a="1"/>
  <c r="AC2" i="6"/>
  <c r="AD2" i="6" a="1"/>
  <c r="AD2" i="6"/>
  <c r="U2" i="6" a="1"/>
  <c r="U2" i="6"/>
  <c r="V2" i="6"/>
  <c r="N2" i="6"/>
  <c r="I2" i="6" a="1"/>
  <c r="I2" i="6"/>
  <c r="J2" i="6" a="1"/>
  <c r="J2" i="6"/>
  <c r="I3" i="6" a="1"/>
  <c r="I3" i="6"/>
  <c r="J3" i="6" a="1"/>
  <c r="J3" i="6"/>
  <c r="J4" i="6"/>
  <c r="J16" i="6"/>
  <c r="S7" i="6"/>
  <c r="R7" i="6"/>
  <c r="Q7" i="6"/>
  <c r="P7" i="6"/>
  <c r="O7" i="6"/>
  <c r="N7" i="6"/>
  <c r="S6" i="6"/>
  <c r="R6" i="6"/>
  <c r="Q6" i="6"/>
  <c r="P6" i="6"/>
  <c r="O6" i="6"/>
  <c r="N6" i="6"/>
  <c r="S5" i="6"/>
  <c r="R5" i="6"/>
  <c r="Q5" i="6"/>
  <c r="P5" i="6"/>
  <c r="O5" i="6"/>
  <c r="N5" i="6"/>
  <c r="S4" i="6"/>
  <c r="R4" i="6"/>
  <c r="Q4" i="6"/>
  <c r="P4" i="6"/>
  <c r="O4" i="6"/>
  <c r="N4" i="6"/>
  <c r="S3" i="6"/>
  <c r="R3" i="6"/>
  <c r="Q3" i="6"/>
  <c r="P3" i="6"/>
  <c r="O3" i="6"/>
  <c r="N3" i="6"/>
  <c r="S2" i="6"/>
  <c r="R2" i="6"/>
  <c r="Q2" i="6"/>
  <c r="P2" i="6"/>
  <c r="O2" i="6"/>
  <c r="G2" i="6" a="1"/>
  <c r="G2" i="6"/>
  <c r="H2" i="6"/>
  <c r="G3" i="6" a="1"/>
  <c r="G3" i="6"/>
  <c r="H3" i="6"/>
  <c r="G4" i="6" a="1"/>
  <c r="G4" i="6"/>
  <c r="H4" i="6"/>
  <c r="H16" i="6"/>
  <c r="E2" i="6" a="1"/>
  <c r="E2" i="6"/>
  <c r="F2" i="6"/>
  <c r="E3" i="6" a="1"/>
  <c r="E3" i="6"/>
  <c r="F3" i="6"/>
  <c r="E4" i="6" a="1"/>
  <c r="E4" i="6"/>
  <c r="F4" i="6"/>
  <c r="E5" i="6" a="1"/>
  <c r="E5" i="6"/>
  <c r="F5" i="6"/>
  <c r="E6" i="6" a="1"/>
  <c r="E6" i="6"/>
  <c r="F6" i="6"/>
  <c r="E7" i="6" a="1"/>
  <c r="E7" i="6"/>
  <c r="F7" i="6"/>
  <c r="E8" i="6" a="1"/>
  <c r="E8" i="6"/>
  <c r="F8" i="6"/>
  <c r="E9" i="6" a="1"/>
  <c r="E9" i="6"/>
  <c r="F9" i="6"/>
  <c r="E10" i="6" a="1"/>
  <c r="E10" i="6"/>
  <c r="F10" i="6"/>
  <c r="E11" i="6" a="1"/>
  <c r="E11" i="6"/>
  <c r="F11" i="6"/>
  <c r="E12" i="6" a="1"/>
  <c r="E12" i="6"/>
  <c r="F12" i="6"/>
  <c r="E13" i="6" a="1"/>
  <c r="E13" i="6"/>
  <c r="F13" i="6"/>
  <c r="E14" i="6" a="1"/>
  <c r="E14" i="6"/>
  <c r="F14" i="6"/>
  <c r="F16" i="6"/>
  <c r="C2" i="6" a="1"/>
  <c r="C2" i="6"/>
  <c r="D2" i="6"/>
  <c r="C3" i="6" a="1"/>
  <c r="C3" i="6"/>
  <c r="D3" i="6"/>
  <c r="D4" i="6"/>
  <c r="D16" i="6"/>
  <c r="A2" i="6" a="1"/>
  <c r="A2" i="6"/>
  <c r="B2" i="6"/>
  <c r="A3" i="6" a="1"/>
  <c r="A3" i="6"/>
  <c r="B3" i="6"/>
  <c r="A4" i="6" a="1"/>
  <c r="A4" i="6"/>
  <c r="B4" i="6"/>
  <c r="A5" i="6" a="1"/>
  <c r="A5" i="6"/>
  <c r="B5" i="6"/>
  <c r="B6" i="6"/>
  <c r="B16" i="6"/>
  <c r="R8" i="4"/>
  <c r="Q8" i="4"/>
  <c r="P8" i="4"/>
  <c r="O8" i="4"/>
  <c r="N8" i="4"/>
  <c r="M8" i="4"/>
  <c r="M7" i="4"/>
  <c r="M3" i="4"/>
  <c r="N3" i="4"/>
  <c r="O3" i="4"/>
  <c r="P3" i="4"/>
  <c r="Q3" i="4"/>
  <c r="R3" i="4"/>
  <c r="M4" i="4"/>
  <c r="N4" i="4"/>
  <c r="O4" i="4"/>
  <c r="P4" i="4"/>
  <c r="Q4" i="4"/>
  <c r="R4" i="4"/>
  <c r="M5" i="4"/>
  <c r="N5" i="4"/>
  <c r="O5" i="4"/>
  <c r="P5" i="4"/>
  <c r="Q5" i="4"/>
  <c r="R5" i="4"/>
  <c r="M6" i="4"/>
  <c r="N6" i="4"/>
  <c r="O6" i="4"/>
  <c r="P6" i="4"/>
  <c r="Q6" i="4"/>
  <c r="R6" i="4"/>
  <c r="N7" i="4"/>
  <c r="O7" i="4"/>
  <c r="P7" i="4"/>
  <c r="Q7" i="4"/>
  <c r="R7" i="4"/>
  <c r="R2" i="4"/>
  <c r="Q2" i="4"/>
  <c r="P2" i="4"/>
  <c r="O2" i="4"/>
  <c r="N2" i="4"/>
  <c r="M2" i="4"/>
  <c r="E2" i="4" a="1"/>
  <c r="E2" i="4"/>
  <c r="B6" i="4"/>
  <c r="A2" i="4" a="1"/>
  <c r="A2" i="4"/>
  <c r="I2" i="4" a="1"/>
  <c r="I2" i="4"/>
  <c r="J2" i="4"/>
  <c r="I3" i="4" a="1"/>
  <c r="I3" i="4"/>
  <c r="J3" i="4"/>
  <c r="J4" i="4"/>
  <c r="J10" i="4"/>
  <c r="G2" i="4" a="1"/>
  <c r="G2" i="4"/>
  <c r="H2" i="4"/>
  <c r="G3" i="4" a="1"/>
  <c r="G3" i="4"/>
  <c r="H3" i="4"/>
  <c r="G4" i="4" a="1"/>
  <c r="G4" i="4"/>
  <c r="H4" i="4"/>
  <c r="H5" i="4"/>
  <c r="H10" i="4"/>
  <c r="F2" i="4"/>
  <c r="E3" i="4" a="1"/>
  <c r="E3" i="4"/>
  <c r="F3" i="4"/>
  <c r="E4" i="4" a="1"/>
  <c r="E4" i="4"/>
  <c r="F4" i="4"/>
  <c r="E5" i="4" a="1"/>
  <c r="E5" i="4"/>
  <c r="F5" i="4"/>
  <c r="E6" i="4" a="1"/>
  <c r="E6" i="4"/>
  <c r="F6" i="4"/>
  <c r="F10" i="4"/>
  <c r="C2" i="4" a="1"/>
  <c r="C2" i="4"/>
  <c r="D2" i="4"/>
  <c r="C3" i="4" a="1"/>
  <c r="C3" i="4"/>
  <c r="D3" i="4"/>
  <c r="D4" i="4"/>
  <c r="D10" i="4"/>
  <c r="B2" i="4"/>
  <c r="F7" i="4"/>
  <c r="K2" i="4"/>
  <c r="N8" i="2"/>
  <c r="O8" i="2"/>
  <c r="P8" i="2"/>
  <c r="Q8" i="2"/>
  <c r="R8" i="2"/>
  <c r="M8" i="2"/>
  <c r="N4" i="2"/>
  <c r="O4" i="2"/>
  <c r="P4" i="2"/>
  <c r="Q4" i="2"/>
  <c r="R4" i="2"/>
  <c r="N5" i="2"/>
  <c r="O5" i="2"/>
  <c r="P5" i="2"/>
  <c r="Q5" i="2"/>
  <c r="R5" i="2"/>
  <c r="N6" i="2"/>
  <c r="O6" i="2"/>
  <c r="P6" i="2"/>
  <c r="Q6" i="2"/>
  <c r="R6" i="2"/>
  <c r="N7" i="2"/>
  <c r="O7" i="2"/>
  <c r="P7" i="2"/>
  <c r="Q7" i="2"/>
  <c r="R7" i="2"/>
  <c r="N3" i="2"/>
  <c r="O3" i="2"/>
  <c r="P3" i="2"/>
  <c r="Q3" i="2"/>
  <c r="R3" i="2"/>
  <c r="M3" i="2"/>
  <c r="M4" i="2"/>
  <c r="M5" i="2"/>
  <c r="M6" i="2"/>
  <c r="M7" i="2"/>
  <c r="N2" i="2"/>
  <c r="O2" i="2"/>
  <c r="P2" i="2"/>
  <c r="Q2" i="2"/>
  <c r="R2" i="2"/>
  <c r="M2" i="2"/>
  <c r="K2" i="2"/>
  <c r="I2" i="2" a="1"/>
  <c r="I2" i="2"/>
  <c r="J2" i="2"/>
  <c r="I3" i="2" a="1"/>
  <c r="I3" i="2"/>
  <c r="J3" i="2"/>
  <c r="J4" i="2"/>
  <c r="J10" i="2"/>
  <c r="G2" i="2" a="1"/>
  <c r="G2" i="2"/>
  <c r="H2" i="2"/>
  <c r="F7" i="2"/>
  <c r="H5" i="2"/>
  <c r="C2" i="2" a="1"/>
  <c r="C2" i="2"/>
  <c r="D2" i="2"/>
  <c r="C3" i="2" a="1"/>
  <c r="C3" i="2"/>
  <c r="D3" i="2"/>
  <c r="D4" i="2"/>
  <c r="D10" i="2"/>
  <c r="E2" i="2" a="1"/>
  <c r="E2" i="2"/>
  <c r="F2" i="2"/>
  <c r="E3" i="2" a="1"/>
  <c r="E3" i="2"/>
  <c r="F3" i="2"/>
  <c r="E4" i="2" a="1"/>
  <c r="E4" i="2"/>
  <c r="F4" i="2"/>
  <c r="E5" i="2" a="1"/>
  <c r="E5" i="2"/>
  <c r="F5" i="2"/>
  <c r="E6" i="2" a="1"/>
  <c r="E6" i="2"/>
  <c r="F6" i="2"/>
  <c r="F10" i="2"/>
  <c r="G3" i="2" a="1"/>
  <c r="G3" i="2"/>
  <c r="H3" i="2"/>
  <c r="G4" i="2" a="1"/>
  <c r="G4" i="2"/>
  <c r="H4" i="2"/>
  <c r="H10" i="2"/>
  <c r="A2" i="2" a="1"/>
  <c r="A2" i="2"/>
  <c r="B2" i="2"/>
  <c r="A3" i="2" a="1"/>
  <c r="A3" i="2"/>
  <c r="B3" i="2"/>
  <c r="A4" i="2" a="1"/>
  <c r="A4" i="2"/>
  <c r="B4" i="2"/>
  <c r="A5" i="2" a="1"/>
  <c r="A5" i="2"/>
  <c r="B5" i="2"/>
  <c r="B6" i="2"/>
  <c r="B10" i="2"/>
  <c r="U3" i="6" a="1"/>
  <c r="U3" i="6"/>
  <c r="V3" i="6"/>
  <c r="AC3" i="6" a="1"/>
  <c r="AC3" i="6"/>
  <c r="AD3" i="6" a="1"/>
  <c r="AD3" i="6"/>
  <c r="AF3" i="6" a="1"/>
  <c r="AF3" i="6"/>
  <c r="AG3" i="6"/>
  <c r="AC4" i="6" a="1"/>
  <c r="AC4" i="6"/>
  <c r="AD4" i="6" a="1"/>
  <c r="AD4" i="6"/>
  <c r="AC5" i="6" a="1"/>
  <c r="AC5" i="6"/>
  <c r="AD5" i="6" a="1"/>
  <c r="AD5" i="6"/>
  <c r="AC6" i="6" a="1"/>
  <c r="AC6" i="6"/>
  <c r="AD6" i="6" a="1"/>
  <c r="AD6" i="6"/>
  <c r="AC7" i="6" a="1"/>
  <c r="AC7" i="6"/>
  <c r="AD7" i="6" a="1"/>
  <c r="AD7" i="6"/>
  <c r="U4" i="6" a="1"/>
  <c r="U4" i="6"/>
  <c r="V4" i="6"/>
  <c r="U5" i="6" a="1"/>
  <c r="U5" i="6"/>
  <c r="V5" i="6"/>
  <c r="U6" i="6" a="1"/>
  <c r="U6" i="6"/>
  <c r="V6" i="6"/>
  <c r="U7" i="6" a="1"/>
  <c r="U7" i="6"/>
  <c r="V7" i="6"/>
  <c r="U8" i="6" a="1"/>
  <c r="U8" i="6"/>
  <c r="V8" i="6"/>
  <c r="U9" i="6" a="1"/>
  <c r="U9" i="6"/>
  <c r="V9" i="6"/>
  <c r="U10" i="6" a="1"/>
  <c r="U10" i="6"/>
  <c r="V10" i="6"/>
  <c r="U11" i="6" a="1"/>
  <c r="U11" i="6"/>
  <c r="V11" i="6"/>
  <c r="U12" i="6" a="1"/>
  <c r="U12" i="6"/>
  <c r="V12" i="6"/>
  <c r="AC8" i="6" a="1"/>
  <c r="AC8" i="6"/>
  <c r="AD8" i="6" a="1"/>
  <c r="AD8" i="6"/>
  <c r="AC9" i="6" a="1"/>
  <c r="AC9" i="6"/>
  <c r="AD9" i="6" a="1"/>
  <c r="AD9" i="6"/>
  <c r="AC10" i="6" a="1"/>
  <c r="AC10" i="6"/>
  <c r="AD10" i="6" a="1"/>
  <c r="AD10" i="6"/>
  <c r="AC11" i="6" a="1"/>
  <c r="AC11" i="6"/>
  <c r="AD11" i="6" a="1"/>
  <c r="AD11" i="6"/>
  <c r="AC12" i="6" a="1"/>
  <c r="AC12" i="6"/>
  <c r="AD12" i="6" a="1"/>
  <c r="AD12" i="6"/>
  <c r="AJ3" i="6" a="1"/>
  <c r="AJ3" i="6"/>
  <c r="AK3" i="6" a="1"/>
  <c r="AK3" i="6"/>
  <c r="AL3" i="6" a="1"/>
  <c r="AL3" i="6"/>
  <c r="AM3" i="6" a="1"/>
  <c r="AM3" i="6"/>
  <c r="AN3" i="6" a="1"/>
  <c r="AN3" i="6"/>
  <c r="AO3" i="6" a="1"/>
  <c r="AO3" i="6"/>
  <c r="BA3" i="6" a="1"/>
  <c r="BA3" i="6"/>
  <c r="BB3" i="6" a="1"/>
  <c r="BB3" i="6"/>
  <c r="BF3" i="6" a="1"/>
  <c r="BF3" i="6"/>
  <c r="BG3" i="6" a="1"/>
  <c r="BG3" i="6"/>
  <c r="BJ3" i="6" a="1"/>
  <c r="BJ3" i="6"/>
  <c r="BK3" i="6" a="1"/>
  <c r="BK3" i="6"/>
  <c r="BL3" i="6" a="1"/>
  <c r="BL3" i="6"/>
  <c r="BM3" i="6" a="1"/>
  <c r="BM3" i="6"/>
  <c r="BN16" i="6" a="1"/>
  <c r="BN16" i="6"/>
  <c r="BO16" i="6" a="1"/>
  <c r="BO16" i="6"/>
  <c r="BP3" i="6" a="1"/>
  <c r="BP3" i="6"/>
  <c r="BQ3" i="6" a="1"/>
  <c r="BQ3" i="6"/>
  <c r="BP4" i="6" a="1"/>
  <c r="BP4" i="6"/>
  <c r="BQ4" i="6" a="1"/>
  <c r="BQ4" i="6"/>
  <c r="BP5" i="6" a="1"/>
  <c r="BP5" i="6"/>
  <c r="BQ5" i="6" a="1"/>
  <c r="BQ5" i="6"/>
  <c r="BP6" i="6" a="1"/>
  <c r="BP6" i="6"/>
  <c r="BQ6" i="6" a="1"/>
  <c r="BQ6" i="6"/>
  <c r="BP7" i="6" a="1"/>
  <c r="BP7" i="6"/>
  <c r="BQ7" i="6" a="1"/>
  <c r="BQ7" i="6"/>
  <c r="BP8" i="6" a="1"/>
  <c r="BP8" i="6"/>
  <c r="BQ8" i="6" a="1"/>
  <c r="BQ8" i="6"/>
  <c r="BP9" i="6" a="1"/>
  <c r="BP9" i="6"/>
  <c r="BQ9" i="6" a="1"/>
  <c r="BQ9" i="6"/>
  <c r="BP10" i="6" a="1"/>
  <c r="BP10" i="6"/>
  <c r="BQ10" i="6" a="1"/>
  <c r="BQ10" i="6"/>
  <c r="BP11" i="6" a="1"/>
  <c r="BP11" i="6"/>
  <c r="BQ11" i="6" a="1"/>
  <c r="BQ11" i="6"/>
  <c r="BN17" i="6" a="1"/>
  <c r="BN17" i="6"/>
  <c r="BO17" i="6" a="1"/>
  <c r="BO17" i="6"/>
  <c r="BN18" i="6" a="1"/>
  <c r="BN18" i="6"/>
  <c r="BO18" i="6" a="1"/>
  <c r="BO18" i="6"/>
  <c r="BN19" i="6" a="1"/>
  <c r="BN19" i="6"/>
  <c r="BO19" i="6" a="1"/>
  <c r="BO19" i="6"/>
  <c r="BN20" i="6" a="1"/>
  <c r="BN20" i="6"/>
  <c r="BO20" i="6" a="1"/>
  <c r="BO20" i="6"/>
  <c r="BN21" i="6" a="1"/>
  <c r="BN21" i="6"/>
  <c r="BO21" i="6" a="1"/>
  <c r="BO21" i="6"/>
  <c r="BN22" i="6" a="1"/>
  <c r="BN22" i="6"/>
  <c r="BO22" i="6" a="1"/>
  <c r="BO22" i="6"/>
  <c r="BL4" i="6" a="1"/>
  <c r="BL4" i="6"/>
  <c r="BM4" i="6" a="1"/>
  <c r="BM4" i="6"/>
  <c r="BL5" i="6" a="1"/>
  <c r="BL5" i="6"/>
  <c r="BM5" i="6" a="1"/>
  <c r="BM5" i="6"/>
  <c r="BL6" i="6" a="1"/>
  <c r="BL6" i="6"/>
  <c r="BM6" i="6" a="1"/>
  <c r="BM6" i="6"/>
  <c r="BL7" i="6" a="1"/>
  <c r="BL7" i="6"/>
  <c r="BM7" i="6" a="1"/>
  <c r="BM7" i="6"/>
  <c r="BL8" i="6" a="1"/>
  <c r="BL8" i="6"/>
  <c r="BM8" i="6" a="1"/>
  <c r="BM8" i="6"/>
  <c r="BL9" i="6" a="1"/>
  <c r="BL9" i="6"/>
  <c r="BM9" i="6" a="1"/>
  <c r="BM9" i="6"/>
  <c r="BL10" i="6" a="1"/>
  <c r="BL10" i="6"/>
  <c r="BM10" i="6" a="1"/>
  <c r="BM10" i="6"/>
  <c r="BL11" i="6" a="1"/>
  <c r="BL11" i="6"/>
  <c r="BM11" i="6" a="1"/>
  <c r="BM11" i="6"/>
  <c r="BL12" i="6" a="1"/>
  <c r="BL12" i="6"/>
  <c r="BM12" i="6" a="1"/>
  <c r="BM12" i="6"/>
  <c r="BL13" i="6" a="1"/>
  <c r="BL13" i="6"/>
  <c r="BM13" i="6" a="1"/>
  <c r="BM13" i="6"/>
  <c r="BL14" i="6" a="1"/>
  <c r="BL14" i="6"/>
  <c r="BM14" i="6" a="1"/>
  <c r="BM14" i="6"/>
  <c r="BL15" i="6" a="1"/>
  <c r="BL15" i="6"/>
  <c r="BM15" i="6" a="1"/>
  <c r="BM15" i="6"/>
  <c r="BL16" i="6" a="1"/>
  <c r="BL16" i="6"/>
  <c r="BM16" i="6" a="1"/>
  <c r="BM16" i="6"/>
  <c r="BL17" i="6" a="1"/>
  <c r="BL17" i="6"/>
  <c r="BM17" i="6" a="1"/>
  <c r="BM17" i="6"/>
  <c r="BL18" i="6" a="1"/>
  <c r="BL18" i="6"/>
  <c r="BM18" i="6" a="1"/>
  <c r="BM18" i="6"/>
  <c r="BL19" i="6" a="1"/>
  <c r="BL19" i="6"/>
  <c r="BM19" i="6" a="1"/>
  <c r="BM19" i="6"/>
  <c r="BL20" i="6" a="1"/>
  <c r="BL20" i="6"/>
  <c r="BM20" i="6" a="1"/>
  <c r="BM20" i="6"/>
  <c r="BL21" i="6" a="1"/>
  <c r="BL21" i="6"/>
  <c r="BM21" i="6" a="1"/>
  <c r="BM21" i="6"/>
  <c r="BJ4" i="6" a="1"/>
  <c r="BJ4" i="6"/>
  <c r="BK4" i="6" a="1"/>
  <c r="BK4" i="6"/>
  <c r="BJ5" i="6" a="1"/>
  <c r="BJ5" i="6"/>
  <c r="BK5" i="6" a="1"/>
  <c r="BK5" i="6"/>
  <c r="BJ6" i="6" a="1"/>
  <c r="BJ6" i="6"/>
  <c r="BK6" i="6" a="1"/>
  <c r="BK6" i="6"/>
  <c r="BJ7" i="6" a="1"/>
  <c r="BJ7" i="6"/>
  <c r="BK7" i="6" a="1"/>
  <c r="BK7" i="6"/>
  <c r="BJ8" i="6" a="1"/>
  <c r="BJ8" i="6"/>
  <c r="BK8" i="6" a="1"/>
  <c r="BK8" i="6"/>
  <c r="BN23" i="6" a="1"/>
  <c r="BN23" i="6"/>
  <c r="BO23" i="6" a="1"/>
  <c r="BO23" i="6"/>
  <c r="BP12" i="6" a="1"/>
  <c r="BP12" i="6"/>
  <c r="BQ12" i="6" a="1"/>
  <c r="BQ12" i="6"/>
  <c r="BP13" i="6" a="1"/>
  <c r="BP13" i="6"/>
  <c r="BQ13" i="6" a="1"/>
  <c r="BQ13" i="6"/>
  <c r="BP14" i="6" a="1"/>
  <c r="BP14" i="6"/>
  <c r="BQ14" i="6" a="1"/>
  <c r="BQ14" i="6"/>
  <c r="BP15" i="6" a="1"/>
  <c r="BP15" i="6"/>
  <c r="BQ15" i="6" a="1"/>
  <c r="BQ15" i="6"/>
  <c r="BP16" i="6" a="1"/>
  <c r="BP16" i="6"/>
  <c r="BQ16" i="6" a="1"/>
  <c r="BQ16" i="6"/>
  <c r="BJ9" i="6" a="1"/>
  <c r="BJ9" i="6"/>
  <c r="BK9" i="6" a="1"/>
  <c r="BK9" i="6"/>
  <c r="BJ10" i="6" a="1"/>
  <c r="BJ10" i="6"/>
  <c r="BK10" i="6" a="1"/>
  <c r="BK10" i="6"/>
  <c r="BJ11" i="6" a="1"/>
  <c r="BJ11" i="6"/>
  <c r="BK11" i="6" a="1"/>
  <c r="BK11" i="6"/>
  <c r="BJ12" i="6" a="1"/>
  <c r="BJ12" i="6"/>
  <c r="BK12" i="6" a="1"/>
  <c r="BK12" i="6"/>
  <c r="BJ13" i="6" a="1"/>
  <c r="BJ13" i="6"/>
  <c r="BK13" i="6" a="1"/>
  <c r="BK13" i="6"/>
  <c r="BP17" i="6" a="1"/>
  <c r="BP17" i="6"/>
  <c r="BQ17" i="6" a="1"/>
  <c r="BQ17" i="6"/>
  <c r="BJ14" i="6" a="1"/>
  <c r="BJ14" i="6"/>
  <c r="BK14" i="6" a="1"/>
  <c r="BK14" i="6"/>
  <c r="BJ15" i="6" a="1"/>
  <c r="BJ15" i="6"/>
  <c r="BK15" i="6" a="1"/>
  <c r="BK15" i="6"/>
  <c r="BJ16" i="6" a="1"/>
  <c r="BJ16" i="6"/>
  <c r="BK16" i="6" a="1"/>
  <c r="BK16" i="6"/>
  <c r="BJ17" i="6" a="1"/>
  <c r="BJ17" i="6"/>
  <c r="BK17" i="6" a="1"/>
  <c r="BK17" i="6"/>
  <c r="BJ18" i="6" a="1"/>
  <c r="BJ18" i="6"/>
  <c r="BK18" i="6" a="1"/>
  <c r="BK18" i="6"/>
  <c r="BJ19" i="6" a="1"/>
  <c r="BJ19" i="6"/>
  <c r="BK19" i="6" a="1"/>
  <c r="BK19" i="6"/>
  <c r="BJ20" i="6" a="1"/>
  <c r="BJ20" i="6"/>
  <c r="BK20" i="6" a="1"/>
  <c r="BK20" i="6"/>
  <c r="BJ21" i="6" a="1"/>
  <c r="BJ21" i="6"/>
  <c r="BK21" i="6" a="1"/>
  <c r="BK21" i="6"/>
  <c r="BJ22" i="6" a="1"/>
  <c r="BJ22" i="6"/>
  <c r="BK22" i="6" a="1"/>
  <c r="BK22" i="6"/>
  <c r="BJ23" i="6" a="1"/>
  <c r="BJ23" i="6"/>
  <c r="BK23" i="6" a="1"/>
  <c r="BK23" i="6"/>
  <c r="BJ24" i="6" a="1"/>
  <c r="BJ24" i="6"/>
  <c r="BK24" i="6" a="1"/>
  <c r="BK24" i="6"/>
  <c r="BJ25" i="6" a="1"/>
  <c r="BJ25" i="6"/>
  <c r="BK25" i="6" a="1"/>
  <c r="BK25" i="6"/>
  <c r="BJ26" i="6" a="1"/>
  <c r="BJ26" i="6"/>
  <c r="BK26" i="6" a="1"/>
  <c r="BK26" i="6"/>
  <c r="BJ27" i="6" a="1"/>
  <c r="BJ27" i="6"/>
  <c r="BK27" i="6" a="1"/>
  <c r="BK27" i="6"/>
  <c r="BJ28" i="6" a="1"/>
  <c r="BJ28" i="6"/>
  <c r="BK28" i="6" a="1"/>
  <c r="BK28" i="6"/>
  <c r="BJ29" i="6" a="1"/>
  <c r="BJ29" i="6"/>
  <c r="BK29" i="6" a="1"/>
  <c r="BK29" i="6"/>
  <c r="BJ30" i="6" a="1"/>
  <c r="BJ30" i="6"/>
  <c r="BK30" i="6" a="1"/>
  <c r="BK30" i="6"/>
  <c r="BJ31" i="6" a="1"/>
  <c r="BJ31" i="6"/>
  <c r="BK31" i="6" a="1"/>
  <c r="BK31" i="6"/>
  <c r="BJ32" i="6" a="1"/>
  <c r="BJ32" i="6"/>
  <c r="BK32" i="6" a="1"/>
  <c r="BK32" i="6"/>
  <c r="BJ33" i="6" a="1"/>
  <c r="BJ33" i="6"/>
  <c r="BK33" i="6" a="1"/>
  <c r="BK33" i="6"/>
  <c r="BJ34" i="6" a="1"/>
  <c r="BJ34" i="6"/>
  <c r="BK34" i="6" a="1"/>
  <c r="BK34" i="6"/>
  <c r="BJ35" i="6" a="1"/>
  <c r="BJ35" i="6"/>
  <c r="BK35" i="6" a="1"/>
  <c r="BK35" i="6"/>
  <c r="BJ36" i="6" a="1"/>
  <c r="BJ36" i="6"/>
  <c r="BK36" i="6" a="1"/>
  <c r="BK36" i="6"/>
  <c r="BU3" i="6" a="1"/>
  <c r="BU3" i="6"/>
  <c r="BV3" i="6" a="1"/>
  <c r="BV3" i="6"/>
  <c r="BU4" i="6" a="1"/>
  <c r="BU4" i="6"/>
  <c r="BV4" i="6" a="1"/>
  <c r="BV4" i="6"/>
  <c r="BU5" i="6" a="1"/>
  <c r="BU5" i="6"/>
  <c r="BV5" i="6" a="1"/>
  <c r="BV5" i="6"/>
  <c r="BU6" i="6" a="1"/>
  <c r="BU6" i="6"/>
  <c r="BV6" i="6" a="1"/>
  <c r="BV6" i="6"/>
  <c r="BU7" i="6" a="1"/>
  <c r="BU7" i="6"/>
  <c r="BV7" i="6" a="1"/>
  <c r="BV7" i="6"/>
  <c r="BU8" i="6" a="1"/>
  <c r="BU8" i="6"/>
  <c r="BV8" i="6" a="1"/>
  <c r="BV8" i="6"/>
  <c r="BU9" i="6" a="1"/>
  <c r="BU9" i="6"/>
  <c r="BV9" i="6" a="1"/>
  <c r="BV9" i="6"/>
  <c r="BU10" i="6" a="1"/>
  <c r="BU10" i="6"/>
  <c r="BV10" i="6" a="1"/>
  <c r="BV10" i="6"/>
  <c r="BU11" i="6" a="1"/>
  <c r="BU11" i="6"/>
  <c r="BV11" i="6" a="1"/>
  <c r="BV11" i="6"/>
  <c r="BU12" i="6" a="1"/>
  <c r="BU12" i="6"/>
  <c r="BV12" i="6" a="1"/>
  <c r="BV12" i="6"/>
  <c r="BU13" i="6" a="1"/>
  <c r="BU13" i="6"/>
  <c r="BV13" i="6" a="1"/>
  <c r="BV13" i="6"/>
  <c r="BU14" i="6" a="1"/>
  <c r="BU14" i="6"/>
  <c r="BV14" i="6" a="1"/>
  <c r="BV14" i="6"/>
  <c r="BU15" i="6" a="1"/>
  <c r="BU15" i="6"/>
  <c r="BV15" i="6" a="1"/>
  <c r="BV15" i="6"/>
  <c r="BU16" i="6" a="1"/>
  <c r="BU16" i="6"/>
  <c r="BV16" i="6" a="1"/>
  <c r="BV16" i="6"/>
  <c r="BU17" i="6" a="1"/>
  <c r="BU17" i="6"/>
  <c r="BV17" i="6" a="1"/>
  <c r="BV17" i="6"/>
  <c r="BU18" i="6" a="1"/>
  <c r="BU18" i="6"/>
  <c r="BV18" i="6" a="1"/>
  <c r="BV18" i="6"/>
  <c r="BU19" i="6" a="1"/>
  <c r="BU19" i="6"/>
  <c r="BV19" i="6" a="1"/>
  <c r="BV19" i="6"/>
  <c r="BU20" i="6" a="1"/>
  <c r="BU20" i="6"/>
  <c r="BV20" i="6" a="1"/>
  <c r="BV20" i="6"/>
  <c r="BU21" i="6" a="1"/>
  <c r="BU21" i="6"/>
  <c r="BV21" i="6" a="1"/>
  <c r="BV21" i="6"/>
  <c r="BU22" i="6" a="1"/>
  <c r="BU22" i="6"/>
  <c r="BV22" i="6" a="1"/>
  <c r="BV22" i="6"/>
  <c r="CB3" i="6" a="1"/>
  <c r="CB3" i="6"/>
  <c r="CC3" i="6" a="1"/>
  <c r="CC3" i="6"/>
  <c r="CF3" i="6" a="1"/>
  <c r="CF3" i="6"/>
  <c r="CG3" i="6" a="1"/>
  <c r="CG3" i="6"/>
  <c r="CN3" i="6" a="1"/>
  <c r="CN3" i="6"/>
  <c r="CO3" i="6" a="1"/>
  <c r="CO3" i="6"/>
  <c r="CR3" i="6" a="1"/>
  <c r="CR3" i="6"/>
  <c r="CS3" i="6" a="1"/>
  <c r="CS3" i="6"/>
  <c r="CZ3" i="6" a="1"/>
  <c r="CZ3" i="6"/>
  <c r="DA3" i="6" a="1"/>
  <c r="DA3" i="6"/>
  <c r="CR4" i="6" a="1"/>
  <c r="CR4" i="6"/>
  <c r="CS4" i="6" a="1"/>
  <c r="CS4" i="6"/>
  <c r="CR5" i="6" a="1"/>
  <c r="CR5" i="6"/>
  <c r="CS5" i="6" a="1"/>
  <c r="CS5" i="6"/>
  <c r="CR6" i="6" a="1"/>
  <c r="CR6" i="6"/>
  <c r="CS6" i="6" a="1"/>
  <c r="CS6" i="6"/>
  <c r="CR7" i="6" a="1"/>
  <c r="CR7" i="6"/>
  <c r="CS7" i="6" a="1"/>
  <c r="CS7" i="6"/>
  <c r="CR8" i="6" a="1"/>
  <c r="CR8" i="6"/>
  <c r="CS8" i="6" a="1"/>
  <c r="CS8" i="6"/>
  <c r="CR9" i="6" a="1"/>
  <c r="CR9" i="6"/>
  <c r="CS9" i="6" a="1"/>
  <c r="CS9" i="6"/>
  <c r="CR10" i="6" a="1"/>
  <c r="CR10" i="6"/>
  <c r="CS10" i="6" a="1"/>
  <c r="CS10" i="6"/>
  <c r="CR11" i="6" a="1"/>
  <c r="CR11" i="6"/>
  <c r="CS11" i="6" a="1"/>
  <c r="CS11" i="6"/>
  <c r="CR12" i="6" a="1"/>
  <c r="CR12" i="6"/>
  <c r="CS12" i="6" a="1"/>
  <c r="CS12" i="6"/>
  <c r="CR13" i="6" a="1"/>
  <c r="CR13" i="6"/>
  <c r="CS13" i="6" a="1"/>
  <c r="CS13" i="6"/>
  <c r="CR14" i="6" a="1"/>
  <c r="CR14" i="6"/>
  <c r="CS14" i="6" a="1"/>
  <c r="CS14" i="6"/>
  <c r="CR15" i="6" a="1"/>
  <c r="CR15" i="6"/>
  <c r="CS15" i="6" a="1"/>
  <c r="CS15" i="6"/>
  <c r="CR16" i="6" a="1"/>
  <c r="CR16" i="6"/>
  <c r="CS16" i="6" a="1"/>
  <c r="CS16" i="6"/>
  <c r="CR17" i="6" a="1"/>
  <c r="CR17" i="6"/>
  <c r="CS17" i="6" a="1"/>
  <c r="CS17" i="6"/>
  <c r="CR18" i="6" a="1"/>
  <c r="CR18" i="6"/>
  <c r="CS18" i="6" a="1"/>
  <c r="CS18" i="6"/>
  <c r="CR19" i="6" a="1"/>
  <c r="CR19" i="6"/>
  <c r="CS19" i="6" a="1"/>
  <c r="CS19" i="6"/>
  <c r="CR20" i="6" a="1"/>
  <c r="CR20" i="6"/>
  <c r="CS20" i="6" a="1"/>
  <c r="CS20" i="6"/>
  <c r="CR21" i="6" a="1"/>
  <c r="CR21" i="6"/>
  <c r="CS21" i="6" a="1"/>
  <c r="CS21" i="6"/>
  <c r="CR22" i="6" a="1"/>
  <c r="CR22" i="6"/>
  <c r="CS22" i="6" a="1"/>
  <c r="CS22" i="6"/>
  <c r="CR23" i="6" a="1"/>
  <c r="CR23" i="6"/>
  <c r="CS23" i="6" a="1"/>
  <c r="CS23" i="6"/>
  <c r="CR24" i="6" a="1"/>
  <c r="CR24" i="6"/>
  <c r="CS24" i="6" a="1"/>
  <c r="CS24" i="6"/>
  <c r="CR25" i="6" a="1"/>
  <c r="CR25" i="6"/>
  <c r="CS25" i="6" a="1"/>
  <c r="CS25" i="6"/>
  <c r="CN4" i="6" a="1"/>
  <c r="CN4" i="6"/>
  <c r="CO4" i="6" a="1"/>
  <c r="CO4" i="6"/>
  <c r="CF4" i="6" a="1"/>
  <c r="CF4" i="6"/>
  <c r="CG4" i="6" a="1"/>
  <c r="CG4" i="6"/>
  <c r="CF5" i="6" a="1"/>
  <c r="CF5" i="6"/>
  <c r="CG5" i="6" a="1"/>
  <c r="CG5" i="6"/>
  <c r="CF6" i="6" a="1"/>
  <c r="CF6" i="6"/>
  <c r="CG6" i="6" a="1"/>
  <c r="CG6" i="6"/>
  <c r="CF7" i="6" a="1"/>
  <c r="CF7" i="6"/>
  <c r="CG7" i="6" a="1"/>
  <c r="CG7" i="6"/>
  <c r="CF8" i="6" a="1"/>
  <c r="CF8" i="6"/>
  <c r="CG8" i="6" a="1"/>
  <c r="CG8" i="6"/>
  <c r="CF9" i="6" a="1"/>
  <c r="CF9" i="6"/>
  <c r="CG9" i="6" a="1"/>
  <c r="CG9" i="6"/>
  <c r="CF10" i="6" a="1"/>
  <c r="CF10" i="6"/>
  <c r="CG10" i="6" a="1"/>
  <c r="CG10" i="6"/>
  <c r="CF11" i="6" a="1"/>
  <c r="CF11" i="6"/>
  <c r="CG11" i="6" a="1"/>
  <c r="CG11" i="6"/>
  <c r="CF12" i="6" a="1"/>
  <c r="CF12" i="6"/>
  <c r="CG12" i="6" a="1"/>
  <c r="CG12" i="6"/>
  <c r="CB4" i="6" a="1"/>
  <c r="CB4" i="6"/>
  <c r="CC4" i="6" a="1"/>
  <c r="CC4" i="6"/>
  <c r="CB5" i="6" a="1"/>
  <c r="CB5" i="6"/>
  <c r="CC5" i="6" a="1"/>
  <c r="CC5" i="6"/>
  <c r="CB6" i="6" a="1"/>
  <c r="CB6" i="6"/>
  <c r="CC6" i="6" a="1"/>
  <c r="CC6" i="6"/>
  <c r="CB7" i="6" a="1"/>
  <c r="CB7" i="6"/>
  <c r="CC7" i="6" a="1"/>
  <c r="CC7" i="6"/>
  <c r="CF13" i="6" a="1"/>
  <c r="CF13" i="6"/>
  <c r="CG13" i="6" a="1"/>
  <c r="CG13" i="6"/>
  <c r="CF14" i="6" a="1"/>
  <c r="CF14" i="6"/>
  <c r="CG14" i="6" a="1"/>
  <c r="CG14" i="6"/>
  <c r="CF15" i="6" a="1"/>
  <c r="CF15" i="6"/>
  <c r="CG15" i="6" a="1"/>
  <c r="CG15" i="6"/>
  <c r="CF16" i="6" a="1"/>
  <c r="CF16" i="6"/>
  <c r="CG16" i="6" a="1"/>
  <c r="CG16" i="6"/>
  <c r="CF17" i="6" a="1"/>
  <c r="CF17" i="6"/>
  <c r="CG17" i="6" a="1"/>
  <c r="CG17" i="6"/>
  <c r="CF18" i="6" a="1"/>
  <c r="CF18" i="6"/>
  <c r="CG18" i="6" a="1"/>
  <c r="CG18" i="6"/>
  <c r="CF19" i="6" a="1"/>
  <c r="CF19" i="6"/>
  <c r="CG19" i="6" a="1"/>
  <c r="CG19" i="6"/>
  <c r="CF20" i="6" a="1"/>
  <c r="CF20" i="6"/>
  <c r="CG20" i="6" a="1"/>
  <c r="CG20" i="6"/>
  <c r="CF21" i="6" a="1"/>
  <c r="CF21" i="6"/>
  <c r="CG21" i="6" a="1"/>
  <c r="CG21" i="6"/>
  <c r="CF22" i="6" a="1"/>
  <c r="CF22" i="6"/>
  <c r="CG22" i="6" a="1"/>
  <c r="CG22" i="6"/>
  <c r="CF23" i="6" a="1"/>
  <c r="CF23" i="6"/>
  <c r="CG23" i="6" a="1"/>
  <c r="CG23" i="6"/>
  <c r="CF24" i="6" a="1"/>
  <c r="CF24" i="6"/>
  <c r="CG24" i="6" a="1"/>
  <c r="CG24" i="6"/>
  <c r="CB8" i="6" a="1"/>
  <c r="CB8" i="6"/>
  <c r="CC8" i="6" a="1"/>
  <c r="CC8" i="6"/>
  <c r="CB9" i="6" a="1"/>
  <c r="CB9" i="6"/>
  <c r="CC9" i="6" a="1"/>
  <c r="CC9" i="6"/>
  <c r="CF25" i="6" a="1"/>
  <c r="CF25" i="6"/>
  <c r="CG25" i="6" a="1"/>
  <c r="CG25" i="6"/>
  <c r="CF26" i="6" a="1"/>
  <c r="CF26" i="6"/>
  <c r="CG26" i="6" a="1"/>
  <c r="CG26" i="6"/>
  <c r="CF27" i="6" a="1"/>
  <c r="CF27" i="6"/>
  <c r="CG27" i="6" a="1"/>
  <c r="CG27" i="6"/>
  <c r="CF28" i="6" a="1"/>
  <c r="CF28" i="6"/>
  <c r="CG28" i="6" a="1"/>
  <c r="CG28" i="6"/>
  <c r="CF29" i="6" a="1"/>
  <c r="CF29" i="6"/>
  <c r="CG29" i="6" a="1"/>
  <c r="CG29" i="6"/>
  <c r="CF30" i="6" a="1"/>
  <c r="CF30" i="6"/>
  <c r="CG30" i="6" a="1"/>
  <c r="CG30" i="6"/>
  <c r="CF31" i="6" a="1"/>
  <c r="CF31" i="6"/>
  <c r="CG31" i="6" a="1"/>
  <c r="CG31" i="6"/>
  <c r="CF32" i="6" a="1"/>
  <c r="CF32" i="6"/>
  <c r="CG32" i="6" a="1"/>
  <c r="CG32" i="6"/>
  <c r="CF33" i="6" a="1"/>
  <c r="CF33" i="6"/>
  <c r="CG33" i="6" a="1"/>
  <c r="CG33" i="6"/>
  <c r="CF34" i="6" a="1"/>
  <c r="CF34" i="6"/>
  <c r="CG34" i="6" a="1"/>
  <c r="CG34" i="6"/>
  <c r="CF35" i="6" a="1"/>
  <c r="CF35" i="6"/>
  <c r="CG35" i="6" a="1"/>
  <c r="CG35" i="6"/>
  <c r="CF36" i="6" a="1"/>
  <c r="CF36" i="6"/>
  <c r="CG36" i="6" a="1"/>
  <c r="CG36" i="6"/>
  <c r="CF37" i="6" a="1"/>
  <c r="CF37" i="6"/>
  <c r="CG37" i="6" a="1"/>
  <c r="CG37" i="6"/>
  <c r="CF38" i="6" a="1"/>
  <c r="CF38" i="6"/>
  <c r="CG38" i="6" a="1"/>
  <c r="CG38" i="6"/>
  <c r="CF39" i="6" a="1"/>
  <c r="CF39" i="6"/>
  <c r="CG39" i="6" a="1"/>
  <c r="CG39" i="6"/>
  <c r="CF40" i="6" a="1"/>
  <c r="CF40" i="6"/>
  <c r="CG40" i="6" a="1"/>
  <c r="CG40" i="6"/>
  <c r="CF41" i="6" a="1"/>
  <c r="CF41" i="6"/>
  <c r="CG41" i="6" a="1"/>
  <c r="CG41" i="6"/>
  <c r="CF42" i="6" a="1"/>
  <c r="CF42" i="6"/>
  <c r="CG42" i="6" a="1"/>
  <c r="CG42" i="6"/>
  <c r="CB10" i="6" a="1"/>
  <c r="CB10" i="6"/>
  <c r="CC10" i="6" a="1"/>
  <c r="CC10" i="6"/>
  <c r="CF43" i="6" a="1"/>
  <c r="CF43" i="6"/>
  <c r="CG43" i="6" a="1"/>
  <c r="CG43" i="6"/>
  <c r="CF44" i="6" a="1"/>
  <c r="CF44" i="6"/>
  <c r="CG44" i="6" a="1"/>
  <c r="CG44" i="6"/>
  <c r="CF45" i="6" a="1"/>
  <c r="CF45" i="6"/>
  <c r="CG45" i="6" a="1"/>
  <c r="CG45" i="6"/>
  <c r="CF46" i="6" a="1"/>
  <c r="CF46" i="6"/>
  <c r="CG46" i="6" a="1"/>
  <c r="CG46" i="6"/>
  <c r="CF47" i="6" a="1"/>
  <c r="CF47" i="6"/>
  <c r="CG47" i="6" a="1"/>
  <c r="CG47" i="6"/>
  <c r="CF48" i="6" a="1"/>
  <c r="CF48" i="6"/>
  <c r="CG48" i="6" a="1"/>
  <c r="CG48" i="6"/>
  <c r="CF49" i="6" a="1"/>
  <c r="CF49" i="6"/>
  <c r="CG49" i="6" a="1"/>
  <c r="CG49" i="6"/>
  <c r="CF50" i="6" a="1"/>
  <c r="CF50" i="6"/>
  <c r="CG50" i="6" a="1"/>
  <c r="CG50" i="6"/>
  <c r="BR3" i="6" a="1"/>
  <c r="BR3" i="6"/>
  <c r="BS3" i="6" a="1"/>
  <c r="BS3" i="6"/>
  <c r="BT3" i="6"/>
  <c r="BW7" i="6" a="1"/>
  <c r="BW7" i="6"/>
  <c r="BX7" i="6" a="1"/>
  <c r="BX7" i="6"/>
  <c r="BW8" i="6" a="1"/>
  <c r="BW8" i="6"/>
  <c r="BX8" i="6" a="1"/>
  <c r="BX8" i="6"/>
  <c r="BW9" i="6" a="1"/>
  <c r="BW9" i="6"/>
  <c r="BX9" i="6" a="1"/>
  <c r="BX9" i="6"/>
  <c r="BW10" i="6" a="1"/>
  <c r="BW10" i="6"/>
  <c r="BX10" i="6" a="1"/>
  <c r="BX10" i="6"/>
  <c r="BY3" i="6" a="1"/>
  <c r="BY3" i="6"/>
  <c r="BZ3" i="6" a="1"/>
  <c r="BZ3" i="6"/>
  <c r="CA3" i="6"/>
  <c r="BY4" i="6" a="1"/>
  <c r="BY4" i="6"/>
  <c r="BZ4" i="6" a="1"/>
  <c r="BZ4" i="6"/>
  <c r="CA4" i="6"/>
  <c r="CK3" i="6" a="1"/>
  <c r="CK3" i="6"/>
  <c r="CL3" i="6" a="1"/>
  <c r="CL3" i="6"/>
  <c r="CM3" i="6"/>
  <c r="CK4" i="6" a="1"/>
  <c r="CK4" i="6"/>
  <c r="CL4" i="6" a="1"/>
  <c r="CL4" i="6"/>
  <c r="CM4" i="6"/>
  <c r="CU11" i="6"/>
  <c r="A3" i="4" a="1"/>
  <c r="A3" i="4"/>
  <c r="B3" i="4"/>
  <c r="A4" i="4" a="1"/>
  <c r="A4" i="4"/>
  <c r="B4" i="4"/>
  <c r="A5" i="4" a="1"/>
  <c r="A5" i="4"/>
  <c r="B5" i="4"/>
  <c r="B10" i="4"/>
</calcChain>
</file>

<file path=xl/sharedStrings.xml><?xml version="1.0" encoding="utf-8"?>
<sst xmlns="http://schemas.openxmlformats.org/spreadsheetml/2006/main" count="12081" uniqueCount="431">
  <si>
    <t>Timestamp</t>
  </si>
  <si>
    <t>Which college is your academic home?</t>
  </si>
  <si>
    <t>What is your degree program?</t>
  </si>
  <si>
    <t>What was your appointment level in Spring 2015?</t>
  </si>
  <si>
    <t>In the last year, have any of the following circumstances happened to you that would cause you to use personal leave time? Check all that apply.</t>
  </si>
  <si>
    <t>Ideally, how many days would you have liked to take off for such an event?</t>
  </si>
  <si>
    <t>Do you currently have dental insurance, either individually or as a dependent?</t>
  </si>
  <si>
    <t>If you have dental insurance, how much is your annual premium?</t>
  </si>
  <si>
    <t>How long has it been since you have seen a dentist for a routine office visit (cleaning, x-rays)?</t>
  </si>
  <si>
    <t>Have you had one or more dental emergencies since you have been a GA at USF?</t>
  </si>
  <si>
    <t>If yes, approximately how much did the procedures cost out of pocket?</t>
  </si>
  <si>
    <t>In what type of place do you currently reside?</t>
  </si>
  <si>
    <t>How many roommates do you have, if any?</t>
  </si>
  <si>
    <t>Do you rent or own the place that you live in?</t>
  </si>
  <si>
    <t>How many bedrooms does your house/apartment have?</t>
  </si>
  <si>
    <t>How many bathrooms does your house/apartment have?</t>
  </si>
  <si>
    <t>How much do you currently pay in rent/mortgage each month? If you live with others, include only the portion that you personally owe in rent.</t>
  </si>
  <si>
    <t>Are some or all of your utilities included in the cost of rent?</t>
  </si>
  <si>
    <t>Excluding the cost of utilities that are included with your rent, how much do you spend per month on utilities, in total? If you live with others, include only the portion that you personally owe in utilities.</t>
  </si>
  <si>
    <t>Are you in-state or out-of-state for tuition purposes?</t>
  </si>
  <si>
    <t>Do you receive a tuition waiver through your assistantship?</t>
  </si>
  <si>
    <t>Do you currently have a fellowship/grant that pays for all or part of your tuition?</t>
  </si>
  <si>
    <t>In the last academic year (Fall 2014/Spring 2015, excluding summer), how much did you pay in tuition/fees to USF?</t>
  </si>
  <si>
    <t>How much do you typically spend on groceries each week?</t>
  </si>
  <si>
    <t>On average, how many times per week do you typically eat out (at a restaurant)?</t>
  </si>
  <si>
    <t>On average, how many times per week do you typically order takeout?</t>
  </si>
  <si>
    <t>On average, how many times per week do you typically go to a bar to drink alcohol?</t>
  </si>
  <si>
    <t>How do you typically get to/from campus?</t>
  </si>
  <si>
    <t>Do you typically carpool with others to/from campus?</t>
  </si>
  <si>
    <t>If you drive to campus, how much do you pay per week in gasoline?</t>
  </si>
  <si>
    <t>How much do you pay for car insurance each month?</t>
  </si>
  <si>
    <t>Approximately how much money did you pay in memberships to professional societies last year?</t>
  </si>
  <si>
    <t>Approximately how much did you spend last year to travel to professional conferences, in total?</t>
  </si>
  <si>
    <t>In the last year, have you taken out a federal/state/personal loan to support your graduate studies?</t>
  </si>
  <si>
    <t>If you took out a federal/state/personal loan last year to support your graduate studies, how much did you take out?</t>
  </si>
  <si>
    <t>In the last year, have you received substantial financial support from a family member or other benefactor?</t>
  </si>
  <si>
    <t>Do you still owe loans from your undergraduate years?</t>
  </si>
  <si>
    <t>If you took out undergraduate loans, how much do you still owe?</t>
  </si>
  <si>
    <t>What is your current appointment title (as of today, Summer 2015)?</t>
  </si>
  <si>
    <t>What was your appointment title in Spring 2015?</t>
  </si>
  <si>
    <t>What was your appointment in Fall 2014?</t>
  </si>
  <si>
    <t>Please rank, in order, which issues are most important to you from 1 (most important) to 5 (least important) [Alleviating fees]</t>
  </si>
  <si>
    <t>Please rank, in order, which issues are most important to you from 1 (most important) to 5 (least important) [Raising wages]</t>
  </si>
  <si>
    <t>Please rank, in order, which issues are most important to you from 1 (most important) to 5 (least important) [Dental care]</t>
  </si>
  <si>
    <t>Please rank, in order, which issues are most important to you from 1 (most important) to 5 (least important) [Family medical leave/sick leave]</t>
  </si>
  <si>
    <t>Please rank, in order, which issues are most important to you from 1 (most important) to 5 (least important) [Relaxing moonlighting policies (i.e. permitting outside work)]</t>
  </si>
  <si>
    <t>Please rank, in order, which issues are most important to you from 1 (most important) to 5 (least important) [Summer appointments]</t>
  </si>
  <si>
    <t>Would you like to leave any other feedback for our bargaining team?</t>
  </si>
  <si>
    <t>How much (%) of your tuition is typically waived?</t>
  </si>
  <si>
    <t>Did you get an appointment this Summer 2015?</t>
  </si>
  <si>
    <t>What is your appointment level for Summer 2015?</t>
  </si>
  <si>
    <t>Are you/Do you plan on taking on employment in the summer?</t>
  </si>
  <si>
    <t>Please rank how important obtaining summer employment of any means is important to you.</t>
  </si>
  <si>
    <t>Are you/Do you plan on taking on supplemental employment in the summer?</t>
  </si>
  <si>
    <t>Why are you taking on supplemental employment?</t>
  </si>
  <si>
    <t>Are you an international student?</t>
  </si>
  <si>
    <t>When did you find out about your appointment for Summer 2015?</t>
  </si>
  <si>
    <t>Was this an adequate amount of time to prepare professionally and financially?</t>
  </si>
  <si>
    <t>When did you find out about your non-appointment for Summer 2015?</t>
  </si>
  <si>
    <t/>
  </si>
  <si>
    <t>Summer Appointment</t>
  </si>
  <si>
    <t>Arts and Sciences</t>
  </si>
  <si>
    <t>Doctoral</t>
  </si>
  <si>
    <t>0.5 FTE (20 hours)</t>
  </si>
  <si>
    <t>No Dental Coverage</t>
  </si>
  <si>
    <t>2-3 years</t>
  </si>
  <si>
    <t>No</t>
  </si>
  <si>
    <t>Apartment</t>
  </si>
  <si>
    <t>Rent</t>
  </si>
  <si>
    <t>In state</t>
  </si>
  <si>
    <t>Yes</t>
  </si>
  <si>
    <t>&lt; 1</t>
  </si>
  <si>
    <t>Car (I drive myself)</t>
  </si>
  <si>
    <t>Teaching Assistant</t>
  </si>
  <si>
    <t>5 (Fifth Choice)</t>
  </si>
  <si>
    <t>1 (First Choice)</t>
  </si>
  <si>
    <t>2 (Second Choice)</t>
  </si>
  <si>
    <t>4 (Fourth Choice)</t>
  </si>
  <si>
    <t>6 (Last Choice)</t>
  </si>
  <si>
    <t>3 (Third Choice)</t>
  </si>
  <si>
    <t>Engineering</t>
  </si>
  <si>
    <t>School Fellowships through NSF (Bridge to Doctorate) and Sloan Scholar</t>
  </si>
  <si>
    <t>Sickness/loss of an immediate family member, Personal injury or prolonged sickness</t>
  </si>
  <si>
    <t>Individual Coverage</t>
  </si>
  <si>
    <t>Less than a year</t>
  </si>
  <si>
    <t>Out of State</t>
  </si>
  <si>
    <t>Temporary Employment for Summer, TA in Fa/Spring 2015/16</t>
  </si>
  <si>
    <t xml:space="preserve">Sloan Scholar </t>
  </si>
  <si>
    <t>NSF Bridge To Doctorate</t>
  </si>
  <si>
    <t>I believe there shouldn't be a limit on how many TA's are given to out of state students and you should be able to get a TA for either Fall or Spring. I know that everyone can't have a appointment but I am just getting my first appointmentship in my 3rd year when I was desperately in need of one last semester (Spring 2015) but because I had a fellowship in the Fall I was too late to be allowed one for spring causing me to have to live off of my savings and/or borrow money from family to survive last semester.</t>
  </si>
  <si>
    <t>Everything but Fees (~800 a semester and ~ 600 summer session)</t>
  </si>
  <si>
    <t>4/16</t>
  </si>
  <si>
    <t>0.25 FTE (10 hours)</t>
  </si>
  <si>
    <t>Dependent Coverage</t>
  </si>
  <si>
    <t>Condo</t>
  </si>
  <si>
    <t>Please help us get rid of these outrageous fees! And it would be great to have a pay raise!</t>
  </si>
  <si>
    <t>4/14</t>
  </si>
  <si>
    <t>Sickness/loss of an immediate family member, Birth of a child</t>
  </si>
  <si>
    <t>House</t>
  </si>
  <si>
    <t>Own</t>
  </si>
  <si>
    <t>Research Assistant</t>
  </si>
  <si>
    <t>Current summer appointment through university does not pay enough</t>
  </si>
  <si>
    <t>3/1</t>
  </si>
  <si>
    <t>5/1</t>
  </si>
  <si>
    <t>Master's</t>
  </si>
  <si>
    <t>0.75 FTE (30 hours)</t>
  </si>
  <si>
    <t>Sickness/loss of an immediate family member</t>
  </si>
  <si>
    <t>1-2 years</t>
  </si>
  <si>
    <t>0 (I live alone)</t>
  </si>
  <si>
    <t>5 or more</t>
  </si>
  <si>
    <t>Instructor</t>
  </si>
  <si>
    <t xml:space="preserve">  </t>
  </si>
  <si>
    <t>Current summer appointment through university does not pay enough, Get more experience</t>
  </si>
  <si>
    <t>3/18</t>
  </si>
  <si>
    <t>but I do have loans from my master's program</t>
  </si>
  <si>
    <t>writing my qualifying exams this summer</t>
  </si>
  <si>
    <t>What happened to the bonuses? I received one last semester which was great, but now my department told me it was a one time thing. Hope we can get this back! Thanks!</t>
  </si>
  <si>
    <t>Mobile home</t>
  </si>
  <si>
    <t>This GAU is better than the one at FSU as we have more benefits here which is great. Having dental insurance would be good</t>
  </si>
  <si>
    <t>most</t>
  </si>
  <si>
    <t>4/1</t>
  </si>
  <si>
    <t>Bicycle</t>
  </si>
  <si>
    <t>too much</t>
  </si>
  <si>
    <t>5/6</t>
  </si>
  <si>
    <t>3/10</t>
  </si>
  <si>
    <t>3-4 years</t>
  </si>
  <si>
    <t>omfg like 35000</t>
  </si>
  <si>
    <t xml:space="preserve">i have been very lucky to be in a lab that is able to support the students in it, but a lot of my friends are not in the same boat and it makes it really hard and stressful for them. my biggest concern for myself is that i've been supporting myself throughout my higher education--undergrad, living alone and working post-grad, grad school apps, and now being in grad school--and the cost of all of that is really starting to overwhelm me. it seems like policies are made assuming that everybody has outside support (through family or partner) but that isn't the case for a lot of students. i would like if there was more support for independent students, for example, a wage that allows me to be independent, etc. </t>
  </si>
  <si>
    <t>92?</t>
  </si>
  <si>
    <t>Townhome</t>
  </si>
  <si>
    <t>I wise professor once told me "this university would come to a screeching halt if it weren't for GAs". So, thanks for your service in reminding administration of this fact!</t>
  </si>
  <si>
    <t>Bus/Shuttle</t>
  </si>
  <si>
    <t>Adjunct</t>
  </si>
  <si>
    <t xml:space="preserve">I'm obviously preaching to the choir, but I think it is important to point out that productive graduate students do much the same work as full-time faculty. We teach, and if we TA under a professor, we relieve them of many of the tasks of teaching such as grading and meeting students. We do research both in the forms of classes and the actual outside research. It would be interesting to know how often "University of South Florida" is seen in publication and on conference programs because of graduate students. And we engage in 'administrative' tasks through organizations. These are all valuable, often necessary, contributions to the university. Yet we are paid a fraction of what professors are paid, which I wouldn't mind if that fraction was below the poverty, let alone the subsistence, line. I haven't had much need to use the health insurance, but I am grateful for it and the now full waiver. I have the school's dental coverage for students. It is cheap, but covers almost nothing. I would also like some kind of eye coverage.  I am also quite dissatisfied with the tuition and fee waivers. What the classification of tuition and fees are and where they go is also not nearly as transparent as I think it should be. Many things at USF are not as transparent as they should be. It also seems in USF's long term financial interest to better support graduate students. Speaking for myself at least, I think education is valuable. When I become an alumnus, I am sure I will be contacted for donations, which I think would be a potentially valuable use of my money (though I would also want some transparency here as well). But I will be paying for my education long after it is complete, which makes it much less likely that I will contribute and would most certainly decrease the amount I could contribute. </t>
  </si>
  <si>
    <t>Half RA Half TA</t>
  </si>
  <si>
    <t>First, thanks for those 500 bucks! Great work. I appreciate the efforts you put into this everyday. 
For doctoral students, I think that working conditions (leave days, sickness, etc) depend more on a combination of the student and advisor personalities. Improving the contract conditions may help, though.
From an international student standpoint, I would like to use this communication opportunity to raise an issue. When international students come here, their appointment letters offer a salary that responds to an international services estimate of their cost of living. It varies depending on which country you come from (I guess they put plane tickets in there). However, I know of a lot of cases in which their salary is reduced to the "standard rates", somewhat 3k a year under what previously offered, the moment they arrive here. I have had a lot of trouble defending my initial rates myself, and lost some of the semesters. I know fighting for salary inequality doesn't sound like an union thing to do, but equality is not justice sometimes.</t>
  </si>
  <si>
    <t>1.0 FTE (40 hours)</t>
  </si>
  <si>
    <t>4/2</t>
  </si>
  <si>
    <t>Get more experience, contract work with CDC</t>
  </si>
  <si>
    <t>3/14</t>
  </si>
  <si>
    <t>Nothing</t>
  </si>
  <si>
    <t>4-5 years</t>
  </si>
  <si>
    <t>TA and GA</t>
  </si>
  <si>
    <t xml:space="preserve">One of the biggest issues at USFSP is the time component. We do not get our appointments early enough. Also, we usually do not find out if we will be getting any tuition waivers until well into the semester. The HR people are helpful but overwhelmed and the scheduling people are terrible at giving them enrollment numbers and planning the number of TAs they will need. </t>
  </si>
  <si>
    <t>All of the above</t>
  </si>
  <si>
    <t>5/5</t>
  </si>
  <si>
    <t>Other Graduate Assistant</t>
  </si>
  <si>
    <t>You guys rock! Keep up the good work and let's beat the system!!!</t>
  </si>
  <si>
    <t>N/A</t>
  </si>
  <si>
    <t>Public Health</t>
  </si>
  <si>
    <t>International Field Site Housing</t>
  </si>
  <si>
    <t>More than 5 years</t>
  </si>
  <si>
    <t>TA and RA</t>
  </si>
  <si>
    <t>I had a medical emergency where I have a problem with my wrist, I couldn't hold water or type on the keyboard. The X-ray at a local hospital cost $3000, and I had co-paid &gt; $300. The hospital refereed me to see  a doctor, but I did not go because I cannot afford it and I still suffer from my wrist.</t>
  </si>
  <si>
    <t>4/13</t>
  </si>
  <si>
    <t>duplex</t>
  </si>
  <si>
    <t>bus &amp; bike &amp; walking</t>
  </si>
  <si>
    <t>Instructor, TA, and RA</t>
  </si>
  <si>
    <t>Instructor &amp; RA</t>
  </si>
  <si>
    <t>3/15</t>
  </si>
  <si>
    <t>Walking</t>
  </si>
  <si>
    <t>it was hard to rank the above priorities because they're all so important...</t>
  </si>
  <si>
    <t>all but fees</t>
  </si>
  <si>
    <t>1/1</t>
  </si>
  <si>
    <t>Education</t>
  </si>
  <si>
    <t>Raise the wages</t>
  </si>
  <si>
    <t>Get more experience</t>
  </si>
  <si>
    <t>4/10</t>
  </si>
  <si>
    <t>adjunct instuctor (no summer assistantship)</t>
  </si>
  <si>
    <t>Graduate Teaching Associate</t>
  </si>
  <si>
    <t>USF has made it virtually impossible for graduate students from out of state to get in-state tuition. Although I apparently met the criteria (e.g. FL driver's license, registration to vote here, car registered here, member of FL professional organization) employees in the registrar's office keep saying that no matter how long I live here, I cannot be considered a resident for tuition purposes because I didn't live here a year before I started at USF. They also cite intangible things like my "lack of intention" to reside in Florida permanently.
Secondly, I am highly frustrated because I just received notification that I have failed to meet the standards for "satisfactory academic progress" and am no longer eligible for federal loans. No one I have spoken with in the financial aid office has offered a clear explanation or a sensible course of action. The best I've been able to interpret this is that it is because I have "too many" credits because I earned a higher than expected by USF number of credits for the MA I earned elsewhere (48 credits were required for the degree and a higher number was highly encouraged). Although I have only been a student at USF for 4 years, I have been told to file a petition for a time extension. This is clearly not applicable to my situation. 
Combined, these two factors put a significant amount of additional pressure on me to finish my degree in exactly 5 years total, given that even 2 credits of dissertation hours would cost approximately $1600+ (As a side note, this is approximately the amount I would get paid to teach a 3 credit course at HCC--$1700 or Polk State--$1600 as an adjunct).</t>
  </si>
  <si>
    <t>Personal injury or prolonged sickness</t>
  </si>
  <si>
    <t>15 000</t>
  </si>
  <si>
    <t>5/7</t>
  </si>
  <si>
    <t>Our dept had to downgrade us from GTA appts to adjunct pay (much lower) without any class enrollments. I don't know if this is happening in other departments. I hope this is not a university-wide trend.</t>
  </si>
  <si>
    <t>adjunct pay and no enrollment</t>
  </si>
  <si>
    <t>3/11</t>
  </si>
  <si>
    <t xml:space="preserve">I contacted GAU a number of weeks ago (5?6?) and nobody responded. 
I am particularly interested in a rumor that we will now need to work .5 IN AN INDIVIDUAL COLLEGE (ex. Education) in order to have a tuition waiver. Currently, I work .25 in Education and .25 in Arts&amp; Science (WLE) and do not want to be forced to quit one of these jobs. Already, I have had to take .25 instead of .5 in WLE due to low enrollment. So, I went from a .75 (made to look like .74 for some reason) to .5 for the past couple semesters. If either College takes this rule, having one foot in each College would mean that I may lose BOTH jobs (since there is little chance of receiving .5 in either, due to enrollment numbers and lack of classes available to TA). 
Also, dental care is an important concern. 
As a doctoral candidate, the rule that we must be registered for at least 9 credits (6 summer), means that I am paying for a LOT MORE credits than i actually need. I am required by the grad school to take, 2, but for my job, I must take 9. This is a waste of money. At the candidate level, the minimum credits for TAship should be reduced. </t>
  </si>
  <si>
    <t>80ish</t>
  </si>
  <si>
    <t>Support for families or single parents would be greatly appreciated; a network or support group, or even resources for new graduate students with children would be exceptional. My department was terrible about helping us get situated here with kids (we moved across the country and have no family here), and the institution we came from had much better support in place for childcare and preschools for student/working parents.</t>
  </si>
  <si>
    <t>.73 for half the summer</t>
  </si>
  <si>
    <t>2/27</t>
  </si>
  <si>
    <t>Contract - Data analysis assistant</t>
  </si>
  <si>
    <t>Raising wages and alleviating fees would have the same effect, so whichever is easier to accomplish would be very helpful!
Also slightly subsidized dental insurance is not that expensive and even the stingiest companies offer it.  Some research into this with percentage of companies that offer these minimal plans along with the actual cost for the university would be helpful.  Put it right in the newsletter to raise awareness about how inexpensive it is and how we don't have this basic and important coverage.</t>
  </si>
  <si>
    <t>4/15</t>
  </si>
  <si>
    <t>Fellow</t>
  </si>
  <si>
    <t>2/1</t>
  </si>
  <si>
    <t>4/20</t>
  </si>
  <si>
    <t xml:space="preserve">Cost of living is very hard to manage due to GA wages. Looking for affordable housing has been, and continues to be my major concern and challenge. 
Also, most weeks number of hours worked (teaching, holding office hours, conducting required one-on-one student conferences and grading) exceed the number of hours on contract. If one was to try to take a job outside of the GAship, it is very difficult to predict/mange the number of available hours to do so. </t>
  </si>
  <si>
    <t>0.72 FTE</t>
  </si>
  <si>
    <t>Adjunct Summer B</t>
  </si>
  <si>
    <t>Curriculum Coordinator</t>
  </si>
  <si>
    <t>15 hours</t>
  </si>
  <si>
    <t>Fellowship</t>
  </si>
  <si>
    <t>No appoinment</t>
  </si>
  <si>
    <t>0.25 TA/ 0.25 RA</t>
  </si>
  <si>
    <t>2/10</t>
  </si>
  <si>
    <t>Sickness/loss of an immediate family member, Exams</t>
  </si>
  <si>
    <t>4/23</t>
  </si>
  <si>
    <t>Hourly on "grant"</t>
  </si>
  <si>
    <t>Intern (outside USF)</t>
  </si>
  <si>
    <t>TA (10hrs) &amp; RA (10hrs)</t>
  </si>
  <si>
    <t>Most important issue as graduate assistant is the fee which is not waived. We pay approximately $850 per semester which is incredibly high. 
I am not into earning a lot money since I chose to do PhD but I want to leave my own life without any family support! As a PhD student, we are at the age of (22-30) mostly and want to start an independent life. The wages should be increased little but the tuition fees we pay every semester should be waived as soon as possible !
Thanks</t>
  </si>
  <si>
    <t>%90</t>
  </si>
  <si>
    <t>2/18</t>
  </si>
  <si>
    <t>OPS</t>
  </si>
  <si>
    <t>OPS for 20hr at $33/hr</t>
  </si>
  <si>
    <t>Please try to talk about increasing salary ($1538 excluding tax is too low in FL). It would be good if there is no semester fee or at least pay some lump sum amount like last December . 
Talk about those like where are all charges for car parking or other infrastructure fee goes?
I think probably CA university (UCx) does not have student semester fees.
Or even it you make it half after first semester.
With the amount I pay as semester fee I can easily travel to my country once in summer with return ticket.
Please think about this.</t>
  </si>
  <si>
    <t>I need to pay semester fee</t>
  </si>
  <si>
    <t>I would really LOVE some dental insurance!</t>
  </si>
  <si>
    <t>3/5</t>
  </si>
  <si>
    <t>3/6</t>
  </si>
  <si>
    <t>Graduate Research Associate</t>
  </si>
  <si>
    <t>Thank you for all that you do!</t>
  </si>
  <si>
    <t>4/8</t>
  </si>
  <si>
    <t>don't know, it's typical for psych though</t>
  </si>
  <si>
    <t>Birth of a child</t>
  </si>
  <si>
    <t>not appointed for summer 2015</t>
  </si>
  <si>
    <t>While living as a single person, GA salaries are ok if it is not less than 20 hrs per week. However, if we have a family, life becomes very hard. Also, renewing contract each semester makes assistants have the stress of losing their appointment each semester and such concerns really degrades our performance</t>
  </si>
  <si>
    <t>2/2</t>
  </si>
  <si>
    <t>Carpool</t>
  </si>
  <si>
    <t>I don't work for the school in the summers</t>
  </si>
  <si>
    <t>8/1</t>
  </si>
  <si>
    <t>.73 FTE</t>
  </si>
  <si>
    <t>3/25</t>
  </si>
  <si>
    <t>Hourly Research Assistant</t>
  </si>
  <si>
    <t>No appointment. Will be off-campus.</t>
  </si>
  <si>
    <t>Nothing in particular. I think everyone is doing great work!</t>
  </si>
  <si>
    <t>The last question was really difficult to rate.  Really, I would take whatever was the highest monetary balance between fess, raising wages, and dental.  I ranked them based on how I expected that to play out.
Family medical sick leave is really important to me.
Summer appointments are important to me, but I was comfortable ranking them later because I anticipate getting a class next summer.  For the same reason, I was fine with ranking relaxing moonlight policies last.  If I did not anticipate getting that class, both would become more competative with the earlier ones.</t>
  </si>
  <si>
    <t>5/25</t>
  </si>
  <si>
    <t xml:space="preserve">Clarify wording in bargaining agreement concerning outside employment at other universities and colleges (as adjuncts). </t>
  </si>
  <si>
    <t>5/13</t>
  </si>
  <si>
    <t>College</t>
  </si>
  <si>
    <t>Degree Level</t>
  </si>
  <si>
    <t>Spring 2015 Appointment</t>
  </si>
  <si>
    <t>N</t>
  </si>
  <si>
    <t>No response</t>
  </si>
  <si>
    <t>Dental Coverage</t>
  </si>
  <si>
    <t>SUM</t>
  </si>
  <si>
    <t>Residence status</t>
  </si>
  <si>
    <t>Fa14/Sp15 Fees Ave</t>
  </si>
  <si>
    <t>Rank</t>
  </si>
  <si>
    <t>Alleviating Fees</t>
  </si>
  <si>
    <t>Raising Wages</t>
  </si>
  <si>
    <t>Dental care</t>
  </si>
  <si>
    <t>Family medical leave/sick leave</t>
  </si>
  <si>
    <t>Relaxing moonlighting policies</t>
  </si>
  <si>
    <t>Summer Appointments</t>
  </si>
  <si>
    <t>No appointment in the summer; currently working in another department, but not in any GA capacity</t>
  </si>
  <si>
    <t>1/10</t>
  </si>
  <si>
    <t>4/12</t>
  </si>
  <si>
    <t xml:space="preserve">I am an international student in 7 th month of my pregnancy. I had a hard time navigating through the system and there is not enough mechanism to secure expectant mothers the benefits assured under Title iX of the civil rights law. I firmly recommend that the union should include the importance of having a proper mechanism for the implementation of title iX benefits for expectant GAs and please force the administration to lay out a clear plan to help woman students go through the phase with complete support form administration and departments in terms of leave and accommodations in course work. The international office infacr had no information regarding the privisions of Title IX and advised me to go on leave for a semester. There should be more awareness,information and benefits scheme for Expectant GAs and mothers.
I also request the union to include child care financial assistance for mothers as implemented in many universities. </t>
  </si>
  <si>
    <t>none</t>
  </si>
  <si>
    <t xml:space="preserve">Along with alleviating fees, I want to see students who are full time in Fall and Spring to have full privileges in Summer regardless of whether they are enrolled in classes in Summer.  I have to pay to use the rec center in the summer and the university will not even process routine paperwork for me during this time.  This is ridiculous.  </t>
  </si>
  <si>
    <t>5/15</t>
  </si>
  <si>
    <t>1/2 TA and 1/2 RA</t>
  </si>
  <si>
    <t>3/16</t>
  </si>
  <si>
    <t xml:space="preserve">Thank you for trying :) </t>
  </si>
  <si>
    <t>Tuition and student fees need to be waived, otherwise the school is paying themselves for you to work there. There also should be available position for everyone who wants one, part of the purpose of the program should be to educate students about educating.</t>
  </si>
  <si>
    <t>Alleviating fees, raising wages, and dental coverage are all important issues.</t>
  </si>
  <si>
    <t>4/25</t>
  </si>
  <si>
    <t>None</t>
  </si>
  <si>
    <t>Adjunct Professor</t>
  </si>
  <si>
    <t>per hour Research Assistant</t>
  </si>
  <si>
    <t>unknown</t>
  </si>
  <si>
    <t xml:space="preserve">I believe we get paid enough to get by without loans (with continuous funding), however, the fees and remaining tuition are a hard hit when we are getting by week to week. We cannot save the money for these. Also, the consequences if we cannot secure a tuition waiver and healthcare are extreme. If I cannot get a 0.25FTE position this Fall, I will need to pay healthcare, out of state tuition, and fees out of pocket. Some protection for at least in state waivers for graduate students would be something we could all benefit from. </t>
  </si>
  <si>
    <t>?</t>
  </si>
  <si>
    <t>Townhouse</t>
  </si>
  <si>
    <t>4/22</t>
  </si>
  <si>
    <t>data entry - no appointment</t>
  </si>
  <si>
    <t>No appointment</t>
  </si>
  <si>
    <t>Thank you for advocating on our behalf.</t>
  </si>
  <si>
    <t xml:space="preserve">I have had one child and took a year of maternity leave. 
It was necessary due to my child's health. Current policies are that I cannot do that again for my second child it is a source of concern for my family and I as we are concerned if similar circumstances occur. I have progressed through the program on time, earned all A's, and won many awards both at the university and from national organizations. My department has been supportive in the past but it is concerning that I do not have protected leave for a second child. There are concerns about women in Academia and this is part of the issue. People shouldn't have to choose between career and family. I have demonstrated that I have been able to return from leave and be productive and have earned the right to do so again. </t>
  </si>
  <si>
    <t>5/10</t>
  </si>
  <si>
    <t>Short term pet illness</t>
  </si>
  <si>
    <t>3/17</t>
  </si>
  <si>
    <t>internship</t>
  </si>
  <si>
    <t>10/1</t>
  </si>
  <si>
    <t>3/12</t>
  </si>
  <si>
    <t>no appointment</t>
  </si>
  <si>
    <t>75%-100%</t>
  </si>
  <si>
    <t>If it weren't for generous family members, I would be in severe debt. The TA wage is not enough to pay even my rent, of which I pay only about 40% (split with my roommate). My family and partner pay for almost all groceries, about half of my rent (which is only 40% of the total rent), my cell phone, internet, car insurance, textbooks, health insurance, and car payments. Other people pay all of this for me, and yet even with all of that help, I am on an extremely tight budget. It is extremely unrealistic to assume that TA's/RA's can live comfortably on our current wages without outside support.</t>
  </si>
  <si>
    <t>100 of tuiton but I pay fees</t>
  </si>
  <si>
    <t>3/24</t>
  </si>
  <si>
    <t xml:space="preserve">I wanted to go to a local conference, but my research didn't work out. I had a $300 grant I had to pass up which was less than half of what I would pay. The last time I went to a national conference I spent 1600 with no support just in airfare, hotel, and per diem. Incidentals drove it to 2k.
Paying $200 for dental doesn't bother me, but the enrollment periods are only annual, which makes it hard to plan ahead. 
Graduate dining hall plans are too expensive. </t>
  </si>
  <si>
    <t>100?</t>
  </si>
  <si>
    <t xml:space="preserve">I would include a subsidy for dependents on health insurance as a high priority. GTAs with children have to pay $4,938 to add dependents to their health insurance, which is an unreasonable percentage of the GTA salary. </t>
  </si>
  <si>
    <t>100% - Does not include fees</t>
  </si>
  <si>
    <t>100 sans fees</t>
  </si>
  <si>
    <t>No summer funding</t>
  </si>
  <si>
    <t xml:space="preserve">I answered no on the loans/family support questions because I am tapping into savings to get by. My stipend is not enough to meet my expenses. </t>
  </si>
  <si>
    <t>3/4</t>
  </si>
  <si>
    <t>My department recently rescinded tuition waivers for the summer term, making us adjuncts liable for full tuition. As an international student, a months notice was untenable. Further, we have been told that teaching upper year courses will no longer be an option. I can appreciate that change needs to happen from time to time but I was not admitted as a doctoral student in Fall 2014 under these precepts and was only advised in March 2015. I'm not at all happy about the changes being implemented and the utter lack of student involvement. Fortunately, I'm independent but others are not on as firm a footing. I feel for them given the short notice. HELP!</t>
  </si>
  <si>
    <t>2/15</t>
  </si>
  <si>
    <t>With family-can't afford my own housing</t>
  </si>
  <si>
    <t>Graduate instructional assistant</t>
  </si>
  <si>
    <t xml:space="preserve">Graduate instructonal assistant </t>
  </si>
  <si>
    <t>29 hours</t>
  </si>
  <si>
    <t>5/9</t>
  </si>
  <si>
    <t>4/5</t>
  </si>
  <si>
    <t>adjunct</t>
  </si>
  <si>
    <t>7/1</t>
  </si>
  <si>
    <t>4/3</t>
  </si>
  <si>
    <t>I'm a Research Assistant for one appointment and an Instructor for another</t>
  </si>
  <si>
    <t>Research Assistant and Instructor</t>
  </si>
  <si>
    <t>adjunct for summer, TA for fall &amp; spring</t>
  </si>
  <si>
    <t>6/1</t>
  </si>
  <si>
    <t>Husband's insurance</t>
  </si>
  <si>
    <t>10/24</t>
  </si>
  <si>
    <t>Thank you for all you do!</t>
  </si>
  <si>
    <t>4/9</t>
  </si>
  <si>
    <t>2/16</t>
  </si>
  <si>
    <t>My department hired me as an adjunct over the summer, which is a decent alternative, but I doubt most get this opportunity.
I was already offered (and signed) my fall 2015 appointment and noticed we did not get a raise for the upcoming school year.</t>
  </si>
  <si>
    <t>It was hard to chose a "most important" for the above question. They are all important.  They are all interconnected and affect one another.  If we were paid a living wage we wouldn't necessarily need a relaxed moonlighting policy, etc.  
Thanks for bargaining on our behalf!</t>
  </si>
  <si>
    <t>leave</t>
  </si>
  <si>
    <t>3/20</t>
  </si>
  <si>
    <t>I don't know if this is something you can really bargain for, but I would want to encourage programs to NOT admit PhD students unless they can guarantee funding during most (if not all) of their academic program (based on good academic progress). Not being able to fund/provide tuition waivers is what will slow people down from academically progressing.</t>
  </si>
  <si>
    <t>0.5 and .25 levels</t>
  </si>
  <si>
    <t>No appointment for Summer 2015</t>
  </si>
  <si>
    <t>Being married makes it difficult to buy insurance through the affordable care act. For married students, it would be better to offer them a contract that did not include medical insurance, even without being paid extra.
The reason behind this is that if someone is even offered insurance (whether or not he/she accepts it) through his/her employer, their spouse is ineligible for subsidies through the ACA. It is more expensive to cover one's spouse without subsidies than it would be to pay for both oneself and one's spouse with the subsidies. There needs to be an option for married couples to sign a contract that does not offer medical insurance. That way, the couple can find cheaper insurance through ACA's marketplace.</t>
  </si>
  <si>
    <t>Sickness/loss of an immediate family member, Personal injury or prolonged sickness, Birth of a child</t>
  </si>
  <si>
    <t xml:space="preserve">These are all important issues How can you compare the cost of sick leave to dental benefits, both are imperative health issues.  Second, alleviating fee's would technically be the same as raising wages since currently fee's eat up 2.75 paychecks per year. That is like not being paid for an entire month? </t>
  </si>
  <si>
    <t>Not allowed</t>
  </si>
  <si>
    <t>3/31</t>
  </si>
  <si>
    <t>5/28</t>
  </si>
  <si>
    <t>no</t>
  </si>
  <si>
    <t>personal loans worth $4500</t>
  </si>
  <si>
    <t>Not there</t>
  </si>
  <si>
    <t>International graduates are particularly vulnerable ti issues like Paid leave in family emergencies because we are all alone here and when family emergency arises we feel like  at the time when family needs me most i am just being selfish . When my mom got sick a month ago I was about to quit school as the leave i have with USF is only 5 days, where as the journey to my home takes 3 days at-least  by flight.</t>
  </si>
  <si>
    <t>Says TA but always an RA</t>
  </si>
  <si>
    <t>RA &amp; TA</t>
  </si>
  <si>
    <t xml:space="preserve">I really would like increased wages as whatever the graduate students are being paid now does not make for the monthly expenses that includes car insurance, mobile plans, rent etc etc. For me, it feels like whatever that comes in to my bank account is gone by the end of the month. I have been trying to save some money for my travel to conferences but hasn't been successful because the expense to salary ratio is very low. </t>
  </si>
  <si>
    <t>TA &amp; RA both 0.25 each</t>
  </si>
  <si>
    <t>Uncertainty in campus employment coupled with sickness and dental emergencies are big problem for international students. Off campus employments are not allowed and on-campus employment other than your department never responds to even very suitable applicants.</t>
  </si>
  <si>
    <t>80-90%</t>
  </si>
  <si>
    <t>0.375 (15 hours)</t>
  </si>
  <si>
    <t xml:space="preserve">I think students who are out of state when they begin school should be able to change to their status after some time of working. This policy needs to be altered, as fees for out of state students are ridiculous! Sometimes if a tuition wavier does not follow through, then I am back to my out state status and therefore have to pay outrageous fees in order to remain in school, yet I have been living in Florida for almost three years now and have been working and am technically a Florida resident. Please, if this is something that could be bargained by GAU that would be FANTASTIC! Thank you for all your hard work! </t>
  </si>
  <si>
    <t>5/26</t>
  </si>
  <si>
    <t>Parents' house</t>
  </si>
  <si>
    <t>Sometimes car, sometimes bicycle</t>
  </si>
  <si>
    <t>Hourly temporary employee</t>
  </si>
  <si>
    <t>Hourly, up to 20 hours per week</t>
  </si>
  <si>
    <t>5/12</t>
  </si>
  <si>
    <t>% TUITION WAIVED (if range, took lower end)</t>
  </si>
  <si>
    <t>Personal Leave Time Reasons</t>
  </si>
  <si>
    <t>Ideal Days</t>
  </si>
  <si>
    <t>Mean</t>
  </si>
  <si>
    <t>Median</t>
  </si>
  <si>
    <t>Mode</t>
  </si>
  <si>
    <t>Dental Insurance Premium</t>
  </si>
  <si>
    <t>Last Dental Visit</t>
  </si>
  <si>
    <t>Dental Emergencies?</t>
  </si>
  <si>
    <t>Price of Emergencies</t>
  </si>
  <si>
    <t>Residence Type</t>
  </si>
  <si>
    <t>Roommates</t>
  </si>
  <si>
    <t>Rent or Own?</t>
  </si>
  <si>
    <t>Rent.Mortgage</t>
  </si>
  <si>
    <t>Number of days</t>
  </si>
  <si>
    <t>Amount</t>
  </si>
  <si>
    <t>InState.OutofState</t>
  </si>
  <si>
    <t>Grant.Pays.Tuition</t>
  </si>
  <si>
    <t>Fa14.Sp15.Tuition.Fees</t>
  </si>
  <si>
    <t>Groceries</t>
  </si>
  <si>
    <t>Restaurant</t>
  </si>
  <si>
    <t>Transportation</t>
  </si>
  <si>
    <t>Gas money</t>
  </si>
  <si>
    <t>Car Insurance</t>
  </si>
  <si>
    <t>Prof.Societies</t>
  </si>
  <si>
    <t>Prof.Conferences</t>
  </si>
  <si>
    <t>Grad.Loans</t>
  </si>
  <si>
    <t>Grad.Loans.Amount</t>
  </si>
  <si>
    <t>Support.from.Family</t>
  </si>
  <si>
    <t>Undergrad Loans</t>
  </si>
  <si>
    <t>Undergrad.Loans.Amount</t>
  </si>
  <si>
    <t>Current.Appointment</t>
  </si>
  <si>
    <t>Spring.2015.Appt</t>
  </si>
  <si>
    <t>Fall.2014.Appt</t>
  </si>
  <si>
    <t>Percent.Tuition.Waived</t>
  </si>
  <si>
    <t>(Yes.SU15) Are you/Do you plan on taking on supplemental employment in the summer?</t>
  </si>
  <si>
    <t>(Yes.SU15) Please rank how important obtaining summer employment of any means is important to you.</t>
  </si>
  <si>
    <t>(Yes.SU15) Why are you taking on supplemental employment?</t>
  </si>
  <si>
    <t>(No.SU15) Please rank how important obtaining summer employment of any means is important to you.</t>
  </si>
  <si>
    <t>(No.SU15) Are you/Do you plan on taking on employment in the summer?</t>
  </si>
  <si>
    <t>(Yes.SU15) When did you find out about your appointment for Summer 2015?</t>
  </si>
  <si>
    <t>(No.SU15) When did you find out about your non-appointment for Summer 2015?</t>
  </si>
  <si>
    <t>(Yes.SU15) Was this an adequate amount of time to prepare professionally and financially?</t>
  </si>
  <si>
    <t>(Yes.SU15) What is your appointment level for Summer 2015?</t>
  </si>
  <si>
    <t>should sum to 115</t>
  </si>
  <si>
    <t>Received.SU15.Appt</t>
  </si>
  <si>
    <t>Yes.SU15.Appt.Level</t>
  </si>
  <si>
    <t>Yes.SU15.Supp.Employment</t>
  </si>
  <si>
    <t>Yes.SU15.Supp.Employment.Why</t>
  </si>
  <si>
    <t>Yes.SU15.Importance</t>
  </si>
  <si>
    <t>Value</t>
  </si>
  <si>
    <t>Yes.SU15.When.Notified</t>
  </si>
  <si>
    <t>Yes.SU15.Notified.Adequate.Time</t>
  </si>
  <si>
    <t>(No.SU15) Was this an adequate amount of time to prepare professionally and financially?</t>
  </si>
  <si>
    <t>No.SU15.Finding.Employment</t>
  </si>
  <si>
    <t>should sum to 54</t>
  </si>
  <si>
    <t>No.SU15.When.Notified</t>
  </si>
  <si>
    <t>No.SU15.Notified.Adequate.Time</t>
  </si>
  <si>
    <t>International.Student</t>
  </si>
  <si>
    <t>No.SU15.Importance</t>
  </si>
  <si>
    <t>should sum to 117</t>
  </si>
  <si>
    <t>Receive.Tuition.Waiver</t>
  </si>
  <si>
    <t>Percent</t>
  </si>
  <si>
    <t>Recoded.Yes.SU15.Appt.Level</t>
  </si>
  <si>
    <t>Recoded (Yes.SU15) What is your appointment level for Summer 2015?</t>
  </si>
  <si>
    <t>More than 0.25 FTE, not exceeding 0.5 FTE (20 hours)</t>
  </si>
  <si>
    <t>More than 0.75 FTE, not exceeding 1.0 FTE (40 hours)</t>
  </si>
  <si>
    <t>More than 0.5 FTE, not exceeding 0.75 FTE (30 hours)</t>
  </si>
  <si>
    <t>Not exceeding 0.25 FTE (10 hours)</t>
  </si>
  <si>
    <t>All the above</t>
  </si>
  <si>
    <t>Recoded.Yes.SU15.When.Notified</t>
  </si>
  <si>
    <t>Recoded (Yes.SU15) When did you find out about your appointment for Summer 2015?</t>
  </si>
  <si>
    <t>Percent.of.117</t>
  </si>
  <si>
    <t>April</t>
  </si>
  <si>
    <t>March</t>
  </si>
  <si>
    <t>May</t>
  </si>
  <si>
    <t>February</t>
  </si>
  <si>
    <t>January</t>
  </si>
  <si>
    <t>October</t>
  </si>
  <si>
    <t>Percentage.of.54</t>
  </si>
  <si>
    <t>Recoded (No.SU15) When did you find out about your non-appointment for Summer 2015?</t>
  </si>
  <si>
    <t>July 2014 because "Yes" adequate time</t>
  </si>
  <si>
    <t>Ambiguous year, one said "yes" adequate time, other said "no"</t>
  </si>
  <si>
    <t>August</t>
  </si>
  <si>
    <t>July</t>
  </si>
  <si>
    <t>June</t>
  </si>
  <si>
    <t>All.SU15.Importance</t>
  </si>
  <si>
    <t>(All.SU15) Please rank how important obtaining summer employment of any means is important to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</si>
</sst>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m/d/yyyy\ h:mm:ss"/>
  </numFmts>
  <fonts count="11" x14ac:knownFonts="1">
    <font>
      <sz val="10"/>
      <color rgb="FF000000"/>
      <name val="Arial"/>
    </font>
    <font>
      <sz val="10"/>
      <name val="Arial"/>
    </font>
    <font>
      <b/>
      <sz val="12"/>
      <color rgb="FFFA7D00"/>
      <name val="News Gothic MT"/>
      <family val="2"/>
      <scheme val="minor"/>
    </font>
    <font>
      <u/>
      <sz val="10"/>
      <color theme="10"/>
      <name val="Arial"/>
    </font>
    <font>
      <u/>
      <sz val="10"/>
      <color theme="11"/>
      <name val="Arial"/>
    </font>
    <font>
      <b/>
      <sz val="10"/>
      <color rgb="FF000000"/>
      <name val="Arial"/>
    </font>
    <font>
      <sz val="10"/>
      <color rgb="FF000000"/>
      <name val="Arial"/>
    </font>
    <font>
      <sz val="12"/>
      <color rgb="FF3F3F76"/>
      <name val="News Gothic MT"/>
      <family val="2"/>
      <scheme val="minor"/>
    </font>
    <font>
      <sz val="12"/>
      <color rgb="FF9C0006"/>
      <name val="News Gothic MT"/>
      <family val="2"/>
      <scheme val="minor"/>
    </font>
    <font>
      <sz val="12"/>
      <color rgb="FF9C6500"/>
      <name val="News Gothic MT"/>
      <family val="2"/>
      <scheme val="minor"/>
    </font>
    <font>
      <sz val="10"/>
      <color rgb="FF3F3F76"/>
      <name val="Arial"/>
    </font>
  </fonts>
  <fills count="12">
    <fill>
      <patternFill patternType="none"/>
    </fill>
    <fill>
      <patternFill patternType="gray125"/>
    </fill>
    <fill>
      <patternFill patternType="solid">
        <fgColor rgb="FFF2F2F2"/>
      </patternFill>
    </fill>
    <fill>
      <patternFill patternType="solid">
        <fgColor rgb="FFCCFFCC"/>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CC99"/>
      </patternFill>
    </fill>
    <fill>
      <patternFill patternType="solid">
        <fgColor rgb="FFFFC7CE"/>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EB9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285">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6" fillId="0" borderId="0" applyFont="0" applyFill="0" applyBorder="0" applyAlignment="0" applyProtection="0"/>
    <xf numFmtId="0" fontId="8" fillId="8"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7"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4" fontId="6" fillId="0" borderId="0" applyFont="0" applyFill="0" applyBorder="0" applyAlignment="0" applyProtection="0"/>
    <xf numFmtId="0" fontId="9" fillId="11"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applyFont="1" applyAlignment="1"/>
    <xf numFmtId="0" fontId="1" fillId="0" borderId="0" xfId="0" applyFont="1" applyAlignment="1"/>
    <xf numFmtId="164" fontId="1" fillId="0" borderId="0" xfId="0" applyNumberFormat="1" applyFont="1" applyAlignment="1"/>
    <xf numFmtId="9" fontId="1" fillId="0" borderId="0" xfId="0" applyNumberFormat="1" applyFont="1" applyAlignment="1"/>
    <xf numFmtId="3" fontId="1" fillId="0" borderId="0" xfId="0" applyNumberFormat="1" applyFont="1" applyAlignment="1"/>
    <xf numFmtId="4" fontId="1" fillId="0" borderId="0" xfId="0" applyNumberFormat="1" applyFont="1" applyAlignment="1"/>
    <xf numFmtId="0" fontId="5" fillId="0" borderId="0" xfId="0" applyFont="1" applyFill="1" applyBorder="1" applyAlignment="1"/>
    <xf numFmtId="0" fontId="5" fillId="0" borderId="0" xfId="0" applyFont="1" applyBorder="1" applyAlignment="1"/>
    <xf numFmtId="0" fontId="1" fillId="0" borderId="0" xfId="0" applyFont="1" applyBorder="1" applyAlignment="1"/>
    <xf numFmtId="0" fontId="0" fillId="0" borderId="0" xfId="0" applyFont="1" applyBorder="1" applyAlignment="1"/>
    <xf numFmtId="0" fontId="5" fillId="0" borderId="2" xfId="0" applyFont="1" applyFill="1" applyBorder="1" applyAlignment="1"/>
    <xf numFmtId="0" fontId="5" fillId="0" borderId="3" xfId="0" applyFont="1" applyFill="1" applyBorder="1" applyAlignment="1"/>
    <xf numFmtId="0" fontId="5" fillId="0" borderId="4" xfId="0" applyFont="1" applyFill="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2" fillId="2" borderId="1" xfId="1" applyAlignment="1"/>
    <xf numFmtId="0" fontId="5" fillId="3" borderId="0" xfId="0" applyFont="1" applyFill="1" applyBorder="1" applyAlignment="1"/>
    <xf numFmtId="0" fontId="1" fillId="3" borderId="0" xfId="0" applyFont="1" applyFill="1" applyBorder="1" applyAlignment="1"/>
    <xf numFmtId="0" fontId="0" fillId="3" borderId="0" xfId="0" applyFont="1" applyFill="1" applyBorder="1" applyAlignment="1"/>
    <xf numFmtId="0" fontId="5" fillId="4" borderId="0" xfId="0" applyFont="1" applyFill="1" applyBorder="1" applyAlignment="1"/>
    <xf numFmtId="0" fontId="0" fillId="4" borderId="0" xfId="0" applyFont="1" applyFill="1" applyBorder="1" applyAlignment="1"/>
    <xf numFmtId="0" fontId="1" fillId="4" borderId="0" xfId="0" applyFont="1" applyFill="1" applyBorder="1" applyAlignment="1"/>
    <xf numFmtId="0" fontId="5" fillId="5" borderId="0" xfId="0" applyFont="1" applyFill="1" applyBorder="1" applyAlignment="1"/>
    <xf numFmtId="0" fontId="1" fillId="5" borderId="0" xfId="0" applyFont="1" applyFill="1" applyBorder="1" applyAlignment="1"/>
    <xf numFmtId="0" fontId="0" fillId="5" borderId="0" xfId="0" applyFont="1" applyFill="1" applyBorder="1" applyAlignment="1"/>
    <xf numFmtId="0" fontId="5" fillId="6" borderId="0" xfId="0" applyFont="1" applyFill="1" applyBorder="1" applyAlignment="1"/>
    <xf numFmtId="0" fontId="1" fillId="6" borderId="0" xfId="0" applyFont="1" applyFill="1" applyBorder="1" applyAlignment="1"/>
    <xf numFmtId="0" fontId="0" fillId="6" borderId="0" xfId="0" applyFont="1" applyFill="1" applyAlignment="1"/>
    <xf numFmtId="9" fontId="7" fillId="7" borderId="1" xfId="32" applyFont="1" applyFill="1" applyBorder="1" applyAlignment="1"/>
    <xf numFmtId="9" fontId="1" fillId="0" borderId="0" xfId="32" applyFont="1" applyAlignment="1"/>
    <xf numFmtId="9" fontId="0" fillId="0" borderId="0" xfId="32" applyFont="1" applyAlignment="1"/>
    <xf numFmtId="0" fontId="0" fillId="4" borderId="0" xfId="0" applyFont="1" applyFill="1" applyAlignment="1"/>
    <xf numFmtId="0" fontId="5" fillId="0" borderId="0" xfId="0" applyFont="1" applyAlignment="1"/>
    <xf numFmtId="0" fontId="0" fillId="9" borderId="0" xfId="0" applyFont="1" applyFill="1" applyAlignment="1"/>
    <xf numFmtId="0" fontId="0" fillId="9" borderId="0" xfId="0" applyFont="1" applyFill="1" applyBorder="1" applyAlignment="1"/>
    <xf numFmtId="0" fontId="5" fillId="9" borderId="0" xfId="0" applyFont="1" applyFill="1" applyAlignment="1"/>
    <xf numFmtId="0" fontId="8" fillId="8" borderId="0" xfId="33" applyBorder="1" applyAlignment="1"/>
    <xf numFmtId="0" fontId="8" fillId="8" borderId="0" xfId="33" applyAlignment="1"/>
    <xf numFmtId="0" fontId="1" fillId="9" borderId="0" xfId="0" applyFont="1" applyFill="1" applyBorder="1" applyAlignment="1"/>
    <xf numFmtId="0" fontId="0" fillId="4" borderId="0" xfId="0" applyFill="1"/>
    <xf numFmtId="0" fontId="8" fillId="8" borderId="0" xfId="33"/>
    <xf numFmtId="0" fontId="5" fillId="10" borderId="0" xfId="0" applyFont="1" applyFill="1" applyBorder="1" applyAlignment="1"/>
    <xf numFmtId="0" fontId="1" fillId="10" borderId="0" xfId="0" applyFont="1" applyFill="1" applyBorder="1" applyAlignment="1"/>
    <xf numFmtId="0" fontId="0" fillId="10" borderId="0" xfId="0" applyFont="1" applyFill="1" applyBorder="1" applyAlignment="1"/>
    <xf numFmtId="0" fontId="7" fillId="7" borderId="1" xfId="104" applyAlignment="1"/>
    <xf numFmtId="1" fontId="1" fillId="0" borderId="0" xfId="0" applyNumberFormat="1" applyFont="1" applyAlignment="1"/>
    <xf numFmtId="1" fontId="0" fillId="0" borderId="0" xfId="0" applyNumberFormat="1" applyFont="1" applyAlignment="1"/>
    <xf numFmtId="0" fontId="5" fillId="0" borderId="0" xfId="0" applyFont="1"/>
    <xf numFmtId="0" fontId="0" fillId="0" borderId="0" xfId="32" applyNumberFormat="1" applyFont="1" applyAlignment="1"/>
    <xf numFmtId="0" fontId="0" fillId="0" borderId="0" xfId="0" applyNumberFormat="1" applyFont="1" applyAlignment="1"/>
    <xf numFmtId="0" fontId="0" fillId="0" borderId="0" xfId="0" applyNumberFormat="1" applyFont="1" applyBorder="1" applyAlignment="1"/>
    <xf numFmtId="0" fontId="1" fillId="4" borderId="0" xfId="0" applyFont="1" applyFill="1" applyAlignment="1"/>
    <xf numFmtId="44" fontId="0" fillId="4" borderId="0" xfId="197" applyFont="1" applyFill="1" applyAlignment="1"/>
    <xf numFmtId="44" fontId="0" fillId="0" borderId="0" xfId="197" applyFont="1" applyAlignment="1"/>
    <xf numFmtId="0" fontId="9" fillId="11" borderId="0" xfId="198" applyNumberFormat="1" applyAlignment="1"/>
    <xf numFmtId="0" fontId="9" fillId="11" borderId="0" xfId="198" applyAlignment="1"/>
    <xf numFmtId="0" fontId="6" fillId="0" borderId="0" xfId="0" applyFont="1" applyAlignment="1">
      <alignment vertical="center"/>
    </xf>
    <xf numFmtId="0" fontId="6" fillId="0" borderId="0" xfId="0" applyFont="1" applyAlignment="1"/>
    <xf numFmtId="0" fontId="10" fillId="7" borderId="1" xfId="104" applyFont="1" applyAlignment="1"/>
    <xf numFmtId="9" fontId="9" fillId="11" borderId="0" xfId="198" applyNumberFormat="1" applyAlignment="1"/>
    <xf numFmtId="44" fontId="0" fillId="4" borderId="0" xfId="197" applyFont="1" applyFill="1"/>
  </cellXfs>
  <cellStyles count="285">
    <cellStyle name="Bad" xfId="33" builtinId="27"/>
    <cellStyle name="Calculation" xfId="1" builtinId="22"/>
    <cellStyle name="Currency" xfId="197"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Input" xfId="104" builtinId="20"/>
    <cellStyle name="Neutral" xfId="198" builtinId="28"/>
    <cellStyle name="Normal" xfId="0" builtinId="0"/>
    <cellStyle name="Percent" xfId="32"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Percentage of </a:t>
            </a:r>
            <a:r>
              <a:rPr lang="en-US" baseline="0"/>
              <a:t>people rating priority level for each bargaining concern (</a:t>
            </a:r>
            <a:r>
              <a:rPr lang="en-US" b="1" i="1" baseline="0"/>
              <a:t>N</a:t>
            </a:r>
            <a:r>
              <a:rPr lang="en-US" baseline="0"/>
              <a:t> = 68)</a:t>
            </a:r>
            <a:endParaRPr lang="en-US"/>
          </a:p>
        </c:rich>
      </c:tx>
      <c:layout>
        <c:manualLayout>
          <c:xMode val="edge"/>
          <c:yMode val="edge"/>
          <c:x val="0.186413763348075"/>
          <c:y val="0.0371428571428571"/>
        </c:manualLayout>
      </c:layout>
      <c:overlay val="1"/>
    </c:title>
    <c:autoTitleDeleted val="0"/>
    <c:plotArea>
      <c:layout/>
      <c:barChart>
        <c:barDir val="col"/>
        <c:grouping val="clustered"/>
        <c:varyColors val="0"/>
        <c:ser>
          <c:idx val="0"/>
          <c:order val="0"/>
          <c:tx>
            <c:strRef>
              <c:f>'Snapshot N=68'!$L$2</c:f>
              <c:strCache>
                <c:ptCount val="1"/>
                <c:pt idx="0">
                  <c:v>1 (First Choice)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N=68'!$M$2:$R$2</c:f>
              <c:numCache>
                <c:formatCode>General</c:formatCode>
                <c:ptCount val="6"/>
                <c:pt idx="0">
                  <c:v>0.308823529411765</c:v>
                </c:pt>
                <c:pt idx="1">
                  <c:v>0.588235294117647</c:v>
                </c:pt>
                <c:pt idx="2">
                  <c:v>0.102941176470588</c:v>
                </c:pt>
                <c:pt idx="3">
                  <c:v>0.0294117647058823</c:v>
                </c:pt>
                <c:pt idx="4">
                  <c:v>0.0147058823529412</c:v>
                </c:pt>
                <c:pt idx="5">
                  <c:v>0.132352941176471</c:v>
                </c:pt>
              </c:numCache>
            </c:numRef>
          </c:val>
        </c:ser>
        <c:ser>
          <c:idx val="1"/>
          <c:order val="1"/>
          <c:tx>
            <c:strRef>
              <c:f>'Snapshot N=68'!$L$3</c:f>
              <c:strCache>
                <c:ptCount val="1"/>
                <c:pt idx="0">
                  <c:v>2 (Second Choice)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N=68'!$M$3:$R$3</c:f>
              <c:numCache>
                <c:formatCode>General</c:formatCode>
                <c:ptCount val="6"/>
                <c:pt idx="0">
                  <c:v>0.397058823529412</c:v>
                </c:pt>
                <c:pt idx="1">
                  <c:v>0.220588235294118</c:v>
                </c:pt>
                <c:pt idx="2">
                  <c:v>0.220588235294118</c:v>
                </c:pt>
                <c:pt idx="3">
                  <c:v>0.0441176470588235</c:v>
                </c:pt>
                <c:pt idx="4">
                  <c:v>0.0441176470588235</c:v>
                </c:pt>
                <c:pt idx="5">
                  <c:v>0.176470588235294</c:v>
                </c:pt>
              </c:numCache>
            </c:numRef>
          </c:val>
        </c:ser>
        <c:ser>
          <c:idx val="2"/>
          <c:order val="2"/>
          <c:tx>
            <c:strRef>
              <c:f>'Snapshot N=68'!$L$4</c:f>
              <c:strCache>
                <c:ptCount val="1"/>
                <c:pt idx="0">
                  <c:v>3 (Third Choice)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N=68'!$M$4:$R$4</c:f>
              <c:numCache>
                <c:formatCode>General</c:formatCode>
                <c:ptCount val="6"/>
                <c:pt idx="0">
                  <c:v>0.161764705882353</c:v>
                </c:pt>
                <c:pt idx="1">
                  <c:v>0.132352941176471</c:v>
                </c:pt>
                <c:pt idx="2">
                  <c:v>0.294117647058824</c:v>
                </c:pt>
                <c:pt idx="3">
                  <c:v>0.191176470588235</c:v>
                </c:pt>
                <c:pt idx="4">
                  <c:v>0.0441176470588235</c:v>
                </c:pt>
                <c:pt idx="5">
                  <c:v>0.132352941176471</c:v>
                </c:pt>
              </c:numCache>
            </c:numRef>
          </c:val>
        </c:ser>
        <c:ser>
          <c:idx val="3"/>
          <c:order val="3"/>
          <c:tx>
            <c:strRef>
              <c:f>'Snapshot N=68'!$L$5</c:f>
              <c:strCache>
                <c:ptCount val="1"/>
                <c:pt idx="0">
                  <c:v>4 (Fourth Choice)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N=68'!$M$5:$R$5</c:f>
              <c:numCache>
                <c:formatCode>General</c:formatCode>
                <c:ptCount val="6"/>
                <c:pt idx="0">
                  <c:v>0.0294117647058823</c:v>
                </c:pt>
                <c:pt idx="1">
                  <c:v>0.0294117647058823</c:v>
                </c:pt>
                <c:pt idx="2">
                  <c:v>0.147058823529412</c:v>
                </c:pt>
                <c:pt idx="3">
                  <c:v>0.220588235294118</c:v>
                </c:pt>
                <c:pt idx="4">
                  <c:v>0.191176470588235</c:v>
                </c:pt>
                <c:pt idx="5">
                  <c:v>0.323529411764706</c:v>
                </c:pt>
              </c:numCache>
            </c:numRef>
          </c:val>
        </c:ser>
        <c:ser>
          <c:idx val="4"/>
          <c:order val="4"/>
          <c:tx>
            <c:strRef>
              <c:f>'Snapshot N=68'!$L$6</c:f>
              <c:strCache>
                <c:ptCount val="1"/>
                <c:pt idx="0">
                  <c:v>5 (Fifth Choice)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N=68'!$M$6:$R$6</c:f>
              <c:numCache>
                <c:formatCode>General</c:formatCode>
                <c:ptCount val="6"/>
                <c:pt idx="0">
                  <c:v>0.0441176470588235</c:v>
                </c:pt>
                <c:pt idx="1">
                  <c:v>0.0294117647058823</c:v>
                </c:pt>
                <c:pt idx="2">
                  <c:v>0.176470588235294</c:v>
                </c:pt>
                <c:pt idx="3">
                  <c:v>0.220588235294118</c:v>
                </c:pt>
                <c:pt idx="4">
                  <c:v>0.25</c:v>
                </c:pt>
                <c:pt idx="5">
                  <c:v>0.176470588235294</c:v>
                </c:pt>
              </c:numCache>
            </c:numRef>
          </c:val>
        </c:ser>
        <c:ser>
          <c:idx val="5"/>
          <c:order val="5"/>
          <c:tx>
            <c:strRef>
              <c:f>'Snapshot N=68'!$L$7</c:f>
              <c:strCache>
                <c:ptCount val="1"/>
                <c:pt idx="0">
                  <c:v>6 (Last Choice)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N=68'!$M$7:$R$7</c:f>
              <c:numCache>
                <c:formatCode>General</c:formatCode>
                <c:ptCount val="6"/>
                <c:pt idx="0">
                  <c:v>0.0588235294117647</c:v>
                </c:pt>
                <c:pt idx="1">
                  <c:v>0.0</c:v>
                </c:pt>
                <c:pt idx="2">
                  <c:v>0.0588235294117647</c:v>
                </c:pt>
                <c:pt idx="3">
                  <c:v>0.279411764705882</c:v>
                </c:pt>
                <c:pt idx="4">
                  <c:v>0.455882352941176</c:v>
                </c:pt>
                <c:pt idx="5">
                  <c:v>0.0588235294117647</c:v>
                </c:pt>
              </c:numCache>
            </c:numRef>
          </c:val>
        </c:ser>
        <c:ser>
          <c:idx val="6"/>
          <c:order val="6"/>
          <c:tx>
            <c:strRef>
              <c:f>'Snapshot N=68'!$L$8</c:f>
              <c:strCache>
                <c:ptCount val="1"/>
                <c:pt idx="0">
                  <c:v>No response</c:v>
                </c:pt>
              </c:strCache>
            </c:strRef>
          </c:tx>
          <c:invertIfNegative val="0"/>
          <c:cat>
            <c:strRef>
              <c:f>'Snapshot N=68'!$M$1:$R$1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N=68'!$M$8:$R$8</c:f>
              <c:numCache>
                <c:formatCode>General</c:formatCode>
                <c:ptCount val="6"/>
                <c:pt idx="0">
                  <c:v>0.0</c:v>
                </c:pt>
                <c:pt idx="1">
                  <c:v>0.0</c:v>
                </c:pt>
                <c:pt idx="2">
                  <c:v>0.0</c:v>
                </c:pt>
                <c:pt idx="3">
                  <c:v>0.0147058823529412</c:v>
                </c:pt>
                <c:pt idx="4">
                  <c:v>0.0</c:v>
                </c:pt>
                <c:pt idx="5">
                  <c:v>0.0</c:v>
                </c:pt>
              </c:numCache>
            </c:numRef>
          </c:val>
        </c:ser>
        <c:dLbls>
          <c:showLegendKey val="0"/>
          <c:showVal val="0"/>
          <c:showCatName val="0"/>
          <c:showSerName val="0"/>
          <c:showPercent val="0"/>
          <c:showBubbleSize val="0"/>
        </c:dLbls>
        <c:gapWidth val="150"/>
        <c:axId val="-2146665400"/>
        <c:axId val="2138682472"/>
      </c:barChart>
      <c:catAx>
        <c:axId val="-2146665400"/>
        <c:scaling>
          <c:orientation val="minMax"/>
        </c:scaling>
        <c:delete val="0"/>
        <c:axPos val="b"/>
        <c:majorTickMark val="out"/>
        <c:minorTickMark val="none"/>
        <c:tickLblPos val="nextTo"/>
        <c:crossAx val="2138682472"/>
        <c:crosses val="autoZero"/>
        <c:auto val="1"/>
        <c:lblAlgn val="ctr"/>
        <c:lblOffset val="100"/>
        <c:noMultiLvlLbl val="0"/>
      </c:catAx>
      <c:valAx>
        <c:axId val="2138682472"/>
        <c:scaling>
          <c:orientation val="minMax"/>
        </c:scaling>
        <c:delete val="0"/>
        <c:axPos val="l"/>
        <c:majorGridlines/>
        <c:numFmt formatCode="General" sourceLinked="1"/>
        <c:majorTickMark val="out"/>
        <c:minorTickMark val="none"/>
        <c:tickLblPos val="nextTo"/>
        <c:crossAx val="-2146665400"/>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t>
            </a:r>
            <a:r>
              <a:rPr lang="en-US" baseline="0"/>
              <a:t>riority level for each bargaining concern (</a:t>
            </a:r>
            <a:r>
              <a:rPr lang="en-US" b="0" i="1" baseline="0"/>
              <a:t>124 respondents</a:t>
            </a:r>
            <a:r>
              <a:rPr lang="en-US" baseline="0"/>
              <a:t>)</a:t>
            </a:r>
            <a:endParaRPr lang="en-US"/>
          </a:p>
        </c:rich>
      </c:tx>
      <c:overlay val="0"/>
    </c:title>
    <c:autoTitleDeleted val="0"/>
    <c:plotArea>
      <c:layout/>
      <c:barChart>
        <c:barDir val="col"/>
        <c:grouping val="clustered"/>
        <c:varyColors val="0"/>
        <c:ser>
          <c:idx val="0"/>
          <c:order val="0"/>
          <c:tx>
            <c:strRef>
              <c:f>'Snapshot N=124'!$L$2</c:f>
              <c:strCache>
                <c:ptCount val="1"/>
                <c:pt idx="0">
                  <c:v>1 (First Choice)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N=124'!$M$2:$R$2</c:f>
              <c:numCache>
                <c:formatCode>General</c:formatCode>
                <c:ptCount val="6"/>
                <c:pt idx="0">
                  <c:v>0.346774193548387</c:v>
                </c:pt>
                <c:pt idx="1">
                  <c:v>0.475806451612903</c:v>
                </c:pt>
                <c:pt idx="2">
                  <c:v>0.0806451612903226</c:v>
                </c:pt>
                <c:pt idx="3">
                  <c:v>0.032258064516129</c:v>
                </c:pt>
                <c:pt idx="4">
                  <c:v>0.00806451612903226</c:v>
                </c:pt>
                <c:pt idx="5">
                  <c:v>0.153225806451613</c:v>
                </c:pt>
              </c:numCache>
            </c:numRef>
          </c:val>
        </c:ser>
        <c:ser>
          <c:idx val="1"/>
          <c:order val="1"/>
          <c:tx>
            <c:strRef>
              <c:f>'Snapshot N=124'!$L$3</c:f>
              <c:strCache>
                <c:ptCount val="1"/>
                <c:pt idx="0">
                  <c:v>2 (Second Choice)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N=124'!$M$3:$R$3</c:f>
              <c:numCache>
                <c:formatCode>General</c:formatCode>
                <c:ptCount val="6"/>
                <c:pt idx="0">
                  <c:v>0.298387096774194</c:v>
                </c:pt>
                <c:pt idx="1">
                  <c:v>0.314516129032258</c:v>
                </c:pt>
                <c:pt idx="2">
                  <c:v>0.145161290322581</c:v>
                </c:pt>
                <c:pt idx="3">
                  <c:v>0.032258064516129</c:v>
                </c:pt>
                <c:pt idx="4">
                  <c:v>0.0564516129032258</c:v>
                </c:pt>
                <c:pt idx="5">
                  <c:v>0.209677419354839</c:v>
                </c:pt>
              </c:numCache>
            </c:numRef>
          </c:val>
        </c:ser>
        <c:ser>
          <c:idx val="2"/>
          <c:order val="2"/>
          <c:tx>
            <c:strRef>
              <c:f>'Snapshot N=124'!$L$4</c:f>
              <c:strCache>
                <c:ptCount val="1"/>
                <c:pt idx="0">
                  <c:v>3 (Third Choice)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N=124'!$M$4:$R$4</c:f>
              <c:numCache>
                <c:formatCode>General</c:formatCode>
                <c:ptCount val="6"/>
                <c:pt idx="0">
                  <c:v>0.185483870967742</c:v>
                </c:pt>
                <c:pt idx="1">
                  <c:v>0.137096774193548</c:v>
                </c:pt>
                <c:pt idx="2">
                  <c:v>0.290322580645161</c:v>
                </c:pt>
                <c:pt idx="3">
                  <c:v>0.153225806451613</c:v>
                </c:pt>
                <c:pt idx="4">
                  <c:v>0.064516129032258</c:v>
                </c:pt>
                <c:pt idx="5">
                  <c:v>0.145161290322581</c:v>
                </c:pt>
              </c:numCache>
            </c:numRef>
          </c:val>
        </c:ser>
        <c:ser>
          <c:idx val="3"/>
          <c:order val="3"/>
          <c:tx>
            <c:strRef>
              <c:f>'Snapshot N=124'!$L$5</c:f>
              <c:strCache>
                <c:ptCount val="1"/>
                <c:pt idx="0">
                  <c:v>4 (Fourth Choice)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N=124'!$M$5:$R$5</c:f>
              <c:numCache>
                <c:formatCode>General</c:formatCode>
                <c:ptCount val="6"/>
                <c:pt idx="0">
                  <c:v>0.0887096774193548</c:v>
                </c:pt>
                <c:pt idx="1">
                  <c:v>0.0403225806451613</c:v>
                </c:pt>
                <c:pt idx="2">
                  <c:v>0.209677419354839</c:v>
                </c:pt>
                <c:pt idx="3">
                  <c:v>0.185483870967742</c:v>
                </c:pt>
                <c:pt idx="4">
                  <c:v>0.201612903225806</c:v>
                </c:pt>
                <c:pt idx="5">
                  <c:v>0.241935483870968</c:v>
                </c:pt>
              </c:numCache>
            </c:numRef>
          </c:val>
        </c:ser>
        <c:ser>
          <c:idx val="4"/>
          <c:order val="4"/>
          <c:tx>
            <c:strRef>
              <c:f>'Snapshot N=124'!$L$6</c:f>
              <c:strCache>
                <c:ptCount val="1"/>
                <c:pt idx="0">
                  <c:v>5 (Fifth Choice)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N=124'!$M$6:$R$6</c:f>
              <c:numCache>
                <c:formatCode>General</c:formatCode>
                <c:ptCount val="6"/>
                <c:pt idx="0">
                  <c:v>0.0403225806451613</c:v>
                </c:pt>
                <c:pt idx="1">
                  <c:v>0.032258064516129</c:v>
                </c:pt>
                <c:pt idx="2">
                  <c:v>0.153225806451613</c:v>
                </c:pt>
                <c:pt idx="3">
                  <c:v>0.290322580645161</c:v>
                </c:pt>
                <c:pt idx="4">
                  <c:v>0.225806451612903</c:v>
                </c:pt>
                <c:pt idx="5">
                  <c:v>0.185483870967742</c:v>
                </c:pt>
              </c:numCache>
            </c:numRef>
          </c:val>
        </c:ser>
        <c:ser>
          <c:idx val="5"/>
          <c:order val="5"/>
          <c:tx>
            <c:strRef>
              <c:f>'Snapshot N=124'!$L$7</c:f>
              <c:strCache>
                <c:ptCount val="1"/>
                <c:pt idx="0">
                  <c:v>6 (Last Choice)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N=124'!$M$7:$R$7</c:f>
              <c:numCache>
                <c:formatCode>General</c:formatCode>
                <c:ptCount val="6"/>
                <c:pt idx="0">
                  <c:v>0.0403225806451613</c:v>
                </c:pt>
                <c:pt idx="1">
                  <c:v>0.0</c:v>
                </c:pt>
                <c:pt idx="2">
                  <c:v>0.120967741935484</c:v>
                </c:pt>
                <c:pt idx="3">
                  <c:v>0.274193548387097</c:v>
                </c:pt>
                <c:pt idx="4">
                  <c:v>0.435483870967742</c:v>
                </c:pt>
                <c:pt idx="5">
                  <c:v>0.064516129032258</c:v>
                </c:pt>
              </c:numCache>
            </c:numRef>
          </c:val>
        </c:ser>
        <c:ser>
          <c:idx val="6"/>
          <c:order val="6"/>
          <c:tx>
            <c:strRef>
              <c:f>'Snapshot N=124'!$L$8</c:f>
              <c:strCache>
                <c:ptCount val="1"/>
                <c:pt idx="0">
                  <c:v>No response</c:v>
                </c:pt>
              </c:strCache>
            </c:strRef>
          </c:tx>
          <c:invertIfNegative val="0"/>
          <c:cat>
            <c:strRef>
              <c:f>'Snapshot N=124'!$M$1:$R$1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N=124'!$M$8:$R$8</c:f>
              <c:numCache>
                <c:formatCode>General</c:formatCode>
                <c:ptCount val="6"/>
                <c:pt idx="0">
                  <c:v>0.0</c:v>
                </c:pt>
                <c:pt idx="1">
                  <c:v>0.0</c:v>
                </c:pt>
                <c:pt idx="2">
                  <c:v>0.0</c:v>
                </c:pt>
                <c:pt idx="3">
                  <c:v>0.00806451612903226</c:v>
                </c:pt>
                <c:pt idx="4">
                  <c:v>0.0</c:v>
                </c:pt>
                <c:pt idx="5">
                  <c:v>0.0</c:v>
                </c:pt>
              </c:numCache>
            </c:numRef>
          </c:val>
        </c:ser>
        <c:dLbls>
          <c:showLegendKey val="0"/>
          <c:showVal val="0"/>
          <c:showCatName val="0"/>
          <c:showSerName val="0"/>
          <c:showPercent val="0"/>
          <c:showBubbleSize val="0"/>
        </c:dLbls>
        <c:gapWidth val="150"/>
        <c:axId val="-2146595544"/>
        <c:axId val="-2146592664"/>
      </c:barChart>
      <c:catAx>
        <c:axId val="-2146595544"/>
        <c:scaling>
          <c:orientation val="minMax"/>
        </c:scaling>
        <c:delete val="0"/>
        <c:axPos val="b"/>
        <c:majorTickMark val="out"/>
        <c:minorTickMark val="none"/>
        <c:tickLblPos val="nextTo"/>
        <c:crossAx val="-2146592664"/>
        <c:crosses val="autoZero"/>
        <c:auto val="1"/>
        <c:lblAlgn val="ctr"/>
        <c:lblOffset val="100"/>
        <c:noMultiLvlLbl val="0"/>
      </c:catAx>
      <c:valAx>
        <c:axId val="-2146592664"/>
        <c:scaling>
          <c:orientation val="minMax"/>
        </c:scaling>
        <c:delete val="0"/>
        <c:axPos val="l"/>
        <c:majorGridlines/>
        <c:title>
          <c:tx>
            <c:rich>
              <a:bodyPr rot="-5400000" vert="horz"/>
              <a:lstStyle/>
              <a:p>
                <a:pPr>
                  <a:defRPr/>
                </a:pPr>
                <a:r>
                  <a:rPr lang="en-US"/>
                  <a:t>% of respondents</a:t>
                </a:r>
              </a:p>
            </c:rich>
          </c:tx>
          <c:overlay val="0"/>
        </c:title>
        <c:numFmt formatCode="General" sourceLinked="1"/>
        <c:majorTickMark val="out"/>
        <c:minorTickMark val="none"/>
        <c:tickLblPos val="nextTo"/>
        <c:crossAx val="-2146595544"/>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t>
            </a:r>
            <a:r>
              <a:rPr lang="en-US" baseline="0"/>
              <a:t>riority level for each bargaining concern (</a:t>
            </a:r>
            <a:r>
              <a:rPr lang="en-US" b="0" i="1" baseline="0"/>
              <a:t>171 respondents</a:t>
            </a:r>
            <a:r>
              <a:rPr lang="en-US" baseline="0"/>
              <a:t>)</a:t>
            </a:r>
            <a:endParaRPr lang="en-US"/>
          </a:p>
        </c:rich>
      </c:tx>
      <c:layout/>
      <c:overlay val="0"/>
    </c:title>
    <c:autoTitleDeleted val="0"/>
    <c:plotArea>
      <c:layout/>
      <c:barChart>
        <c:barDir val="col"/>
        <c:grouping val="clustered"/>
        <c:varyColors val="0"/>
        <c:ser>
          <c:idx val="0"/>
          <c:order val="0"/>
          <c:tx>
            <c:strRef>
              <c:f>'Snapshot N=171'!$M$2</c:f>
              <c:strCache>
                <c:ptCount val="1"/>
                <c:pt idx="0">
                  <c:v>1 (First Choice)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N=171'!$N$2:$S$2</c:f>
              <c:numCache>
                <c:formatCode>General</c:formatCode>
                <c:ptCount val="6"/>
                <c:pt idx="0">
                  <c:v>0.350877192982456</c:v>
                </c:pt>
                <c:pt idx="1">
                  <c:v>0.47953216374269</c:v>
                </c:pt>
                <c:pt idx="2">
                  <c:v>0.0701754385964912</c:v>
                </c:pt>
                <c:pt idx="3">
                  <c:v>0.0350877192982456</c:v>
                </c:pt>
                <c:pt idx="4">
                  <c:v>0.0233918128654971</c:v>
                </c:pt>
                <c:pt idx="5">
                  <c:v>0.128654970760234</c:v>
                </c:pt>
              </c:numCache>
            </c:numRef>
          </c:val>
        </c:ser>
        <c:ser>
          <c:idx val="1"/>
          <c:order val="1"/>
          <c:tx>
            <c:strRef>
              <c:f>'Snapshot N=171'!$M$3</c:f>
              <c:strCache>
                <c:ptCount val="1"/>
                <c:pt idx="0">
                  <c:v>2 (Second Choice)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N=171'!$N$3:$S$3</c:f>
              <c:numCache>
                <c:formatCode>General</c:formatCode>
                <c:ptCount val="6"/>
                <c:pt idx="0">
                  <c:v>0.280701754385965</c:v>
                </c:pt>
                <c:pt idx="1">
                  <c:v>0.309941520467836</c:v>
                </c:pt>
                <c:pt idx="2">
                  <c:v>0.157894736842105</c:v>
                </c:pt>
                <c:pt idx="3">
                  <c:v>0.0292397660818713</c:v>
                </c:pt>
                <c:pt idx="4">
                  <c:v>0.0643274853801169</c:v>
                </c:pt>
                <c:pt idx="5">
                  <c:v>0.222222222222222</c:v>
                </c:pt>
              </c:numCache>
            </c:numRef>
          </c:val>
        </c:ser>
        <c:ser>
          <c:idx val="2"/>
          <c:order val="2"/>
          <c:tx>
            <c:strRef>
              <c:f>'Snapshot N=171'!$M$4</c:f>
              <c:strCache>
                <c:ptCount val="1"/>
                <c:pt idx="0">
                  <c:v>3 (Third Choice)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N=171'!$N$4:$S$4</c:f>
              <c:numCache>
                <c:formatCode>General</c:formatCode>
                <c:ptCount val="6"/>
                <c:pt idx="0">
                  <c:v>0.181286549707602</c:v>
                </c:pt>
                <c:pt idx="1">
                  <c:v>0.140350877192982</c:v>
                </c:pt>
                <c:pt idx="2">
                  <c:v>0.274853801169591</c:v>
                </c:pt>
                <c:pt idx="3">
                  <c:v>0.152046783625731</c:v>
                </c:pt>
                <c:pt idx="4">
                  <c:v>0.0701754385964912</c:v>
                </c:pt>
                <c:pt idx="5">
                  <c:v>0.169590643274854</c:v>
                </c:pt>
              </c:numCache>
            </c:numRef>
          </c:val>
        </c:ser>
        <c:ser>
          <c:idx val="3"/>
          <c:order val="3"/>
          <c:tx>
            <c:strRef>
              <c:f>'Snapshot N=171'!$M$5</c:f>
              <c:strCache>
                <c:ptCount val="1"/>
                <c:pt idx="0">
                  <c:v>4 (Fourth Choice)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N=171'!$N$5:$S$5</c:f>
              <c:numCache>
                <c:formatCode>General</c:formatCode>
                <c:ptCount val="6"/>
                <c:pt idx="0">
                  <c:v>0.0994152046783625</c:v>
                </c:pt>
                <c:pt idx="1">
                  <c:v>0.0292397660818713</c:v>
                </c:pt>
                <c:pt idx="2">
                  <c:v>0.210526315789474</c:v>
                </c:pt>
                <c:pt idx="3">
                  <c:v>0.198830409356725</c:v>
                </c:pt>
                <c:pt idx="4">
                  <c:v>0.198830409356725</c:v>
                </c:pt>
                <c:pt idx="5">
                  <c:v>0.222222222222222</c:v>
                </c:pt>
              </c:numCache>
            </c:numRef>
          </c:val>
        </c:ser>
        <c:ser>
          <c:idx val="4"/>
          <c:order val="4"/>
          <c:tx>
            <c:strRef>
              <c:f>'Snapshot N=171'!$M$6</c:f>
              <c:strCache>
                <c:ptCount val="1"/>
                <c:pt idx="0">
                  <c:v>5 (Fifth Choice)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N=171'!$N$6:$S$6</c:f>
              <c:numCache>
                <c:formatCode>General</c:formatCode>
                <c:ptCount val="6"/>
                <c:pt idx="0">
                  <c:v>0.0467836257309941</c:v>
                </c:pt>
                <c:pt idx="1">
                  <c:v>0.0409356725146199</c:v>
                </c:pt>
                <c:pt idx="2">
                  <c:v>0.134502923976608</c:v>
                </c:pt>
                <c:pt idx="3">
                  <c:v>0.304093567251462</c:v>
                </c:pt>
                <c:pt idx="4">
                  <c:v>0.210526315789474</c:v>
                </c:pt>
                <c:pt idx="5">
                  <c:v>0.181286549707602</c:v>
                </c:pt>
              </c:numCache>
            </c:numRef>
          </c:val>
        </c:ser>
        <c:ser>
          <c:idx val="5"/>
          <c:order val="5"/>
          <c:tx>
            <c:strRef>
              <c:f>'Snapshot N=171'!$M$7</c:f>
              <c:strCache>
                <c:ptCount val="1"/>
                <c:pt idx="0">
                  <c:v>6 (Last Choice)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N=171'!$N$7:$S$7</c:f>
              <c:numCache>
                <c:formatCode>General</c:formatCode>
                <c:ptCount val="6"/>
                <c:pt idx="0">
                  <c:v>0.0409356725146199</c:v>
                </c:pt>
                <c:pt idx="1">
                  <c:v>0.0</c:v>
                </c:pt>
                <c:pt idx="2">
                  <c:v>0.152046783625731</c:v>
                </c:pt>
                <c:pt idx="3">
                  <c:v>0.251461988304094</c:v>
                </c:pt>
                <c:pt idx="4">
                  <c:v>0.426900584795322</c:v>
                </c:pt>
                <c:pt idx="5">
                  <c:v>0.0760233918128655</c:v>
                </c:pt>
              </c:numCache>
            </c:numRef>
          </c:val>
        </c:ser>
        <c:ser>
          <c:idx val="6"/>
          <c:order val="6"/>
          <c:tx>
            <c:strRef>
              <c:f>'Snapshot N=171'!$M$8</c:f>
              <c:strCache>
                <c:ptCount val="1"/>
                <c:pt idx="0">
                  <c:v>No response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N=171'!$N$8:$S$8</c:f>
              <c:numCache>
                <c:formatCode>General</c:formatCode>
                <c:ptCount val="6"/>
                <c:pt idx="0">
                  <c:v>0.0</c:v>
                </c:pt>
                <c:pt idx="1">
                  <c:v>0.0</c:v>
                </c:pt>
                <c:pt idx="2">
                  <c:v>0.0</c:v>
                </c:pt>
                <c:pt idx="3">
                  <c:v>0.0292397660818713</c:v>
                </c:pt>
                <c:pt idx="4">
                  <c:v>0.00584795321637427</c:v>
                </c:pt>
                <c:pt idx="5">
                  <c:v>0.0</c:v>
                </c:pt>
              </c:numCache>
            </c:numRef>
          </c:val>
        </c:ser>
        <c:dLbls>
          <c:showLegendKey val="0"/>
          <c:showVal val="0"/>
          <c:showCatName val="0"/>
          <c:showSerName val="0"/>
          <c:showPercent val="0"/>
          <c:showBubbleSize val="0"/>
        </c:dLbls>
        <c:gapWidth val="150"/>
        <c:axId val="-2146527416"/>
        <c:axId val="-2146524536"/>
      </c:barChart>
      <c:catAx>
        <c:axId val="-2146527416"/>
        <c:scaling>
          <c:orientation val="minMax"/>
        </c:scaling>
        <c:delete val="0"/>
        <c:axPos val="b"/>
        <c:majorTickMark val="out"/>
        <c:minorTickMark val="none"/>
        <c:tickLblPos val="nextTo"/>
        <c:crossAx val="-2146524536"/>
        <c:crosses val="autoZero"/>
        <c:auto val="1"/>
        <c:lblAlgn val="ctr"/>
        <c:lblOffset val="100"/>
        <c:noMultiLvlLbl val="0"/>
      </c:catAx>
      <c:valAx>
        <c:axId val="-2146524536"/>
        <c:scaling>
          <c:orientation val="minMax"/>
        </c:scaling>
        <c:delete val="0"/>
        <c:axPos val="l"/>
        <c:majorGridlines/>
        <c:title>
          <c:tx>
            <c:rich>
              <a:bodyPr rot="-5400000" vert="horz"/>
              <a:lstStyle/>
              <a:p>
                <a:pPr>
                  <a:defRPr/>
                </a:pPr>
                <a:r>
                  <a:rPr lang="en-US"/>
                  <a:t>% of respondents</a:t>
                </a:r>
              </a:p>
            </c:rich>
          </c:tx>
          <c:layout/>
          <c:overlay val="0"/>
        </c:title>
        <c:numFmt formatCode="General" sourceLinked="1"/>
        <c:majorTickMark val="out"/>
        <c:minorTickMark val="none"/>
        <c:tickLblPos val="nextTo"/>
        <c:crossAx val="-214652741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t>
            </a:r>
            <a:r>
              <a:rPr lang="en-US" baseline="0"/>
              <a:t>riority level for each bargaining concern (</a:t>
            </a:r>
            <a:r>
              <a:rPr lang="en-US" b="0" i="1" baseline="0"/>
              <a:t>171 respondents</a:t>
            </a:r>
            <a:r>
              <a:rPr lang="en-US" baseline="0"/>
              <a:t>)</a:t>
            </a:r>
            <a:endParaRPr lang="en-US"/>
          </a:p>
        </c:rich>
      </c:tx>
      <c:layout/>
      <c:overlay val="0"/>
    </c:title>
    <c:autoTitleDeleted val="0"/>
    <c:plotArea>
      <c:layout/>
      <c:barChart>
        <c:barDir val="col"/>
        <c:grouping val="clustered"/>
        <c:varyColors val="0"/>
        <c:ser>
          <c:idx val="0"/>
          <c:order val="0"/>
          <c:tx>
            <c:strRef>
              <c:f>'Snapshot N=171'!$M$2</c:f>
              <c:strCache>
                <c:ptCount val="1"/>
                <c:pt idx="0">
                  <c:v>1 (First Choice)</c:v>
                </c:pt>
              </c:strCache>
            </c:strRef>
          </c:tx>
          <c:spPr>
            <a:solidFill>
              <a:schemeClr val="tx1">
                <a:lumMod val="85000"/>
                <a:lumOff val="15000"/>
              </a:schemeClr>
            </a:solidFill>
          </c:spPr>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N=171'!$N$2:$S$2</c:f>
              <c:numCache>
                <c:formatCode>General</c:formatCode>
                <c:ptCount val="6"/>
                <c:pt idx="0">
                  <c:v>0.350877192982456</c:v>
                </c:pt>
                <c:pt idx="1">
                  <c:v>0.47953216374269</c:v>
                </c:pt>
                <c:pt idx="2">
                  <c:v>0.0701754385964912</c:v>
                </c:pt>
                <c:pt idx="3">
                  <c:v>0.0350877192982456</c:v>
                </c:pt>
                <c:pt idx="4">
                  <c:v>0.0233918128654971</c:v>
                </c:pt>
                <c:pt idx="5">
                  <c:v>0.128654970760234</c:v>
                </c:pt>
              </c:numCache>
            </c:numRef>
          </c:val>
        </c:ser>
        <c:ser>
          <c:idx val="1"/>
          <c:order val="1"/>
          <c:tx>
            <c:strRef>
              <c:f>'Snapshot N=171'!$M$3</c:f>
              <c:strCache>
                <c:ptCount val="1"/>
                <c:pt idx="0">
                  <c:v>2 (Second Choice)</c:v>
                </c:pt>
              </c:strCache>
            </c:strRef>
          </c:tx>
          <c:spPr>
            <a:solidFill>
              <a:schemeClr val="bg1">
                <a:lumMod val="50000"/>
              </a:schemeClr>
            </a:solidFill>
          </c:spPr>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N=171'!$N$3:$S$3</c:f>
              <c:numCache>
                <c:formatCode>General</c:formatCode>
                <c:ptCount val="6"/>
                <c:pt idx="0">
                  <c:v>0.280701754385965</c:v>
                </c:pt>
                <c:pt idx="1">
                  <c:v>0.309941520467836</c:v>
                </c:pt>
                <c:pt idx="2">
                  <c:v>0.157894736842105</c:v>
                </c:pt>
                <c:pt idx="3">
                  <c:v>0.0292397660818713</c:v>
                </c:pt>
                <c:pt idx="4">
                  <c:v>0.0643274853801169</c:v>
                </c:pt>
                <c:pt idx="5">
                  <c:v>0.222222222222222</c:v>
                </c:pt>
              </c:numCache>
            </c:numRef>
          </c:val>
        </c:ser>
        <c:ser>
          <c:idx val="2"/>
          <c:order val="2"/>
          <c:tx>
            <c:strRef>
              <c:f>'Snapshot N=171'!$M$4</c:f>
              <c:strCache>
                <c:ptCount val="1"/>
                <c:pt idx="0">
                  <c:v>3 (Third Choice)</c:v>
                </c:pt>
              </c:strCache>
            </c:strRef>
          </c:tx>
          <c:spPr>
            <a:pattFill prst="pct25">
              <a:fgClr>
                <a:schemeClr val="tx1"/>
              </a:fgClr>
              <a:bgClr>
                <a:prstClr val="white"/>
              </a:bgClr>
            </a:pattFill>
          </c:spPr>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N=171'!$N$4:$S$4</c:f>
              <c:numCache>
                <c:formatCode>General</c:formatCode>
                <c:ptCount val="6"/>
                <c:pt idx="0">
                  <c:v>0.181286549707602</c:v>
                </c:pt>
                <c:pt idx="1">
                  <c:v>0.140350877192982</c:v>
                </c:pt>
                <c:pt idx="2">
                  <c:v>0.274853801169591</c:v>
                </c:pt>
                <c:pt idx="3">
                  <c:v>0.152046783625731</c:v>
                </c:pt>
                <c:pt idx="4">
                  <c:v>0.0701754385964912</c:v>
                </c:pt>
                <c:pt idx="5">
                  <c:v>0.169590643274854</c:v>
                </c:pt>
              </c:numCache>
            </c:numRef>
          </c:val>
        </c:ser>
        <c:ser>
          <c:idx val="3"/>
          <c:order val="3"/>
          <c:tx>
            <c:strRef>
              <c:f>'Snapshot N=171'!$M$5</c:f>
              <c:strCache>
                <c:ptCount val="1"/>
                <c:pt idx="0">
                  <c:v>4 (Fourth Choice)</c:v>
                </c:pt>
              </c:strCache>
            </c:strRef>
          </c:tx>
          <c:spPr>
            <a:pattFill prst="wdDnDiag">
              <a:fgClr>
                <a:schemeClr val="tx1"/>
              </a:fgClr>
              <a:bgClr>
                <a:prstClr val="white"/>
              </a:bgClr>
            </a:pattFill>
          </c:spPr>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N=171'!$N$5:$S$5</c:f>
              <c:numCache>
                <c:formatCode>General</c:formatCode>
                <c:ptCount val="6"/>
                <c:pt idx="0">
                  <c:v>0.0994152046783625</c:v>
                </c:pt>
                <c:pt idx="1">
                  <c:v>0.0292397660818713</c:v>
                </c:pt>
                <c:pt idx="2">
                  <c:v>0.210526315789474</c:v>
                </c:pt>
                <c:pt idx="3">
                  <c:v>0.198830409356725</c:v>
                </c:pt>
                <c:pt idx="4">
                  <c:v>0.198830409356725</c:v>
                </c:pt>
                <c:pt idx="5">
                  <c:v>0.222222222222222</c:v>
                </c:pt>
              </c:numCache>
            </c:numRef>
          </c:val>
        </c:ser>
        <c:ser>
          <c:idx val="4"/>
          <c:order val="4"/>
          <c:tx>
            <c:strRef>
              <c:f>'Snapshot N=171'!$M$6</c:f>
              <c:strCache>
                <c:ptCount val="1"/>
                <c:pt idx="0">
                  <c:v>5 (Fifth Choice)</c:v>
                </c:pt>
              </c:strCache>
            </c:strRef>
          </c:tx>
          <c:spPr>
            <a:pattFill prst="pct30">
              <a:fgClr>
                <a:schemeClr val="tx1"/>
              </a:fgClr>
              <a:bgClr>
                <a:prstClr val="white"/>
              </a:bgClr>
            </a:pattFill>
          </c:spPr>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N=171'!$N$6:$S$6</c:f>
              <c:numCache>
                <c:formatCode>General</c:formatCode>
                <c:ptCount val="6"/>
                <c:pt idx="0">
                  <c:v>0.0467836257309941</c:v>
                </c:pt>
                <c:pt idx="1">
                  <c:v>0.0409356725146199</c:v>
                </c:pt>
                <c:pt idx="2">
                  <c:v>0.134502923976608</c:v>
                </c:pt>
                <c:pt idx="3">
                  <c:v>0.304093567251462</c:v>
                </c:pt>
                <c:pt idx="4">
                  <c:v>0.210526315789474</c:v>
                </c:pt>
                <c:pt idx="5">
                  <c:v>0.181286549707602</c:v>
                </c:pt>
              </c:numCache>
            </c:numRef>
          </c:val>
        </c:ser>
        <c:ser>
          <c:idx val="5"/>
          <c:order val="5"/>
          <c:tx>
            <c:strRef>
              <c:f>'Snapshot N=171'!$M$7</c:f>
              <c:strCache>
                <c:ptCount val="1"/>
                <c:pt idx="0">
                  <c:v>6 (Last Choice)</c:v>
                </c:pt>
              </c:strCache>
            </c:strRef>
          </c:tx>
          <c:spPr>
            <a:pattFill prst="narHorz">
              <a:fgClr>
                <a:schemeClr val="tx1"/>
              </a:fgClr>
              <a:bgClr>
                <a:prstClr val="white"/>
              </a:bgClr>
            </a:pattFill>
          </c:spPr>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N=171'!$N$7:$S$7</c:f>
              <c:numCache>
                <c:formatCode>General</c:formatCode>
                <c:ptCount val="6"/>
                <c:pt idx="0">
                  <c:v>0.0409356725146199</c:v>
                </c:pt>
                <c:pt idx="1">
                  <c:v>0.0</c:v>
                </c:pt>
                <c:pt idx="2">
                  <c:v>0.152046783625731</c:v>
                </c:pt>
                <c:pt idx="3">
                  <c:v>0.251461988304094</c:v>
                </c:pt>
                <c:pt idx="4">
                  <c:v>0.426900584795322</c:v>
                </c:pt>
                <c:pt idx="5">
                  <c:v>0.0760233918128655</c:v>
                </c:pt>
              </c:numCache>
            </c:numRef>
          </c:val>
        </c:ser>
        <c:ser>
          <c:idx val="6"/>
          <c:order val="6"/>
          <c:tx>
            <c:strRef>
              <c:f>'Snapshot N=171'!$M$8</c:f>
              <c:strCache>
                <c:ptCount val="1"/>
                <c:pt idx="0">
                  <c:v>No response</c:v>
                </c:pt>
              </c:strCache>
            </c:strRef>
          </c:tx>
          <c:invertIfNegative val="0"/>
          <c:cat>
            <c:strRef>
              <c:f>'Snapshot N=171'!$N$1:$S$1</c:f>
              <c:strCache>
                <c:ptCount val="6"/>
                <c:pt idx="0">
                  <c:v>Alleviating Fees</c:v>
                </c:pt>
                <c:pt idx="1">
                  <c:v>Raising Wages</c:v>
                </c:pt>
                <c:pt idx="2">
                  <c:v>Dental care</c:v>
                </c:pt>
                <c:pt idx="3">
                  <c:v>Family medical leave/sick leave</c:v>
                </c:pt>
                <c:pt idx="4">
                  <c:v>Relaxing moonlighting policies</c:v>
                </c:pt>
                <c:pt idx="5">
                  <c:v>Summer Appointments</c:v>
                </c:pt>
              </c:strCache>
            </c:strRef>
          </c:cat>
          <c:val>
            <c:numRef>
              <c:f>'Snapshot N=171'!$N$8:$S$8</c:f>
              <c:numCache>
                <c:formatCode>General</c:formatCode>
                <c:ptCount val="6"/>
                <c:pt idx="0">
                  <c:v>0.0</c:v>
                </c:pt>
                <c:pt idx="1">
                  <c:v>0.0</c:v>
                </c:pt>
                <c:pt idx="2">
                  <c:v>0.0</c:v>
                </c:pt>
                <c:pt idx="3">
                  <c:v>0.0292397660818713</c:v>
                </c:pt>
                <c:pt idx="4">
                  <c:v>0.00584795321637427</c:v>
                </c:pt>
                <c:pt idx="5">
                  <c:v>0.0</c:v>
                </c:pt>
              </c:numCache>
            </c:numRef>
          </c:val>
        </c:ser>
        <c:dLbls>
          <c:showLegendKey val="0"/>
          <c:showVal val="0"/>
          <c:showCatName val="0"/>
          <c:showSerName val="0"/>
          <c:showPercent val="0"/>
          <c:showBubbleSize val="0"/>
        </c:dLbls>
        <c:gapWidth val="150"/>
        <c:axId val="-2146482760"/>
        <c:axId val="-2146479832"/>
      </c:barChart>
      <c:catAx>
        <c:axId val="-2146482760"/>
        <c:scaling>
          <c:orientation val="minMax"/>
        </c:scaling>
        <c:delete val="0"/>
        <c:axPos val="b"/>
        <c:majorTickMark val="out"/>
        <c:minorTickMark val="none"/>
        <c:tickLblPos val="nextTo"/>
        <c:crossAx val="-2146479832"/>
        <c:crosses val="autoZero"/>
        <c:auto val="1"/>
        <c:lblAlgn val="ctr"/>
        <c:lblOffset val="100"/>
        <c:noMultiLvlLbl val="0"/>
      </c:catAx>
      <c:valAx>
        <c:axId val="-2146479832"/>
        <c:scaling>
          <c:orientation val="minMax"/>
        </c:scaling>
        <c:delete val="0"/>
        <c:axPos val="l"/>
        <c:majorGridlines/>
        <c:title>
          <c:tx>
            <c:rich>
              <a:bodyPr rot="-5400000" vert="horz"/>
              <a:lstStyle/>
              <a:p>
                <a:pPr>
                  <a:defRPr/>
                </a:pPr>
                <a:r>
                  <a:rPr lang="en-US"/>
                  <a:t>% of respondents</a:t>
                </a:r>
              </a:p>
            </c:rich>
          </c:tx>
          <c:layout/>
          <c:overlay val="0"/>
        </c:title>
        <c:numFmt formatCode="General" sourceLinked="1"/>
        <c:majorTickMark val="out"/>
        <c:minorTickMark val="none"/>
        <c:tickLblPos val="nextTo"/>
        <c:crossAx val="-2146482760"/>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a:lstStyle/>
          <a:p>
            <a:pPr>
              <a:defRPr/>
            </a:pPr>
            <a:r>
              <a:rPr lang="en-US"/>
              <a:t>Did you receive an</a:t>
            </a:r>
            <a:r>
              <a:rPr lang="en-US" baseline="0"/>
              <a:t> appointment in </a:t>
            </a:r>
            <a:r>
              <a:rPr lang="en-US"/>
              <a:t>Summer 2015?</a:t>
            </a:r>
          </a:p>
        </c:rich>
      </c:tx>
      <c:layout/>
      <c:overlay val="0"/>
    </c:title>
    <c:autoTitleDeleted val="0"/>
    <c:plotArea>
      <c:layout/>
      <c:doughnutChart>
        <c:varyColors val="1"/>
        <c:ser>
          <c:idx val="0"/>
          <c:order val="0"/>
          <c:dLbls>
            <c:showLegendKey val="0"/>
            <c:showVal val="1"/>
            <c:showCatName val="1"/>
            <c:showSerName val="0"/>
            <c:showPercent val="1"/>
            <c:showBubbleSize val="0"/>
            <c:showLeaderLines val="1"/>
          </c:dLbls>
          <c:cat>
            <c:strRef>
              <c:f>'Snapshot N=171'!$BR$2:$BR$3</c:f>
              <c:strCache>
                <c:ptCount val="2"/>
                <c:pt idx="0">
                  <c:v>No</c:v>
                </c:pt>
                <c:pt idx="1">
                  <c:v>Yes</c:v>
                </c:pt>
              </c:strCache>
            </c:strRef>
          </c:cat>
          <c:val>
            <c:numRef>
              <c:f>'Snapshot N=171'!$BS$2:$BS$3</c:f>
              <c:numCache>
                <c:formatCode>General</c:formatCode>
                <c:ptCount val="2"/>
                <c:pt idx="0">
                  <c:v>54.0</c:v>
                </c:pt>
                <c:pt idx="1">
                  <c:v>117.0</c:v>
                </c:pt>
              </c:numCache>
            </c:numRef>
          </c:val>
        </c:ser>
        <c:dLbls>
          <c:showLegendKey val="0"/>
          <c:showVal val="0"/>
          <c:showCatName val="1"/>
          <c:showSerName val="0"/>
          <c:showPercent val="1"/>
          <c:showBubbleSize val="0"/>
          <c:showLeaderLines val="1"/>
        </c:dLbls>
        <c:firstSliceAng val="0"/>
        <c:holeSize val="50"/>
      </c:doughnutChart>
    </c:plotArea>
    <c:plotVisOnly val="1"/>
    <c:dispBlanksAs val="gap"/>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barChart>
        <c:barDir val="col"/>
        <c:grouping val="clustered"/>
        <c:varyColors val="0"/>
        <c:ser>
          <c:idx val="0"/>
          <c:order val="0"/>
          <c:invertIfNegative val="0"/>
          <c:cat>
            <c:strRef>
              <c:f>'Snapshot N=171'!$BW$3:$BW$8</c:f>
              <c:strCache>
                <c:ptCount val="6"/>
                <c:pt idx="0">
                  <c:v>Not exceeding 0.25 FTE (10 hours)</c:v>
                </c:pt>
                <c:pt idx="1">
                  <c:v>More than 0.25 FTE, not exceeding 0.5 FTE (20 hours)</c:v>
                </c:pt>
                <c:pt idx="2">
                  <c:v>More than 0.5 FTE, not exceeding 0.75 FTE (30 hours)</c:v>
                </c:pt>
                <c:pt idx="3">
                  <c:v>More than 0.75 FTE, not exceeding 1.0 FTE (40 hours)</c:v>
                </c:pt>
                <c:pt idx="4">
                  <c:v>More than 0.75 FTE, not exceeding 1.0 FTE (40 hours)</c:v>
                </c:pt>
                <c:pt idx="5">
                  <c:v>Adjunct</c:v>
                </c:pt>
              </c:strCache>
            </c:strRef>
          </c:cat>
          <c:val>
            <c:numRef>
              <c:f>'Snapshot N=171'!$BX$3:$BX$8</c:f>
              <c:numCache>
                <c:formatCode>General</c:formatCode>
                <c:ptCount val="6"/>
                <c:pt idx="0">
                  <c:v>31.0</c:v>
                </c:pt>
                <c:pt idx="1">
                  <c:v>65.0</c:v>
                </c:pt>
                <c:pt idx="2">
                  <c:v>8.0</c:v>
                </c:pt>
                <c:pt idx="3">
                  <c:v>4.0</c:v>
                </c:pt>
                <c:pt idx="4">
                  <c:v>4.0</c:v>
                </c:pt>
                <c:pt idx="5">
                  <c:v>3.0</c:v>
                </c:pt>
              </c:numCache>
            </c:numRef>
          </c:val>
        </c:ser>
        <c:dLbls>
          <c:showLegendKey val="0"/>
          <c:showVal val="1"/>
          <c:showCatName val="0"/>
          <c:showSerName val="0"/>
          <c:showPercent val="0"/>
          <c:showBubbleSize val="0"/>
        </c:dLbls>
        <c:gapWidth val="150"/>
        <c:axId val="-2147107560"/>
        <c:axId val="-2147110552"/>
      </c:barChart>
      <c:catAx>
        <c:axId val="-2147107560"/>
        <c:scaling>
          <c:orientation val="minMax"/>
        </c:scaling>
        <c:delete val="0"/>
        <c:axPos val="b"/>
        <c:majorTickMark val="out"/>
        <c:minorTickMark val="none"/>
        <c:tickLblPos val="nextTo"/>
        <c:crossAx val="-2147110552"/>
        <c:crosses val="autoZero"/>
        <c:auto val="1"/>
        <c:lblAlgn val="ctr"/>
        <c:lblOffset val="100"/>
        <c:noMultiLvlLbl val="0"/>
      </c:catAx>
      <c:valAx>
        <c:axId val="-2147110552"/>
        <c:scaling>
          <c:orientation val="minMax"/>
        </c:scaling>
        <c:delete val="0"/>
        <c:axPos val="l"/>
        <c:majorGridlines/>
        <c:title>
          <c:tx>
            <c:rich>
              <a:bodyPr rot="-5400000" vert="horz"/>
              <a:lstStyle/>
              <a:p>
                <a:pPr>
                  <a:defRPr/>
                </a:pPr>
                <a:r>
                  <a:rPr lang="en-US"/>
                  <a:t>Number</a:t>
                </a:r>
                <a:r>
                  <a:rPr lang="en-US" baseline="0"/>
                  <a:t> of responses</a:t>
                </a:r>
                <a:endParaRPr lang="en-US"/>
              </a:p>
            </c:rich>
          </c:tx>
          <c:layout/>
          <c:overlay val="0"/>
        </c:title>
        <c:numFmt formatCode="General" sourceLinked="1"/>
        <c:majorTickMark val="out"/>
        <c:minorTickMark val="none"/>
        <c:tickLblPos val="nextTo"/>
        <c:crossAx val="-2147107560"/>
        <c:crosses val="autoZero"/>
        <c:crossBetween val="between"/>
      </c:valAx>
    </c:plotArea>
    <c:plotVisOnly val="1"/>
    <c:dispBlanksAs val="gap"/>
    <c:showDLblsOverMax val="0"/>
  </c:chart>
  <c:printSettings>
    <c:headerFooter/>
    <c:pageMargins b="1.0" l="0.75" r="0.75" t="1.0" header="0.5" footer="0.5"/>
    <c:pageSetup orientation="portrait" horizontalDpi="-4" verticalDpi="-4"/>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When did you find out about your</a:t>
            </a:r>
            <a:r>
              <a:rPr lang="en-US" baseline="0"/>
              <a:t> Summer 2015 appointment?</a:t>
            </a:r>
            <a:endParaRPr lang="en-US"/>
          </a:p>
        </c:rich>
      </c:tx>
      <c:overlay val="0"/>
    </c:title>
    <c:autoTitleDeleted val="0"/>
    <c:plotArea>
      <c:layout/>
      <c:barChart>
        <c:barDir val="col"/>
        <c:grouping val="clustered"/>
        <c:varyColors val="0"/>
        <c:ser>
          <c:idx val="0"/>
          <c:order val="0"/>
          <c:invertIfNegative val="0"/>
          <c:cat>
            <c:strRef>
              <c:f>'Snapshot N=171'!$CH$3:$CH$8</c:f>
              <c:strCache>
                <c:ptCount val="6"/>
                <c:pt idx="0">
                  <c:v>October</c:v>
                </c:pt>
                <c:pt idx="1">
                  <c:v>January</c:v>
                </c:pt>
                <c:pt idx="2">
                  <c:v>February</c:v>
                </c:pt>
                <c:pt idx="3">
                  <c:v>March</c:v>
                </c:pt>
                <c:pt idx="4">
                  <c:v>April</c:v>
                </c:pt>
                <c:pt idx="5">
                  <c:v>May</c:v>
                </c:pt>
              </c:strCache>
            </c:strRef>
          </c:cat>
          <c:val>
            <c:numRef>
              <c:f>'Snapshot N=171'!$CI$3:$CI$8</c:f>
              <c:numCache>
                <c:formatCode>General</c:formatCode>
                <c:ptCount val="6"/>
                <c:pt idx="0">
                  <c:v>2.0</c:v>
                </c:pt>
                <c:pt idx="1">
                  <c:v>1.0</c:v>
                </c:pt>
                <c:pt idx="2">
                  <c:v>5.0</c:v>
                </c:pt>
                <c:pt idx="3">
                  <c:v>30.0</c:v>
                </c:pt>
                <c:pt idx="4">
                  <c:v>45.0</c:v>
                </c:pt>
                <c:pt idx="5">
                  <c:v>22.0</c:v>
                </c:pt>
              </c:numCache>
            </c:numRef>
          </c:val>
        </c:ser>
        <c:dLbls>
          <c:showLegendKey val="0"/>
          <c:showVal val="0"/>
          <c:showCatName val="0"/>
          <c:showSerName val="0"/>
          <c:showPercent val="0"/>
          <c:showBubbleSize val="0"/>
        </c:dLbls>
        <c:gapWidth val="150"/>
        <c:axId val="-2147137496"/>
        <c:axId val="-2147140520"/>
      </c:barChart>
      <c:catAx>
        <c:axId val="-2147137496"/>
        <c:scaling>
          <c:orientation val="minMax"/>
        </c:scaling>
        <c:delete val="0"/>
        <c:axPos val="b"/>
        <c:majorTickMark val="out"/>
        <c:minorTickMark val="none"/>
        <c:tickLblPos val="nextTo"/>
        <c:crossAx val="-2147140520"/>
        <c:crosses val="autoZero"/>
        <c:auto val="1"/>
        <c:lblAlgn val="ctr"/>
        <c:lblOffset val="100"/>
        <c:noMultiLvlLbl val="0"/>
      </c:catAx>
      <c:valAx>
        <c:axId val="-2147140520"/>
        <c:scaling>
          <c:orientation val="minMax"/>
        </c:scaling>
        <c:delete val="0"/>
        <c:axPos val="l"/>
        <c:majorGridlines/>
        <c:title>
          <c:tx>
            <c:rich>
              <a:bodyPr rot="-5400000" vert="horz"/>
              <a:lstStyle/>
              <a:p>
                <a:pPr>
                  <a:defRPr/>
                </a:pPr>
                <a:r>
                  <a:rPr lang="en-US"/>
                  <a:t>Number of responses</a:t>
                </a:r>
              </a:p>
            </c:rich>
          </c:tx>
          <c:overlay val="0"/>
        </c:title>
        <c:numFmt formatCode="General" sourceLinked="1"/>
        <c:majorTickMark val="out"/>
        <c:minorTickMark val="none"/>
        <c:tickLblPos val="nextTo"/>
        <c:crossAx val="-2147137496"/>
        <c:crosses val="autoZero"/>
        <c:crossBetween val="between"/>
      </c:valAx>
    </c:plotArea>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a:pPr>
            <a:r>
              <a:rPr lang="en-US"/>
              <a:t>Was this an adequate amount of time to prepare financially and professionally? (With appointments)</a:t>
            </a:r>
          </a:p>
        </c:rich>
      </c:tx>
      <c:overlay val="0"/>
    </c:title>
    <c:autoTitleDeleted val="0"/>
    <c:plotArea>
      <c:layout/>
      <c:doughnutChart>
        <c:varyColors val="1"/>
        <c:ser>
          <c:idx val="0"/>
          <c:order val="0"/>
          <c:dLbls>
            <c:showLegendKey val="0"/>
            <c:showVal val="1"/>
            <c:showCatName val="1"/>
            <c:showSerName val="0"/>
            <c:showPercent val="1"/>
            <c:showBubbleSize val="0"/>
            <c:showLeaderLines val="1"/>
          </c:dLbls>
          <c:cat>
            <c:strRef>
              <c:f>'Snapshot N=171'!$CK$3:$CK$5</c:f>
              <c:strCache>
                <c:ptCount val="3"/>
                <c:pt idx="0">
                  <c:v>No</c:v>
                </c:pt>
                <c:pt idx="1">
                  <c:v>Yes</c:v>
                </c:pt>
                <c:pt idx="2">
                  <c:v>No response</c:v>
                </c:pt>
              </c:strCache>
            </c:strRef>
          </c:cat>
          <c:val>
            <c:numRef>
              <c:f>'Snapshot N=171'!$CL$3:$CL$5</c:f>
              <c:numCache>
                <c:formatCode>General</c:formatCode>
                <c:ptCount val="3"/>
                <c:pt idx="0">
                  <c:v>38.0</c:v>
                </c:pt>
                <c:pt idx="1">
                  <c:v>77.0</c:v>
                </c:pt>
                <c:pt idx="2">
                  <c:v>2.0</c:v>
                </c:pt>
              </c:numCache>
            </c:numRef>
          </c:val>
        </c:ser>
        <c:dLbls>
          <c:showLegendKey val="0"/>
          <c:showVal val="1"/>
          <c:showCatName val="0"/>
          <c:showSerName val="0"/>
          <c:showPercent val="0"/>
          <c:showBubbleSize val="0"/>
          <c:showLeaderLines val="1"/>
        </c:dLbls>
        <c:firstSliceAng val="0"/>
        <c:holeSize val="50"/>
      </c:doughnutChart>
    </c:plotArea>
    <c:plotVisOnly val="1"/>
    <c:dispBlanksAs val="gap"/>
    <c:showDLblsOverMax val="0"/>
  </c:chart>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a:lstStyle/>
          <a:p>
            <a:pPr>
              <a:defRPr/>
            </a:pPr>
            <a:r>
              <a:rPr lang="en-US"/>
              <a:t>Are you/Do you plan on taking employment this summer?</a:t>
            </a:r>
          </a:p>
        </c:rich>
      </c:tx>
      <c:overlay val="0"/>
    </c:title>
    <c:autoTitleDeleted val="0"/>
    <c:plotArea>
      <c:layout/>
      <c:doughnutChart>
        <c:varyColors val="1"/>
        <c:ser>
          <c:idx val="0"/>
          <c:order val="0"/>
          <c:dLbls>
            <c:dLbl>
              <c:idx val="1"/>
              <c:delete val="1"/>
            </c:dLbl>
            <c:showLegendKey val="0"/>
            <c:showVal val="1"/>
            <c:showCatName val="1"/>
            <c:showSerName val="0"/>
            <c:showPercent val="1"/>
            <c:showBubbleSize val="0"/>
            <c:showLeaderLines val="1"/>
          </c:dLbls>
          <c:cat>
            <c:strRef>
              <c:f>'Snapshot N=171'!$CN$2:$CN$4</c:f>
              <c:strCache>
                <c:ptCount val="3"/>
                <c:pt idx="0">
                  <c:v>No</c:v>
                </c:pt>
                <c:pt idx="1">
                  <c:v>0</c:v>
                </c:pt>
                <c:pt idx="2">
                  <c:v>Yes</c:v>
                </c:pt>
              </c:strCache>
            </c:strRef>
          </c:cat>
          <c:val>
            <c:numRef>
              <c:f>'Snapshot N=171'!$CO$2:$CO$4</c:f>
              <c:numCache>
                <c:formatCode>General</c:formatCode>
                <c:ptCount val="3"/>
                <c:pt idx="0">
                  <c:v>24.0</c:v>
                </c:pt>
                <c:pt idx="1">
                  <c:v>0.0</c:v>
                </c:pt>
                <c:pt idx="2">
                  <c:v>30.0</c:v>
                </c:pt>
              </c:numCache>
            </c:numRef>
          </c:val>
        </c:ser>
        <c:dLbls>
          <c:showLegendKey val="0"/>
          <c:showVal val="1"/>
          <c:showCatName val="0"/>
          <c:showSerName val="0"/>
          <c:showPercent val="0"/>
          <c:showBubbleSize val="0"/>
          <c:showLeaderLines val="1"/>
        </c:dLbls>
        <c:firstSliceAng val="0"/>
        <c:holeSize val="50"/>
      </c:doughnutChart>
    </c:plotArea>
    <c:plotVisOnly val="1"/>
    <c:dispBlanksAs val="gap"/>
    <c:showDLblsOverMax val="0"/>
  </c:chart>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a:lstStyle/>
          <a:p>
            <a:pPr>
              <a:defRPr/>
            </a:pPr>
            <a:r>
              <a:rPr lang="en-US"/>
              <a:t>When did you find out about your non-appointment for Summer 2015?</a:t>
            </a:r>
          </a:p>
        </c:rich>
      </c:tx>
      <c:overlay val="0"/>
    </c:title>
    <c:autoTitleDeleted val="0"/>
    <c:plotArea>
      <c:layout/>
      <c:barChart>
        <c:barDir val="col"/>
        <c:grouping val="clustered"/>
        <c:varyColors val="0"/>
        <c:ser>
          <c:idx val="0"/>
          <c:order val="0"/>
          <c:invertIfNegative val="0"/>
          <c:cat>
            <c:strRef>
              <c:f>'Snapshot N=171'!$CT$3:$CT$10</c:f>
              <c:strCache>
                <c:ptCount val="8"/>
                <c:pt idx="0">
                  <c:v>July</c:v>
                </c:pt>
                <c:pt idx="1">
                  <c:v>August</c:v>
                </c:pt>
                <c:pt idx="2">
                  <c:v>January</c:v>
                </c:pt>
                <c:pt idx="3">
                  <c:v>February</c:v>
                </c:pt>
                <c:pt idx="4">
                  <c:v>March</c:v>
                </c:pt>
                <c:pt idx="5">
                  <c:v>April</c:v>
                </c:pt>
                <c:pt idx="6">
                  <c:v>May</c:v>
                </c:pt>
                <c:pt idx="7">
                  <c:v>June</c:v>
                </c:pt>
              </c:strCache>
            </c:strRef>
          </c:cat>
          <c:val>
            <c:numRef>
              <c:f>'Snapshot N=171'!$CU$3:$CU$10</c:f>
              <c:numCache>
                <c:formatCode>General</c:formatCode>
                <c:ptCount val="8"/>
                <c:pt idx="0">
                  <c:v>1.0</c:v>
                </c:pt>
                <c:pt idx="1">
                  <c:v>1.0</c:v>
                </c:pt>
                <c:pt idx="2">
                  <c:v>3.0</c:v>
                </c:pt>
                <c:pt idx="3">
                  <c:v>6.0</c:v>
                </c:pt>
                <c:pt idx="4">
                  <c:v>6.0</c:v>
                </c:pt>
                <c:pt idx="5">
                  <c:v>17.0</c:v>
                </c:pt>
                <c:pt idx="6">
                  <c:v>3.0</c:v>
                </c:pt>
                <c:pt idx="7">
                  <c:v>2.0</c:v>
                </c:pt>
              </c:numCache>
            </c:numRef>
          </c:val>
        </c:ser>
        <c:dLbls>
          <c:showLegendKey val="0"/>
          <c:showVal val="0"/>
          <c:showCatName val="0"/>
          <c:showSerName val="0"/>
          <c:showPercent val="0"/>
          <c:showBubbleSize val="0"/>
        </c:dLbls>
        <c:gapWidth val="150"/>
        <c:axId val="-2147226824"/>
        <c:axId val="-2147229784"/>
      </c:barChart>
      <c:catAx>
        <c:axId val="-2147226824"/>
        <c:scaling>
          <c:orientation val="minMax"/>
        </c:scaling>
        <c:delete val="0"/>
        <c:axPos val="b"/>
        <c:majorTickMark val="out"/>
        <c:minorTickMark val="none"/>
        <c:tickLblPos val="nextTo"/>
        <c:crossAx val="-2147229784"/>
        <c:crosses val="autoZero"/>
        <c:auto val="1"/>
        <c:lblAlgn val="ctr"/>
        <c:lblOffset val="100"/>
        <c:noMultiLvlLbl val="0"/>
      </c:catAx>
      <c:valAx>
        <c:axId val="-2147229784"/>
        <c:scaling>
          <c:orientation val="minMax"/>
        </c:scaling>
        <c:delete val="0"/>
        <c:axPos val="l"/>
        <c:majorGridlines/>
        <c:title>
          <c:tx>
            <c:rich>
              <a:bodyPr rot="-5400000" vert="horz"/>
              <a:lstStyle/>
              <a:p>
                <a:pPr>
                  <a:defRPr/>
                </a:pPr>
                <a:r>
                  <a:rPr lang="en-US"/>
                  <a:t>Number of responses</a:t>
                </a:r>
              </a:p>
            </c:rich>
          </c:tx>
          <c:overlay val="0"/>
        </c:title>
        <c:numFmt formatCode="General" sourceLinked="1"/>
        <c:majorTickMark val="out"/>
        <c:minorTickMark val="none"/>
        <c:tickLblPos val="nextTo"/>
        <c:crossAx val="-2147226824"/>
        <c:crosses val="autoZero"/>
        <c:crossBetween val="between"/>
      </c:valAx>
    </c:plotArea>
    <c:plotVisOnly val="1"/>
    <c:dispBlanksAs val="gap"/>
    <c:showDLblsOverMax val="0"/>
  </c:chart>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a:pPr>
            <a:r>
              <a:rPr lang="en-US"/>
              <a:t>Was this an adequate amount of time to prepare financially and professionally? (No appointments)</a:t>
            </a:r>
          </a:p>
        </c:rich>
      </c:tx>
      <c:overlay val="0"/>
    </c:title>
    <c:autoTitleDeleted val="0"/>
    <c:plotArea>
      <c:layout/>
      <c:doughnutChart>
        <c:varyColors val="1"/>
        <c:ser>
          <c:idx val="0"/>
          <c:order val="0"/>
          <c:dLbls>
            <c:showLegendKey val="0"/>
            <c:showVal val="1"/>
            <c:showCatName val="1"/>
            <c:showSerName val="0"/>
            <c:showPercent val="1"/>
            <c:showBubbleSize val="0"/>
            <c:showLeaderLines val="1"/>
          </c:dLbls>
          <c:cat>
            <c:strRef>
              <c:f>'Snapshot N=171'!$CX$3:$CX$5</c:f>
              <c:strCache>
                <c:ptCount val="3"/>
                <c:pt idx="0">
                  <c:v>Yes</c:v>
                </c:pt>
                <c:pt idx="1">
                  <c:v>No</c:v>
                </c:pt>
                <c:pt idx="2">
                  <c:v>No response</c:v>
                </c:pt>
              </c:strCache>
            </c:strRef>
          </c:cat>
          <c:val>
            <c:numRef>
              <c:f>'Snapshot N=171'!$CY$3:$CY$5</c:f>
              <c:numCache>
                <c:formatCode>General</c:formatCode>
                <c:ptCount val="3"/>
                <c:pt idx="0">
                  <c:v>32.0</c:v>
                </c:pt>
                <c:pt idx="1">
                  <c:v>18.0</c:v>
                </c:pt>
                <c:pt idx="2">
                  <c:v>4.0</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4" Type="http://schemas.openxmlformats.org/officeDocument/2006/relationships/chart" Target="../charts/chart6.xml"/><Relationship Id="rId5" Type="http://schemas.openxmlformats.org/officeDocument/2006/relationships/chart" Target="../charts/chart7.xml"/><Relationship Id="rId6" Type="http://schemas.openxmlformats.org/officeDocument/2006/relationships/chart" Target="../charts/chart8.xml"/><Relationship Id="rId7" Type="http://schemas.openxmlformats.org/officeDocument/2006/relationships/chart" Target="../charts/chart9.xml"/><Relationship Id="rId8" Type="http://schemas.openxmlformats.org/officeDocument/2006/relationships/chart" Target="../charts/chart10.xml"/><Relationship Id="rId9" Type="http://schemas.openxmlformats.org/officeDocument/2006/relationships/chart" Target="../charts/chart11.xml"/><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1079500</xdr:colOff>
      <xdr:row>9</xdr:row>
      <xdr:rowOff>0</xdr:rowOff>
    </xdr:from>
    <xdr:to>
      <xdr:col>17</xdr:col>
      <xdr:colOff>1054100</xdr:colOff>
      <xdr:row>38</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1079500</xdr:colOff>
      <xdr:row>9</xdr:row>
      <xdr:rowOff>0</xdr:rowOff>
    </xdr:from>
    <xdr:to>
      <xdr:col>17</xdr:col>
      <xdr:colOff>1054100</xdr:colOff>
      <xdr:row>38</xdr:row>
      <xdr:rowOff>25400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215900</xdr:colOff>
      <xdr:row>11</xdr:row>
      <xdr:rowOff>50800</xdr:rowOff>
    </xdr:from>
    <xdr:to>
      <xdr:col>4</xdr:col>
      <xdr:colOff>2197100</xdr:colOff>
      <xdr:row>15</xdr:row>
      <xdr:rowOff>101600</xdr:rowOff>
    </xdr:to>
    <xdr:sp macro="" textlink="">
      <xdr:nvSpPr>
        <xdr:cNvPr id="3" name="TextBox 2"/>
        <xdr:cNvSpPr txBox="1"/>
      </xdr:nvSpPr>
      <xdr:spPr>
        <a:xfrm>
          <a:off x="215900" y="1841500"/>
          <a:ext cx="58928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HAVEN'T</a:t>
          </a:r>
          <a:r>
            <a:rPr lang="en-US" sz="1100" baseline="0"/>
            <a:t> UPDATED THE FORMULAE in columns A through K.</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9</xdr:row>
      <xdr:rowOff>16004</xdr:rowOff>
    </xdr:from>
    <xdr:to>
      <xdr:col>18</xdr:col>
      <xdr:colOff>876300</xdr:colOff>
      <xdr:row>36</xdr:row>
      <xdr:rowOff>126999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1346200</xdr:colOff>
      <xdr:row>37</xdr:row>
      <xdr:rowOff>130826</xdr:rowOff>
    </xdr:from>
    <xdr:to>
      <xdr:col>18</xdr:col>
      <xdr:colOff>889000</xdr:colOff>
      <xdr:row>65</xdr:row>
      <xdr:rowOff>101599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658092</xdr:colOff>
      <xdr:row>22</xdr:row>
      <xdr:rowOff>100440</xdr:rowOff>
    </xdr:from>
    <xdr:to>
      <xdr:col>71</xdr:col>
      <xdr:colOff>277090</xdr:colOff>
      <xdr:row>49</xdr:row>
      <xdr:rowOff>126999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73</xdr:col>
      <xdr:colOff>560916</xdr:colOff>
      <xdr:row>24</xdr:row>
      <xdr:rowOff>9042</xdr:rowOff>
    </xdr:from>
    <xdr:to>
      <xdr:col>77</xdr:col>
      <xdr:colOff>783166</xdr:colOff>
      <xdr:row>55</xdr:row>
      <xdr:rowOff>31750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85</xdr:col>
      <xdr:colOff>254000</xdr:colOff>
      <xdr:row>12</xdr:row>
      <xdr:rowOff>20108</xdr:rowOff>
    </xdr:from>
    <xdr:to>
      <xdr:col>91</xdr:col>
      <xdr:colOff>783166</xdr:colOff>
      <xdr:row>32</xdr:row>
      <xdr:rowOff>42333</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85</xdr:col>
      <xdr:colOff>677334</xdr:colOff>
      <xdr:row>35</xdr:row>
      <xdr:rowOff>147109</xdr:rowOff>
    </xdr:from>
    <xdr:to>
      <xdr:col>91</xdr:col>
      <xdr:colOff>148166</xdr:colOff>
      <xdr:row>64</xdr:row>
      <xdr:rowOff>10583</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91</xdr:col>
      <xdr:colOff>613833</xdr:colOff>
      <xdr:row>35</xdr:row>
      <xdr:rowOff>125941</xdr:rowOff>
    </xdr:from>
    <xdr:to>
      <xdr:col>97</xdr:col>
      <xdr:colOff>222249</xdr:colOff>
      <xdr:row>63</xdr:row>
      <xdr:rowOff>148165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97</xdr:col>
      <xdr:colOff>306916</xdr:colOff>
      <xdr:row>12</xdr:row>
      <xdr:rowOff>63500</xdr:rowOff>
    </xdr:from>
    <xdr:to>
      <xdr:col>105</xdr:col>
      <xdr:colOff>201084</xdr:colOff>
      <xdr:row>33</xdr:row>
      <xdr:rowOff>52917</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99</xdr:col>
      <xdr:colOff>391585</xdr:colOff>
      <xdr:row>35</xdr:row>
      <xdr:rowOff>116417</xdr:rowOff>
    </xdr:from>
    <xdr:to>
      <xdr:col>105</xdr:col>
      <xdr:colOff>804334</xdr:colOff>
      <xdr:row>63</xdr:row>
      <xdr:rowOff>95250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reeze">
  <a:themeElements>
    <a:clrScheme name="Breeze">
      <a:dk1>
        <a:sysClr val="windowText" lastClr="000000"/>
      </a:dk1>
      <a:lt1>
        <a:sysClr val="window" lastClr="FFFFFF"/>
      </a:lt1>
      <a:dk2>
        <a:srgbClr val="09213B"/>
      </a:dk2>
      <a:lt2>
        <a:srgbClr val="D5EDF4"/>
      </a:lt2>
      <a:accent1>
        <a:srgbClr val="2C7C9F"/>
      </a:accent1>
      <a:accent2>
        <a:srgbClr val="244A58"/>
      </a:accent2>
      <a:accent3>
        <a:srgbClr val="E2751D"/>
      </a:accent3>
      <a:accent4>
        <a:srgbClr val="FFB400"/>
      </a:accent4>
      <a:accent5>
        <a:srgbClr val="7EB606"/>
      </a:accent5>
      <a:accent6>
        <a:srgbClr val="C00000"/>
      </a:accent6>
      <a:hlink>
        <a:srgbClr val="7030A0"/>
      </a:hlink>
      <a:folHlink>
        <a:srgbClr val="00B0F0"/>
      </a:folHlink>
    </a:clrScheme>
    <a:fontScheme name="Breeze">
      <a:majorFont>
        <a:latin typeface="News Gothic MT"/>
        <a:ea typeface=""/>
        <a:cs typeface=""/>
        <a:font script="Jpan" typeface="ＭＳ Ｐゴシック"/>
        <a:font script="Hans" typeface="宋体"/>
        <a:font script="Hant" typeface="新細明體"/>
      </a:majorFont>
      <a:minorFont>
        <a:latin typeface="News Gothic MT"/>
        <a:ea typeface=""/>
        <a:cs typeface=""/>
        <a:font script="Jpan" typeface="ＭＳ Ｐゴシック"/>
        <a:font script="Hans" typeface="宋体"/>
        <a:font script="Hant" typeface="新細明體"/>
      </a:minorFont>
    </a:fontScheme>
    <a:fmtScheme name="Breeze">
      <a:fillStyleLst>
        <a:solidFill>
          <a:schemeClr val="phClr"/>
        </a:solidFill>
        <a:gradFill rotWithShape="1">
          <a:gsLst>
            <a:gs pos="31000">
              <a:schemeClr val="phClr">
                <a:tint val="100000"/>
                <a:shade val="100000"/>
                <a:satMod val="120000"/>
              </a:schemeClr>
            </a:gs>
            <a:gs pos="100000">
              <a:schemeClr val="phClr">
                <a:tint val="50000"/>
                <a:satMod val="150000"/>
              </a:schemeClr>
            </a:gs>
          </a:gsLst>
          <a:lin ang="5400000" scaled="1"/>
        </a:gradFill>
        <a:gradFill rotWithShape="1">
          <a:gsLst>
            <a:gs pos="0">
              <a:schemeClr val="phClr">
                <a:shade val="100000"/>
                <a:satMod val="120000"/>
              </a:schemeClr>
            </a:gs>
            <a:gs pos="69000">
              <a:schemeClr val="phClr">
                <a:tint val="80000"/>
                <a:shade val="100000"/>
                <a:satMod val="150000"/>
              </a:schemeClr>
            </a:gs>
            <a:gs pos="100000">
              <a:schemeClr val="phClr">
                <a:tint val="50000"/>
                <a:shade val="100000"/>
                <a:satMod val="150000"/>
              </a:schemeClr>
            </a:gs>
          </a:gsLst>
          <a:path path="circle">
            <a:fillToRect l="100000" t="100000" r="100000" b="100000"/>
          </a:path>
        </a:gradFill>
      </a:fillStyleLst>
      <a:lnStyleLst>
        <a:ln w="12700" cap="flat" cmpd="sng" algn="ctr">
          <a:solidFill>
            <a:schemeClr val="phClr">
              <a:shade val="95000"/>
              <a:satMod val="105000"/>
            </a:schemeClr>
          </a:solidFill>
          <a:prstDash val="solid"/>
        </a:ln>
        <a:ln w="25400" cap="flat" cmpd="dbl" algn="ctr">
          <a:solidFill>
            <a:schemeClr val="phClr"/>
          </a:solidFill>
          <a:prstDash val="solid"/>
        </a:ln>
        <a:ln w="31750" cap="flat" cmpd="dbl" algn="ctr">
          <a:solidFill>
            <a:schemeClr val="phClr"/>
          </a:solidFill>
          <a:prstDash val="solid"/>
        </a:ln>
      </a:lnStyleLst>
      <a:effectStyleLst>
        <a:effectStyle>
          <a:effectLst/>
        </a:effectStyle>
        <a:effectStyle>
          <a:effectLst>
            <a:outerShdw blurRad="63500" dist="25400" dir="5400000" sx="101000" sy="101000" rotWithShape="0">
              <a:srgbClr val="000000">
                <a:alpha val="40000"/>
              </a:srgbClr>
            </a:outerShdw>
          </a:effectLst>
        </a:effectStyle>
        <a:effectStyle>
          <a:effectLst>
            <a:innerShdw blurRad="127000" dist="25400" dir="13500000">
              <a:srgbClr val="C0C0C0">
                <a:alpha val="75000"/>
              </a:srgbClr>
            </a:innerShdw>
            <a:outerShdw blurRad="88900" dist="25400" dir="5400000" sx="102000" sy="102000" algn="ctr" rotWithShape="0">
              <a:srgbClr val="C0C0C0">
                <a:alpha val="40000"/>
              </a:srgbClr>
            </a:outerShdw>
          </a:effectLst>
          <a:scene3d>
            <a:camera prst="perspectiveLeft" fov="300000"/>
            <a:lightRig rig="soft" dir="l">
              <a:rot lat="0" lon="0" rev="4200000"/>
            </a:lightRig>
          </a:scene3d>
          <a:sp3d extrusionH="38100" prstMaterial="powder">
            <a:bevelT w="50800" h="88900" prst="convex"/>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blipFill rotWithShape="1">
          <a:blip xmlns:r="http://schemas.openxmlformats.org/officeDocument/2006/relationships" r:embed="rId1">
            <a:duotone>
              <a:schemeClr val="phClr">
                <a:shade val="40000"/>
                <a:satMod val="400000"/>
              </a:schemeClr>
              <a:schemeClr val="phClr">
                <a:tint val="10000"/>
                <a:satMod val="200000"/>
              </a:schemeClr>
            </a:duotone>
          </a:blip>
          <a:stretch/>
        </a:blipFill>
      </a:bgFillStyleLst>
    </a:fmtScheme>
  </a:themeElements>
  <a:objectDefaults>
    <a:spDef>
      <a:spPr/>
      <a:bodyPr rtlCol="0" anchor="ctr"/>
      <a:lstStyle>
        <a:defPPr algn="ctr">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9"/>
  <sheetViews>
    <sheetView topLeftCell="AV1" workbookViewId="0">
      <pane ySplit="1" topLeftCell="A2" activePane="bottomLeft" state="frozen"/>
      <selection pane="bottomLeft" activeCell="BA1" sqref="BA1"/>
    </sheetView>
  </sheetViews>
  <sheetFormatPr baseColWidth="10" defaultColWidth="14.5" defaultRowHeight="15.75" customHeight="1" x14ac:dyDescent="0"/>
  <cols>
    <col min="1" max="1" width="21.5" customWidth="1"/>
    <col min="2" max="2" width="30.33203125" bestFit="1" customWidth="1"/>
    <col min="3" max="3" width="21.5" customWidth="1"/>
    <col min="4" max="4" width="33.5" customWidth="1"/>
    <col min="5" max="5" width="21.5" customWidth="1"/>
    <col min="6" max="6" width="32.5" customWidth="1"/>
    <col min="7" max="7" width="39.83203125" customWidth="1"/>
    <col min="8" max="30" width="21.5" customWidth="1"/>
    <col min="31" max="31" width="28.5" customWidth="1"/>
    <col min="32" max="47" width="21.5" customWidth="1"/>
    <col min="48" max="48" width="84" customWidth="1"/>
    <col min="49" max="49" width="26.5" customWidth="1"/>
    <col min="50" max="54" width="21.5" customWidth="1"/>
    <col min="55" max="55" width="46.5" customWidth="1"/>
    <col min="56" max="56" width="13.5" customWidth="1"/>
    <col min="57" max="64" width="21.5" customWidth="1"/>
  </cols>
  <sheetData>
    <row r="1" spans="1:64" ht="15.75" customHeight="1">
      <c r="A1" t="s">
        <v>0</v>
      </c>
      <c r="B1" t="s">
        <v>1</v>
      </c>
      <c r="C1" t="s">
        <v>2</v>
      </c>
      <c r="D1" t="s">
        <v>3</v>
      </c>
      <c r="E1" t="s">
        <v>4</v>
      </c>
      <c r="F1" t="s">
        <v>5</v>
      </c>
      <c r="G1" t="s">
        <v>6</v>
      </c>
      <c r="H1" t="s">
        <v>7</v>
      </c>
      <c r="I1" t="s">
        <v>8</v>
      </c>
      <c r="J1" t="s">
        <v>9</v>
      </c>
      <c r="K1" t="s">
        <v>10</v>
      </c>
      <c r="L1" s="1" t="s">
        <v>11</v>
      </c>
      <c r="M1" s="1" t="s">
        <v>12</v>
      </c>
      <c r="N1" s="1" t="s">
        <v>13</v>
      </c>
      <c r="O1" t="s">
        <v>14</v>
      </c>
      <c r="P1" t="s">
        <v>15</v>
      </c>
      <c r="Q1" s="1" t="s">
        <v>16</v>
      </c>
      <c r="R1" t="s">
        <v>17</v>
      </c>
      <c r="S1" t="s">
        <v>18</v>
      </c>
      <c r="T1" t="s">
        <v>19</v>
      </c>
      <c r="U1" t="s">
        <v>20</v>
      </c>
      <c r="V1" t="s">
        <v>21</v>
      </c>
      <c r="W1" t="s">
        <v>22</v>
      </c>
      <c r="X1" t="s">
        <v>23</v>
      </c>
      <c r="Y1" t="s">
        <v>24</v>
      </c>
      <c r="Z1" t="s">
        <v>25</v>
      </c>
      <c r="AA1" t="s">
        <v>26</v>
      </c>
      <c r="AB1" s="1" t="s">
        <v>27</v>
      </c>
      <c r="AC1" s="1" t="s">
        <v>28</v>
      </c>
      <c r="AD1" s="1" t="s">
        <v>29</v>
      </c>
      <c r="AE1" s="1" t="s">
        <v>30</v>
      </c>
      <c r="AF1" t="s">
        <v>31</v>
      </c>
      <c r="AG1" t="s">
        <v>32</v>
      </c>
      <c r="AH1" t="s">
        <v>33</v>
      </c>
      <c r="AI1" t="s">
        <v>34</v>
      </c>
      <c r="AJ1" t="s">
        <v>35</v>
      </c>
      <c r="AK1" t="s">
        <v>36</v>
      </c>
      <c r="AL1" t="s">
        <v>37</v>
      </c>
      <c r="AM1" s="1" t="s">
        <v>38</v>
      </c>
      <c r="AN1" t="s">
        <v>39</v>
      </c>
      <c r="AO1" t="s">
        <v>40</v>
      </c>
      <c r="AP1" t="s">
        <v>41</v>
      </c>
      <c r="AQ1" t="s">
        <v>42</v>
      </c>
      <c r="AR1" t="s">
        <v>43</v>
      </c>
      <c r="AS1" t="s">
        <v>44</v>
      </c>
      <c r="AT1" t="s">
        <v>45</v>
      </c>
      <c r="AU1" t="s">
        <v>46</v>
      </c>
      <c r="AV1" t="s">
        <v>47</v>
      </c>
      <c r="AW1" s="1" t="s">
        <v>48</v>
      </c>
      <c r="AX1" s="1" t="s">
        <v>49</v>
      </c>
      <c r="AY1" s="1" t="s">
        <v>50</v>
      </c>
      <c r="AZ1" s="1" t="s">
        <v>51</v>
      </c>
      <c r="BA1" s="1" t="s">
        <v>52</v>
      </c>
      <c r="BB1" s="1" t="s">
        <v>53</v>
      </c>
      <c r="BC1" s="1" t="s">
        <v>54</v>
      </c>
      <c r="BD1" s="1" t="s">
        <v>52</v>
      </c>
      <c r="BE1" s="1" t="s">
        <v>55</v>
      </c>
      <c r="BF1" s="1" t="s">
        <v>56</v>
      </c>
      <c r="BG1" s="1" t="s">
        <v>57</v>
      </c>
      <c r="BH1" s="1" t="s">
        <v>58</v>
      </c>
      <c r="BI1" s="1" t="s">
        <v>57</v>
      </c>
      <c r="BJ1" s="1" t="s">
        <v>59</v>
      </c>
      <c r="BK1" s="1" t="s">
        <v>60</v>
      </c>
      <c r="BL1" s="1" t="s">
        <v>59</v>
      </c>
    </row>
    <row r="2" spans="1:64" ht="15.75" customHeight="1">
      <c r="A2" s="2">
        <v>42138.449623321758</v>
      </c>
      <c r="B2" s="1" t="s">
        <v>80</v>
      </c>
      <c r="C2" s="1" t="s">
        <v>62</v>
      </c>
      <c r="D2" s="1" t="s">
        <v>81</v>
      </c>
      <c r="E2" s="1" t="s">
        <v>82</v>
      </c>
      <c r="F2" s="1">
        <v>9</v>
      </c>
      <c r="G2" s="1" t="s">
        <v>83</v>
      </c>
      <c r="H2" s="1">
        <v>500</v>
      </c>
      <c r="I2" s="1" t="s">
        <v>84</v>
      </c>
      <c r="J2" s="1" t="s">
        <v>66</v>
      </c>
      <c r="L2" s="1" t="s">
        <v>67</v>
      </c>
      <c r="M2" s="1">
        <v>2</v>
      </c>
      <c r="N2" s="1" t="s">
        <v>68</v>
      </c>
      <c r="Q2" s="1">
        <v>650</v>
      </c>
      <c r="T2" s="1" t="s">
        <v>85</v>
      </c>
      <c r="U2" s="1" t="s">
        <v>70</v>
      </c>
      <c r="V2" s="1" t="s">
        <v>70</v>
      </c>
      <c r="W2" s="1">
        <v>2200</v>
      </c>
      <c r="X2" s="1">
        <v>200</v>
      </c>
      <c r="Y2" s="1">
        <v>2</v>
      </c>
      <c r="AB2" s="1" t="s">
        <v>72</v>
      </c>
      <c r="AC2" s="1" t="s">
        <v>70</v>
      </c>
      <c r="AD2" s="1">
        <v>60</v>
      </c>
      <c r="AF2" s="1">
        <v>0</v>
      </c>
      <c r="AG2" s="1">
        <v>0</v>
      </c>
      <c r="AH2" s="1" t="s">
        <v>66</v>
      </c>
      <c r="AJ2" s="1" t="s">
        <v>70</v>
      </c>
      <c r="AK2" s="1" t="s">
        <v>70</v>
      </c>
      <c r="AL2" s="1">
        <v>7000</v>
      </c>
      <c r="AM2" s="1" t="s">
        <v>86</v>
      </c>
      <c r="AN2" s="1" t="s">
        <v>87</v>
      </c>
      <c r="AO2" s="1" t="s">
        <v>88</v>
      </c>
      <c r="AP2" s="1" t="s">
        <v>75</v>
      </c>
      <c r="AQ2" s="1" t="s">
        <v>76</v>
      </c>
      <c r="AR2" s="1" t="s">
        <v>79</v>
      </c>
      <c r="AS2" s="1" t="s">
        <v>77</v>
      </c>
      <c r="AT2" s="1" t="s">
        <v>78</v>
      </c>
      <c r="AU2" s="1" t="s">
        <v>74</v>
      </c>
      <c r="AV2" s="1" t="s">
        <v>89</v>
      </c>
      <c r="AW2" s="1" t="s">
        <v>90</v>
      </c>
      <c r="AX2" s="1" t="s">
        <v>66</v>
      </c>
      <c r="AZ2" s="1" t="s">
        <v>66</v>
      </c>
      <c r="BA2" s="1">
        <v>4</v>
      </c>
      <c r="BE2" s="1" t="s">
        <v>66</v>
      </c>
      <c r="BH2" s="1" t="s">
        <v>91</v>
      </c>
      <c r="BI2" s="1" t="s">
        <v>70</v>
      </c>
    </row>
    <row r="3" spans="1:64" ht="15.75" customHeight="1">
      <c r="A3" s="2">
        <v>42138.450112129634</v>
      </c>
      <c r="B3" s="1" t="s">
        <v>61</v>
      </c>
      <c r="C3" s="1" t="s">
        <v>62</v>
      </c>
      <c r="D3" s="1" t="s">
        <v>92</v>
      </c>
      <c r="G3" s="1" t="s">
        <v>93</v>
      </c>
      <c r="I3" s="1" t="s">
        <v>84</v>
      </c>
      <c r="J3" s="1" t="s">
        <v>66</v>
      </c>
      <c r="L3" s="1" t="s">
        <v>94</v>
      </c>
      <c r="M3" s="1">
        <v>1</v>
      </c>
      <c r="N3" s="1" t="s">
        <v>68</v>
      </c>
      <c r="Q3" s="1">
        <v>450</v>
      </c>
      <c r="T3" s="1" t="s">
        <v>69</v>
      </c>
      <c r="U3" s="1" t="s">
        <v>70</v>
      </c>
      <c r="V3" s="1" t="s">
        <v>66</v>
      </c>
      <c r="W3" s="1">
        <v>1500</v>
      </c>
      <c r="X3" s="1">
        <v>50</v>
      </c>
      <c r="Y3" s="1">
        <v>2</v>
      </c>
      <c r="AB3" s="1" t="s">
        <v>72</v>
      </c>
      <c r="AC3" s="1" t="s">
        <v>70</v>
      </c>
      <c r="AD3" s="1">
        <v>10</v>
      </c>
      <c r="AF3" s="1">
        <v>150</v>
      </c>
      <c r="AH3" s="1" t="s">
        <v>66</v>
      </c>
      <c r="AJ3" s="1" t="s">
        <v>70</v>
      </c>
      <c r="AK3" s="1" t="s">
        <v>70</v>
      </c>
      <c r="AL3" s="1">
        <v>14000</v>
      </c>
      <c r="AM3" s="1" t="s">
        <v>73</v>
      </c>
      <c r="AN3" s="1" t="s">
        <v>73</v>
      </c>
      <c r="AO3" s="1" t="s">
        <v>73</v>
      </c>
      <c r="AP3" s="1" t="s">
        <v>76</v>
      </c>
      <c r="AQ3" s="1" t="s">
        <v>75</v>
      </c>
      <c r="AR3" s="1" t="s">
        <v>74</v>
      </c>
      <c r="AS3" s="1" t="s">
        <v>78</v>
      </c>
      <c r="AT3" s="1" t="s">
        <v>77</v>
      </c>
      <c r="AU3" s="1" t="s">
        <v>79</v>
      </c>
      <c r="AV3" s="1" t="s">
        <v>95</v>
      </c>
      <c r="AW3" s="1">
        <v>92</v>
      </c>
      <c r="AX3" s="1" t="s">
        <v>70</v>
      </c>
      <c r="AY3" s="1" t="s">
        <v>92</v>
      </c>
      <c r="AZ3" s="1" t="s">
        <v>66</v>
      </c>
      <c r="BA3" s="1">
        <v>5</v>
      </c>
      <c r="BB3" s="1" t="s">
        <v>66</v>
      </c>
      <c r="BD3" s="1">
        <v>5</v>
      </c>
      <c r="BE3" s="1" t="s">
        <v>66</v>
      </c>
      <c r="BF3" s="1" t="s">
        <v>96</v>
      </c>
      <c r="BG3" s="1" t="s">
        <v>66</v>
      </c>
    </row>
    <row r="4" spans="1:64" ht="15.75" customHeight="1">
      <c r="A4" s="2">
        <v>42138.450142835645</v>
      </c>
      <c r="B4" s="1" t="s">
        <v>61</v>
      </c>
      <c r="C4" s="1" t="s">
        <v>62</v>
      </c>
      <c r="D4" s="1" t="s">
        <v>63</v>
      </c>
      <c r="E4" s="1" t="s">
        <v>97</v>
      </c>
      <c r="F4" s="1">
        <v>48</v>
      </c>
      <c r="G4" s="1" t="s">
        <v>93</v>
      </c>
      <c r="I4" s="1" t="s">
        <v>84</v>
      </c>
      <c r="J4" s="1" t="s">
        <v>70</v>
      </c>
      <c r="L4" s="1" t="s">
        <v>98</v>
      </c>
      <c r="M4" s="1">
        <v>1</v>
      </c>
      <c r="N4" s="1" t="s">
        <v>99</v>
      </c>
      <c r="Q4" s="1">
        <v>600</v>
      </c>
      <c r="T4" s="1" t="s">
        <v>69</v>
      </c>
      <c r="U4" s="1" t="s">
        <v>70</v>
      </c>
      <c r="V4" s="1" t="s">
        <v>66</v>
      </c>
      <c r="W4" s="1">
        <v>870</v>
      </c>
      <c r="X4" s="1">
        <v>125</v>
      </c>
      <c r="Y4" s="1" t="s">
        <v>71</v>
      </c>
      <c r="AB4" s="1" t="s">
        <v>72</v>
      </c>
      <c r="AC4" s="1" t="s">
        <v>66</v>
      </c>
      <c r="AD4" s="1">
        <v>18</v>
      </c>
      <c r="AF4" s="1">
        <v>130</v>
      </c>
      <c r="AG4" s="1">
        <v>500</v>
      </c>
      <c r="AH4" s="1" t="s">
        <v>66</v>
      </c>
      <c r="AJ4" s="1" t="s">
        <v>70</v>
      </c>
      <c r="AK4" s="1" t="s">
        <v>66</v>
      </c>
      <c r="AM4" s="1" t="s">
        <v>73</v>
      </c>
      <c r="AN4" s="1" t="s">
        <v>73</v>
      </c>
      <c r="AO4" s="1" t="s">
        <v>100</v>
      </c>
      <c r="AP4" s="1" t="s">
        <v>79</v>
      </c>
      <c r="AQ4" s="1" t="s">
        <v>75</v>
      </c>
      <c r="AR4" s="1" t="s">
        <v>74</v>
      </c>
      <c r="AS4" s="1" t="s">
        <v>76</v>
      </c>
      <c r="AT4" s="1" t="s">
        <v>78</v>
      </c>
      <c r="AU4" s="1" t="s">
        <v>77</v>
      </c>
      <c r="AW4" s="3">
        <v>0.8</v>
      </c>
      <c r="AX4" s="1" t="s">
        <v>70</v>
      </c>
      <c r="AY4" s="1" t="s">
        <v>92</v>
      </c>
      <c r="AZ4" s="1" t="s">
        <v>70</v>
      </c>
      <c r="BA4" s="1">
        <v>5</v>
      </c>
      <c r="BB4" s="1" t="s">
        <v>70</v>
      </c>
      <c r="BC4" s="1" t="s">
        <v>101</v>
      </c>
      <c r="BD4" s="1">
        <v>5</v>
      </c>
      <c r="BE4" s="1" t="s">
        <v>66</v>
      </c>
      <c r="BF4" s="1" t="s">
        <v>102</v>
      </c>
      <c r="BG4" s="1" t="s">
        <v>70</v>
      </c>
      <c r="BH4" s="1" t="s">
        <v>103</v>
      </c>
      <c r="BI4" s="1" t="s">
        <v>66</v>
      </c>
    </row>
    <row r="5" spans="1:64" ht="15.75" customHeight="1">
      <c r="A5" s="2">
        <v>42138.45046368055</v>
      </c>
      <c r="B5" s="1" t="s">
        <v>61</v>
      </c>
      <c r="C5" s="1" t="s">
        <v>104</v>
      </c>
      <c r="D5" s="1" t="s">
        <v>105</v>
      </c>
      <c r="E5" s="1" t="s">
        <v>106</v>
      </c>
      <c r="F5" s="1">
        <v>10</v>
      </c>
      <c r="G5" s="1" t="s">
        <v>64</v>
      </c>
      <c r="H5" s="1">
        <v>0</v>
      </c>
      <c r="I5" s="1" t="s">
        <v>107</v>
      </c>
      <c r="J5" s="1" t="s">
        <v>66</v>
      </c>
      <c r="K5" s="1">
        <v>0</v>
      </c>
      <c r="L5" s="1" t="s">
        <v>67</v>
      </c>
      <c r="M5" s="1" t="s">
        <v>108</v>
      </c>
      <c r="N5" s="1" t="s">
        <v>68</v>
      </c>
      <c r="Q5" s="1">
        <v>1000</v>
      </c>
      <c r="T5" s="1" t="s">
        <v>85</v>
      </c>
      <c r="U5" s="1" t="s">
        <v>70</v>
      </c>
      <c r="V5" s="1" t="s">
        <v>66</v>
      </c>
      <c r="W5" s="1">
        <v>1000</v>
      </c>
      <c r="X5" s="1">
        <v>100</v>
      </c>
      <c r="Y5" s="1" t="s">
        <v>109</v>
      </c>
      <c r="AB5" s="1" t="s">
        <v>72</v>
      </c>
      <c r="AC5" s="1" t="s">
        <v>70</v>
      </c>
      <c r="AD5" s="1">
        <v>30</v>
      </c>
      <c r="AF5" s="1">
        <v>0</v>
      </c>
      <c r="AG5" s="1">
        <v>200</v>
      </c>
      <c r="AH5" s="1" t="s">
        <v>70</v>
      </c>
      <c r="AI5" s="1">
        <v>17000</v>
      </c>
      <c r="AJ5" s="1" t="s">
        <v>66</v>
      </c>
      <c r="AK5" s="1" t="s">
        <v>70</v>
      </c>
      <c r="AL5" s="1">
        <v>54000</v>
      </c>
      <c r="AM5" s="1" t="s">
        <v>110</v>
      </c>
      <c r="AN5" s="1" t="s">
        <v>110</v>
      </c>
      <c r="AO5" s="1" t="s">
        <v>110</v>
      </c>
      <c r="AP5" s="1" t="s">
        <v>74</v>
      </c>
      <c r="AQ5" s="1" t="s">
        <v>75</v>
      </c>
      <c r="AR5" s="1" t="s">
        <v>76</v>
      </c>
      <c r="AS5" s="1" t="s">
        <v>79</v>
      </c>
      <c r="AT5" s="1" t="s">
        <v>78</v>
      </c>
      <c r="AU5" s="1" t="s">
        <v>77</v>
      </c>
      <c r="AW5" s="1" t="s">
        <v>111</v>
      </c>
      <c r="AX5" s="1" t="s">
        <v>70</v>
      </c>
      <c r="AY5" s="1">
        <v>0.375</v>
      </c>
      <c r="AZ5" s="1" t="s">
        <v>70</v>
      </c>
      <c r="BA5" s="1">
        <v>5</v>
      </c>
      <c r="BB5" s="1" t="s">
        <v>70</v>
      </c>
      <c r="BC5" s="1" t="s">
        <v>112</v>
      </c>
      <c r="BD5" s="1">
        <v>5</v>
      </c>
      <c r="BE5" s="1" t="s">
        <v>66</v>
      </c>
      <c r="BF5" s="1" t="s">
        <v>113</v>
      </c>
      <c r="BG5" s="1" t="s">
        <v>70</v>
      </c>
      <c r="BH5" s="1" t="s">
        <v>91</v>
      </c>
      <c r="BI5" s="1" t="s">
        <v>66</v>
      </c>
    </row>
    <row r="6" spans="1:64" ht="15.75" customHeight="1">
      <c r="A6" s="2">
        <v>42138.450510451388</v>
      </c>
      <c r="B6" s="1" t="s">
        <v>61</v>
      </c>
      <c r="C6" s="1" t="s">
        <v>62</v>
      </c>
      <c r="D6" s="1" t="s">
        <v>92</v>
      </c>
      <c r="E6" s="1" t="s">
        <v>106</v>
      </c>
      <c r="F6" s="1">
        <v>3</v>
      </c>
      <c r="G6" s="1" t="s">
        <v>64</v>
      </c>
      <c r="I6" s="1" t="s">
        <v>65</v>
      </c>
      <c r="J6" s="1" t="s">
        <v>66</v>
      </c>
      <c r="L6" s="1" t="s">
        <v>67</v>
      </c>
      <c r="M6" s="1">
        <v>1</v>
      </c>
      <c r="N6" s="1" t="s">
        <v>68</v>
      </c>
      <c r="Q6" s="1">
        <v>750</v>
      </c>
      <c r="T6" s="1" t="s">
        <v>85</v>
      </c>
      <c r="U6" s="1" t="s">
        <v>70</v>
      </c>
      <c r="V6" s="1" t="s">
        <v>66</v>
      </c>
      <c r="W6" s="1">
        <v>1800</v>
      </c>
      <c r="X6" s="1">
        <v>125</v>
      </c>
      <c r="Y6" s="1">
        <v>4</v>
      </c>
      <c r="AB6" s="1" t="s">
        <v>72</v>
      </c>
      <c r="AC6" s="1" t="s">
        <v>66</v>
      </c>
      <c r="AD6" s="1">
        <v>40</v>
      </c>
      <c r="AF6" s="1">
        <v>0</v>
      </c>
      <c r="AG6" s="1">
        <v>0</v>
      </c>
      <c r="AH6" s="1" t="s">
        <v>66</v>
      </c>
      <c r="AJ6" s="1" t="s">
        <v>70</v>
      </c>
      <c r="AK6" s="1" t="s">
        <v>66</v>
      </c>
      <c r="AL6" s="1" t="s">
        <v>114</v>
      </c>
      <c r="AM6" s="1" t="s">
        <v>115</v>
      </c>
      <c r="AN6" s="1" t="s">
        <v>110</v>
      </c>
      <c r="AO6" s="1" t="s">
        <v>110</v>
      </c>
      <c r="AP6" s="1" t="s">
        <v>76</v>
      </c>
      <c r="AQ6" s="1" t="s">
        <v>75</v>
      </c>
      <c r="AR6" s="1" t="s">
        <v>79</v>
      </c>
      <c r="AS6" s="1" t="s">
        <v>77</v>
      </c>
      <c r="AT6" s="1" t="s">
        <v>78</v>
      </c>
      <c r="AU6" s="1" t="s">
        <v>74</v>
      </c>
      <c r="AV6" s="1" t="s">
        <v>116</v>
      </c>
      <c r="AW6" s="3">
        <v>0.8</v>
      </c>
      <c r="AX6" s="1" t="s">
        <v>66</v>
      </c>
      <c r="AZ6" s="1" t="s">
        <v>70</v>
      </c>
      <c r="BA6" s="1">
        <v>5</v>
      </c>
      <c r="BE6" s="1" t="s">
        <v>66</v>
      </c>
      <c r="BH6" s="1" t="s">
        <v>96</v>
      </c>
      <c r="BI6" s="1" t="s">
        <v>66</v>
      </c>
    </row>
    <row r="7" spans="1:64" ht="15.75" customHeight="1">
      <c r="A7" s="2">
        <v>42138.450861701393</v>
      </c>
      <c r="B7" s="1" t="s">
        <v>80</v>
      </c>
      <c r="C7" s="1" t="s">
        <v>62</v>
      </c>
      <c r="D7" s="1" t="s">
        <v>92</v>
      </c>
      <c r="F7" s="1">
        <v>10</v>
      </c>
      <c r="G7" s="1" t="s">
        <v>64</v>
      </c>
      <c r="I7" s="1" t="s">
        <v>107</v>
      </c>
      <c r="J7" s="1" t="s">
        <v>66</v>
      </c>
      <c r="L7" s="1" t="s">
        <v>117</v>
      </c>
      <c r="M7" s="1" t="s">
        <v>108</v>
      </c>
      <c r="N7" s="1" t="s">
        <v>68</v>
      </c>
      <c r="Q7" s="1">
        <v>475</v>
      </c>
      <c r="T7" s="1" t="s">
        <v>69</v>
      </c>
      <c r="U7" s="1" t="s">
        <v>70</v>
      </c>
      <c r="V7" s="1" t="s">
        <v>70</v>
      </c>
      <c r="W7" s="1">
        <v>0</v>
      </c>
      <c r="X7" s="1">
        <v>40</v>
      </c>
      <c r="Y7" s="1" t="s">
        <v>71</v>
      </c>
      <c r="AB7" s="1" t="s">
        <v>72</v>
      </c>
      <c r="AC7" s="1" t="s">
        <v>66</v>
      </c>
      <c r="AD7" s="1">
        <v>20</v>
      </c>
      <c r="AF7" s="1">
        <v>0</v>
      </c>
      <c r="AG7" s="1">
        <v>200</v>
      </c>
      <c r="AH7" s="1" t="s">
        <v>66</v>
      </c>
      <c r="AJ7" s="1" t="s">
        <v>66</v>
      </c>
      <c r="AK7" s="1" t="s">
        <v>70</v>
      </c>
      <c r="AL7" s="1">
        <v>4000</v>
      </c>
      <c r="AM7" s="1" t="s">
        <v>73</v>
      </c>
      <c r="AN7" s="1" t="s">
        <v>73</v>
      </c>
      <c r="AO7" s="1" t="s">
        <v>73</v>
      </c>
      <c r="AP7" s="1" t="s">
        <v>76</v>
      </c>
      <c r="AQ7" s="1" t="s">
        <v>76</v>
      </c>
      <c r="AR7" s="1" t="s">
        <v>75</v>
      </c>
      <c r="AS7" s="1" t="s">
        <v>79</v>
      </c>
      <c r="AT7" s="1" t="s">
        <v>77</v>
      </c>
      <c r="AU7" s="1" t="s">
        <v>75</v>
      </c>
      <c r="AV7" s="1" t="s">
        <v>118</v>
      </c>
      <c r="AW7" s="1" t="s">
        <v>119</v>
      </c>
      <c r="AX7" s="1" t="s">
        <v>70</v>
      </c>
      <c r="AY7" s="1" t="s">
        <v>92</v>
      </c>
      <c r="AZ7" s="1" t="s">
        <v>70</v>
      </c>
      <c r="BA7" s="1">
        <v>5</v>
      </c>
      <c r="BB7" s="1" t="s">
        <v>66</v>
      </c>
      <c r="BD7" s="1">
        <v>5</v>
      </c>
      <c r="BE7" s="1" t="s">
        <v>66</v>
      </c>
      <c r="BF7" s="1" t="s">
        <v>120</v>
      </c>
      <c r="BG7" s="1" t="s">
        <v>70</v>
      </c>
      <c r="BH7" s="1" t="s">
        <v>120</v>
      </c>
      <c r="BI7" s="1" t="s">
        <v>70</v>
      </c>
    </row>
    <row r="8" spans="1:64" ht="15.75" customHeight="1">
      <c r="A8" s="2">
        <v>42138.45105606482</v>
      </c>
      <c r="B8" s="1" t="s">
        <v>61</v>
      </c>
      <c r="C8" s="1" t="s">
        <v>104</v>
      </c>
      <c r="D8" s="1" t="s">
        <v>63</v>
      </c>
      <c r="G8" s="1" t="s">
        <v>64</v>
      </c>
      <c r="I8" s="1" t="s">
        <v>107</v>
      </c>
      <c r="J8" s="1" t="s">
        <v>70</v>
      </c>
      <c r="K8" s="1">
        <v>3600</v>
      </c>
      <c r="L8" s="1" t="s">
        <v>67</v>
      </c>
      <c r="M8" s="1" t="s">
        <v>108</v>
      </c>
      <c r="N8" s="1" t="s">
        <v>68</v>
      </c>
      <c r="Q8" s="1">
        <v>600</v>
      </c>
      <c r="T8" s="1" t="s">
        <v>69</v>
      </c>
      <c r="U8" s="1" t="s">
        <v>66</v>
      </c>
      <c r="V8" s="1" t="s">
        <v>70</v>
      </c>
      <c r="W8" s="1">
        <v>9090</v>
      </c>
      <c r="X8" s="1">
        <v>150</v>
      </c>
      <c r="Y8" s="1" t="s">
        <v>71</v>
      </c>
      <c r="AB8" s="1" t="s">
        <v>121</v>
      </c>
      <c r="AC8" s="1" t="s">
        <v>66</v>
      </c>
      <c r="AF8" s="1">
        <v>500</v>
      </c>
      <c r="AH8" s="1" t="s">
        <v>70</v>
      </c>
      <c r="AI8" s="1">
        <v>10000</v>
      </c>
      <c r="AJ8" s="1" t="s">
        <v>66</v>
      </c>
      <c r="AK8" s="1" t="s">
        <v>70</v>
      </c>
      <c r="AL8" s="1" t="s">
        <v>122</v>
      </c>
      <c r="AM8" s="1" t="s">
        <v>73</v>
      </c>
      <c r="AN8" s="1" t="s">
        <v>73</v>
      </c>
      <c r="AO8" s="1" t="s">
        <v>73</v>
      </c>
      <c r="AP8" s="1" t="s">
        <v>75</v>
      </c>
      <c r="AQ8" s="1" t="s">
        <v>76</v>
      </c>
      <c r="AR8" s="1" t="s">
        <v>78</v>
      </c>
      <c r="AS8" s="1" t="s">
        <v>78</v>
      </c>
      <c r="AT8" s="1" t="s">
        <v>74</v>
      </c>
      <c r="AU8" s="1" t="s">
        <v>79</v>
      </c>
      <c r="AW8" s="1">
        <v>30</v>
      </c>
      <c r="AX8" s="1" t="s">
        <v>70</v>
      </c>
      <c r="AY8" s="1" t="s">
        <v>92</v>
      </c>
      <c r="BB8" s="1" t="s">
        <v>70</v>
      </c>
      <c r="BC8" s="1" t="s">
        <v>101</v>
      </c>
      <c r="BD8" s="1">
        <v>5</v>
      </c>
      <c r="BE8" s="1" t="s">
        <v>66</v>
      </c>
      <c r="BF8" s="1" t="s">
        <v>123</v>
      </c>
      <c r="BG8" s="1" t="s">
        <v>66</v>
      </c>
    </row>
    <row r="9" spans="1:64" ht="15.75" customHeight="1">
      <c r="A9" s="2">
        <v>42138.451501874995</v>
      </c>
      <c r="B9" s="1" t="s">
        <v>61</v>
      </c>
      <c r="C9" s="1" t="s">
        <v>62</v>
      </c>
      <c r="D9" s="1" t="s">
        <v>63</v>
      </c>
      <c r="G9" s="1" t="s">
        <v>64</v>
      </c>
      <c r="I9" s="1" t="s">
        <v>107</v>
      </c>
      <c r="J9" s="1" t="s">
        <v>66</v>
      </c>
      <c r="L9" s="1" t="s">
        <v>67</v>
      </c>
      <c r="M9" s="1">
        <v>2</v>
      </c>
      <c r="N9" s="1" t="s">
        <v>68</v>
      </c>
      <c r="Q9" s="1">
        <v>230</v>
      </c>
      <c r="T9" s="1" t="s">
        <v>85</v>
      </c>
      <c r="U9" s="1" t="s">
        <v>70</v>
      </c>
      <c r="V9" s="1" t="s">
        <v>66</v>
      </c>
      <c r="W9" s="1">
        <v>1577</v>
      </c>
      <c r="X9" s="1">
        <v>60</v>
      </c>
      <c r="Y9" s="1">
        <v>1</v>
      </c>
      <c r="AB9" s="1" t="s">
        <v>72</v>
      </c>
      <c r="AC9" s="1" t="s">
        <v>66</v>
      </c>
      <c r="AD9" s="1">
        <v>20</v>
      </c>
      <c r="AF9" s="1">
        <v>100</v>
      </c>
      <c r="AG9" s="1">
        <v>100</v>
      </c>
      <c r="AH9" s="1" t="s">
        <v>66</v>
      </c>
      <c r="AJ9" s="1" t="s">
        <v>70</v>
      </c>
      <c r="AK9" s="1" t="s">
        <v>70</v>
      </c>
      <c r="AL9" s="1">
        <v>2500</v>
      </c>
      <c r="AM9" s="1" t="s">
        <v>73</v>
      </c>
      <c r="AN9" s="1" t="s">
        <v>73</v>
      </c>
      <c r="AO9" s="1" t="s">
        <v>73</v>
      </c>
      <c r="AP9" s="1" t="s">
        <v>76</v>
      </c>
      <c r="AQ9" s="1" t="s">
        <v>75</v>
      </c>
      <c r="AR9" s="1" t="s">
        <v>79</v>
      </c>
      <c r="AS9" s="1" t="s">
        <v>74</v>
      </c>
      <c r="AT9" s="1" t="s">
        <v>78</v>
      </c>
      <c r="AU9" s="1" t="s">
        <v>77</v>
      </c>
      <c r="AW9" s="3">
        <v>0.94</v>
      </c>
      <c r="AX9" s="1" t="s">
        <v>70</v>
      </c>
      <c r="AY9" s="1" t="s">
        <v>92</v>
      </c>
      <c r="BB9" s="1" t="s">
        <v>70</v>
      </c>
      <c r="BC9" s="1" t="s">
        <v>101</v>
      </c>
      <c r="BD9" s="1">
        <v>4</v>
      </c>
      <c r="BE9" s="1" t="s">
        <v>66</v>
      </c>
      <c r="BF9" s="1" t="s">
        <v>124</v>
      </c>
      <c r="BG9" s="1" t="s">
        <v>70</v>
      </c>
    </row>
    <row r="10" spans="1:64" ht="15.75" customHeight="1">
      <c r="A10" s="2">
        <v>42138.453383912041</v>
      </c>
      <c r="B10" s="1" t="s">
        <v>61</v>
      </c>
      <c r="C10" s="1" t="s">
        <v>62</v>
      </c>
      <c r="D10" s="1" t="s">
        <v>63</v>
      </c>
      <c r="G10" s="1" t="s">
        <v>64</v>
      </c>
      <c r="I10" s="1" t="s">
        <v>125</v>
      </c>
      <c r="J10" s="1" t="s">
        <v>66</v>
      </c>
      <c r="L10" s="1" t="s">
        <v>94</v>
      </c>
      <c r="M10" s="1">
        <v>1</v>
      </c>
      <c r="N10" s="1" t="s">
        <v>68</v>
      </c>
      <c r="Q10" s="1">
        <v>410</v>
      </c>
      <c r="T10" s="1" t="s">
        <v>69</v>
      </c>
      <c r="U10" s="1" t="s">
        <v>70</v>
      </c>
      <c r="V10" s="1" t="s">
        <v>66</v>
      </c>
      <c r="W10" s="1">
        <v>1600</v>
      </c>
      <c r="X10" s="1">
        <v>75</v>
      </c>
      <c r="Y10" s="1">
        <v>1</v>
      </c>
      <c r="AB10" s="1" t="s">
        <v>72</v>
      </c>
      <c r="AC10" s="1" t="s">
        <v>66</v>
      </c>
      <c r="AD10" s="1">
        <v>20</v>
      </c>
      <c r="AF10" s="1">
        <v>175</v>
      </c>
      <c r="AH10" s="1" t="s">
        <v>70</v>
      </c>
      <c r="AI10" s="1">
        <v>20000</v>
      </c>
      <c r="AJ10" s="1" t="s">
        <v>70</v>
      </c>
      <c r="AK10" s="1" t="s">
        <v>70</v>
      </c>
      <c r="AL10" s="1">
        <v>30000</v>
      </c>
      <c r="AM10" s="1" t="s">
        <v>100</v>
      </c>
      <c r="AN10" s="1" t="s">
        <v>73</v>
      </c>
      <c r="AO10" s="1" t="s">
        <v>100</v>
      </c>
      <c r="AP10" s="1" t="s">
        <v>76</v>
      </c>
      <c r="AQ10" s="1" t="s">
        <v>74</v>
      </c>
      <c r="AR10" s="1" t="s">
        <v>75</v>
      </c>
      <c r="AS10" s="1" t="s">
        <v>77</v>
      </c>
      <c r="AT10" s="1" t="s">
        <v>78</v>
      </c>
      <c r="AU10" s="1" t="s">
        <v>79</v>
      </c>
      <c r="AW10" s="1">
        <v>100</v>
      </c>
      <c r="AX10" s="1" t="s">
        <v>70</v>
      </c>
      <c r="AY10" s="1" t="s">
        <v>63</v>
      </c>
      <c r="BB10" s="1" t="s">
        <v>66</v>
      </c>
      <c r="BD10" s="1">
        <v>5</v>
      </c>
      <c r="BE10" s="1" t="s">
        <v>66</v>
      </c>
      <c r="BG10" s="1" t="s">
        <v>70</v>
      </c>
    </row>
    <row r="11" spans="1:64" ht="15.75" customHeight="1">
      <c r="A11" s="2">
        <v>42138.455722025465</v>
      </c>
      <c r="B11" s="1" t="s">
        <v>61</v>
      </c>
      <c r="C11" s="1" t="s">
        <v>62</v>
      </c>
      <c r="D11" s="1" t="s">
        <v>63</v>
      </c>
      <c r="G11" s="1" t="s">
        <v>64</v>
      </c>
      <c r="I11" s="1" t="s">
        <v>107</v>
      </c>
      <c r="J11" s="1" t="s">
        <v>66</v>
      </c>
      <c r="L11" s="1" t="s">
        <v>67</v>
      </c>
      <c r="M11" s="1" t="s">
        <v>108</v>
      </c>
      <c r="N11" s="1" t="s">
        <v>68</v>
      </c>
      <c r="Q11" s="1">
        <v>800</v>
      </c>
      <c r="T11" s="1" t="s">
        <v>85</v>
      </c>
      <c r="U11" s="1" t="s">
        <v>70</v>
      </c>
      <c r="V11" s="1" t="s">
        <v>66</v>
      </c>
      <c r="W11" s="1">
        <v>1650</v>
      </c>
      <c r="X11" s="1">
        <v>90</v>
      </c>
      <c r="Y11" s="1" t="s">
        <v>71</v>
      </c>
      <c r="AB11" s="1" t="s">
        <v>72</v>
      </c>
      <c r="AC11" s="1" t="s">
        <v>66</v>
      </c>
      <c r="AD11" s="1">
        <v>30</v>
      </c>
      <c r="AF11" s="1">
        <v>100</v>
      </c>
      <c r="AG11" s="1">
        <v>100</v>
      </c>
      <c r="AH11" s="1" t="s">
        <v>70</v>
      </c>
      <c r="AI11" s="1">
        <v>3000</v>
      </c>
      <c r="AJ11" s="1" t="s">
        <v>66</v>
      </c>
      <c r="AK11" s="1" t="s">
        <v>70</v>
      </c>
      <c r="AL11" s="1" t="s">
        <v>126</v>
      </c>
      <c r="AM11" s="1" t="s">
        <v>100</v>
      </c>
      <c r="AN11" s="1" t="s">
        <v>100</v>
      </c>
      <c r="AO11" s="1" t="s">
        <v>100</v>
      </c>
      <c r="AP11" s="1" t="s">
        <v>76</v>
      </c>
      <c r="AQ11" s="1" t="s">
        <v>75</v>
      </c>
      <c r="AR11" s="1" t="s">
        <v>79</v>
      </c>
      <c r="AS11" s="1" t="s">
        <v>74</v>
      </c>
      <c r="AT11" s="1" t="s">
        <v>78</v>
      </c>
      <c r="AU11" s="1" t="s">
        <v>77</v>
      </c>
      <c r="AV11" s="1" t="s">
        <v>127</v>
      </c>
      <c r="AW11" s="1" t="s">
        <v>128</v>
      </c>
      <c r="AX11" s="1" t="s">
        <v>70</v>
      </c>
      <c r="AY11" s="1" t="s">
        <v>63</v>
      </c>
      <c r="BB11" s="1" t="s">
        <v>66</v>
      </c>
      <c r="BD11" s="1">
        <v>5</v>
      </c>
      <c r="BE11" s="1" t="s">
        <v>66</v>
      </c>
      <c r="BF11" s="1" t="s">
        <v>120</v>
      </c>
      <c r="BG11" s="1" t="s">
        <v>70</v>
      </c>
    </row>
    <row r="12" spans="1:64" ht="15.75" customHeight="1">
      <c r="A12" s="2">
        <v>42138.455997812503</v>
      </c>
      <c r="B12" s="1" t="s">
        <v>61</v>
      </c>
      <c r="C12" s="1" t="s">
        <v>62</v>
      </c>
      <c r="D12" s="1" t="s">
        <v>63</v>
      </c>
      <c r="G12" s="1" t="s">
        <v>64</v>
      </c>
      <c r="H12" s="1">
        <v>0</v>
      </c>
      <c r="I12" s="1" t="s">
        <v>84</v>
      </c>
      <c r="J12" s="1" t="s">
        <v>70</v>
      </c>
      <c r="K12" s="1">
        <v>3000</v>
      </c>
      <c r="L12" s="1" t="s">
        <v>129</v>
      </c>
      <c r="M12" s="1">
        <v>1</v>
      </c>
      <c r="N12" s="1" t="s">
        <v>68</v>
      </c>
      <c r="Q12" s="1">
        <v>995</v>
      </c>
      <c r="T12" s="1" t="s">
        <v>69</v>
      </c>
      <c r="U12" s="1" t="s">
        <v>70</v>
      </c>
      <c r="V12" s="1" t="s">
        <v>66</v>
      </c>
      <c r="W12" s="1">
        <v>1800</v>
      </c>
      <c r="X12" s="1">
        <v>100</v>
      </c>
      <c r="Y12" s="1">
        <v>1</v>
      </c>
      <c r="AB12" s="1" t="s">
        <v>72</v>
      </c>
      <c r="AC12" s="1" t="s">
        <v>66</v>
      </c>
      <c r="AD12" s="1">
        <v>10</v>
      </c>
      <c r="AF12" s="1">
        <v>350</v>
      </c>
      <c r="AG12" s="1">
        <v>800</v>
      </c>
      <c r="AH12" s="1" t="s">
        <v>70</v>
      </c>
      <c r="AI12" s="1">
        <v>3500</v>
      </c>
      <c r="AJ12" s="1" t="s">
        <v>70</v>
      </c>
      <c r="AK12" s="1" t="s">
        <v>70</v>
      </c>
      <c r="AL12" s="1">
        <v>20000</v>
      </c>
      <c r="AM12" s="1" t="s">
        <v>100</v>
      </c>
      <c r="AN12" s="1" t="s">
        <v>100</v>
      </c>
      <c r="AO12" s="1" t="s">
        <v>73</v>
      </c>
      <c r="AP12" s="1" t="s">
        <v>76</v>
      </c>
      <c r="AQ12" s="1" t="s">
        <v>75</v>
      </c>
      <c r="AR12" s="1" t="s">
        <v>74</v>
      </c>
      <c r="AS12" s="1" t="s">
        <v>77</v>
      </c>
      <c r="AT12" s="1" t="s">
        <v>78</v>
      </c>
      <c r="AU12" s="1" t="s">
        <v>79</v>
      </c>
      <c r="AV12" s="1" t="s">
        <v>130</v>
      </c>
      <c r="AW12" s="3">
        <v>0.85</v>
      </c>
      <c r="AX12" s="1" t="s">
        <v>70</v>
      </c>
      <c r="AY12" s="1" t="s">
        <v>63</v>
      </c>
      <c r="BB12" s="1" t="s">
        <v>66</v>
      </c>
      <c r="BD12" s="1">
        <v>5</v>
      </c>
      <c r="BE12" s="1" t="s">
        <v>66</v>
      </c>
      <c r="BF12" s="1" t="s">
        <v>120</v>
      </c>
      <c r="BG12" s="1" t="s">
        <v>70</v>
      </c>
    </row>
    <row r="13" spans="1:64" ht="15.75" customHeight="1">
      <c r="A13" s="2">
        <v>42138.464164548612</v>
      </c>
      <c r="B13" s="1" t="s">
        <v>61</v>
      </c>
      <c r="C13" s="1" t="s">
        <v>62</v>
      </c>
      <c r="D13" s="1" t="s">
        <v>63</v>
      </c>
      <c r="G13" s="1" t="s">
        <v>83</v>
      </c>
      <c r="H13" s="1">
        <v>100</v>
      </c>
      <c r="I13" s="1" t="s">
        <v>84</v>
      </c>
      <c r="J13" s="1" t="s">
        <v>70</v>
      </c>
      <c r="K13" s="1">
        <v>2000</v>
      </c>
      <c r="L13" s="1" t="s">
        <v>67</v>
      </c>
      <c r="M13" s="1">
        <v>1</v>
      </c>
      <c r="N13" s="1" t="s">
        <v>68</v>
      </c>
      <c r="Q13" s="1">
        <v>900</v>
      </c>
      <c r="T13" s="1" t="s">
        <v>69</v>
      </c>
      <c r="U13" s="1" t="s">
        <v>70</v>
      </c>
      <c r="V13" s="1" t="s">
        <v>70</v>
      </c>
      <c r="W13" s="1">
        <v>1503.36</v>
      </c>
      <c r="X13" s="1">
        <v>200</v>
      </c>
      <c r="Y13" s="1" t="s">
        <v>71</v>
      </c>
      <c r="AB13" s="1" t="s">
        <v>131</v>
      </c>
      <c r="AC13" s="1" t="s">
        <v>66</v>
      </c>
      <c r="AF13" s="1">
        <v>200</v>
      </c>
      <c r="AG13" s="1">
        <v>1000</v>
      </c>
      <c r="AH13" s="1" t="s">
        <v>70</v>
      </c>
      <c r="AI13" s="1">
        <v>10000</v>
      </c>
      <c r="AJ13" s="1" t="s">
        <v>66</v>
      </c>
      <c r="AK13" s="1" t="s">
        <v>70</v>
      </c>
      <c r="AL13" s="4">
        <v>30000</v>
      </c>
      <c r="AM13" s="1" t="s">
        <v>132</v>
      </c>
      <c r="AN13" s="1" t="s">
        <v>73</v>
      </c>
      <c r="AO13" s="1" t="s">
        <v>73</v>
      </c>
      <c r="AP13" s="1" t="s">
        <v>76</v>
      </c>
      <c r="AQ13" s="1" t="s">
        <v>75</v>
      </c>
      <c r="AR13" s="1" t="s">
        <v>79</v>
      </c>
      <c r="AS13" s="1" t="s">
        <v>74</v>
      </c>
      <c r="AT13" s="1" t="s">
        <v>78</v>
      </c>
      <c r="AU13" s="1" t="s">
        <v>77</v>
      </c>
      <c r="AV13" s="1" t="s">
        <v>133</v>
      </c>
      <c r="AX13" s="1" t="s">
        <v>66</v>
      </c>
      <c r="AZ13" s="1" t="s">
        <v>70</v>
      </c>
      <c r="BA13" s="1">
        <v>5</v>
      </c>
      <c r="BE13" s="1" t="s">
        <v>66</v>
      </c>
      <c r="BI13" s="1" t="s">
        <v>70</v>
      </c>
    </row>
    <row r="14" spans="1:64" ht="15.75" customHeight="1">
      <c r="A14" s="2">
        <v>42138.466276516207</v>
      </c>
      <c r="B14" s="1" t="s">
        <v>80</v>
      </c>
      <c r="C14" s="1" t="s">
        <v>62</v>
      </c>
      <c r="D14" s="1" t="s">
        <v>63</v>
      </c>
      <c r="G14" s="1" t="s">
        <v>64</v>
      </c>
      <c r="I14" s="1" t="s">
        <v>125</v>
      </c>
      <c r="J14" s="1" t="s">
        <v>66</v>
      </c>
      <c r="L14" s="1" t="s">
        <v>98</v>
      </c>
      <c r="M14" s="1">
        <v>1</v>
      </c>
      <c r="N14" s="1" t="s">
        <v>68</v>
      </c>
      <c r="Q14" s="1">
        <v>325</v>
      </c>
      <c r="T14" s="1" t="s">
        <v>85</v>
      </c>
      <c r="U14" s="1" t="s">
        <v>70</v>
      </c>
      <c r="V14" s="1" t="s">
        <v>66</v>
      </c>
      <c r="W14" s="1">
        <v>1700</v>
      </c>
      <c r="X14" s="1">
        <v>60</v>
      </c>
      <c r="Y14" s="1">
        <v>2</v>
      </c>
      <c r="AB14" s="1" t="s">
        <v>72</v>
      </c>
      <c r="AC14" s="1" t="s">
        <v>66</v>
      </c>
      <c r="AD14" s="1">
        <v>35</v>
      </c>
      <c r="AF14" s="1">
        <v>0</v>
      </c>
      <c r="AG14" s="1">
        <v>0</v>
      </c>
      <c r="AH14" s="1" t="s">
        <v>66</v>
      </c>
      <c r="AJ14" s="1" t="s">
        <v>66</v>
      </c>
      <c r="AK14" s="1" t="s">
        <v>66</v>
      </c>
      <c r="AM14" s="1" t="s">
        <v>73</v>
      </c>
      <c r="AN14" s="1" t="s">
        <v>100</v>
      </c>
      <c r="AO14" s="1" t="s">
        <v>134</v>
      </c>
      <c r="AP14" s="1" t="s">
        <v>76</v>
      </c>
      <c r="AQ14" s="1" t="s">
        <v>75</v>
      </c>
      <c r="AR14" s="1" t="s">
        <v>79</v>
      </c>
      <c r="AS14" s="1" t="s">
        <v>74</v>
      </c>
      <c r="AT14" s="1" t="s">
        <v>78</v>
      </c>
      <c r="AU14" s="1" t="s">
        <v>77</v>
      </c>
      <c r="AV14" s="1" t="s">
        <v>135</v>
      </c>
      <c r="AW14" s="3">
        <v>0.9</v>
      </c>
      <c r="AX14" s="1" t="s">
        <v>70</v>
      </c>
      <c r="AY14" s="1" t="s">
        <v>136</v>
      </c>
      <c r="BB14" s="1" t="s">
        <v>66</v>
      </c>
      <c r="BD14" s="1">
        <v>4</v>
      </c>
      <c r="BE14" s="1" t="s">
        <v>70</v>
      </c>
      <c r="BF14" s="1" t="s">
        <v>137</v>
      </c>
      <c r="BG14" s="1" t="s">
        <v>70</v>
      </c>
    </row>
    <row r="15" spans="1:64" ht="15.75" customHeight="1">
      <c r="A15" s="2">
        <v>42138.471602303238</v>
      </c>
      <c r="B15" s="1" t="s">
        <v>61</v>
      </c>
      <c r="C15" s="1" t="s">
        <v>62</v>
      </c>
      <c r="D15" s="1" t="s">
        <v>63</v>
      </c>
      <c r="F15" s="1">
        <v>14</v>
      </c>
      <c r="G15" s="1" t="s">
        <v>83</v>
      </c>
      <c r="H15" s="1">
        <v>350</v>
      </c>
      <c r="I15" s="1" t="s">
        <v>107</v>
      </c>
      <c r="J15" s="1" t="s">
        <v>66</v>
      </c>
      <c r="L15" s="1" t="s">
        <v>67</v>
      </c>
      <c r="M15" s="1">
        <v>1</v>
      </c>
      <c r="N15" s="1" t="s">
        <v>68</v>
      </c>
      <c r="Q15" s="1">
        <v>375</v>
      </c>
      <c r="T15" s="1" t="s">
        <v>85</v>
      </c>
      <c r="U15" s="1" t="s">
        <v>70</v>
      </c>
      <c r="V15" s="1" t="s">
        <v>66</v>
      </c>
      <c r="W15" s="1">
        <v>3000</v>
      </c>
      <c r="X15" s="1">
        <v>40</v>
      </c>
      <c r="Y15" s="1" t="s">
        <v>71</v>
      </c>
      <c r="AB15" s="1" t="s">
        <v>72</v>
      </c>
      <c r="AC15" s="1" t="s">
        <v>66</v>
      </c>
      <c r="AD15" s="1">
        <v>5</v>
      </c>
      <c r="AF15" s="1">
        <v>120</v>
      </c>
      <c r="AG15" s="1">
        <v>200</v>
      </c>
      <c r="AH15" s="1" t="s">
        <v>70</v>
      </c>
      <c r="AI15" s="1">
        <v>6000</v>
      </c>
      <c r="AJ15" s="1" t="s">
        <v>70</v>
      </c>
      <c r="AK15" s="1" t="s">
        <v>70</v>
      </c>
      <c r="AL15" s="1">
        <v>57000</v>
      </c>
      <c r="AM15" s="1" t="s">
        <v>73</v>
      </c>
      <c r="AN15" s="1" t="s">
        <v>100</v>
      </c>
      <c r="AO15" s="1" t="s">
        <v>73</v>
      </c>
      <c r="AP15" s="1" t="s">
        <v>75</v>
      </c>
      <c r="AQ15" s="1" t="s">
        <v>79</v>
      </c>
      <c r="AR15" s="1" t="s">
        <v>77</v>
      </c>
      <c r="AS15" s="1" t="s">
        <v>78</v>
      </c>
      <c r="AT15" s="1" t="s">
        <v>74</v>
      </c>
      <c r="AU15" s="1" t="s">
        <v>76</v>
      </c>
      <c r="AW15" s="3">
        <v>0.8</v>
      </c>
      <c r="AX15" s="1" t="s">
        <v>70</v>
      </c>
      <c r="AY15" s="1" t="s">
        <v>63</v>
      </c>
      <c r="BB15" s="1" t="s">
        <v>70</v>
      </c>
      <c r="BC15" s="1" t="s">
        <v>138</v>
      </c>
      <c r="BD15" s="1">
        <v>5</v>
      </c>
      <c r="BE15" s="1" t="s">
        <v>66</v>
      </c>
      <c r="BF15" s="1" t="s">
        <v>139</v>
      </c>
      <c r="BG15" s="1" t="s">
        <v>66</v>
      </c>
    </row>
    <row r="16" spans="1:64" ht="15.75" customHeight="1">
      <c r="A16" s="2">
        <v>42138.473765069444</v>
      </c>
      <c r="B16" s="1" t="s">
        <v>61</v>
      </c>
      <c r="C16" s="1" t="s">
        <v>104</v>
      </c>
      <c r="D16" s="1" t="s">
        <v>63</v>
      </c>
      <c r="G16" s="1" t="s">
        <v>64</v>
      </c>
      <c r="I16" s="1" t="s">
        <v>107</v>
      </c>
      <c r="J16" s="1" t="s">
        <v>66</v>
      </c>
      <c r="L16" s="1" t="s">
        <v>67</v>
      </c>
      <c r="M16" s="1">
        <v>1</v>
      </c>
      <c r="N16" s="1" t="s">
        <v>68</v>
      </c>
      <c r="Q16" s="1">
        <v>300</v>
      </c>
      <c r="X16" s="1">
        <v>75</v>
      </c>
      <c r="Y16" s="1">
        <v>1</v>
      </c>
      <c r="AB16" s="1" t="s">
        <v>72</v>
      </c>
      <c r="AC16" s="1" t="s">
        <v>66</v>
      </c>
      <c r="AD16" s="1">
        <v>15</v>
      </c>
      <c r="AF16" s="1">
        <v>100</v>
      </c>
      <c r="AG16" s="1">
        <v>25</v>
      </c>
      <c r="AH16" s="1" t="s">
        <v>70</v>
      </c>
      <c r="AI16" s="1">
        <v>10000</v>
      </c>
      <c r="AJ16" s="1" t="s">
        <v>70</v>
      </c>
      <c r="AK16" s="1" t="s">
        <v>70</v>
      </c>
      <c r="AL16" s="1">
        <v>50000</v>
      </c>
      <c r="AM16" s="1" t="s">
        <v>140</v>
      </c>
      <c r="AN16" s="1" t="s">
        <v>73</v>
      </c>
      <c r="AO16" s="1" t="s">
        <v>73</v>
      </c>
      <c r="AP16" s="1" t="s">
        <v>76</v>
      </c>
      <c r="AQ16" s="1" t="s">
        <v>79</v>
      </c>
      <c r="AR16" s="1" t="s">
        <v>75</v>
      </c>
      <c r="AS16" s="1" t="s">
        <v>78</v>
      </c>
      <c r="AT16" s="1" t="s">
        <v>74</v>
      </c>
      <c r="AU16" s="1" t="s">
        <v>77</v>
      </c>
      <c r="AX16" s="1" t="s">
        <v>66</v>
      </c>
      <c r="AZ16" s="1" t="s">
        <v>70</v>
      </c>
      <c r="BA16" s="1">
        <v>5</v>
      </c>
      <c r="BE16" s="1" t="s">
        <v>66</v>
      </c>
      <c r="BI16" s="1" t="s">
        <v>70</v>
      </c>
    </row>
    <row r="17" spans="1:61" ht="15.75" customHeight="1">
      <c r="A17" s="2">
        <v>42138.475908680557</v>
      </c>
      <c r="B17" s="1" t="s">
        <v>61</v>
      </c>
      <c r="C17" s="1" t="s">
        <v>104</v>
      </c>
      <c r="D17" s="1" t="s">
        <v>63</v>
      </c>
      <c r="E17" s="1" t="s">
        <v>82</v>
      </c>
      <c r="F17" s="1">
        <v>3</v>
      </c>
      <c r="G17" s="1" t="s">
        <v>93</v>
      </c>
      <c r="I17" s="1" t="s">
        <v>141</v>
      </c>
      <c r="J17" s="1" t="s">
        <v>66</v>
      </c>
      <c r="L17" s="1" t="s">
        <v>94</v>
      </c>
      <c r="M17" s="1">
        <v>1</v>
      </c>
      <c r="N17" s="1" t="s">
        <v>99</v>
      </c>
      <c r="Q17" s="1">
        <v>650</v>
      </c>
      <c r="T17" s="1" t="s">
        <v>69</v>
      </c>
      <c r="U17" s="1" t="s">
        <v>70</v>
      </c>
      <c r="V17" s="1" t="s">
        <v>70</v>
      </c>
      <c r="W17" s="1">
        <v>3500</v>
      </c>
      <c r="X17" s="1">
        <v>150</v>
      </c>
      <c r="Y17" s="1">
        <v>4</v>
      </c>
      <c r="AB17" s="1" t="s">
        <v>72</v>
      </c>
      <c r="AC17" s="1" t="s">
        <v>66</v>
      </c>
      <c r="AD17" s="1">
        <v>25</v>
      </c>
      <c r="AF17" s="1">
        <v>200</v>
      </c>
      <c r="AH17" s="1" t="s">
        <v>66</v>
      </c>
      <c r="AJ17" s="1" t="s">
        <v>66</v>
      </c>
      <c r="AK17" s="1" t="s">
        <v>70</v>
      </c>
      <c r="AL17" s="1">
        <v>60000</v>
      </c>
      <c r="AM17" s="1" t="s">
        <v>142</v>
      </c>
      <c r="AN17" s="1" t="s">
        <v>142</v>
      </c>
      <c r="AO17" s="1" t="s">
        <v>142</v>
      </c>
      <c r="AP17" s="1" t="s">
        <v>78</v>
      </c>
      <c r="AQ17" s="1" t="s">
        <v>79</v>
      </c>
      <c r="AR17" s="1" t="s">
        <v>74</v>
      </c>
      <c r="AS17" s="1" t="s">
        <v>75</v>
      </c>
      <c r="AT17" s="1" t="s">
        <v>78</v>
      </c>
      <c r="AU17" s="1" t="s">
        <v>76</v>
      </c>
      <c r="AV17" s="1" t="s">
        <v>143</v>
      </c>
      <c r="AW17" s="3">
        <v>0.33</v>
      </c>
      <c r="AX17" s="1" t="s">
        <v>70</v>
      </c>
      <c r="AY17" s="1" t="s">
        <v>92</v>
      </c>
      <c r="BB17" s="1" t="s">
        <v>70</v>
      </c>
      <c r="BC17" s="1" t="s">
        <v>144</v>
      </c>
      <c r="BD17" s="1">
        <v>5</v>
      </c>
      <c r="BE17" s="1" t="s">
        <v>66</v>
      </c>
      <c r="BF17" s="1" t="s">
        <v>145</v>
      </c>
      <c r="BG17" s="1" t="s">
        <v>66</v>
      </c>
    </row>
    <row r="18" spans="1:61" ht="15.75" customHeight="1">
      <c r="A18" s="2">
        <v>42138.477697847222</v>
      </c>
      <c r="B18" s="1" t="s">
        <v>61</v>
      </c>
      <c r="C18" s="1" t="s">
        <v>62</v>
      </c>
      <c r="D18" s="1" t="s">
        <v>63</v>
      </c>
      <c r="G18" s="1" t="s">
        <v>64</v>
      </c>
      <c r="I18" s="1" t="s">
        <v>107</v>
      </c>
      <c r="J18" s="1" t="s">
        <v>66</v>
      </c>
      <c r="L18" s="1" t="s">
        <v>94</v>
      </c>
      <c r="M18" s="1">
        <v>2</v>
      </c>
      <c r="N18" s="1" t="s">
        <v>68</v>
      </c>
      <c r="Q18" s="1">
        <v>751</v>
      </c>
      <c r="T18" s="1" t="s">
        <v>85</v>
      </c>
      <c r="U18" s="1" t="s">
        <v>70</v>
      </c>
      <c r="V18" s="1" t="s">
        <v>66</v>
      </c>
      <c r="W18" s="1">
        <v>1634</v>
      </c>
      <c r="X18" s="1">
        <v>60</v>
      </c>
      <c r="Y18" s="1" t="s">
        <v>71</v>
      </c>
      <c r="AB18" s="1" t="s">
        <v>121</v>
      </c>
      <c r="AC18" s="1" t="s">
        <v>66</v>
      </c>
      <c r="AF18" s="1">
        <v>20</v>
      </c>
      <c r="AH18" s="1" t="s">
        <v>66</v>
      </c>
      <c r="AJ18" s="1" t="s">
        <v>70</v>
      </c>
      <c r="AK18" s="1" t="s">
        <v>66</v>
      </c>
      <c r="AM18" s="1" t="s">
        <v>73</v>
      </c>
      <c r="AN18" s="1" t="s">
        <v>110</v>
      </c>
      <c r="AO18" s="1" t="s">
        <v>146</v>
      </c>
      <c r="AP18" s="1" t="s">
        <v>75</v>
      </c>
      <c r="AQ18" s="1" t="s">
        <v>75</v>
      </c>
      <c r="AR18" s="1" t="s">
        <v>76</v>
      </c>
      <c r="AS18" s="1" t="s">
        <v>76</v>
      </c>
      <c r="AT18" s="1" t="s">
        <v>77</v>
      </c>
      <c r="AU18" s="1" t="s">
        <v>76</v>
      </c>
      <c r="AV18" s="1" t="s">
        <v>147</v>
      </c>
      <c r="AW18" s="3">
        <v>1</v>
      </c>
      <c r="AX18" s="1" t="s">
        <v>70</v>
      </c>
      <c r="AY18" s="1" t="s">
        <v>105</v>
      </c>
      <c r="BB18" s="1" t="s">
        <v>66</v>
      </c>
      <c r="BC18" s="1" t="s">
        <v>148</v>
      </c>
      <c r="BD18" s="1">
        <v>5</v>
      </c>
      <c r="BE18" s="1" t="s">
        <v>70</v>
      </c>
      <c r="BG18" s="1" t="s">
        <v>70</v>
      </c>
    </row>
    <row r="19" spans="1:61" ht="15.75" customHeight="1">
      <c r="A19" s="2">
        <v>42138.486489363422</v>
      </c>
      <c r="B19" s="1" t="s">
        <v>149</v>
      </c>
      <c r="C19" s="1" t="s">
        <v>62</v>
      </c>
      <c r="D19" s="1" t="s">
        <v>63</v>
      </c>
      <c r="F19" s="1">
        <v>20</v>
      </c>
      <c r="G19" s="1" t="s">
        <v>64</v>
      </c>
      <c r="I19" s="1" t="s">
        <v>65</v>
      </c>
      <c r="J19" s="1" t="s">
        <v>66</v>
      </c>
      <c r="L19" s="1" t="s">
        <v>150</v>
      </c>
      <c r="M19" s="1" t="s">
        <v>108</v>
      </c>
      <c r="Q19" s="1">
        <v>0</v>
      </c>
      <c r="T19" s="1" t="s">
        <v>85</v>
      </c>
      <c r="U19" s="1" t="s">
        <v>70</v>
      </c>
      <c r="V19" s="1" t="s">
        <v>66</v>
      </c>
      <c r="W19" s="1">
        <v>1500</v>
      </c>
      <c r="X19" s="1">
        <v>50</v>
      </c>
      <c r="Y19" s="1">
        <v>3</v>
      </c>
      <c r="AH19" s="1" t="s">
        <v>66</v>
      </c>
      <c r="AI19" s="1">
        <v>4000</v>
      </c>
      <c r="AJ19" s="1" t="s">
        <v>66</v>
      </c>
      <c r="AK19" s="1" t="s">
        <v>70</v>
      </c>
      <c r="AL19" s="1">
        <v>15000</v>
      </c>
      <c r="AM19" s="1" t="s">
        <v>73</v>
      </c>
      <c r="AN19" s="1" t="s">
        <v>73</v>
      </c>
      <c r="AO19" s="1" t="s">
        <v>73</v>
      </c>
      <c r="AP19" s="1" t="s">
        <v>76</v>
      </c>
      <c r="AQ19" s="1" t="s">
        <v>77</v>
      </c>
      <c r="AR19" s="1" t="s">
        <v>75</v>
      </c>
      <c r="AS19" s="1" t="s">
        <v>79</v>
      </c>
      <c r="AT19" s="1" t="s">
        <v>74</v>
      </c>
      <c r="AU19" s="1" t="s">
        <v>78</v>
      </c>
      <c r="AW19" s="1">
        <v>100</v>
      </c>
      <c r="AX19" s="1" t="s">
        <v>70</v>
      </c>
      <c r="AY19" s="1" t="s">
        <v>63</v>
      </c>
      <c r="BB19" s="1" t="s">
        <v>70</v>
      </c>
      <c r="BC19" s="1" t="s">
        <v>101</v>
      </c>
      <c r="BD19" s="1">
        <v>5</v>
      </c>
      <c r="BE19" s="1" t="s">
        <v>66</v>
      </c>
      <c r="BF19" s="1" t="s">
        <v>120</v>
      </c>
      <c r="BG19" s="1" t="s">
        <v>70</v>
      </c>
    </row>
    <row r="20" spans="1:61" ht="15.75" customHeight="1">
      <c r="A20" s="2">
        <v>42138.499923414347</v>
      </c>
      <c r="B20" s="1" t="s">
        <v>80</v>
      </c>
      <c r="C20" s="1" t="s">
        <v>62</v>
      </c>
      <c r="D20" s="1" t="s">
        <v>63</v>
      </c>
      <c r="G20" s="1" t="s">
        <v>64</v>
      </c>
      <c r="H20" s="1">
        <v>0</v>
      </c>
      <c r="I20" s="1" t="s">
        <v>151</v>
      </c>
      <c r="J20" s="1" t="s">
        <v>70</v>
      </c>
      <c r="K20" s="1">
        <v>3000</v>
      </c>
      <c r="L20" s="1" t="s">
        <v>67</v>
      </c>
      <c r="M20" s="1">
        <v>2</v>
      </c>
      <c r="N20" s="1" t="s">
        <v>68</v>
      </c>
      <c r="Q20" s="1">
        <v>615</v>
      </c>
      <c r="T20" s="1" t="s">
        <v>85</v>
      </c>
      <c r="U20" s="1" t="s">
        <v>70</v>
      </c>
      <c r="V20" s="1" t="s">
        <v>70</v>
      </c>
      <c r="X20" s="1">
        <v>150</v>
      </c>
      <c r="Y20" s="1">
        <v>2</v>
      </c>
      <c r="AB20" s="1" t="s">
        <v>72</v>
      </c>
      <c r="AC20" s="1" t="s">
        <v>66</v>
      </c>
      <c r="AD20" s="1">
        <v>20</v>
      </c>
      <c r="AF20" s="1">
        <v>100</v>
      </c>
      <c r="AG20" s="1">
        <v>0</v>
      </c>
      <c r="AH20" s="1" t="s">
        <v>66</v>
      </c>
      <c r="AJ20" s="1" t="s">
        <v>66</v>
      </c>
      <c r="AK20" s="1" t="s">
        <v>66</v>
      </c>
      <c r="AM20" s="1" t="s">
        <v>100</v>
      </c>
      <c r="AN20" s="1" t="s">
        <v>152</v>
      </c>
      <c r="AO20" s="1" t="s">
        <v>152</v>
      </c>
      <c r="AP20" s="1" t="s">
        <v>75</v>
      </c>
      <c r="AQ20" s="1" t="s">
        <v>75</v>
      </c>
      <c r="AR20" s="1" t="s">
        <v>75</v>
      </c>
      <c r="AS20" s="1" t="s">
        <v>79</v>
      </c>
      <c r="AT20" s="1" t="s">
        <v>77</v>
      </c>
      <c r="AU20" s="1" t="s">
        <v>75</v>
      </c>
      <c r="AV20" s="1" t="s">
        <v>153</v>
      </c>
      <c r="AW20" s="1">
        <v>80</v>
      </c>
      <c r="AX20" s="1" t="s">
        <v>70</v>
      </c>
      <c r="AY20" s="1" t="s">
        <v>63</v>
      </c>
      <c r="BB20" s="1" t="s">
        <v>66</v>
      </c>
      <c r="BD20" s="1">
        <v>5</v>
      </c>
      <c r="BE20" s="1" t="s">
        <v>70</v>
      </c>
      <c r="BF20" s="1" t="s">
        <v>154</v>
      </c>
      <c r="BG20" s="1" t="s">
        <v>70</v>
      </c>
    </row>
    <row r="21" spans="1:61" ht="15.75" customHeight="1">
      <c r="A21" s="2">
        <v>42138.511171180551</v>
      </c>
      <c r="B21" s="1" t="s">
        <v>61</v>
      </c>
      <c r="C21" s="1" t="s">
        <v>62</v>
      </c>
      <c r="D21" s="1" t="s">
        <v>105</v>
      </c>
      <c r="G21" s="1" t="s">
        <v>64</v>
      </c>
      <c r="I21" s="1" t="s">
        <v>107</v>
      </c>
      <c r="J21" s="1" t="s">
        <v>66</v>
      </c>
      <c r="L21" s="1" t="s">
        <v>155</v>
      </c>
      <c r="M21" s="1">
        <v>1</v>
      </c>
      <c r="N21" s="1" t="s">
        <v>68</v>
      </c>
      <c r="Q21" s="1">
        <v>350</v>
      </c>
      <c r="T21" s="1" t="s">
        <v>69</v>
      </c>
      <c r="U21" s="1" t="s">
        <v>70</v>
      </c>
      <c r="V21" s="1" t="s">
        <v>66</v>
      </c>
      <c r="W21" s="1">
        <v>1670</v>
      </c>
      <c r="X21" s="1">
        <v>45</v>
      </c>
      <c r="Y21" s="1">
        <v>2</v>
      </c>
      <c r="AB21" s="1" t="s">
        <v>156</v>
      </c>
      <c r="AC21" s="1" t="s">
        <v>70</v>
      </c>
      <c r="AF21" s="1">
        <v>450</v>
      </c>
      <c r="AG21" s="1">
        <v>3000</v>
      </c>
      <c r="AH21" s="1" t="s">
        <v>66</v>
      </c>
      <c r="AJ21" s="1" t="s">
        <v>66</v>
      </c>
      <c r="AK21" s="1" t="s">
        <v>70</v>
      </c>
      <c r="AL21" s="1">
        <v>11000</v>
      </c>
      <c r="AM21" s="1" t="s">
        <v>110</v>
      </c>
      <c r="AN21" s="1" t="s">
        <v>157</v>
      </c>
      <c r="AO21" s="1" t="s">
        <v>158</v>
      </c>
      <c r="AP21" s="1" t="s">
        <v>75</v>
      </c>
      <c r="AQ21" s="1" t="s">
        <v>76</v>
      </c>
      <c r="AR21" s="1" t="s">
        <v>79</v>
      </c>
      <c r="AS21" s="1" t="s">
        <v>78</v>
      </c>
      <c r="AT21" s="1" t="s">
        <v>77</v>
      </c>
      <c r="AU21" s="1" t="s">
        <v>74</v>
      </c>
      <c r="AW21" s="3">
        <v>1</v>
      </c>
      <c r="AX21" s="1" t="s">
        <v>70</v>
      </c>
      <c r="AY21" s="1" t="s">
        <v>63</v>
      </c>
      <c r="BB21" s="1" t="s">
        <v>70</v>
      </c>
      <c r="BC21" s="1" t="s">
        <v>101</v>
      </c>
      <c r="BD21" s="1">
        <v>5</v>
      </c>
      <c r="BE21" s="1" t="s">
        <v>66</v>
      </c>
      <c r="BF21" s="1" t="s">
        <v>159</v>
      </c>
      <c r="BG21" s="1" t="s">
        <v>66</v>
      </c>
    </row>
    <row r="22" spans="1:61" ht="15.75" customHeight="1">
      <c r="A22" s="2">
        <v>42138.5117703125</v>
      </c>
      <c r="B22" s="1" t="s">
        <v>61</v>
      </c>
      <c r="C22" s="1" t="s">
        <v>62</v>
      </c>
      <c r="D22" s="1" t="s">
        <v>63</v>
      </c>
      <c r="E22" s="1" t="s">
        <v>106</v>
      </c>
      <c r="F22" s="1">
        <v>14</v>
      </c>
      <c r="G22" s="1" t="s">
        <v>93</v>
      </c>
      <c r="H22" s="1">
        <v>200</v>
      </c>
      <c r="I22" s="1" t="s">
        <v>151</v>
      </c>
      <c r="J22" s="1" t="s">
        <v>66</v>
      </c>
      <c r="L22" s="1" t="s">
        <v>98</v>
      </c>
      <c r="M22" s="1">
        <v>1</v>
      </c>
      <c r="N22" s="1" t="s">
        <v>68</v>
      </c>
      <c r="Q22" s="1">
        <v>625</v>
      </c>
      <c r="T22" s="1" t="s">
        <v>69</v>
      </c>
      <c r="U22" s="1" t="s">
        <v>70</v>
      </c>
      <c r="V22" s="1" t="s">
        <v>66</v>
      </c>
      <c r="W22" s="1">
        <v>1600</v>
      </c>
      <c r="X22" s="1">
        <v>120</v>
      </c>
      <c r="Y22" s="1" t="s">
        <v>71</v>
      </c>
      <c r="AB22" s="1" t="s">
        <v>160</v>
      </c>
      <c r="AC22" s="1" t="s">
        <v>66</v>
      </c>
      <c r="AH22" s="1" t="s">
        <v>70</v>
      </c>
      <c r="AI22" s="1">
        <v>15000</v>
      </c>
      <c r="AJ22" s="1" t="s">
        <v>66</v>
      </c>
      <c r="AK22" s="1" t="s">
        <v>70</v>
      </c>
      <c r="AL22" s="1">
        <v>80000</v>
      </c>
      <c r="AM22" s="1" t="s">
        <v>73</v>
      </c>
      <c r="AN22" s="1" t="s">
        <v>73</v>
      </c>
      <c r="AO22" s="1" t="s">
        <v>73</v>
      </c>
      <c r="AP22" s="1" t="s">
        <v>76</v>
      </c>
      <c r="AQ22" s="1" t="s">
        <v>75</v>
      </c>
      <c r="AR22" s="1" t="s">
        <v>79</v>
      </c>
      <c r="AS22" s="1" t="s">
        <v>77</v>
      </c>
      <c r="AT22" s="1" t="s">
        <v>74</v>
      </c>
      <c r="AU22" s="1" t="s">
        <v>78</v>
      </c>
      <c r="AV22" s="1" t="s">
        <v>161</v>
      </c>
      <c r="AW22" s="1" t="s">
        <v>162</v>
      </c>
      <c r="AX22" s="1" t="s">
        <v>66</v>
      </c>
      <c r="AZ22" s="1" t="s">
        <v>70</v>
      </c>
      <c r="BA22" s="1">
        <v>5</v>
      </c>
      <c r="BE22" s="1" t="s">
        <v>66</v>
      </c>
      <c r="BH22" s="1" t="s">
        <v>163</v>
      </c>
      <c r="BI22" s="1" t="s">
        <v>66</v>
      </c>
    </row>
    <row r="23" spans="1:61" ht="15.75" customHeight="1">
      <c r="A23" s="2">
        <v>42138.512122280095</v>
      </c>
      <c r="B23" s="1" t="s">
        <v>164</v>
      </c>
      <c r="C23" s="1" t="s">
        <v>62</v>
      </c>
      <c r="D23" s="1" t="s">
        <v>63</v>
      </c>
      <c r="F23" s="1">
        <v>7</v>
      </c>
      <c r="G23" s="1" t="s">
        <v>64</v>
      </c>
      <c r="I23" s="1" t="s">
        <v>107</v>
      </c>
      <c r="J23" s="1" t="s">
        <v>66</v>
      </c>
      <c r="L23" s="1" t="s">
        <v>67</v>
      </c>
      <c r="M23" s="1">
        <v>1</v>
      </c>
      <c r="N23" s="1" t="s">
        <v>68</v>
      </c>
      <c r="Q23" s="1">
        <v>750</v>
      </c>
      <c r="T23" s="1" t="s">
        <v>85</v>
      </c>
      <c r="U23" s="1" t="s">
        <v>70</v>
      </c>
      <c r="V23" s="1" t="s">
        <v>66</v>
      </c>
      <c r="W23" s="1">
        <v>900</v>
      </c>
      <c r="Y23" s="1">
        <v>3</v>
      </c>
      <c r="AB23" s="1" t="s">
        <v>72</v>
      </c>
      <c r="AC23" s="1" t="s">
        <v>66</v>
      </c>
      <c r="AD23" s="1">
        <v>40</v>
      </c>
      <c r="AF23" s="1">
        <v>100</v>
      </c>
      <c r="AG23" s="1">
        <v>100</v>
      </c>
      <c r="AH23" s="1" t="s">
        <v>66</v>
      </c>
      <c r="AJ23" s="1" t="s">
        <v>66</v>
      </c>
      <c r="AK23" s="1" t="s">
        <v>66</v>
      </c>
      <c r="AM23" s="1" t="s">
        <v>73</v>
      </c>
      <c r="AN23" s="1" t="s">
        <v>73</v>
      </c>
      <c r="AO23" s="1" t="s">
        <v>73</v>
      </c>
      <c r="AP23" s="1" t="s">
        <v>78</v>
      </c>
      <c r="AQ23" s="1" t="s">
        <v>75</v>
      </c>
      <c r="AR23" s="1" t="s">
        <v>79</v>
      </c>
      <c r="AS23" s="1" t="s">
        <v>77</v>
      </c>
      <c r="AT23" s="1" t="s">
        <v>74</v>
      </c>
      <c r="AU23" s="1" t="s">
        <v>76</v>
      </c>
      <c r="AV23" s="1" t="s">
        <v>165</v>
      </c>
      <c r="AW23" s="3">
        <v>0.9</v>
      </c>
      <c r="AX23" s="1" t="s">
        <v>70</v>
      </c>
      <c r="AY23" s="1" t="s">
        <v>63</v>
      </c>
      <c r="BB23" s="1" t="s">
        <v>70</v>
      </c>
      <c r="BC23" s="1" t="s">
        <v>166</v>
      </c>
      <c r="BD23" s="1">
        <v>5</v>
      </c>
      <c r="BE23" s="1" t="s">
        <v>70</v>
      </c>
      <c r="BF23" s="1" t="s">
        <v>167</v>
      </c>
      <c r="BG23" s="1" t="s">
        <v>66</v>
      </c>
    </row>
    <row r="24" spans="1:61" ht="15.75" customHeight="1">
      <c r="A24" s="2">
        <v>42138.546630081022</v>
      </c>
      <c r="B24" s="1" t="s">
        <v>61</v>
      </c>
      <c r="C24" s="1" t="s">
        <v>62</v>
      </c>
      <c r="D24" s="1" t="s">
        <v>63</v>
      </c>
      <c r="G24" s="1" t="s">
        <v>64</v>
      </c>
      <c r="I24" s="1" t="s">
        <v>125</v>
      </c>
      <c r="J24" s="1" t="s">
        <v>66</v>
      </c>
      <c r="L24" s="1" t="s">
        <v>67</v>
      </c>
      <c r="M24" s="1">
        <v>1</v>
      </c>
      <c r="N24" s="1" t="s">
        <v>68</v>
      </c>
      <c r="Q24" s="1">
        <v>515</v>
      </c>
      <c r="T24" s="1" t="s">
        <v>85</v>
      </c>
      <c r="U24" s="1" t="s">
        <v>70</v>
      </c>
      <c r="V24" s="1" t="s">
        <v>66</v>
      </c>
      <c r="W24" s="1">
        <v>1581.86</v>
      </c>
      <c r="X24" s="1">
        <v>75</v>
      </c>
      <c r="Y24" s="1">
        <v>2</v>
      </c>
      <c r="AB24" s="1" t="s">
        <v>72</v>
      </c>
      <c r="AC24" s="1" t="s">
        <v>66</v>
      </c>
      <c r="AD24" s="1">
        <v>25</v>
      </c>
      <c r="AF24" s="1">
        <v>300</v>
      </c>
      <c r="AG24" s="1">
        <v>600</v>
      </c>
      <c r="AH24" s="1" t="s">
        <v>66</v>
      </c>
      <c r="AJ24" s="1" t="s">
        <v>66</v>
      </c>
      <c r="AK24" s="1" t="s">
        <v>66</v>
      </c>
      <c r="AM24" s="1" t="s">
        <v>168</v>
      </c>
      <c r="AN24" s="1" t="s">
        <v>169</v>
      </c>
      <c r="AO24" s="1" t="s">
        <v>169</v>
      </c>
      <c r="AP24" s="1" t="s">
        <v>75</v>
      </c>
      <c r="AQ24" s="1" t="s">
        <v>74</v>
      </c>
      <c r="AR24" s="1" t="s">
        <v>76</v>
      </c>
      <c r="AS24" s="1" t="s">
        <v>77</v>
      </c>
      <c r="AT24" s="1" t="s">
        <v>78</v>
      </c>
      <c r="AU24" s="1" t="s">
        <v>79</v>
      </c>
      <c r="AV24" s="1" t="s">
        <v>170</v>
      </c>
      <c r="AX24" s="1" t="s">
        <v>66</v>
      </c>
      <c r="AZ24" s="1" t="s">
        <v>70</v>
      </c>
      <c r="BA24" s="1">
        <v>5</v>
      </c>
      <c r="BE24" s="1" t="s">
        <v>66</v>
      </c>
    </row>
    <row r="25" spans="1:61" ht="15.75" customHeight="1">
      <c r="A25" s="2">
        <v>42138.555972175927</v>
      </c>
      <c r="B25" s="1" t="s">
        <v>61</v>
      </c>
      <c r="C25" s="1" t="s">
        <v>104</v>
      </c>
      <c r="D25" s="1" t="s">
        <v>92</v>
      </c>
      <c r="E25" s="1" t="s">
        <v>171</v>
      </c>
      <c r="F25" s="1">
        <v>3</v>
      </c>
      <c r="G25" s="1" t="s">
        <v>64</v>
      </c>
      <c r="I25" s="1" t="s">
        <v>65</v>
      </c>
      <c r="J25" s="1" t="s">
        <v>66</v>
      </c>
      <c r="L25" s="1" t="s">
        <v>94</v>
      </c>
      <c r="M25" s="1">
        <v>1</v>
      </c>
      <c r="N25" s="1" t="s">
        <v>68</v>
      </c>
      <c r="Q25" s="1">
        <v>500</v>
      </c>
      <c r="T25" s="1" t="s">
        <v>69</v>
      </c>
      <c r="U25" s="1" t="s">
        <v>70</v>
      </c>
      <c r="V25" s="1" t="s">
        <v>70</v>
      </c>
      <c r="W25" s="1">
        <v>2000</v>
      </c>
      <c r="X25" s="1">
        <v>100</v>
      </c>
      <c r="Y25" s="1">
        <v>1</v>
      </c>
      <c r="AB25" s="1" t="s">
        <v>72</v>
      </c>
      <c r="AC25" s="1" t="s">
        <v>66</v>
      </c>
      <c r="AD25" s="1">
        <v>28</v>
      </c>
      <c r="AF25" s="1">
        <v>150</v>
      </c>
      <c r="AH25" s="1" t="s">
        <v>70</v>
      </c>
      <c r="AI25" s="1">
        <v>10000</v>
      </c>
      <c r="AJ25" s="1" t="s">
        <v>70</v>
      </c>
      <c r="AK25" s="1" t="s">
        <v>70</v>
      </c>
      <c r="AL25" s="1" t="s">
        <v>172</v>
      </c>
      <c r="AM25" s="1" t="s">
        <v>110</v>
      </c>
      <c r="AN25" s="1" t="s">
        <v>110</v>
      </c>
      <c r="AO25" s="1" t="s">
        <v>110</v>
      </c>
      <c r="AP25" s="1" t="s">
        <v>79</v>
      </c>
      <c r="AQ25" s="1" t="s">
        <v>76</v>
      </c>
      <c r="AR25" s="1" t="s">
        <v>75</v>
      </c>
      <c r="AT25" s="1" t="s">
        <v>77</v>
      </c>
      <c r="AU25" s="1" t="s">
        <v>74</v>
      </c>
      <c r="AW25" s="1">
        <v>85</v>
      </c>
      <c r="AX25" s="1" t="s">
        <v>66</v>
      </c>
      <c r="AZ25" s="1" t="s">
        <v>70</v>
      </c>
      <c r="BA25" s="1">
        <v>5</v>
      </c>
      <c r="BE25" s="1" t="s">
        <v>66</v>
      </c>
    </row>
    <row r="26" spans="1:61" ht="15.75" customHeight="1">
      <c r="A26" s="2">
        <v>42138.558818067133</v>
      </c>
      <c r="B26" s="1" t="s">
        <v>149</v>
      </c>
      <c r="C26" s="1" t="s">
        <v>62</v>
      </c>
      <c r="D26" s="1" t="s">
        <v>63</v>
      </c>
      <c r="G26" s="1" t="s">
        <v>64</v>
      </c>
      <c r="I26" s="1" t="s">
        <v>107</v>
      </c>
      <c r="J26" s="1" t="s">
        <v>66</v>
      </c>
      <c r="L26" s="1" t="s">
        <v>67</v>
      </c>
      <c r="M26" s="1" t="s">
        <v>108</v>
      </c>
      <c r="N26" s="1" t="s">
        <v>68</v>
      </c>
      <c r="Q26" s="1">
        <v>725</v>
      </c>
      <c r="T26" s="1" t="s">
        <v>85</v>
      </c>
      <c r="U26" s="1" t="s">
        <v>70</v>
      </c>
      <c r="V26" s="1" t="s">
        <v>66</v>
      </c>
      <c r="W26" s="1">
        <v>0</v>
      </c>
      <c r="X26" s="1">
        <v>50</v>
      </c>
      <c r="Y26" s="1">
        <v>4</v>
      </c>
      <c r="AB26" s="1" t="s">
        <v>72</v>
      </c>
      <c r="AC26" s="1" t="s">
        <v>66</v>
      </c>
      <c r="AD26" s="1">
        <v>12</v>
      </c>
      <c r="AF26" s="1">
        <v>65</v>
      </c>
      <c r="AG26" s="1">
        <v>0</v>
      </c>
      <c r="AH26" s="1" t="s">
        <v>66</v>
      </c>
      <c r="AJ26" s="1" t="s">
        <v>66</v>
      </c>
      <c r="AK26" s="1" t="s">
        <v>66</v>
      </c>
      <c r="AM26" s="1" t="s">
        <v>146</v>
      </c>
      <c r="AN26" s="1" t="s">
        <v>146</v>
      </c>
      <c r="AO26" s="1" t="s">
        <v>146</v>
      </c>
      <c r="AP26" s="1" t="s">
        <v>78</v>
      </c>
      <c r="AQ26" s="1" t="s">
        <v>75</v>
      </c>
      <c r="AR26" s="1" t="s">
        <v>77</v>
      </c>
      <c r="AS26" s="1" t="s">
        <v>79</v>
      </c>
      <c r="AT26" s="1" t="s">
        <v>76</v>
      </c>
      <c r="AU26" s="1" t="s">
        <v>74</v>
      </c>
      <c r="AW26" s="1">
        <v>100</v>
      </c>
      <c r="AX26" s="1" t="s">
        <v>70</v>
      </c>
      <c r="AY26" s="1" t="s">
        <v>63</v>
      </c>
      <c r="BB26" s="1" t="s">
        <v>66</v>
      </c>
      <c r="BD26" s="1">
        <v>5</v>
      </c>
      <c r="BE26" s="1" t="s">
        <v>66</v>
      </c>
      <c r="BF26" s="1" t="s">
        <v>173</v>
      </c>
      <c r="BG26" s="1" t="s">
        <v>66</v>
      </c>
    </row>
    <row r="27" spans="1:61" ht="15.75" customHeight="1">
      <c r="A27" s="2">
        <v>42138.558818055557</v>
      </c>
      <c r="B27" s="1" t="s">
        <v>61</v>
      </c>
      <c r="C27" s="1" t="s">
        <v>62</v>
      </c>
      <c r="D27" s="1" t="s">
        <v>63</v>
      </c>
      <c r="E27" s="1" t="s">
        <v>82</v>
      </c>
      <c r="F27" s="1">
        <v>10</v>
      </c>
      <c r="G27" s="1" t="s">
        <v>64</v>
      </c>
      <c r="I27" s="1" t="s">
        <v>125</v>
      </c>
      <c r="J27" s="1" t="s">
        <v>70</v>
      </c>
      <c r="K27" s="1">
        <v>1800</v>
      </c>
      <c r="L27" s="1" t="s">
        <v>98</v>
      </c>
      <c r="M27" s="1" t="s">
        <v>108</v>
      </c>
      <c r="N27" s="1" t="s">
        <v>68</v>
      </c>
      <c r="Q27" s="1">
        <v>850</v>
      </c>
      <c r="T27" s="1" t="s">
        <v>69</v>
      </c>
      <c r="U27" s="1" t="s">
        <v>70</v>
      </c>
      <c r="V27" s="1" t="s">
        <v>66</v>
      </c>
      <c r="W27" s="1">
        <v>1700</v>
      </c>
      <c r="X27" s="1">
        <v>100</v>
      </c>
      <c r="Y27" s="1">
        <v>1</v>
      </c>
      <c r="AB27" s="1" t="s">
        <v>72</v>
      </c>
      <c r="AC27" s="1" t="s">
        <v>66</v>
      </c>
      <c r="AD27" s="1">
        <v>65</v>
      </c>
      <c r="AF27" s="1">
        <v>170</v>
      </c>
      <c r="AG27" s="1">
        <v>825</v>
      </c>
      <c r="AH27" s="1" t="s">
        <v>66</v>
      </c>
      <c r="AJ27" s="1" t="s">
        <v>70</v>
      </c>
      <c r="AK27" s="1" t="s">
        <v>70</v>
      </c>
      <c r="AL27" s="4">
        <v>26000</v>
      </c>
      <c r="AM27" s="1" t="s">
        <v>73</v>
      </c>
      <c r="AN27" s="1" t="s">
        <v>73</v>
      </c>
      <c r="AO27" s="1" t="s">
        <v>73</v>
      </c>
      <c r="AP27" s="1" t="s">
        <v>76</v>
      </c>
      <c r="AQ27" s="1" t="s">
        <v>75</v>
      </c>
      <c r="AR27" s="1" t="s">
        <v>79</v>
      </c>
      <c r="AS27" s="1" t="s">
        <v>78</v>
      </c>
      <c r="AT27" s="1" t="s">
        <v>74</v>
      </c>
      <c r="AU27" s="1" t="s">
        <v>77</v>
      </c>
      <c r="AV27" s="1" t="s">
        <v>174</v>
      </c>
      <c r="AW27" s="1">
        <v>100</v>
      </c>
      <c r="AX27" s="1" t="s">
        <v>70</v>
      </c>
      <c r="AY27" s="1" t="s">
        <v>175</v>
      </c>
      <c r="BB27" s="1" t="s">
        <v>70</v>
      </c>
      <c r="BC27" s="1" t="s">
        <v>101</v>
      </c>
      <c r="BD27" s="1">
        <v>5</v>
      </c>
      <c r="BE27" s="1" t="s">
        <v>66</v>
      </c>
      <c r="BF27" s="1" t="s">
        <v>176</v>
      </c>
    </row>
    <row r="28" spans="1:61" ht="15.75" customHeight="1">
      <c r="A28" s="2">
        <v>42138.561688587964</v>
      </c>
      <c r="B28" s="1" t="s">
        <v>164</v>
      </c>
      <c r="C28" s="1" t="s">
        <v>62</v>
      </c>
      <c r="D28" s="1" t="s">
        <v>63</v>
      </c>
      <c r="G28" s="1" t="s">
        <v>64</v>
      </c>
      <c r="I28" s="1" t="s">
        <v>107</v>
      </c>
      <c r="J28" s="1" t="s">
        <v>70</v>
      </c>
      <c r="K28" s="1">
        <v>1000</v>
      </c>
      <c r="L28" s="1" t="s">
        <v>98</v>
      </c>
      <c r="M28" s="1" t="s">
        <v>108</v>
      </c>
      <c r="N28" s="1" t="s">
        <v>99</v>
      </c>
      <c r="T28" s="1" t="s">
        <v>69</v>
      </c>
      <c r="U28" s="1" t="s">
        <v>70</v>
      </c>
      <c r="V28" s="1" t="s">
        <v>66</v>
      </c>
      <c r="W28" s="1">
        <v>2000</v>
      </c>
      <c r="X28" s="1">
        <v>100</v>
      </c>
      <c r="Y28" s="1">
        <v>1</v>
      </c>
      <c r="AB28" s="1" t="s">
        <v>72</v>
      </c>
      <c r="AC28" s="1" t="s">
        <v>66</v>
      </c>
      <c r="AD28" s="1">
        <v>25</v>
      </c>
      <c r="AF28" s="1">
        <v>120</v>
      </c>
      <c r="AG28" s="1">
        <v>1500</v>
      </c>
      <c r="AH28" s="1" t="s">
        <v>66</v>
      </c>
      <c r="AJ28" s="1" t="s">
        <v>66</v>
      </c>
      <c r="AK28" s="1" t="s">
        <v>70</v>
      </c>
      <c r="AL28" s="1">
        <v>5000</v>
      </c>
      <c r="AM28" s="1" t="s">
        <v>73</v>
      </c>
      <c r="AN28" s="1" t="s">
        <v>73</v>
      </c>
      <c r="AO28" s="1" t="s">
        <v>73</v>
      </c>
      <c r="AP28" s="1" t="s">
        <v>79</v>
      </c>
      <c r="AQ28" s="1" t="s">
        <v>76</v>
      </c>
      <c r="AR28" s="1" t="s">
        <v>77</v>
      </c>
      <c r="AS28" s="1" t="s">
        <v>74</v>
      </c>
      <c r="AT28" s="1" t="s">
        <v>78</v>
      </c>
      <c r="AU28" s="1" t="s">
        <v>75</v>
      </c>
      <c r="AV28" s="1" t="s">
        <v>177</v>
      </c>
      <c r="AW28" s="1" t="s">
        <v>178</v>
      </c>
      <c r="AX28" s="1" t="s">
        <v>70</v>
      </c>
      <c r="AY28" s="1" t="s">
        <v>63</v>
      </c>
      <c r="BB28" s="1" t="s">
        <v>66</v>
      </c>
      <c r="BC28" s="1" t="s">
        <v>101</v>
      </c>
      <c r="BD28" s="1">
        <v>5</v>
      </c>
      <c r="BE28" s="1" t="s">
        <v>66</v>
      </c>
      <c r="BF28" s="1" t="s">
        <v>102</v>
      </c>
      <c r="BG28" s="1" t="s">
        <v>70</v>
      </c>
    </row>
    <row r="29" spans="1:61" ht="15.75" customHeight="1">
      <c r="A29" s="2">
        <v>42138.573421712965</v>
      </c>
      <c r="B29" s="1" t="s">
        <v>61</v>
      </c>
      <c r="C29" s="1" t="s">
        <v>62</v>
      </c>
      <c r="D29" s="1" t="s">
        <v>63</v>
      </c>
      <c r="F29" s="1">
        <v>10</v>
      </c>
      <c r="G29" s="1" t="s">
        <v>64</v>
      </c>
      <c r="I29" s="1" t="s">
        <v>107</v>
      </c>
      <c r="J29" s="1" t="s">
        <v>66</v>
      </c>
      <c r="L29" s="1" t="s">
        <v>67</v>
      </c>
      <c r="M29" s="1">
        <v>1</v>
      </c>
      <c r="N29" s="1" t="s">
        <v>68</v>
      </c>
      <c r="Q29" s="1">
        <v>545</v>
      </c>
      <c r="T29" s="1" t="s">
        <v>85</v>
      </c>
      <c r="U29" s="1" t="s">
        <v>70</v>
      </c>
      <c r="V29" s="1" t="s">
        <v>70</v>
      </c>
      <c r="W29" s="1">
        <v>0</v>
      </c>
      <c r="X29" s="1">
        <v>150</v>
      </c>
      <c r="Y29" s="1" t="s">
        <v>71</v>
      </c>
      <c r="AB29" s="1" t="s">
        <v>160</v>
      </c>
      <c r="AC29" s="1" t="s">
        <v>66</v>
      </c>
      <c r="AF29" s="1">
        <v>350</v>
      </c>
      <c r="AG29" s="1">
        <v>3500</v>
      </c>
      <c r="AH29" s="1" t="s">
        <v>70</v>
      </c>
      <c r="AI29" s="1">
        <v>25000</v>
      </c>
      <c r="AJ29" s="1" t="s">
        <v>66</v>
      </c>
      <c r="AK29" s="1" t="s">
        <v>66</v>
      </c>
      <c r="AM29" s="1" t="s">
        <v>73</v>
      </c>
      <c r="AN29" s="1" t="s">
        <v>73</v>
      </c>
      <c r="AO29" s="1" t="s">
        <v>146</v>
      </c>
      <c r="AP29" s="1" t="s">
        <v>76</v>
      </c>
      <c r="AQ29" s="1" t="s">
        <v>75</v>
      </c>
      <c r="AR29" s="1" t="s">
        <v>79</v>
      </c>
      <c r="AS29" s="1" t="s">
        <v>74</v>
      </c>
      <c r="AT29" s="1" t="s">
        <v>78</v>
      </c>
      <c r="AU29" s="1" t="s">
        <v>77</v>
      </c>
      <c r="AV29" s="1" t="s">
        <v>179</v>
      </c>
      <c r="AW29" s="1">
        <v>80</v>
      </c>
      <c r="AX29" s="1" t="s">
        <v>70</v>
      </c>
      <c r="AY29" s="1" t="s">
        <v>180</v>
      </c>
      <c r="BB29" s="1" t="s">
        <v>66</v>
      </c>
      <c r="BD29" s="1">
        <v>5</v>
      </c>
      <c r="BE29" s="1" t="s">
        <v>66</v>
      </c>
      <c r="BF29" s="1" t="s">
        <v>181</v>
      </c>
      <c r="BG29" s="1" t="s">
        <v>70</v>
      </c>
    </row>
    <row r="30" spans="1:61" ht="15.75" customHeight="1">
      <c r="A30" s="2">
        <v>42138.589471828702</v>
      </c>
      <c r="B30" s="1" t="s">
        <v>61</v>
      </c>
      <c r="C30" s="1" t="s">
        <v>62</v>
      </c>
      <c r="D30" s="1" t="s">
        <v>63</v>
      </c>
      <c r="E30" s="1" t="s">
        <v>171</v>
      </c>
      <c r="F30" s="1">
        <v>14</v>
      </c>
      <c r="G30" s="1" t="s">
        <v>64</v>
      </c>
      <c r="I30" s="1" t="s">
        <v>65</v>
      </c>
      <c r="J30" s="1" t="s">
        <v>66</v>
      </c>
      <c r="L30" s="1" t="s">
        <v>98</v>
      </c>
      <c r="M30" s="1">
        <v>1</v>
      </c>
      <c r="N30" s="1" t="s">
        <v>68</v>
      </c>
      <c r="Q30" s="1">
        <v>600</v>
      </c>
      <c r="T30" s="1" t="s">
        <v>85</v>
      </c>
      <c r="U30" s="1" t="s">
        <v>70</v>
      </c>
      <c r="V30" s="1" t="s">
        <v>66</v>
      </c>
      <c r="W30" s="1">
        <v>1500</v>
      </c>
      <c r="X30" s="1">
        <v>50</v>
      </c>
      <c r="Y30" s="1" t="s">
        <v>109</v>
      </c>
      <c r="AB30" s="1" t="s">
        <v>72</v>
      </c>
      <c r="AC30" s="1" t="s">
        <v>70</v>
      </c>
      <c r="AD30" s="1">
        <v>20</v>
      </c>
      <c r="AF30" s="1">
        <v>100</v>
      </c>
      <c r="AG30" s="1">
        <v>500</v>
      </c>
      <c r="AH30" s="1" t="s">
        <v>70</v>
      </c>
      <c r="AI30" s="1">
        <v>3000</v>
      </c>
      <c r="AJ30" s="1" t="s">
        <v>70</v>
      </c>
      <c r="AK30" s="1" t="s">
        <v>70</v>
      </c>
      <c r="AL30" s="1">
        <v>30000</v>
      </c>
      <c r="AM30" s="1" t="s">
        <v>182</v>
      </c>
      <c r="AN30" s="1" t="s">
        <v>73</v>
      </c>
      <c r="AO30" s="1" t="s">
        <v>73</v>
      </c>
      <c r="AP30" s="1" t="s">
        <v>76</v>
      </c>
      <c r="AQ30" s="1" t="s">
        <v>75</v>
      </c>
      <c r="AR30" s="1" t="s">
        <v>77</v>
      </c>
      <c r="AS30" s="1" t="s">
        <v>78</v>
      </c>
      <c r="AT30" s="1" t="s">
        <v>74</v>
      </c>
      <c r="AU30" s="1" t="s">
        <v>79</v>
      </c>
      <c r="AV30" s="1" t="s">
        <v>183</v>
      </c>
      <c r="AW30" s="3">
        <v>1</v>
      </c>
      <c r="AX30" s="1" t="s">
        <v>66</v>
      </c>
      <c r="AZ30" s="1" t="s">
        <v>70</v>
      </c>
      <c r="BA30" s="1">
        <v>5</v>
      </c>
      <c r="BE30" s="1" t="s">
        <v>66</v>
      </c>
      <c r="BH30" s="1" t="s">
        <v>184</v>
      </c>
      <c r="BI30" s="1" t="s">
        <v>66</v>
      </c>
    </row>
    <row r="31" spans="1:61" ht="15.75" customHeight="1">
      <c r="A31" s="2">
        <v>42138.593193680557</v>
      </c>
      <c r="B31" s="1" t="s">
        <v>61</v>
      </c>
      <c r="C31" s="1" t="s">
        <v>62</v>
      </c>
      <c r="D31" s="1" t="s">
        <v>63</v>
      </c>
      <c r="G31" s="1" t="s">
        <v>93</v>
      </c>
      <c r="I31" s="1" t="s">
        <v>141</v>
      </c>
      <c r="J31" s="1" t="s">
        <v>66</v>
      </c>
      <c r="L31" s="1" t="s">
        <v>98</v>
      </c>
      <c r="M31" s="1">
        <v>1</v>
      </c>
      <c r="N31" s="1" t="s">
        <v>99</v>
      </c>
      <c r="Q31" s="1">
        <v>450</v>
      </c>
      <c r="T31" s="1" t="s">
        <v>69</v>
      </c>
      <c r="U31" s="1" t="s">
        <v>70</v>
      </c>
      <c r="V31" s="1" t="s">
        <v>70</v>
      </c>
      <c r="W31" s="1">
        <v>1600</v>
      </c>
      <c r="X31" s="1">
        <v>100</v>
      </c>
      <c r="Y31" s="1" t="s">
        <v>71</v>
      </c>
      <c r="AB31" s="1" t="s">
        <v>72</v>
      </c>
      <c r="AC31" s="1" t="s">
        <v>66</v>
      </c>
      <c r="AD31" s="1">
        <v>30</v>
      </c>
      <c r="AF31" s="1">
        <v>100</v>
      </c>
      <c r="AG31" s="1">
        <v>0</v>
      </c>
      <c r="AH31" s="1" t="s">
        <v>70</v>
      </c>
      <c r="AI31" s="1">
        <v>5000</v>
      </c>
      <c r="AJ31" s="1" t="s">
        <v>70</v>
      </c>
      <c r="AK31" s="1" t="s">
        <v>70</v>
      </c>
      <c r="AL31" s="1">
        <v>25000</v>
      </c>
      <c r="AM31" s="1" t="s">
        <v>185</v>
      </c>
      <c r="AN31" s="1" t="s">
        <v>73</v>
      </c>
      <c r="AO31" s="1" t="s">
        <v>73</v>
      </c>
      <c r="AP31" s="1" t="s">
        <v>75</v>
      </c>
      <c r="AQ31" s="1" t="s">
        <v>76</v>
      </c>
      <c r="AR31" s="1" t="s">
        <v>78</v>
      </c>
      <c r="AS31" s="1" t="s">
        <v>74</v>
      </c>
      <c r="AT31" s="1" t="s">
        <v>79</v>
      </c>
      <c r="AU31" s="1" t="s">
        <v>77</v>
      </c>
      <c r="AW31" s="1">
        <v>100</v>
      </c>
      <c r="AX31" s="1" t="s">
        <v>66</v>
      </c>
      <c r="AZ31" s="1" t="s">
        <v>66</v>
      </c>
      <c r="BA31" s="1">
        <v>5</v>
      </c>
      <c r="BE31" s="1" t="s">
        <v>66</v>
      </c>
      <c r="BH31" s="1" t="s">
        <v>186</v>
      </c>
      <c r="BI31" s="1" t="s">
        <v>70</v>
      </c>
    </row>
    <row r="32" spans="1:61" ht="15.75" customHeight="1">
      <c r="A32" s="2">
        <v>42138.619865196757</v>
      </c>
      <c r="B32" s="1" t="s">
        <v>61</v>
      </c>
      <c r="C32" s="1" t="s">
        <v>104</v>
      </c>
      <c r="D32" s="1" t="s">
        <v>63</v>
      </c>
      <c r="G32" s="1" t="s">
        <v>64</v>
      </c>
      <c r="I32" s="1" t="s">
        <v>107</v>
      </c>
      <c r="J32" s="1" t="s">
        <v>66</v>
      </c>
      <c r="L32" s="1" t="s">
        <v>98</v>
      </c>
      <c r="M32" s="1">
        <v>1</v>
      </c>
      <c r="N32" s="1" t="s">
        <v>68</v>
      </c>
      <c r="Q32" s="1">
        <v>600</v>
      </c>
      <c r="T32" s="1" t="s">
        <v>69</v>
      </c>
      <c r="U32" s="1" t="s">
        <v>70</v>
      </c>
      <c r="V32" s="1" t="s">
        <v>66</v>
      </c>
      <c r="W32" s="1">
        <v>1900</v>
      </c>
      <c r="X32" s="1">
        <v>80</v>
      </c>
      <c r="Y32" s="1" t="s">
        <v>71</v>
      </c>
      <c r="AB32" s="1" t="s">
        <v>72</v>
      </c>
      <c r="AC32" s="1" t="s">
        <v>66</v>
      </c>
      <c r="AD32" s="1">
        <v>20</v>
      </c>
      <c r="AF32" s="1">
        <v>100</v>
      </c>
      <c r="AH32" s="1" t="s">
        <v>70</v>
      </c>
      <c r="AI32" s="1">
        <v>15000</v>
      </c>
      <c r="AJ32" s="1" t="s">
        <v>70</v>
      </c>
      <c r="AK32" s="1" t="s">
        <v>70</v>
      </c>
      <c r="AL32" s="1">
        <v>8000</v>
      </c>
      <c r="AM32" s="1" t="s">
        <v>73</v>
      </c>
      <c r="AN32" s="1" t="s">
        <v>73</v>
      </c>
      <c r="AO32" s="1" t="s">
        <v>73</v>
      </c>
      <c r="AP32" s="1" t="s">
        <v>79</v>
      </c>
      <c r="AQ32" s="1" t="s">
        <v>75</v>
      </c>
      <c r="AR32" s="1" t="s">
        <v>77</v>
      </c>
      <c r="AS32" s="1" t="s">
        <v>74</v>
      </c>
      <c r="AT32" s="1" t="s">
        <v>78</v>
      </c>
      <c r="AU32" s="1" t="s">
        <v>76</v>
      </c>
      <c r="AW32" s="1">
        <v>80</v>
      </c>
      <c r="AX32" s="1" t="s">
        <v>70</v>
      </c>
      <c r="AY32" s="1" t="s">
        <v>63</v>
      </c>
      <c r="BB32" s="1" t="s">
        <v>66</v>
      </c>
      <c r="BD32" s="1">
        <v>5</v>
      </c>
      <c r="BE32" s="1" t="s">
        <v>66</v>
      </c>
      <c r="BF32" s="1" t="s">
        <v>120</v>
      </c>
      <c r="BG32" s="1" t="s">
        <v>66</v>
      </c>
    </row>
    <row r="33" spans="1:61" ht="15.75" customHeight="1">
      <c r="A33" s="2">
        <v>42138.623550798613</v>
      </c>
      <c r="B33" s="1" t="s">
        <v>61</v>
      </c>
      <c r="C33" s="1" t="s">
        <v>62</v>
      </c>
      <c r="D33" s="1" t="s">
        <v>63</v>
      </c>
      <c r="G33" s="1" t="s">
        <v>64</v>
      </c>
      <c r="I33" s="1" t="s">
        <v>151</v>
      </c>
      <c r="J33" s="1" t="s">
        <v>66</v>
      </c>
      <c r="L33" s="1" t="s">
        <v>67</v>
      </c>
      <c r="M33" s="1">
        <v>1</v>
      </c>
      <c r="N33" s="1" t="s">
        <v>68</v>
      </c>
      <c r="Q33" s="1">
        <v>400</v>
      </c>
      <c r="T33" s="1" t="s">
        <v>85</v>
      </c>
      <c r="U33" s="1" t="s">
        <v>70</v>
      </c>
      <c r="V33" s="1" t="s">
        <v>66</v>
      </c>
      <c r="W33" s="1">
        <v>1700</v>
      </c>
      <c r="X33" s="1">
        <v>1</v>
      </c>
      <c r="Y33" s="1" t="s">
        <v>71</v>
      </c>
      <c r="AB33" s="1" t="s">
        <v>72</v>
      </c>
      <c r="AC33" s="1" t="s">
        <v>66</v>
      </c>
      <c r="AD33" s="1">
        <v>20</v>
      </c>
      <c r="AF33" s="1">
        <v>150</v>
      </c>
      <c r="AG33" s="1">
        <v>500</v>
      </c>
      <c r="AH33" s="1" t="s">
        <v>66</v>
      </c>
      <c r="AJ33" s="1" t="s">
        <v>70</v>
      </c>
      <c r="AK33" s="1" t="s">
        <v>66</v>
      </c>
      <c r="AM33" s="1" t="s">
        <v>73</v>
      </c>
      <c r="AN33" s="1" t="s">
        <v>73</v>
      </c>
      <c r="AO33" s="1" t="s">
        <v>73</v>
      </c>
      <c r="AP33" s="1" t="s">
        <v>76</v>
      </c>
      <c r="AQ33" s="1" t="s">
        <v>75</v>
      </c>
      <c r="AR33" s="1" t="s">
        <v>76</v>
      </c>
      <c r="AS33" s="1" t="s">
        <v>76</v>
      </c>
      <c r="AT33" s="1" t="s">
        <v>75</v>
      </c>
      <c r="AU33" s="1" t="s">
        <v>76</v>
      </c>
      <c r="AW33" s="3">
        <v>0.9</v>
      </c>
      <c r="AX33" s="1" t="s">
        <v>66</v>
      </c>
      <c r="AZ33" s="1" t="s">
        <v>66</v>
      </c>
      <c r="BA33" s="1">
        <v>5</v>
      </c>
      <c r="BE33" s="1" t="s">
        <v>70</v>
      </c>
      <c r="BH33" s="1" t="s">
        <v>187</v>
      </c>
      <c r="BI33" s="1" t="s">
        <v>70</v>
      </c>
    </row>
    <row r="34" spans="1:61" ht="15.75" customHeight="1">
      <c r="A34" s="2">
        <v>42138.761068043983</v>
      </c>
      <c r="B34" s="1" t="s">
        <v>61</v>
      </c>
      <c r="C34" s="1" t="s">
        <v>104</v>
      </c>
      <c r="D34" s="1" t="s">
        <v>63</v>
      </c>
      <c r="E34" s="1" t="s">
        <v>171</v>
      </c>
      <c r="F34" s="1">
        <v>30</v>
      </c>
      <c r="G34" s="1" t="s">
        <v>64</v>
      </c>
      <c r="I34" s="1" t="s">
        <v>125</v>
      </c>
      <c r="J34" s="1" t="s">
        <v>66</v>
      </c>
      <c r="L34" s="1" t="s">
        <v>98</v>
      </c>
      <c r="M34" s="1">
        <v>2</v>
      </c>
      <c r="N34" s="1" t="s">
        <v>68</v>
      </c>
      <c r="Q34" s="1">
        <v>400</v>
      </c>
      <c r="T34" s="1" t="s">
        <v>69</v>
      </c>
      <c r="U34" s="1" t="s">
        <v>70</v>
      </c>
      <c r="V34" s="1" t="s">
        <v>66</v>
      </c>
      <c r="W34" s="1">
        <v>1577.36</v>
      </c>
      <c r="X34" s="1">
        <v>100</v>
      </c>
      <c r="Y34" s="1">
        <v>1</v>
      </c>
      <c r="AB34" s="1" t="s">
        <v>72</v>
      </c>
      <c r="AC34" s="1" t="s">
        <v>66</v>
      </c>
      <c r="AD34" s="1">
        <v>40</v>
      </c>
      <c r="AF34" s="1">
        <v>0</v>
      </c>
      <c r="AG34" s="1">
        <v>0</v>
      </c>
      <c r="AH34" s="1" t="s">
        <v>70</v>
      </c>
      <c r="AI34" s="1">
        <v>19815</v>
      </c>
      <c r="AJ34" s="1" t="s">
        <v>70</v>
      </c>
      <c r="AK34" s="1" t="s">
        <v>70</v>
      </c>
      <c r="AL34" s="4">
        <v>49862</v>
      </c>
      <c r="AM34" s="1" t="s">
        <v>73</v>
      </c>
      <c r="AN34" s="1" t="s">
        <v>73</v>
      </c>
      <c r="AO34" s="1" t="s">
        <v>73</v>
      </c>
      <c r="AP34" s="1" t="s">
        <v>76</v>
      </c>
      <c r="AQ34" s="1" t="s">
        <v>75</v>
      </c>
      <c r="AR34" s="1" t="s">
        <v>74</v>
      </c>
      <c r="AS34" s="1" t="s">
        <v>79</v>
      </c>
      <c r="AT34" s="1" t="s">
        <v>78</v>
      </c>
      <c r="AU34" s="1" t="s">
        <v>77</v>
      </c>
      <c r="AV34" s="1" t="s">
        <v>188</v>
      </c>
      <c r="AW34" s="3">
        <v>0.8</v>
      </c>
      <c r="AX34" s="1" t="s">
        <v>70</v>
      </c>
      <c r="AY34" s="1" t="s">
        <v>189</v>
      </c>
      <c r="BB34" s="1" t="s">
        <v>70</v>
      </c>
      <c r="BC34" s="1" t="s">
        <v>101</v>
      </c>
      <c r="BD34" s="1">
        <v>5</v>
      </c>
      <c r="BE34" s="1" t="s">
        <v>66</v>
      </c>
      <c r="BF34" s="1" t="s">
        <v>187</v>
      </c>
      <c r="BG34" s="1" t="s">
        <v>70</v>
      </c>
    </row>
    <row r="35" spans="1:61" ht="15.75" customHeight="1">
      <c r="A35" s="2">
        <v>42138.761894745374</v>
      </c>
      <c r="B35" s="1" t="s">
        <v>149</v>
      </c>
      <c r="C35" s="1" t="s">
        <v>62</v>
      </c>
      <c r="D35" s="1" t="s">
        <v>63</v>
      </c>
      <c r="G35" s="1" t="s">
        <v>64</v>
      </c>
      <c r="I35" s="1" t="s">
        <v>107</v>
      </c>
      <c r="J35" s="1" t="s">
        <v>70</v>
      </c>
      <c r="K35" s="1">
        <v>500</v>
      </c>
      <c r="L35" s="1" t="s">
        <v>67</v>
      </c>
      <c r="M35" s="1" t="s">
        <v>108</v>
      </c>
      <c r="N35" s="1" t="s">
        <v>68</v>
      </c>
      <c r="Q35" s="1">
        <v>950</v>
      </c>
      <c r="T35" s="1" t="s">
        <v>85</v>
      </c>
      <c r="U35" s="1" t="s">
        <v>70</v>
      </c>
      <c r="V35" s="1" t="s">
        <v>66</v>
      </c>
      <c r="W35" s="1">
        <v>1800</v>
      </c>
      <c r="X35" s="1">
        <v>100</v>
      </c>
      <c r="Y35" s="1">
        <v>2</v>
      </c>
      <c r="AB35" s="1" t="s">
        <v>72</v>
      </c>
      <c r="AC35" s="1" t="s">
        <v>66</v>
      </c>
      <c r="AD35" s="1">
        <v>30</v>
      </c>
      <c r="AF35" s="1">
        <v>250</v>
      </c>
      <c r="AG35" s="1">
        <v>700</v>
      </c>
      <c r="AH35" s="1" t="s">
        <v>66</v>
      </c>
      <c r="AJ35" s="1" t="s">
        <v>70</v>
      </c>
      <c r="AK35" s="1" t="s">
        <v>70</v>
      </c>
      <c r="AL35" s="1">
        <v>5000</v>
      </c>
      <c r="AM35" s="1" t="s">
        <v>73</v>
      </c>
      <c r="AN35" s="1" t="s">
        <v>73</v>
      </c>
      <c r="AO35" s="1" t="s">
        <v>73</v>
      </c>
      <c r="AP35" s="1" t="s">
        <v>79</v>
      </c>
      <c r="AQ35" s="1" t="s">
        <v>75</v>
      </c>
      <c r="AR35" s="1" t="s">
        <v>76</v>
      </c>
      <c r="AS35" s="1" t="s">
        <v>78</v>
      </c>
      <c r="AT35" s="1" t="s">
        <v>74</v>
      </c>
      <c r="AU35" s="1" t="s">
        <v>77</v>
      </c>
      <c r="AW35" s="1">
        <v>100</v>
      </c>
      <c r="AX35" s="1" t="s">
        <v>70</v>
      </c>
      <c r="AY35" s="1" t="s">
        <v>63</v>
      </c>
      <c r="BB35" s="1" t="s">
        <v>66</v>
      </c>
      <c r="BD35" s="1">
        <v>5</v>
      </c>
      <c r="BE35" s="1" t="s">
        <v>66</v>
      </c>
      <c r="BF35" s="1" t="s">
        <v>103</v>
      </c>
      <c r="BG35" s="1" t="s">
        <v>66</v>
      </c>
    </row>
    <row r="36" spans="1:61" ht="15.75" customHeight="1">
      <c r="A36" s="2">
        <v>42138.77100414352</v>
      </c>
      <c r="B36" s="1" t="s">
        <v>61</v>
      </c>
      <c r="C36" s="1" t="s">
        <v>62</v>
      </c>
      <c r="D36" s="1" t="s">
        <v>63</v>
      </c>
      <c r="G36" s="1" t="s">
        <v>93</v>
      </c>
      <c r="I36" s="1" t="s">
        <v>107</v>
      </c>
      <c r="J36" s="1" t="s">
        <v>66</v>
      </c>
      <c r="L36" s="1" t="s">
        <v>98</v>
      </c>
      <c r="N36" s="1" t="s">
        <v>68</v>
      </c>
      <c r="Q36" s="1">
        <v>500</v>
      </c>
      <c r="T36" s="1" t="s">
        <v>69</v>
      </c>
      <c r="U36" s="1" t="s">
        <v>70</v>
      </c>
      <c r="V36" s="1" t="s">
        <v>66</v>
      </c>
      <c r="W36" s="1">
        <v>1700</v>
      </c>
      <c r="X36" s="1">
        <v>300</v>
      </c>
      <c r="Y36" s="1">
        <v>1</v>
      </c>
      <c r="AB36" s="1" t="s">
        <v>72</v>
      </c>
      <c r="AC36" s="1" t="s">
        <v>66</v>
      </c>
      <c r="AD36" s="1">
        <v>30</v>
      </c>
      <c r="AF36" s="1">
        <v>200</v>
      </c>
      <c r="AG36" s="1">
        <v>2000</v>
      </c>
      <c r="AH36" s="1" t="s">
        <v>70</v>
      </c>
      <c r="AI36" s="1">
        <v>7000</v>
      </c>
      <c r="AJ36" s="1" t="s">
        <v>70</v>
      </c>
      <c r="AK36" s="1" t="s">
        <v>66</v>
      </c>
      <c r="AN36" s="1" t="s">
        <v>73</v>
      </c>
      <c r="AO36" s="1" t="s">
        <v>73</v>
      </c>
      <c r="AP36" s="1" t="s">
        <v>76</v>
      </c>
      <c r="AQ36" s="1" t="s">
        <v>75</v>
      </c>
      <c r="AR36" s="1" t="s">
        <v>79</v>
      </c>
      <c r="AS36" s="1" t="s">
        <v>74</v>
      </c>
      <c r="AT36" s="1" t="s">
        <v>78</v>
      </c>
      <c r="AU36" s="1" t="s">
        <v>77</v>
      </c>
      <c r="AX36" s="1" t="s">
        <v>66</v>
      </c>
      <c r="AZ36" s="1" t="s">
        <v>66</v>
      </c>
      <c r="BA36" s="1">
        <v>1</v>
      </c>
      <c r="BE36" s="1" t="s">
        <v>66</v>
      </c>
      <c r="BH36" s="1" t="s">
        <v>187</v>
      </c>
      <c r="BI36" s="1" t="s">
        <v>70</v>
      </c>
    </row>
    <row r="37" spans="1:61" ht="15.75" customHeight="1">
      <c r="A37" s="2">
        <v>42138.83152806713</v>
      </c>
      <c r="B37" s="1" t="s">
        <v>61</v>
      </c>
      <c r="C37" s="1" t="s">
        <v>62</v>
      </c>
      <c r="D37" s="1" t="s">
        <v>63</v>
      </c>
      <c r="E37" s="1" t="s">
        <v>171</v>
      </c>
      <c r="F37" s="1">
        <v>10</v>
      </c>
      <c r="G37" s="1" t="s">
        <v>64</v>
      </c>
      <c r="I37" s="1" t="s">
        <v>125</v>
      </c>
      <c r="J37" s="1" t="s">
        <v>66</v>
      </c>
      <c r="L37" s="1" t="s">
        <v>67</v>
      </c>
      <c r="M37" s="1" t="s">
        <v>108</v>
      </c>
      <c r="N37" s="1" t="s">
        <v>68</v>
      </c>
      <c r="Q37" s="1">
        <v>750</v>
      </c>
      <c r="T37" s="1" t="s">
        <v>69</v>
      </c>
      <c r="U37" s="1" t="s">
        <v>70</v>
      </c>
      <c r="V37" s="1" t="s">
        <v>66</v>
      </c>
      <c r="W37" s="1">
        <v>1700</v>
      </c>
      <c r="X37" s="1">
        <v>100</v>
      </c>
      <c r="Y37" s="1">
        <v>3</v>
      </c>
      <c r="AB37" s="1" t="s">
        <v>72</v>
      </c>
      <c r="AC37" s="1" t="s">
        <v>66</v>
      </c>
      <c r="AD37" s="1">
        <v>25</v>
      </c>
      <c r="AF37" s="1">
        <v>0</v>
      </c>
      <c r="AG37" s="1">
        <v>200</v>
      </c>
      <c r="AH37" s="1" t="s">
        <v>70</v>
      </c>
      <c r="AI37" s="1">
        <v>18000</v>
      </c>
      <c r="AJ37" s="1" t="s">
        <v>66</v>
      </c>
      <c r="AK37" s="1" t="s">
        <v>70</v>
      </c>
      <c r="AL37" s="1">
        <v>85000</v>
      </c>
      <c r="AM37" s="1" t="s">
        <v>132</v>
      </c>
      <c r="AN37" s="1" t="s">
        <v>146</v>
      </c>
      <c r="AO37" s="1" t="s">
        <v>146</v>
      </c>
      <c r="AP37" s="1" t="s">
        <v>79</v>
      </c>
      <c r="AQ37" s="1" t="s">
        <v>75</v>
      </c>
      <c r="AR37" s="1" t="s">
        <v>76</v>
      </c>
      <c r="AS37" s="1" t="s">
        <v>78</v>
      </c>
      <c r="AT37" s="1" t="s">
        <v>74</v>
      </c>
      <c r="AU37" s="1" t="s">
        <v>77</v>
      </c>
      <c r="AW37" s="1">
        <v>100</v>
      </c>
      <c r="AX37" s="1" t="s">
        <v>70</v>
      </c>
      <c r="AY37" s="1" t="s">
        <v>190</v>
      </c>
      <c r="BB37" s="1" t="s">
        <v>70</v>
      </c>
      <c r="BC37" s="1" t="s">
        <v>101</v>
      </c>
      <c r="BD37" s="1">
        <v>5</v>
      </c>
      <c r="BE37" s="1" t="s">
        <v>66</v>
      </c>
      <c r="BF37" s="1" t="s">
        <v>187</v>
      </c>
      <c r="BG37" s="1" t="s">
        <v>70</v>
      </c>
    </row>
    <row r="38" spans="1:61" ht="15.75" customHeight="1">
      <c r="A38" s="2">
        <v>42138.880984201387</v>
      </c>
      <c r="B38" s="1" t="s">
        <v>61</v>
      </c>
      <c r="C38" s="1" t="s">
        <v>104</v>
      </c>
      <c r="D38" s="1" t="s">
        <v>63</v>
      </c>
      <c r="G38" s="1" t="s">
        <v>64</v>
      </c>
      <c r="I38" s="1" t="s">
        <v>84</v>
      </c>
      <c r="J38" s="1" t="s">
        <v>70</v>
      </c>
      <c r="K38" s="1">
        <v>2100</v>
      </c>
      <c r="L38" s="1" t="s">
        <v>98</v>
      </c>
      <c r="M38" s="1" t="s">
        <v>108</v>
      </c>
      <c r="N38" s="1" t="s">
        <v>68</v>
      </c>
      <c r="Q38" s="1">
        <v>800</v>
      </c>
      <c r="T38" s="1" t="s">
        <v>85</v>
      </c>
      <c r="U38" s="1" t="s">
        <v>70</v>
      </c>
      <c r="V38" s="1" t="s">
        <v>66</v>
      </c>
      <c r="W38" s="1">
        <v>1560</v>
      </c>
      <c r="X38" s="1">
        <v>70</v>
      </c>
      <c r="Y38" s="1" t="s">
        <v>71</v>
      </c>
      <c r="AB38" s="1" t="s">
        <v>72</v>
      </c>
      <c r="AC38" s="1" t="s">
        <v>70</v>
      </c>
      <c r="AD38" s="1">
        <v>30</v>
      </c>
      <c r="AF38" s="1">
        <v>150</v>
      </c>
      <c r="AG38" s="1">
        <v>50</v>
      </c>
      <c r="AH38" s="1" t="s">
        <v>66</v>
      </c>
      <c r="AJ38" s="1" t="s">
        <v>70</v>
      </c>
      <c r="AK38" s="1" t="s">
        <v>66</v>
      </c>
      <c r="AM38" s="1" t="s">
        <v>191</v>
      </c>
      <c r="AN38" s="1" t="s">
        <v>73</v>
      </c>
      <c r="AO38" s="1" t="s">
        <v>73</v>
      </c>
      <c r="AP38" s="1" t="s">
        <v>75</v>
      </c>
      <c r="AQ38" s="1" t="s">
        <v>79</v>
      </c>
      <c r="AR38" s="1" t="s">
        <v>76</v>
      </c>
      <c r="AS38" s="1" t="s">
        <v>74</v>
      </c>
      <c r="AT38" s="1" t="s">
        <v>78</v>
      </c>
      <c r="AU38" s="1" t="s">
        <v>77</v>
      </c>
      <c r="AW38" s="1">
        <v>85</v>
      </c>
      <c r="AX38" s="1" t="s">
        <v>70</v>
      </c>
      <c r="AY38" s="1" t="s">
        <v>192</v>
      </c>
      <c r="BB38" s="1" t="s">
        <v>66</v>
      </c>
      <c r="BD38" s="1">
        <v>5</v>
      </c>
      <c r="BE38" s="1" t="s">
        <v>66</v>
      </c>
      <c r="BF38" s="1" t="s">
        <v>187</v>
      </c>
      <c r="BG38" s="1" t="s">
        <v>70</v>
      </c>
    </row>
    <row r="39" spans="1:61" ht="15.75" customHeight="1">
      <c r="A39" s="2">
        <v>42139.486804375003</v>
      </c>
      <c r="B39" s="1" t="s">
        <v>61</v>
      </c>
      <c r="C39" s="1" t="s">
        <v>104</v>
      </c>
      <c r="D39" s="1" t="s">
        <v>63</v>
      </c>
      <c r="G39" s="1" t="s">
        <v>64</v>
      </c>
      <c r="I39" s="1" t="s">
        <v>65</v>
      </c>
      <c r="J39" s="1" t="s">
        <v>66</v>
      </c>
      <c r="L39" s="1" t="s">
        <v>67</v>
      </c>
      <c r="M39" s="1">
        <v>1</v>
      </c>
      <c r="N39" s="1" t="s">
        <v>68</v>
      </c>
      <c r="Q39" s="1">
        <v>400</v>
      </c>
      <c r="T39" s="1" t="s">
        <v>85</v>
      </c>
      <c r="U39" s="1" t="s">
        <v>70</v>
      </c>
      <c r="V39" s="1" t="s">
        <v>66</v>
      </c>
      <c r="W39" s="1">
        <v>1600</v>
      </c>
      <c r="X39" s="1">
        <v>75</v>
      </c>
      <c r="Y39" s="1" t="s">
        <v>71</v>
      </c>
      <c r="AB39" s="1" t="s">
        <v>121</v>
      </c>
      <c r="AC39" s="1" t="s">
        <v>66</v>
      </c>
      <c r="AH39" s="1" t="s">
        <v>66</v>
      </c>
      <c r="AJ39" s="1" t="s">
        <v>66</v>
      </c>
      <c r="AK39" s="1" t="s">
        <v>70</v>
      </c>
      <c r="AL39" s="1">
        <v>20000</v>
      </c>
      <c r="AM39" s="1" t="s">
        <v>73</v>
      </c>
      <c r="AN39" s="1" t="s">
        <v>193</v>
      </c>
      <c r="AO39" s="1" t="s">
        <v>73</v>
      </c>
      <c r="AP39" s="1" t="s">
        <v>75</v>
      </c>
      <c r="AQ39" s="1" t="s">
        <v>76</v>
      </c>
      <c r="AR39" s="1" t="s">
        <v>74</v>
      </c>
      <c r="AS39" s="1" t="s">
        <v>79</v>
      </c>
      <c r="AT39" s="1" t="s">
        <v>77</v>
      </c>
      <c r="AU39" s="1" t="s">
        <v>78</v>
      </c>
      <c r="AW39" s="3">
        <v>0.8</v>
      </c>
      <c r="AX39" s="1" t="s">
        <v>70</v>
      </c>
      <c r="AY39" s="1" t="s">
        <v>63</v>
      </c>
      <c r="BB39" s="1" t="s">
        <v>66</v>
      </c>
      <c r="BD39" s="1">
        <v>3</v>
      </c>
      <c r="BE39" s="1" t="s">
        <v>66</v>
      </c>
      <c r="BF39" s="1" t="s">
        <v>137</v>
      </c>
      <c r="BG39" s="1" t="s">
        <v>70</v>
      </c>
    </row>
    <row r="40" spans="1:61" ht="15.75" customHeight="1">
      <c r="A40" s="2">
        <v>42139.486881377314</v>
      </c>
      <c r="B40" s="1" t="s">
        <v>80</v>
      </c>
      <c r="C40" s="1" t="s">
        <v>62</v>
      </c>
      <c r="D40" s="1" t="s">
        <v>63</v>
      </c>
      <c r="F40" s="1">
        <v>7</v>
      </c>
      <c r="G40" s="1" t="s">
        <v>64</v>
      </c>
      <c r="H40" s="1">
        <v>2000</v>
      </c>
      <c r="I40" s="1" t="s">
        <v>107</v>
      </c>
      <c r="J40" s="1" t="s">
        <v>66</v>
      </c>
      <c r="L40" s="1" t="s">
        <v>67</v>
      </c>
      <c r="M40" s="1">
        <v>2</v>
      </c>
      <c r="N40" s="1" t="s">
        <v>68</v>
      </c>
      <c r="Q40" s="1">
        <v>450</v>
      </c>
      <c r="T40" s="1" t="s">
        <v>69</v>
      </c>
      <c r="U40" s="1" t="s">
        <v>70</v>
      </c>
      <c r="V40" s="1" t="s">
        <v>66</v>
      </c>
      <c r="W40" s="1">
        <v>1636</v>
      </c>
      <c r="X40" s="1">
        <v>50</v>
      </c>
      <c r="Y40" s="1" t="s">
        <v>109</v>
      </c>
      <c r="AB40" s="1" t="s">
        <v>72</v>
      </c>
      <c r="AC40" s="1" t="s">
        <v>66</v>
      </c>
      <c r="AD40" s="1">
        <v>20</v>
      </c>
      <c r="AF40" s="1">
        <v>500</v>
      </c>
      <c r="AG40" s="1">
        <v>0</v>
      </c>
      <c r="AH40" s="1" t="s">
        <v>66</v>
      </c>
      <c r="AJ40" s="1" t="s">
        <v>70</v>
      </c>
      <c r="AK40" s="1" t="s">
        <v>66</v>
      </c>
      <c r="AM40" s="1" t="s">
        <v>194</v>
      </c>
      <c r="AN40" s="1" t="s">
        <v>195</v>
      </c>
      <c r="AO40" s="1" t="s">
        <v>195</v>
      </c>
      <c r="AP40" s="1" t="s">
        <v>75</v>
      </c>
      <c r="AQ40" s="1" t="s">
        <v>79</v>
      </c>
      <c r="AR40" s="1" t="s">
        <v>76</v>
      </c>
      <c r="AS40" s="1" t="s">
        <v>74</v>
      </c>
      <c r="AT40" s="1" t="s">
        <v>78</v>
      </c>
      <c r="AU40" s="1" t="s">
        <v>77</v>
      </c>
      <c r="AW40" s="1">
        <v>87.5</v>
      </c>
      <c r="AX40" s="1" t="s">
        <v>66</v>
      </c>
      <c r="AZ40" s="1" t="s">
        <v>66</v>
      </c>
      <c r="BA40" s="1">
        <v>5</v>
      </c>
      <c r="BE40" s="1" t="s">
        <v>70</v>
      </c>
      <c r="BH40" s="1" t="s">
        <v>196</v>
      </c>
      <c r="BI40" s="1" t="s">
        <v>70</v>
      </c>
    </row>
    <row r="41" spans="1:61" ht="15.75" customHeight="1">
      <c r="A41" s="2">
        <v>42139.489158912038</v>
      </c>
      <c r="B41" s="1" t="s">
        <v>61</v>
      </c>
      <c r="C41" s="1" t="s">
        <v>62</v>
      </c>
      <c r="D41" s="1" t="s">
        <v>63</v>
      </c>
      <c r="G41" s="1" t="s">
        <v>93</v>
      </c>
      <c r="H41" s="1">
        <v>0</v>
      </c>
      <c r="I41" s="1" t="s">
        <v>84</v>
      </c>
      <c r="J41" s="1" t="s">
        <v>66</v>
      </c>
      <c r="L41" s="1" t="s">
        <v>98</v>
      </c>
      <c r="M41" s="1">
        <v>1</v>
      </c>
      <c r="N41" s="1" t="s">
        <v>99</v>
      </c>
      <c r="Q41" s="1">
        <v>1500</v>
      </c>
      <c r="T41" s="1" t="s">
        <v>69</v>
      </c>
      <c r="U41" s="1" t="s">
        <v>70</v>
      </c>
      <c r="V41" s="1" t="s">
        <v>66</v>
      </c>
      <c r="W41" s="1">
        <v>3600</v>
      </c>
      <c r="X41" s="1">
        <v>150</v>
      </c>
      <c r="Y41" s="1">
        <v>1</v>
      </c>
      <c r="AB41" s="1" t="s">
        <v>72</v>
      </c>
      <c r="AC41" s="1" t="s">
        <v>66</v>
      </c>
      <c r="AD41" s="1">
        <v>25</v>
      </c>
      <c r="AF41" s="1">
        <v>40</v>
      </c>
      <c r="AG41" s="1">
        <v>800</v>
      </c>
      <c r="AH41" s="1" t="s">
        <v>66</v>
      </c>
      <c r="AJ41" s="1" t="s">
        <v>70</v>
      </c>
      <c r="AK41" s="1" t="s">
        <v>66</v>
      </c>
      <c r="AM41" s="1" t="s">
        <v>73</v>
      </c>
      <c r="AO41" s="1" t="s">
        <v>73</v>
      </c>
      <c r="AP41" s="1" t="s">
        <v>75</v>
      </c>
      <c r="AQ41" s="1" t="s">
        <v>79</v>
      </c>
      <c r="AR41" s="1" t="s">
        <v>78</v>
      </c>
      <c r="AS41" s="1" t="s">
        <v>74</v>
      </c>
      <c r="AT41" s="1" t="s">
        <v>77</v>
      </c>
      <c r="AU41" s="1" t="s">
        <v>76</v>
      </c>
      <c r="AW41" s="1">
        <v>90</v>
      </c>
      <c r="AX41" s="1" t="s">
        <v>70</v>
      </c>
      <c r="AY41" s="1" t="s">
        <v>92</v>
      </c>
      <c r="BB41" s="1" t="s">
        <v>66</v>
      </c>
      <c r="BD41" s="1">
        <v>3</v>
      </c>
      <c r="BE41" s="1" t="s">
        <v>66</v>
      </c>
      <c r="BG41" s="1" t="s">
        <v>70</v>
      </c>
    </row>
    <row r="42" spans="1:61" ht="15.75" customHeight="1">
      <c r="A42" s="2">
        <v>42139.493225219907</v>
      </c>
      <c r="B42" s="1" t="s">
        <v>61</v>
      </c>
      <c r="C42" s="1" t="s">
        <v>62</v>
      </c>
      <c r="D42" s="1" t="s">
        <v>63</v>
      </c>
      <c r="F42" s="1">
        <v>21</v>
      </c>
      <c r="G42" s="1" t="s">
        <v>64</v>
      </c>
      <c r="I42" s="1" t="s">
        <v>141</v>
      </c>
      <c r="J42" s="1" t="s">
        <v>66</v>
      </c>
      <c r="L42" s="1" t="s">
        <v>67</v>
      </c>
      <c r="M42" s="1">
        <v>1</v>
      </c>
      <c r="N42" s="1" t="s">
        <v>68</v>
      </c>
      <c r="Q42" s="1">
        <v>430</v>
      </c>
      <c r="T42" s="1" t="s">
        <v>69</v>
      </c>
      <c r="U42" s="1" t="s">
        <v>70</v>
      </c>
      <c r="V42" s="1" t="s">
        <v>66</v>
      </c>
      <c r="W42" s="1">
        <v>1600</v>
      </c>
      <c r="X42" s="1">
        <v>80</v>
      </c>
      <c r="Y42" s="1">
        <v>2</v>
      </c>
      <c r="AB42" s="1" t="s">
        <v>72</v>
      </c>
      <c r="AC42" s="1" t="s">
        <v>66</v>
      </c>
      <c r="AD42" s="1">
        <v>30</v>
      </c>
      <c r="AF42" s="1">
        <v>100</v>
      </c>
      <c r="AG42" s="1">
        <v>300</v>
      </c>
      <c r="AH42" s="1" t="s">
        <v>66</v>
      </c>
      <c r="AJ42" s="1" t="s">
        <v>66</v>
      </c>
      <c r="AK42" s="1" t="s">
        <v>70</v>
      </c>
      <c r="AL42" s="5">
        <v>20000</v>
      </c>
      <c r="AM42" s="1" t="s">
        <v>100</v>
      </c>
      <c r="AN42" s="1" t="s">
        <v>73</v>
      </c>
      <c r="AO42" s="1" t="s">
        <v>73</v>
      </c>
      <c r="AP42" s="1" t="s">
        <v>76</v>
      </c>
      <c r="AQ42" s="1" t="s">
        <v>75</v>
      </c>
      <c r="AR42" s="1" t="s">
        <v>74</v>
      </c>
      <c r="AS42" s="1" t="s">
        <v>78</v>
      </c>
      <c r="AT42" s="1" t="s">
        <v>79</v>
      </c>
      <c r="AU42" s="1" t="s">
        <v>77</v>
      </c>
      <c r="AW42" s="3">
        <v>0.8</v>
      </c>
      <c r="AX42" s="1" t="s">
        <v>70</v>
      </c>
      <c r="AY42" s="1" t="s">
        <v>63</v>
      </c>
      <c r="BB42" s="1" t="s">
        <v>70</v>
      </c>
      <c r="BC42" s="1" t="s">
        <v>101</v>
      </c>
      <c r="BD42" s="1">
        <v>5</v>
      </c>
      <c r="BE42" s="1" t="s">
        <v>66</v>
      </c>
      <c r="BF42" s="1" t="s">
        <v>184</v>
      </c>
      <c r="BG42" s="1" t="s">
        <v>66</v>
      </c>
    </row>
    <row r="43" spans="1:61" ht="15.75" customHeight="1">
      <c r="A43" s="2">
        <v>42139.496350439818</v>
      </c>
      <c r="B43" s="1" t="s">
        <v>61</v>
      </c>
      <c r="C43" s="1" t="s">
        <v>104</v>
      </c>
      <c r="D43" s="1" t="s">
        <v>63</v>
      </c>
      <c r="E43" s="1" t="s">
        <v>197</v>
      </c>
      <c r="F43" s="1">
        <v>5</v>
      </c>
      <c r="G43" s="1" t="s">
        <v>64</v>
      </c>
      <c r="I43" s="1" t="s">
        <v>65</v>
      </c>
      <c r="J43" s="1" t="s">
        <v>66</v>
      </c>
      <c r="L43" s="1" t="s">
        <v>94</v>
      </c>
      <c r="M43" s="1">
        <v>4</v>
      </c>
      <c r="N43" s="1" t="s">
        <v>68</v>
      </c>
      <c r="Q43" s="1">
        <v>450</v>
      </c>
      <c r="T43" s="1" t="s">
        <v>69</v>
      </c>
      <c r="U43" s="1" t="s">
        <v>70</v>
      </c>
      <c r="V43" s="1" t="s">
        <v>66</v>
      </c>
      <c r="W43" s="1">
        <v>1400</v>
      </c>
      <c r="X43" s="1">
        <v>50</v>
      </c>
      <c r="Y43" s="1" t="s">
        <v>71</v>
      </c>
      <c r="AB43" s="1" t="s">
        <v>72</v>
      </c>
      <c r="AC43" s="1" t="s">
        <v>66</v>
      </c>
      <c r="AD43" s="1">
        <v>20</v>
      </c>
      <c r="AF43" s="1">
        <v>0</v>
      </c>
      <c r="AG43" s="1">
        <v>600</v>
      </c>
      <c r="AH43" s="1" t="s">
        <v>66</v>
      </c>
      <c r="AJ43" s="1" t="s">
        <v>70</v>
      </c>
      <c r="AK43" s="1" t="s">
        <v>66</v>
      </c>
      <c r="AM43" s="1" t="s">
        <v>146</v>
      </c>
      <c r="AN43" s="1" t="s">
        <v>146</v>
      </c>
      <c r="AO43" s="1" t="s">
        <v>146</v>
      </c>
      <c r="AP43" s="1" t="s">
        <v>75</v>
      </c>
      <c r="AQ43" s="1" t="s">
        <v>76</v>
      </c>
      <c r="AR43" s="1" t="s">
        <v>74</v>
      </c>
      <c r="AS43" s="1" t="s">
        <v>79</v>
      </c>
      <c r="AT43" s="1" t="s">
        <v>78</v>
      </c>
      <c r="AU43" s="1" t="s">
        <v>77</v>
      </c>
      <c r="AW43" s="3">
        <v>0.8</v>
      </c>
      <c r="AX43" s="1" t="s">
        <v>70</v>
      </c>
      <c r="AY43" s="1" t="s">
        <v>63</v>
      </c>
      <c r="BB43" s="1" t="s">
        <v>66</v>
      </c>
      <c r="BD43" s="1">
        <v>5</v>
      </c>
      <c r="BE43" s="1" t="s">
        <v>66</v>
      </c>
      <c r="BF43" s="1" t="s">
        <v>198</v>
      </c>
      <c r="BG43" s="1" t="s">
        <v>70</v>
      </c>
    </row>
    <row r="44" spans="1:61" ht="15.75" customHeight="1">
      <c r="A44" s="2">
        <v>42139.499402106478</v>
      </c>
      <c r="B44" s="1" t="s">
        <v>61</v>
      </c>
      <c r="C44" s="1" t="s">
        <v>104</v>
      </c>
      <c r="D44" s="1" t="s">
        <v>63</v>
      </c>
      <c r="G44" s="1" t="s">
        <v>64</v>
      </c>
      <c r="I44" s="1" t="s">
        <v>151</v>
      </c>
      <c r="J44" s="1" t="s">
        <v>66</v>
      </c>
      <c r="L44" s="1" t="s">
        <v>67</v>
      </c>
      <c r="M44" s="1">
        <v>1</v>
      </c>
      <c r="N44" s="1" t="s">
        <v>68</v>
      </c>
      <c r="Q44" s="1">
        <v>305</v>
      </c>
      <c r="T44" s="1" t="s">
        <v>69</v>
      </c>
      <c r="U44" s="1" t="s">
        <v>70</v>
      </c>
      <c r="V44" s="1" t="s">
        <v>66</v>
      </c>
      <c r="W44" s="1">
        <v>1600</v>
      </c>
      <c r="X44" s="1">
        <v>40</v>
      </c>
      <c r="Y44" s="1">
        <v>1</v>
      </c>
      <c r="AB44" s="1" t="s">
        <v>72</v>
      </c>
      <c r="AC44" s="1" t="s">
        <v>66</v>
      </c>
      <c r="AD44" s="1">
        <v>10</v>
      </c>
      <c r="AH44" s="1" t="s">
        <v>70</v>
      </c>
      <c r="AI44" s="1">
        <v>500</v>
      </c>
      <c r="AJ44" s="1" t="s">
        <v>66</v>
      </c>
      <c r="AK44" s="1" t="s">
        <v>70</v>
      </c>
      <c r="AL44" s="1">
        <v>30000</v>
      </c>
      <c r="AM44" s="1" t="s">
        <v>73</v>
      </c>
      <c r="AN44" s="1" t="s">
        <v>73</v>
      </c>
      <c r="AO44" s="1" t="s">
        <v>73</v>
      </c>
      <c r="AP44" s="1" t="s">
        <v>76</v>
      </c>
      <c r="AQ44" s="1" t="s">
        <v>75</v>
      </c>
      <c r="AR44" s="1" t="s">
        <v>74</v>
      </c>
      <c r="AS44" s="1" t="s">
        <v>77</v>
      </c>
      <c r="AT44" s="1" t="s">
        <v>78</v>
      </c>
      <c r="AU44" s="1" t="s">
        <v>79</v>
      </c>
      <c r="AW44" s="1">
        <v>80</v>
      </c>
      <c r="AX44" s="1" t="s">
        <v>66</v>
      </c>
      <c r="AZ44" s="1" t="s">
        <v>70</v>
      </c>
      <c r="BA44" s="1">
        <v>5</v>
      </c>
      <c r="BE44" s="1" t="s">
        <v>66</v>
      </c>
      <c r="BH44" s="1" t="s">
        <v>184</v>
      </c>
      <c r="BI44" s="1" t="s">
        <v>66</v>
      </c>
    </row>
    <row r="45" spans="1:61" ht="15.75" customHeight="1">
      <c r="A45" s="2">
        <v>42139.506834340282</v>
      </c>
      <c r="B45" s="1" t="s">
        <v>61</v>
      </c>
      <c r="C45" s="1" t="s">
        <v>62</v>
      </c>
      <c r="D45" s="1" t="s">
        <v>63</v>
      </c>
      <c r="G45" s="1" t="s">
        <v>83</v>
      </c>
      <c r="H45" s="1">
        <v>336.12</v>
      </c>
      <c r="I45" s="1" t="s">
        <v>65</v>
      </c>
      <c r="J45" s="1" t="s">
        <v>66</v>
      </c>
      <c r="L45" s="1" t="s">
        <v>67</v>
      </c>
      <c r="M45" s="1">
        <v>1</v>
      </c>
      <c r="N45" s="1" t="s">
        <v>68</v>
      </c>
      <c r="Q45" s="1">
        <v>536.5</v>
      </c>
      <c r="T45" s="1" t="s">
        <v>69</v>
      </c>
      <c r="U45" s="1" t="s">
        <v>70</v>
      </c>
      <c r="V45" s="1" t="s">
        <v>66</v>
      </c>
      <c r="W45" s="1">
        <v>1600</v>
      </c>
      <c r="X45" s="1">
        <v>100</v>
      </c>
      <c r="Y45" s="1">
        <v>1</v>
      </c>
      <c r="AB45" s="1" t="s">
        <v>72</v>
      </c>
      <c r="AC45" s="1" t="s">
        <v>66</v>
      </c>
      <c r="AD45" s="1">
        <v>20</v>
      </c>
      <c r="AF45" s="1">
        <v>100</v>
      </c>
      <c r="AG45" s="1">
        <v>300</v>
      </c>
      <c r="AH45" s="1" t="s">
        <v>66</v>
      </c>
      <c r="AJ45" s="1" t="s">
        <v>70</v>
      </c>
      <c r="AK45" s="1" t="s">
        <v>70</v>
      </c>
      <c r="AL45" s="1">
        <v>65000</v>
      </c>
      <c r="AM45" s="1" t="s">
        <v>199</v>
      </c>
      <c r="AN45" s="1" t="s">
        <v>110</v>
      </c>
      <c r="AO45" s="1" t="s">
        <v>146</v>
      </c>
      <c r="AP45" s="1" t="s">
        <v>75</v>
      </c>
      <c r="AQ45" s="1" t="s">
        <v>79</v>
      </c>
      <c r="AR45" s="1" t="s">
        <v>74</v>
      </c>
      <c r="AS45" s="1" t="s">
        <v>78</v>
      </c>
      <c r="AT45" s="1" t="s">
        <v>77</v>
      </c>
      <c r="AU45" s="1" t="s">
        <v>76</v>
      </c>
      <c r="AW45" s="3">
        <v>0.8</v>
      </c>
      <c r="AX45" s="1" t="s">
        <v>66</v>
      </c>
      <c r="AZ45" s="1" t="s">
        <v>70</v>
      </c>
      <c r="BA45" s="1">
        <v>5</v>
      </c>
      <c r="BE45" s="1" t="s">
        <v>66</v>
      </c>
      <c r="BH45" s="1" t="s">
        <v>167</v>
      </c>
      <c r="BI45" s="1" t="s">
        <v>70</v>
      </c>
    </row>
    <row r="46" spans="1:61" ht="15.75" customHeight="1">
      <c r="A46" s="2">
        <v>42139.530368692125</v>
      </c>
      <c r="B46" s="1" t="s">
        <v>80</v>
      </c>
      <c r="C46" s="1" t="s">
        <v>62</v>
      </c>
      <c r="D46" s="1" t="s">
        <v>63</v>
      </c>
      <c r="G46" s="1" t="s">
        <v>64</v>
      </c>
      <c r="I46" s="1" t="s">
        <v>107</v>
      </c>
      <c r="J46" s="1" t="s">
        <v>66</v>
      </c>
      <c r="L46" s="1" t="s">
        <v>98</v>
      </c>
      <c r="M46" s="1">
        <v>2</v>
      </c>
      <c r="N46" s="1" t="s">
        <v>68</v>
      </c>
      <c r="Q46" s="1">
        <v>350</v>
      </c>
      <c r="T46" s="1" t="s">
        <v>85</v>
      </c>
      <c r="U46" s="1" t="s">
        <v>70</v>
      </c>
      <c r="V46" s="1" t="s">
        <v>66</v>
      </c>
      <c r="W46" s="1">
        <v>1700</v>
      </c>
      <c r="X46" s="1">
        <v>50</v>
      </c>
      <c r="Y46" s="1" t="s">
        <v>109</v>
      </c>
      <c r="AB46" s="1" t="s">
        <v>72</v>
      </c>
      <c r="AC46" s="1" t="s">
        <v>66</v>
      </c>
      <c r="AD46" s="1">
        <v>25</v>
      </c>
      <c r="AH46" s="1" t="s">
        <v>66</v>
      </c>
      <c r="AJ46" s="1" t="s">
        <v>70</v>
      </c>
      <c r="AK46" s="1" t="s">
        <v>66</v>
      </c>
      <c r="AM46" s="1" t="s">
        <v>200</v>
      </c>
      <c r="AN46" s="1" t="s">
        <v>201</v>
      </c>
      <c r="AO46" s="1" t="s">
        <v>100</v>
      </c>
      <c r="AP46" s="1" t="s">
        <v>76</v>
      </c>
      <c r="AQ46" s="1" t="s">
        <v>75</v>
      </c>
      <c r="AR46" s="1" t="s">
        <v>77</v>
      </c>
      <c r="AS46" s="1" t="s">
        <v>78</v>
      </c>
      <c r="AT46" s="1" t="s">
        <v>74</v>
      </c>
      <c r="AU46" s="1" t="s">
        <v>79</v>
      </c>
      <c r="AV46" s="1" t="s">
        <v>202</v>
      </c>
      <c r="AW46" s="1" t="s">
        <v>203</v>
      </c>
      <c r="AX46" s="1" t="s">
        <v>66</v>
      </c>
      <c r="AZ46" s="1" t="s">
        <v>66</v>
      </c>
      <c r="BA46" s="1">
        <v>5</v>
      </c>
      <c r="BE46" s="1" t="s">
        <v>70</v>
      </c>
      <c r="BH46" s="1" t="s">
        <v>102</v>
      </c>
      <c r="BI46" s="1" t="s">
        <v>70</v>
      </c>
    </row>
    <row r="47" spans="1:61" ht="15.75" customHeight="1">
      <c r="A47" s="2">
        <v>42139.56278028935</v>
      </c>
      <c r="B47" s="1" t="s">
        <v>61</v>
      </c>
      <c r="C47" s="1" t="s">
        <v>104</v>
      </c>
      <c r="D47" s="1" t="s">
        <v>92</v>
      </c>
      <c r="E47" s="1" t="s">
        <v>171</v>
      </c>
      <c r="F47" s="1">
        <v>5</v>
      </c>
      <c r="G47" s="1" t="s">
        <v>64</v>
      </c>
      <c r="I47" s="1" t="s">
        <v>141</v>
      </c>
      <c r="J47" s="1" t="s">
        <v>66</v>
      </c>
      <c r="L47" s="1" t="s">
        <v>67</v>
      </c>
      <c r="M47" s="1" t="s">
        <v>108</v>
      </c>
      <c r="N47" s="1" t="s">
        <v>68</v>
      </c>
      <c r="Q47" s="1">
        <v>620</v>
      </c>
      <c r="T47" s="1" t="s">
        <v>85</v>
      </c>
      <c r="U47" s="1" t="s">
        <v>70</v>
      </c>
      <c r="V47" s="1" t="s">
        <v>66</v>
      </c>
      <c r="W47" s="1">
        <v>1077</v>
      </c>
      <c r="X47" s="1">
        <v>40</v>
      </c>
      <c r="Y47" s="1">
        <v>1</v>
      </c>
      <c r="AB47" s="1" t="s">
        <v>131</v>
      </c>
      <c r="AC47" s="1" t="s">
        <v>66</v>
      </c>
      <c r="AF47" s="1">
        <v>150</v>
      </c>
      <c r="AG47" s="1">
        <v>100</v>
      </c>
      <c r="AH47" s="1" t="s">
        <v>70</v>
      </c>
      <c r="AJ47" s="1" t="s">
        <v>66</v>
      </c>
      <c r="AK47" s="1" t="s">
        <v>70</v>
      </c>
      <c r="AM47" s="1" t="s">
        <v>73</v>
      </c>
      <c r="AN47" s="1" t="s">
        <v>73</v>
      </c>
      <c r="AO47" s="1" t="s">
        <v>73</v>
      </c>
      <c r="AP47" s="1" t="s">
        <v>79</v>
      </c>
      <c r="AQ47" s="1" t="s">
        <v>75</v>
      </c>
      <c r="AR47" s="1" t="s">
        <v>76</v>
      </c>
      <c r="AS47" s="1" t="s">
        <v>77</v>
      </c>
      <c r="AT47" s="1" t="s">
        <v>74</v>
      </c>
      <c r="AU47" s="1" t="s">
        <v>78</v>
      </c>
      <c r="AW47" s="1">
        <v>80</v>
      </c>
      <c r="AX47" s="1" t="s">
        <v>70</v>
      </c>
      <c r="AY47" s="1" t="s">
        <v>92</v>
      </c>
      <c r="BB47" s="1" t="s">
        <v>66</v>
      </c>
      <c r="BD47" s="1">
        <v>5</v>
      </c>
      <c r="BE47" s="1" t="s">
        <v>66</v>
      </c>
      <c r="BF47" s="1" t="s">
        <v>204</v>
      </c>
      <c r="BG47" s="1" t="s">
        <v>70</v>
      </c>
    </row>
    <row r="48" spans="1:61" ht="15.75" customHeight="1">
      <c r="A48" s="2">
        <v>42139.568762962968</v>
      </c>
      <c r="B48" s="1" t="s">
        <v>61</v>
      </c>
      <c r="C48" s="1" t="s">
        <v>62</v>
      </c>
      <c r="D48" s="1" t="s">
        <v>63</v>
      </c>
      <c r="E48" s="1" t="s">
        <v>106</v>
      </c>
      <c r="F48" s="1">
        <v>5</v>
      </c>
      <c r="G48" s="1" t="s">
        <v>93</v>
      </c>
      <c r="I48" s="1" t="s">
        <v>107</v>
      </c>
      <c r="J48" s="1" t="s">
        <v>66</v>
      </c>
      <c r="L48" s="1" t="s">
        <v>98</v>
      </c>
      <c r="M48" s="1">
        <v>1</v>
      </c>
      <c r="N48" s="1" t="s">
        <v>68</v>
      </c>
      <c r="Q48" s="1">
        <v>437</v>
      </c>
      <c r="T48" s="1" t="s">
        <v>69</v>
      </c>
      <c r="U48" s="1" t="s">
        <v>66</v>
      </c>
      <c r="V48" s="1" t="s">
        <v>70</v>
      </c>
      <c r="W48" s="1">
        <v>0</v>
      </c>
      <c r="X48" s="1">
        <v>40</v>
      </c>
      <c r="Y48" s="1">
        <v>4</v>
      </c>
      <c r="AB48" s="1" t="s">
        <v>72</v>
      </c>
      <c r="AC48" s="1" t="s">
        <v>66</v>
      </c>
      <c r="AD48" s="1">
        <v>8</v>
      </c>
      <c r="AF48" s="1">
        <v>41</v>
      </c>
      <c r="AG48" s="1">
        <v>0</v>
      </c>
      <c r="AH48" s="1" t="s">
        <v>66</v>
      </c>
      <c r="AJ48" s="1" t="s">
        <v>70</v>
      </c>
      <c r="AK48" s="1" t="s">
        <v>66</v>
      </c>
      <c r="AM48" s="1" t="s">
        <v>205</v>
      </c>
      <c r="AN48" s="1" t="s">
        <v>100</v>
      </c>
      <c r="AO48" s="1" t="s">
        <v>100</v>
      </c>
      <c r="AP48" s="1" t="s">
        <v>79</v>
      </c>
      <c r="AQ48" s="1" t="s">
        <v>77</v>
      </c>
      <c r="AR48" s="1" t="s">
        <v>76</v>
      </c>
      <c r="AS48" s="1" t="s">
        <v>74</v>
      </c>
      <c r="AT48" s="1" t="s">
        <v>78</v>
      </c>
      <c r="AU48" s="1" t="s">
        <v>75</v>
      </c>
      <c r="AW48" s="1">
        <v>0</v>
      </c>
      <c r="AX48" s="1" t="s">
        <v>70</v>
      </c>
      <c r="AY48" s="1" t="s">
        <v>206</v>
      </c>
      <c r="BB48" s="1" t="s">
        <v>66</v>
      </c>
      <c r="BD48" s="1">
        <v>5</v>
      </c>
      <c r="BE48" s="1" t="s">
        <v>66</v>
      </c>
      <c r="BF48" s="1" t="s">
        <v>102</v>
      </c>
      <c r="BG48" s="1" t="s">
        <v>70</v>
      </c>
    </row>
    <row r="49" spans="1:61" ht="15.75" customHeight="1">
      <c r="A49" s="2">
        <v>42139.616162812497</v>
      </c>
      <c r="B49" s="1" t="s">
        <v>80</v>
      </c>
      <c r="C49" s="1" t="s">
        <v>62</v>
      </c>
      <c r="D49" s="1" t="s">
        <v>63</v>
      </c>
      <c r="F49" s="1">
        <v>0</v>
      </c>
      <c r="G49" s="1" t="s">
        <v>64</v>
      </c>
      <c r="I49" s="1" t="s">
        <v>107</v>
      </c>
      <c r="J49" s="1" t="s">
        <v>66</v>
      </c>
      <c r="L49" s="1" t="s">
        <v>67</v>
      </c>
      <c r="M49" s="1" t="s">
        <v>109</v>
      </c>
      <c r="N49" s="1" t="s">
        <v>68</v>
      </c>
      <c r="Q49" s="1">
        <v>700</v>
      </c>
      <c r="T49" s="1" t="s">
        <v>85</v>
      </c>
      <c r="U49" s="1" t="s">
        <v>70</v>
      </c>
      <c r="V49" s="1" t="s">
        <v>66</v>
      </c>
      <c r="W49" s="1">
        <v>1700</v>
      </c>
      <c r="X49" s="1">
        <v>350</v>
      </c>
      <c r="Y49" s="1">
        <v>2</v>
      </c>
      <c r="AB49" s="1" t="s">
        <v>72</v>
      </c>
      <c r="AC49" s="1" t="s">
        <v>66</v>
      </c>
      <c r="AD49" s="1">
        <v>10</v>
      </c>
      <c r="AF49" s="1">
        <v>250</v>
      </c>
      <c r="AG49" s="1">
        <v>200</v>
      </c>
      <c r="AH49" s="1" t="s">
        <v>66</v>
      </c>
      <c r="AJ49" s="1" t="s">
        <v>66</v>
      </c>
      <c r="AK49" s="1" t="s">
        <v>66</v>
      </c>
      <c r="AM49" s="1" t="s">
        <v>73</v>
      </c>
      <c r="AN49" s="1" t="s">
        <v>73</v>
      </c>
      <c r="AO49" s="1" t="s">
        <v>73</v>
      </c>
      <c r="AP49" s="1" t="s">
        <v>75</v>
      </c>
      <c r="AQ49" s="1" t="s">
        <v>75</v>
      </c>
      <c r="AR49" s="1" t="s">
        <v>75</v>
      </c>
      <c r="AS49" s="1" t="s">
        <v>75</v>
      </c>
      <c r="AT49" s="1" t="s">
        <v>76</v>
      </c>
      <c r="AU49" s="1" t="s">
        <v>75</v>
      </c>
      <c r="AV49" s="1" t="s">
        <v>207</v>
      </c>
      <c r="AW49" s="1" t="s">
        <v>208</v>
      </c>
      <c r="AX49" s="1" t="s">
        <v>70</v>
      </c>
      <c r="AY49" s="1" t="s">
        <v>63</v>
      </c>
      <c r="BB49" s="1" t="s">
        <v>66</v>
      </c>
      <c r="BD49" s="1">
        <v>5</v>
      </c>
      <c r="BE49" s="1" t="s">
        <v>70</v>
      </c>
      <c r="BF49" s="1" t="s">
        <v>173</v>
      </c>
      <c r="BG49" s="1" t="s">
        <v>66</v>
      </c>
    </row>
    <row r="50" spans="1:61" ht="15.75" customHeight="1">
      <c r="A50" s="2">
        <v>42139.626584317128</v>
      </c>
      <c r="B50" s="1" t="s">
        <v>61</v>
      </c>
      <c r="C50" s="1" t="s">
        <v>62</v>
      </c>
      <c r="D50" s="1" t="s">
        <v>63</v>
      </c>
      <c r="G50" s="1" t="s">
        <v>64</v>
      </c>
      <c r="I50" s="1" t="s">
        <v>125</v>
      </c>
      <c r="J50" s="1" t="s">
        <v>66</v>
      </c>
      <c r="L50" s="1" t="s">
        <v>98</v>
      </c>
      <c r="M50" s="1">
        <v>2</v>
      </c>
      <c r="N50" s="1" t="s">
        <v>68</v>
      </c>
      <c r="Q50" s="1">
        <v>500</v>
      </c>
      <c r="T50" s="1" t="s">
        <v>85</v>
      </c>
      <c r="U50" s="1" t="s">
        <v>70</v>
      </c>
      <c r="V50" s="1" t="s">
        <v>66</v>
      </c>
      <c r="W50" s="1">
        <v>1700</v>
      </c>
      <c r="X50" s="1">
        <v>75</v>
      </c>
      <c r="Y50" s="1">
        <v>2</v>
      </c>
      <c r="AB50" s="1" t="s">
        <v>72</v>
      </c>
      <c r="AC50" s="1" t="s">
        <v>66</v>
      </c>
      <c r="AD50" s="1">
        <v>35</v>
      </c>
      <c r="AH50" s="1" t="s">
        <v>70</v>
      </c>
      <c r="AI50" s="1">
        <v>10000</v>
      </c>
      <c r="AJ50" s="1" t="s">
        <v>70</v>
      </c>
      <c r="AK50" s="1" t="s">
        <v>70</v>
      </c>
      <c r="AL50" s="1">
        <v>60000</v>
      </c>
      <c r="AM50" s="1" t="s">
        <v>110</v>
      </c>
      <c r="AN50" s="1" t="s">
        <v>73</v>
      </c>
      <c r="AO50" s="1" t="s">
        <v>73</v>
      </c>
      <c r="AP50" s="1" t="s">
        <v>79</v>
      </c>
      <c r="AQ50" s="1" t="s">
        <v>76</v>
      </c>
      <c r="AR50" s="1" t="s">
        <v>77</v>
      </c>
      <c r="AS50" s="1" t="s">
        <v>78</v>
      </c>
      <c r="AT50" s="1" t="s">
        <v>74</v>
      </c>
      <c r="AU50" s="1" t="s">
        <v>75</v>
      </c>
      <c r="AW50" s="1">
        <v>94</v>
      </c>
      <c r="AX50" s="1" t="s">
        <v>70</v>
      </c>
      <c r="AY50" s="1" t="s">
        <v>63</v>
      </c>
      <c r="BB50" s="1" t="s">
        <v>70</v>
      </c>
      <c r="BC50" s="1" t="s">
        <v>101</v>
      </c>
      <c r="BD50" s="1">
        <v>5</v>
      </c>
      <c r="BE50" s="1" t="s">
        <v>66</v>
      </c>
      <c r="BF50" s="1" t="s">
        <v>102</v>
      </c>
      <c r="BG50" s="1" t="s">
        <v>66</v>
      </c>
    </row>
    <row r="51" spans="1:61" ht="15.75" customHeight="1">
      <c r="A51" s="2">
        <v>42139.64714591435</v>
      </c>
      <c r="B51" s="1" t="s">
        <v>61</v>
      </c>
      <c r="C51" s="1" t="s">
        <v>62</v>
      </c>
      <c r="D51" s="1" t="s">
        <v>63</v>
      </c>
      <c r="E51" s="1" t="s">
        <v>82</v>
      </c>
      <c r="F51" s="1">
        <v>14</v>
      </c>
      <c r="G51" s="1" t="s">
        <v>64</v>
      </c>
      <c r="I51" s="1" t="s">
        <v>65</v>
      </c>
      <c r="J51" s="1" t="s">
        <v>66</v>
      </c>
      <c r="L51" s="1" t="s">
        <v>67</v>
      </c>
      <c r="M51" s="1">
        <v>1</v>
      </c>
      <c r="N51" s="1" t="s">
        <v>68</v>
      </c>
      <c r="Q51" s="1">
        <v>1000</v>
      </c>
      <c r="T51" s="1" t="s">
        <v>85</v>
      </c>
      <c r="U51" s="1" t="s">
        <v>70</v>
      </c>
      <c r="V51" s="1" t="s">
        <v>66</v>
      </c>
      <c r="W51" s="1">
        <v>1600</v>
      </c>
      <c r="X51" s="1">
        <v>100</v>
      </c>
      <c r="Y51" s="1">
        <v>1</v>
      </c>
      <c r="AB51" s="1" t="s">
        <v>72</v>
      </c>
      <c r="AC51" s="1" t="s">
        <v>66</v>
      </c>
      <c r="AD51" s="1">
        <v>15</v>
      </c>
      <c r="AF51" s="1">
        <v>350</v>
      </c>
      <c r="AG51" s="1">
        <v>400</v>
      </c>
      <c r="AH51" s="1" t="s">
        <v>66</v>
      </c>
      <c r="AJ51" s="1" t="s">
        <v>70</v>
      </c>
      <c r="AK51" s="1" t="s">
        <v>66</v>
      </c>
      <c r="AM51" s="1" t="s">
        <v>100</v>
      </c>
      <c r="AN51" s="1" t="s">
        <v>100</v>
      </c>
      <c r="AO51" s="1" t="s">
        <v>100</v>
      </c>
      <c r="AP51" s="1" t="s">
        <v>77</v>
      </c>
      <c r="AQ51" s="1" t="s">
        <v>75</v>
      </c>
      <c r="AR51" s="1" t="s">
        <v>79</v>
      </c>
      <c r="AS51" s="1" t="s">
        <v>78</v>
      </c>
      <c r="AT51" s="1" t="s">
        <v>76</v>
      </c>
      <c r="AU51" s="1" t="s">
        <v>74</v>
      </c>
      <c r="AX51" s="1" t="s">
        <v>70</v>
      </c>
      <c r="AY51" s="1" t="s">
        <v>63</v>
      </c>
      <c r="BB51" s="1" t="s">
        <v>70</v>
      </c>
      <c r="BC51" s="1" t="s">
        <v>101</v>
      </c>
      <c r="BD51" s="1">
        <v>5</v>
      </c>
      <c r="BE51" s="1" t="s">
        <v>66</v>
      </c>
      <c r="BF51" s="1" t="s">
        <v>120</v>
      </c>
      <c r="BG51" s="1" t="s">
        <v>70</v>
      </c>
    </row>
    <row r="52" spans="1:61" ht="15.75" customHeight="1">
      <c r="A52" s="2">
        <v>42139.709138877311</v>
      </c>
      <c r="B52" s="1" t="s">
        <v>61</v>
      </c>
      <c r="C52" s="1" t="s">
        <v>104</v>
      </c>
      <c r="D52" s="1" t="s">
        <v>63</v>
      </c>
      <c r="G52" s="1" t="s">
        <v>83</v>
      </c>
      <c r="H52" s="1">
        <v>112.94</v>
      </c>
      <c r="I52" s="1" t="s">
        <v>84</v>
      </c>
      <c r="J52" s="1" t="s">
        <v>70</v>
      </c>
      <c r="K52" s="1">
        <v>2000</v>
      </c>
      <c r="L52" s="1" t="s">
        <v>67</v>
      </c>
      <c r="M52" s="1">
        <v>1</v>
      </c>
      <c r="N52" s="1" t="s">
        <v>68</v>
      </c>
      <c r="Q52" s="1">
        <v>460</v>
      </c>
      <c r="T52" s="1" t="s">
        <v>69</v>
      </c>
      <c r="U52" s="1" t="s">
        <v>70</v>
      </c>
      <c r="V52" s="1" t="s">
        <v>66</v>
      </c>
      <c r="W52" s="1">
        <v>1577.36</v>
      </c>
      <c r="X52" s="1">
        <v>60</v>
      </c>
      <c r="Y52" s="1" t="s">
        <v>109</v>
      </c>
      <c r="AB52" s="1" t="s">
        <v>131</v>
      </c>
      <c r="AC52" s="1" t="s">
        <v>70</v>
      </c>
      <c r="AF52" s="1">
        <v>100</v>
      </c>
      <c r="AG52" s="1">
        <v>120</v>
      </c>
      <c r="AH52" s="1" t="s">
        <v>70</v>
      </c>
      <c r="AI52" s="1">
        <v>18000</v>
      </c>
      <c r="AJ52" s="1" t="s">
        <v>66</v>
      </c>
      <c r="AK52" s="1" t="s">
        <v>70</v>
      </c>
      <c r="AL52" s="1">
        <v>60000</v>
      </c>
      <c r="AM52" s="1" t="s">
        <v>73</v>
      </c>
      <c r="AN52" s="1" t="s">
        <v>73</v>
      </c>
      <c r="AO52" s="1" t="s">
        <v>73</v>
      </c>
      <c r="AP52" s="1" t="s">
        <v>76</v>
      </c>
      <c r="AQ52" s="1" t="s">
        <v>75</v>
      </c>
      <c r="AR52" s="1" t="s">
        <v>77</v>
      </c>
      <c r="AS52" s="1" t="s">
        <v>78</v>
      </c>
      <c r="AT52" s="1" t="s">
        <v>74</v>
      </c>
      <c r="AU52" s="1" t="s">
        <v>79</v>
      </c>
      <c r="AW52" s="3">
        <v>0.8</v>
      </c>
      <c r="AX52" s="1" t="s">
        <v>70</v>
      </c>
      <c r="AY52" s="1" t="s">
        <v>92</v>
      </c>
      <c r="BB52" s="1" t="s">
        <v>66</v>
      </c>
      <c r="BD52" s="1">
        <v>5</v>
      </c>
      <c r="BE52" s="1" t="s">
        <v>66</v>
      </c>
      <c r="BG52" s="1" t="s">
        <v>66</v>
      </c>
    </row>
    <row r="53" spans="1:61" ht="15.75" customHeight="1">
      <c r="A53" s="2">
        <v>42139.735043877314</v>
      </c>
      <c r="B53" s="1" t="s">
        <v>61</v>
      </c>
      <c r="C53" s="1" t="s">
        <v>62</v>
      </c>
      <c r="D53" s="1" t="s">
        <v>63</v>
      </c>
      <c r="F53" s="1">
        <v>14</v>
      </c>
      <c r="I53" s="1" t="s">
        <v>65</v>
      </c>
      <c r="J53" s="1" t="s">
        <v>66</v>
      </c>
      <c r="L53" s="1" t="s">
        <v>67</v>
      </c>
      <c r="M53" s="1">
        <v>1</v>
      </c>
      <c r="N53" s="1" t="s">
        <v>68</v>
      </c>
      <c r="Q53" s="1">
        <v>450</v>
      </c>
      <c r="T53" s="1" t="s">
        <v>69</v>
      </c>
      <c r="U53" s="1" t="s">
        <v>70</v>
      </c>
      <c r="V53" s="1" t="s">
        <v>66</v>
      </c>
      <c r="W53" s="1">
        <v>1700</v>
      </c>
      <c r="X53" s="1">
        <v>100</v>
      </c>
      <c r="Y53" s="1">
        <v>1</v>
      </c>
      <c r="AB53" s="1" t="s">
        <v>72</v>
      </c>
      <c r="AC53" s="1" t="s">
        <v>66</v>
      </c>
      <c r="AD53" s="1">
        <v>30</v>
      </c>
      <c r="AF53" s="1">
        <v>100</v>
      </c>
      <c r="AG53" s="1">
        <v>500</v>
      </c>
      <c r="AH53" s="1" t="s">
        <v>66</v>
      </c>
      <c r="AJ53" s="1" t="s">
        <v>70</v>
      </c>
      <c r="AM53" s="1" t="s">
        <v>100</v>
      </c>
      <c r="AN53" s="1" t="s">
        <v>73</v>
      </c>
      <c r="AO53" s="1" t="s">
        <v>73</v>
      </c>
      <c r="AP53" s="1" t="s">
        <v>79</v>
      </c>
      <c r="AQ53" s="1" t="s">
        <v>75</v>
      </c>
      <c r="AR53" s="1" t="s">
        <v>76</v>
      </c>
      <c r="AS53" s="1" t="s">
        <v>78</v>
      </c>
      <c r="AT53" s="1" t="s">
        <v>74</v>
      </c>
      <c r="AU53" s="1" t="s">
        <v>77</v>
      </c>
      <c r="AV53" s="1" t="s">
        <v>209</v>
      </c>
      <c r="AW53" s="1">
        <v>100</v>
      </c>
      <c r="AX53" s="1" t="s">
        <v>66</v>
      </c>
      <c r="AZ53" s="1" t="s">
        <v>70</v>
      </c>
      <c r="BA53" s="1">
        <v>5</v>
      </c>
      <c r="BE53" s="1" t="s">
        <v>66</v>
      </c>
      <c r="BH53" s="1" t="s">
        <v>210</v>
      </c>
      <c r="BI53" s="1" t="s">
        <v>66</v>
      </c>
    </row>
    <row r="54" spans="1:61" ht="15.75" customHeight="1">
      <c r="A54" s="2">
        <v>42139.843859328699</v>
      </c>
      <c r="B54" s="1" t="s">
        <v>61</v>
      </c>
      <c r="C54" s="1" t="s">
        <v>62</v>
      </c>
      <c r="D54" s="1" t="s">
        <v>63</v>
      </c>
      <c r="G54" s="1" t="s">
        <v>83</v>
      </c>
      <c r="I54" s="1" t="s">
        <v>107</v>
      </c>
      <c r="J54" s="1" t="s">
        <v>66</v>
      </c>
      <c r="L54" s="1" t="s">
        <v>67</v>
      </c>
      <c r="M54" s="1" t="s">
        <v>108</v>
      </c>
      <c r="N54" s="1" t="s">
        <v>68</v>
      </c>
      <c r="Q54" s="1">
        <v>1800</v>
      </c>
      <c r="T54" s="1" t="s">
        <v>85</v>
      </c>
      <c r="U54" s="1" t="s">
        <v>66</v>
      </c>
      <c r="V54" s="1" t="s">
        <v>66</v>
      </c>
      <c r="W54" s="1">
        <v>1400</v>
      </c>
      <c r="X54" s="1">
        <v>75</v>
      </c>
      <c r="Y54" s="1">
        <v>1</v>
      </c>
      <c r="AB54" s="1" t="s">
        <v>72</v>
      </c>
      <c r="AC54" s="1" t="s">
        <v>66</v>
      </c>
      <c r="AD54" s="1">
        <v>20</v>
      </c>
      <c r="AF54" s="1">
        <v>200</v>
      </c>
      <c r="AG54" s="1">
        <v>300</v>
      </c>
      <c r="AH54" s="1" t="s">
        <v>66</v>
      </c>
      <c r="AJ54" s="1" t="s">
        <v>70</v>
      </c>
      <c r="AK54" s="1" t="s">
        <v>70</v>
      </c>
      <c r="AM54" s="1" t="s">
        <v>100</v>
      </c>
      <c r="AN54" s="1" t="s">
        <v>73</v>
      </c>
      <c r="AO54" s="1" t="s">
        <v>73</v>
      </c>
      <c r="AP54" s="1" t="s">
        <v>76</v>
      </c>
      <c r="AQ54" s="1" t="s">
        <v>75</v>
      </c>
      <c r="AR54" s="1" t="s">
        <v>79</v>
      </c>
      <c r="AS54" s="1" t="s">
        <v>77</v>
      </c>
      <c r="AT54" s="1" t="s">
        <v>78</v>
      </c>
      <c r="AU54" s="1" t="s">
        <v>74</v>
      </c>
      <c r="AX54" s="1" t="s">
        <v>70</v>
      </c>
      <c r="AY54" s="1" t="s">
        <v>63</v>
      </c>
      <c r="BB54" s="1" t="s">
        <v>70</v>
      </c>
      <c r="BC54" s="1" t="s">
        <v>101</v>
      </c>
      <c r="BD54" s="1">
        <v>5</v>
      </c>
      <c r="BE54" s="1" t="s">
        <v>66</v>
      </c>
      <c r="BF54" s="1" t="s">
        <v>211</v>
      </c>
      <c r="BG54" s="1" t="s">
        <v>70</v>
      </c>
    </row>
    <row r="55" spans="1:61" ht="15.75" customHeight="1">
      <c r="A55" s="2">
        <v>42139.859086921293</v>
      </c>
      <c r="B55" s="1" t="s">
        <v>149</v>
      </c>
      <c r="C55" s="1" t="s">
        <v>62</v>
      </c>
      <c r="D55" s="1" t="s">
        <v>92</v>
      </c>
      <c r="G55" s="1" t="s">
        <v>83</v>
      </c>
      <c r="I55" s="1" t="s">
        <v>65</v>
      </c>
      <c r="J55" s="1" t="s">
        <v>66</v>
      </c>
      <c r="L55" s="1" t="s">
        <v>67</v>
      </c>
      <c r="M55" s="1">
        <v>2</v>
      </c>
      <c r="N55" s="1" t="s">
        <v>68</v>
      </c>
      <c r="Q55" s="1">
        <v>1127</v>
      </c>
      <c r="T55" s="1" t="s">
        <v>69</v>
      </c>
      <c r="U55" s="1" t="s">
        <v>70</v>
      </c>
      <c r="V55" s="1" t="s">
        <v>66</v>
      </c>
      <c r="X55" s="1">
        <v>250</v>
      </c>
      <c r="Y55" s="1">
        <v>3</v>
      </c>
      <c r="AB55" s="1" t="s">
        <v>72</v>
      </c>
      <c r="AC55" s="1" t="s">
        <v>66</v>
      </c>
      <c r="AD55" s="1">
        <v>5</v>
      </c>
      <c r="AF55" s="1">
        <v>100</v>
      </c>
      <c r="AG55" s="1">
        <v>1000</v>
      </c>
      <c r="AH55" s="1" t="s">
        <v>70</v>
      </c>
      <c r="AI55" s="1">
        <v>13000</v>
      </c>
      <c r="AJ55" s="1" t="s">
        <v>70</v>
      </c>
      <c r="AK55" s="1" t="s">
        <v>66</v>
      </c>
      <c r="AM55" s="1" t="s">
        <v>212</v>
      </c>
      <c r="AN55" s="1" t="s">
        <v>212</v>
      </c>
      <c r="AO55" s="1" t="s">
        <v>212</v>
      </c>
      <c r="AP55" s="1" t="s">
        <v>77</v>
      </c>
      <c r="AQ55" s="1" t="s">
        <v>75</v>
      </c>
      <c r="AR55" s="1" t="s">
        <v>76</v>
      </c>
      <c r="AS55" s="1" t="s">
        <v>79</v>
      </c>
      <c r="AT55" s="1" t="s">
        <v>78</v>
      </c>
      <c r="AU55" s="1" t="s">
        <v>74</v>
      </c>
      <c r="AV55" s="1" t="s">
        <v>213</v>
      </c>
      <c r="AW55" s="1">
        <v>100</v>
      </c>
      <c r="AX55" s="1" t="s">
        <v>70</v>
      </c>
      <c r="AY55" s="1" t="s">
        <v>92</v>
      </c>
      <c r="BB55" s="1" t="s">
        <v>70</v>
      </c>
      <c r="BC55" s="1" t="s">
        <v>112</v>
      </c>
      <c r="BD55" s="1">
        <v>5</v>
      </c>
      <c r="BE55" s="1" t="s">
        <v>66</v>
      </c>
      <c r="BF55" s="1" t="s">
        <v>214</v>
      </c>
      <c r="BG55" s="1" t="s">
        <v>70</v>
      </c>
    </row>
    <row r="56" spans="1:61" ht="15.75" customHeight="1">
      <c r="A56" s="2">
        <v>42140.332648900461</v>
      </c>
      <c r="B56" s="1" t="s">
        <v>61</v>
      </c>
      <c r="C56" s="1" t="s">
        <v>62</v>
      </c>
      <c r="D56" s="1" t="s">
        <v>63</v>
      </c>
      <c r="F56" s="1">
        <v>0</v>
      </c>
      <c r="G56" s="1" t="s">
        <v>64</v>
      </c>
      <c r="I56" s="1" t="s">
        <v>107</v>
      </c>
      <c r="J56" s="1" t="s">
        <v>66</v>
      </c>
      <c r="L56" s="1" t="s">
        <v>67</v>
      </c>
      <c r="M56" s="1" t="s">
        <v>108</v>
      </c>
      <c r="N56" s="1" t="s">
        <v>68</v>
      </c>
      <c r="Q56" s="1">
        <v>900</v>
      </c>
      <c r="T56" s="1" t="s">
        <v>69</v>
      </c>
      <c r="U56" s="1" t="s">
        <v>70</v>
      </c>
      <c r="V56" s="1" t="s">
        <v>66</v>
      </c>
      <c r="W56" s="1">
        <v>1500</v>
      </c>
      <c r="X56" s="1">
        <v>150</v>
      </c>
      <c r="Y56" s="1" t="s">
        <v>109</v>
      </c>
      <c r="AB56" s="1" t="s">
        <v>121</v>
      </c>
      <c r="AC56" s="1" t="s">
        <v>66</v>
      </c>
      <c r="AD56" s="1">
        <v>20</v>
      </c>
      <c r="AF56" s="1">
        <v>150</v>
      </c>
      <c r="AG56" s="1">
        <v>1200</v>
      </c>
      <c r="AH56" s="1" t="s">
        <v>70</v>
      </c>
      <c r="AI56" s="1">
        <v>14000</v>
      </c>
      <c r="AJ56" s="1" t="s">
        <v>66</v>
      </c>
      <c r="AK56" s="1" t="s">
        <v>70</v>
      </c>
      <c r="AL56" s="1">
        <v>50000</v>
      </c>
      <c r="AM56" s="1" t="s">
        <v>110</v>
      </c>
      <c r="AN56" s="1" t="s">
        <v>110</v>
      </c>
      <c r="AO56" s="1" t="s">
        <v>110</v>
      </c>
      <c r="AP56" s="1" t="s">
        <v>74</v>
      </c>
      <c r="AQ56" s="1" t="s">
        <v>75</v>
      </c>
      <c r="AR56" s="1" t="s">
        <v>79</v>
      </c>
      <c r="AS56" s="1" t="s">
        <v>77</v>
      </c>
      <c r="AT56" s="1" t="s">
        <v>78</v>
      </c>
      <c r="AU56" s="1" t="s">
        <v>76</v>
      </c>
      <c r="AW56" s="1" t="s">
        <v>215</v>
      </c>
      <c r="AX56" s="1" t="s">
        <v>70</v>
      </c>
      <c r="AY56" s="1" t="s">
        <v>92</v>
      </c>
      <c r="BB56" s="1" t="s">
        <v>70</v>
      </c>
      <c r="BC56" s="1" t="s">
        <v>101</v>
      </c>
      <c r="BD56" s="1">
        <v>5</v>
      </c>
      <c r="BE56" s="1" t="s">
        <v>66</v>
      </c>
      <c r="BF56" s="1" t="s">
        <v>210</v>
      </c>
      <c r="BG56" s="1" t="s">
        <v>70</v>
      </c>
    </row>
    <row r="57" spans="1:61" ht="15.75" customHeight="1">
      <c r="A57" s="2">
        <v>42140.520110787038</v>
      </c>
      <c r="C57" s="1" t="s">
        <v>104</v>
      </c>
      <c r="D57" s="1" t="s">
        <v>92</v>
      </c>
      <c r="E57" s="1" t="s">
        <v>216</v>
      </c>
      <c r="F57" s="1">
        <v>60</v>
      </c>
      <c r="G57" s="1" t="s">
        <v>64</v>
      </c>
      <c r="I57" s="1" t="s">
        <v>84</v>
      </c>
      <c r="J57" s="1" t="s">
        <v>66</v>
      </c>
      <c r="L57" s="1" t="s">
        <v>67</v>
      </c>
      <c r="M57" s="1">
        <v>2</v>
      </c>
      <c r="N57" s="1" t="s">
        <v>68</v>
      </c>
      <c r="Q57" s="1">
        <v>1090</v>
      </c>
      <c r="T57" s="1" t="s">
        <v>69</v>
      </c>
      <c r="U57" s="1" t="s">
        <v>70</v>
      </c>
      <c r="V57" s="1" t="s">
        <v>66</v>
      </c>
      <c r="W57" s="1">
        <v>1200</v>
      </c>
      <c r="X57" s="1">
        <v>75</v>
      </c>
      <c r="Y57" s="1">
        <v>2</v>
      </c>
      <c r="AB57" s="1" t="s">
        <v>72</v>
      </c>
      <c r="AC57" s="1" t="s">
        <v>66</v>
      </c>
      <c r="AD57" s="1">
        <v>30</v>
      </c>
      <c r="AF57" s="1">
        <v>100</v>
      </c>
      <c r="AG57" s="1">
        <v>0</v>
      </c>
      <c r="AH57" s="1" t="s">
        <v>66</v>
      </c>
      <c r="AJ57" s="1" t="s">
        <v>66</v>
      </c>
      <c r="AK57" s="1" t="s">
        <v>66</v>
      </c>
      <c r="AM57" s="1" t="s">
        <v>146</v>
      </c>
      <c r="AN57" s="1" t="s">
        <v>146</v>
      </c>
      <c r="AO57" s="1" t="s">
        <v>146</v>
      </c>
      <c r="AP57" s="1" t="s">
        <v>75</v>
      </c>
      <c r="AQ57" s="1" t="s">
        <v>76</v>
      </c>
      <c r="AR57" s="1" t="s">
        <v>79</v>
      </c>
      <c r="AS57" s="1" t="s">
        <v>77</v>
      </c>
      <c r="AT57" s="1" t="s">
        <v>78</v>
      </c>
      <c r="AU57" s="1" t="s">
        <v>74</v>
      </c>
      <c r="AW57" s="1">
        <v>33</v>
      </c>
      <c r="AX57" s="1" t="s">
        <v>66</v>
      </c>
      <c r="AZ57" s="1" t="s">
        <v>70</v>
      </c>
      <c r="BA57" s="1">
        <v>5</v>
      </c>
      <c r="BE57" s="1" t="s">
        <v>66</v>
      </c>
      <c r="BH57" s="1" t="s">
        <v>91</v>
      </c>
      <c r="BI57" s="1" t="s">
        <v>66</v>
      </c>
    </row>
    <row r="58" spans="1:61" ht="15.75" customHeight="1">
      <c r="A58" s="2">
        <v>42141.210339178244</v>
      </c>
      <c r="B58" s="1" t="s">
        <v>80</v>
      </c>
      <c r="C58" s="1" t="s">
        <v>62</v>
      </c>
      <c r="D58" s="1" t="s">
        <v>63</v>
      </c>
      <c r="E58" s="1" t="s">
        <v>106</v>
      </c>
      <c r="F58" s="1">
        <v>3</v>
      </c>
      <c r="G58" s="1" t="s">
        <v>64</v>
      </c>
      <c r="I58" s="1" t="s">
        <v>84</v>
      </c>
      <c r="J58" s="1" t="s">
        <v>66</v>
      </c>
      <c r="L58" s="1" t="s">
        <v>67</v>
      </c>
      <c r="M58" s="1">
        <v>1</v>
      </c>
      <c r="N58" s="1" t="s">
        <v>68</v>
      </c>
      <c r="Q58" s="1">
        <v>500</v>
      </c>
      <c r="T58" s="1" t="s">
        <v>85</v>
      </c>
      <c r="U58" s="1" t="s">
        <v>70</v>
      </c>
      <c r="V58" s="1" t="s">
        <v>66</v>
      </c>
      <c r="W58" s="1">
        <v>1650</v>
      </c>
      <c r="X58" s="1">
        <v>100</v>
      </c>
      <c r="Y58" s="1">
        <v>1</v>
      </c>
      <c r="AB58" s="1" t="s">
        <v>131</v>
      </c>
      <c r="AC58" s="1" t="s">
        <v>66</v>
      </c>
      <c r="AF58" s="1">
        <v>0</v>
      </c>
      <c r="AG58" s="1">
        <v>0</v>
      </c>
      <c r="AH58" s="1" t="s">
        <v>66</v>
      </c>
      <c r="AJ58" s="1" t="s">
        <v>66</v>
      </c>
      <c r="AK58" s="1" t="s">
        <v>70</v>
      </c>
      <c r="AL58" s="1">
        <v>2700</v>
      </c>
      <c r="AM58" s="1" t="s">
        <v>217</v>
      </c>
      <c r="AN58" s="1" t="s">
        <v>146</v>
      </c>
      <c r="AO58" s="1" t="s">
        <v>146</v>
      </c>
      <c r="AP58" s="1" t="s">
        <v>75</v>
      </c>
      <c r="AQ58" s="1" t="s">
        <v>75</v>
      </c>
      <c r="AR58" s="1" t="s">
        <v>76</v>
      </c>
      <c r="AS58" s="1" t="s">
        <v>79</v>
      </c>
      <c r="AT58" s="1" t="s">
        <v>77</v>
      </c>
      <c r="AU58" s="1" t="s">
        <v>76</v>
      </c>
      <c r="AV58" s="1" t="s">
        <v>218</v>
      </c>
      <c r="AW58" s="3">
        <v>0.9</v>
      </c>
      <c r="AX58" s="1" t="s">
        <v>66</v>
      </c>
      <c r="AZ58" s="1" t="s">
        <v>66</v>
      </c>
      <c r="BA58" s="1">
        <v>5</v>
      </c>
      <c r="BE58" s="1" t="s">
        <v>70</v>
      </c>
      <c r="BH58" s="1" t="s">
        <v>219</v>
      </c>
      <c r="BI58" s="1" t="s">
        <v>70</v>
      </c>
    </row>
    <row r="59" spans="1:61" ht="15.75" customHeight="1">
      <c r="A59" s="2">
        <v>42141.647727870368</v>
      </c>
      <c r="B59" s="1" t="s">
        <v>80</v>
      </c>
      <c r="C59" s="1" t="s">
        <v>62</v>
      </c>
      <c r="D59" s="1" t="s">
        <v>63</v>
      </c>
      <c r="E59" s="1" t="s">
        <v>106</v>
      </c>
      <c r="F59" s="1">
        <v>3</v>
      </c>
      <c r="G59" s="1" t="s">
        <v>64</v>
      </c>
      <c r="I59" s="1" t="s">
        <v>84</v>
      </c>
      <c r="J59" s="1" t="s">
        <v>66</v>
      </c>
      <c r="L59" s="1" t="s">
        <v>67</v>
      </c>
      <c r="M59" s="1">
        <v>1</v>
      </c>
      <c r="N59" s="1" t="s">
        <v>68</v>
      </c>
      <c r="Q59" s="1">
        <v>500</v>
      </c>
      <c r="T59" s="1" t="s">
        <v>85</v>
      </c>
      <c r="U59" s="1" t="s">
        <v>70</v>
      </c>
      <c r="V59" s="1" t="s">
        <v>66</v>
      </c>
      <c r="W59" s="1">
        <v>1650</v>
      </c>
      <c r="X59" s="1">
        <v>100</v>
      </c>
      <c r="Y59" s="1">
        <v>1</v>
      </c>
      <c r="AB59" s="1" t="s">
        <v>131</v>
      </c>
      <c r="AC59" s="1" t="s">
        <v>66</v>
      </c>
      <c r="AF59" s="1">
        <v>0</v>
      </c>
      <c r="AG59" s="1">
        <v>0</v>
      </c>
      <c r="AH59" s="1" t="s">
        <v>66</v>
      </c>
      <c r="AJ59" s="1" t="s">
        <v>66</v>
      </c>
      <c r="AK59" s="1" t="s">
        <v>70</v>
      </c>
      <c r="AL59" s="1">
        <v>2700</v>
      </c>
      <c r="AM59" s="1" t="s">
        <v>217</v>
      </c>
      <c r="AN59" s="1" t="s">
        <v>146</v>
      </c>
      <c r="AO59" s="1" t="s">
        <v>146</v>
      </c>
      <c r="AP59" s="1" t="s">
        <v>75</v>
      </c>
      <c r="AQ59" s="1" t="s">
        <v>75</v>
      </c>
      <c r="AR59" s="1" t="s">
        <v>76</v>
      </c>
      <c r="AS59" s="1" t="s">
        <v>79</v>
      </c>
      <c r="AT59" s="1" t="s">
        <v>77</v>
      </c>
      <c r="AU59" s="1" t="s">
        <v>76</v>
      </c>
      <c r="AV59" s="1" t="s">
        <v>218</v>
      </c>
      <c r="AW59" s="3">
        <v>0.9</v>
      </c>
      <c r="AX59" s="1" t="s">
        <v>66</v>
      </c>
      <c r="AZ59" s="1" t="s">
        <v>66</v>
      </c>
      <c r="BA59" s="1">
        <v>5</v>
      </c>
      <c r="BE59" s="1" t="s">
        <v>70</v>
      </c>
      <c r="BH59" s="1" t="s">
        <v>219</v>
      </c>
      <c r="BI59" s="1" t="s">
        <v>70</v>
      </c>
    </row>
    <row r="60" spans="1:61" ht="15.75" customHeight="1">
      <c r="A60" s="2">
        <v>42142.37559679398</v>
      </c>
      <c r="B60" s="1" t="s">
        <v>61</v>
      </c>
      <c r="C60" s="1" t="s">
        <v>104</v>
      </c>
      <c r="D60" s="1" t="s">
        <v>63</v>
      </c>
      <c r="F60" s="1">
        <v>14</v>
      </c>
      <c r="G60" s="1" t="s">
        <v>64</v>
      </c>
      <c r="I60" s="1" t="s">
        <v>107</v>
      </c>
      <c r="J60" s="1" t="s">
        <v>66</v>
      </c>
      <c r="L60" s="1" t="s">
        <v>67</v>
      </c>
      <c r="M60" s="1">
        <v>1</v>
      </c>
      <c r="N60" s="1" t="s">
        <v>68</v>
      </c>
      <c r="Q60" s="1">
        <v>416</v>
      </c>
      <c r="T60" s="1" t="s">
        <v>69</v>
      </c>
      <c r="U60" s="1" t="s">
        <v>70</v>
      </c>
      <c r="V60" s="1" t="s">
        <v>66</v>
      </c>
      <c r="W60" s="1">
        <v>1600</v>
      </c>
      <c r="X60" s="1">
        <v>300</v>
      </c>
      <c r="Y60" s="1" t="s">
        <v>71</v>
      </c>
      <c r="AB60" s="1" t="s">
        <v>220</v>
      </c>
      <c r="AC60" s="1" t="s">
        <v>70</v>
      </c>
      <c r="AD60" s="1">
        <v>10</v>
      </c>
      <c r="AF60" s="1">
        <v>105</v>
      </c>
      <c r="AG60" s="1">
        <v>1100</v>
      </c>
      <c r="AH60" s="1" t="s">
        <v>70</v>
      </c>
      <c r="AI60" s="1">
        <v>15000</v>
      </c>
      <c r="AJ60" s="1" t="s">
        <v>70</v>
      </c>
      <c r="AK60" s="1" t="s">
        <v>70</v>
      </c>
      <c r="AL60" s="1">
        <v>1500</v>
      </c>
      <c r="AM60" s="1" t="s">
        <v>221</v>
      </c>
      <c r="AN60" s="1" t="s">
        <v>73</v>
      </c>
      <c r="AO60" s="1" t="s">
        <v>73</v>
      </c>
      <c r="AP60" s="1" t="s">
        <v>76</v>
      </c>
      <c r="AQ60" s="1" t="s">
        <v>75</v>
      </c>
      <c r="AR60" s="1" t="s">
        <v>79</v>
      </c>
      <c r="AS60" s="1" t="s">
        <v>78</v>
      </c>
      <c r="AT60" s="1" t="s">
        <v>77</v>
      </c>
      <c r="AU60" s="1" t="s">
        <v>74</v>
      </c>
      <c r="AW60" s="1">
        <v>80</v>
      </c>
      <c r="AX60" s="1" t="s">
        <v>66</v>
      </c>
      <c r="AZ60" s="1" t="s">
        <v>66</v>
      </c>
      <c r="BA60" s="1">
        <v>4</v>
      </c>
      <c r="BE60" s="1" t="s">
        <v>66</v>
      </c>
      <c r="BH60" s="1" t="s">
        <v>222</v>
      </c>
      <c r="BI60" s="1" t="s">
        <v>70</v>
      </c>
    </row>
    <row r="61" spans="1:61" ht="15.75" customHeight="1">
      <c r="A61" s="2">
        <v>42142.381496261572</v>
      </c>
      <c r="B61" s="1" t="s">
        <v>61</v>
      </c>
      <c r="C61" s="1" t="s">
        <v>62</v>
      </c>
      <c r="D61" s="1">
        <v>0.73</v>
      </c>
      <c r="G61" s="1" t="s">
        <v>64</v>
      </c>
      <c r="I61" s="1" t="s">
        <v>107</v>
      </c>
      <c r="J61" s="1" t="s">
        <v>70</v>
      </c>
      <c r="K61" s="1">
        <v>500</v>
      </c>
      <c r="L61" s="1" t="s">
        <v>67</v>
      </c>
      <c r="M61" s="1" t="s">
        <v>108</v>
      </c>
      <c r="N61" s="1" t="s">
        <v>68</v>
      </c>
      <c r="Q61" s="1">
        <v>640</v>
      </c>
      <c r="T61" s="1" t="s">
        <v>69</v>
      </c>
      <c r="U61" s="1" t="s">
        <v>70</v>
      </c>
      <c r="V61" s="1" t="s">
        <v>66</v>
      </c>
      <c r="W61" s="1">
        <v>1600</v>
      </c>
      <c r="X61" s="1">
        <v>100</v>
      </c>
      <c r="Y61" s="1" t="s">
        <v>71</v>
      </c>
      <c r="AB61" s="1" t="s">
        <v>121</v>
      </c>
      <c r="AC61" s="1" t="s">
        <v>66</v>
      </c>
      <c r="AF61" s="1">
        <v>100</v>
      </c>
      <c r="AG61" s="1">
        <v>1600</v>
      </c>
      <c r="AH61" s="1" t="s">
        <v>70</v>
      </c>
      <c r="AI61" s="1">
        <v>16000</v>
      </c>
      <c r="AJ61" s="1" t="s">
        <v>70</v>
      </c>
      <c r="AK61" s="1" t="s">
        <v>66</v>
      </c>
      <c r="AM61" s="1" t="s">
        <v>73</v>
      </c>
      <c r="AN61" s="1" t="s">
        <v>73</v>
      </c>
      <c r="AO61" s="1" t="s">
        <v>73</v>
      </c>
      <c r="AP61" s="1" t="s">
        <v>76</v>
      </c>
      <c r="AQ61" s="1" t="s">
        <v>75</v>
      </c>
      <c r="AR61" s="1" t="s">
        <v>78</v>
      </c>
      <c r="AS61" s="1" t="s">
        <v>77</v>
      </c>
      <c r="AT61" s="1" t="s">
        <v>79</v>
      </c>
      <c r="AU61" s="1" t="s">
        <v>74</v>
      </c>
      <c r="AW61" s="1">
        <v>100</v>
      </c>
      <c r="AX61" s="1" t="s">
        <v>66</v>
      </c>
      <c r="AZ61" s="1" t="s">
        <v>66</v>
      </c>
      <c r="BA61" s="1">
        <v>2</v>
      </c>
      <c r="BE61" s="1" t="s">
        <v>66</v>
      </c>
      <c r="BI61" s="1" t="s">
        <v>70</v>
      </c>
    </row>
    <row r="62" spans="1:61" ht="15.75" customHeight="1">
      <c r="A62" s="2">
        <v>42142.399895567127</v>
      </c>
      <c r="B62" s="1" t="s">
        <v>164</v>
      </c>
      <c r="C62" s="1" t="s">
        <v>104</v>
      </c>
      <c r="D62" s="1" t="s">
        <v>63</v>
      </c>
      <c r="F62" s="1">
        <v>6</v>
      </c>
      <c r="G62" s="1" t="s">
        <v>64</v>
      </c>
      <c r="I62" s="1" t="s">
        <v>84</v>
      </c>
      <c r="J62" s="1" t="s">
        <v>66</v>
      </c>
      <c r="L62" s="1" t="s">
        <v>67</v>
      </c>
      <c r="M62" s="1">
        <v>1</v>
      </c>
      <c r="N62" s="1" t="s">
        <v>68</v>
      </c>
      <c r="Q62" s="1">
        <v>412</v>
      </c>
      <c r="T62" s="1" t="s">
        <v>85</v>
      </c>
      <c r="U62" s="1" t="s">
        <v>70</v>
      </c>
      <c r="V62" s="1" t="s">
        <v>66</v>
      </c>
      <c r="W62" s="1">
        <v>1577.36</v>
      </c>
      <c r="X62" s="1">
        <v>150</v>
      </c>
      <c r="Y62" s="1">
        <v>3</v>
      </c>
      <c r="AB62" s="1" t="s">
        <v>72</v>
      </c>
      <c r="AC62" s="1" t="s">
        <v>66</v>
      </c>
      <c r="AD62" s="1">
        <v>30</v>
      </c>
      <c r="AF62" s="1">
        <v>90</v>
      </c>
      <c r="AG62" s="1">
        <v>90</v>
      </c>
      <c r="AH62" s="1" t="s">
        <v>66</v>
      </c>
      <c r="AJ62" s="1" t="s">
        <v>70</v>
      </c>
      <c r="AK62" s="1" t="s">
        <v>66</v>
      </c>
      <c r="AM62" s="1" t="s">
        <v>146</v>
      </c>
      <c r="AN62" s="1" t="s">
        <v>146</v>
      </c>
      <c r="AO62" s="1" t="s">
        <v>146</v>
      </c>
      <c r="AP62" s="1" t="s">
        <v>76</v>
      </c>
      <c r="AQ62" s="1" t="s">
        <v>79</v>
      </c>
      <c r="AR62" s="1" t="s">
        <v>74</v>
      </c>
      <c r="AS62" s="1" t="s">
        <v>78</v>
      </c>
      <c r="AT62" s="1" t="s">
        <v>77</v>
      </c>
      <c r="AU62" s="1" t="s">
        <v>75</v>
      </c>
      <c r="AW62" s="3">
        <v>1</v>
      </c>
      <c r="AY62" s="1" t="s">
        <v>223</v>
      </c>
      <c r="BB62" s="1" t="s">
        <v>66</v>
      </c>
      <c r="BD62" s="1">
        <v>5</v>
      </c>
      <c r="BE62" s="1" t="s">
        <v>66</v>
      </c>
      <c r="BF62" s="1" t="s">
        <v>224</v>
      </c>
      <c r="BG62" s="1" t="s">
        <v>70</v>
      </c>
    </row>
    <row r="63" spans="1:61" ht="15.75" customHeight="1">
      <c r="A63" s="2">
        <v>42142.428000555556</v>
      </c>
      <c r="B63" s="1" t="s">
        <v>61</v>
      </c>
      <c r="C63" s="1" t="s">
        <v>62</v>
      </c>
      <c r="D63" s="1" t="s">
        <v>63</v>
      </c>
      <c r="G63" s="1" t="s">
        <v>93</v>
      </c>
      <c r="I63" s="1" t="s">
        <v>84</v>
      </c>
      <c r="J63" s="1" t="s">
        <v>66</v>
      </c>
      <c r="L63" s="1" t="s">
        <v>67</v>
      </c>
      <c r="M63" s="1">
        <v>1</v>
      </c>
      <c r="N63" s="1" t="s">
        <v>68</v>
      </c>
      <c r="Q63" s="1">
        <v>550</v>
      </c>
      <c r="T63" s="1" t="s">
        <v>85</v>
      </c>
      <c r="U63" s="1" t="s">
        <v>70</v>
      </c>
      <c r="V63" s="1" t="s">
        <v>66</v>
      </c>
      <c r="W63" s="1">
        <v>1700</v>
      </c>
      <c r="X63" s="1">
        <v>60</v>
      </c>
      <c r="Y63" s="1">
        <v>2</v>
      </c>
      <c r="AB63" s="1" t="s">
        <v>72</v>
      </c>
      <c r="AC63" s="1" t="s">
        <v>66</v>
      </c>
      <c r="AD63" s="1">
        <v>18</v>
      </c>
      <c r="AF63" s="1">
        <v>175</v>
      </c>
      <c r="AH63" s="1" t="s">
        <v>66</v>
      </c>
      <c r="AJ63" s="1" t="s">
        <v>66</v>
      </c>
      <c r="AK63" s="1" t="s">
        <v>70</v>
      </c>
      <c r="AL63" s="4">
        <v>21000</v>
      </c>
      <c r="AM63" s="1" t="s">
        <v>100</v>
      </c>
      <c r="AN63" s="1" t="s">
        <v>73</v>
      </c>
      <c r="AO63" s="1" t="s">
        <v>100</v>
      </c>
      <c r="AP63" s="1" t="s">
        <v>75</v>
      </c>
      <c r="AQ63" s="1" t="s">
        <v>76</v>
      </c>
      <c r="AR63" s="1" t="s">
        <v>79</v>
      </c>
      <c r="AS63" s="1" t="s">
        <v>78</v>
      </c>
      <c r="AT63" s="1" t="s">
        <v>74</v>
      </c>
      <c r="AU63" s="1" t="s">
        <v>77</v>
      </c>
      <c r="AW63" s="1">
        <v>100</v>
      </c>
      <c r="AX63" s="1" t="s">
        <v>70</v>
      </c>
      <c r="AY63" s="1" t="s">
        <v>63</v>
      </c>
      <c r="BB63" s="1" t="s">
        <v>66</v>
      </c>
      <c r="BD63" s="1">
        <v>1</v>
      </c>
      <c r="BE63" s="1" t="s">
        <v>66</v>
      </c>
      <c r="BF63" s="1" t="s">
        <v>120</v>
      </c>
      <c r="BG63" s="1" t="s">
        <v>70</v>
      </c>
    </row>
    <row r="64" spans="1:61" ht="15.75" customHeight="1">
      <c r="A64" s="2">
        <v>42142.442159687504</v>
      </c>
      <c r="B64" s="1" t="s">
        <v>61</v>
      </c>
      <c r="C64" s="1" t="s">
        <v>62</v>
      </c>
      <c r="D64" s="1" t="s">
        <v>63</v>
      </c>
      <c r="F64" s="1">
        <v>7</v>
      </c>
      <c r="G64" s="1" t="s">
        <v>64</v>
      </c>
      <c r="I64" s="1" t="s">
        <v>125</v>
      </c>
      <c r="J64" s="1" t="s">
        <v>66</v>
      </c>
      <c r="L64" s="1" t="s">
        <v>67</v>
      </c>
      <c r="M64" s="1" t="s">
        <v>108</v>
      </c>
      <c r="N64" s="1" t="s">
        <v>68</v>
      </c>
      <c r="Q64" s="1">
        <v>775</v>
      </c>
      <c r="T64" s="1" t="s">
        <v>85</v>
      </c>
      <c r="U64" s="1" t="s">
        <v>70</v>
      </c>
      <c r="V64" s="1" t="s">
        <v>66</v>
      </c>
      <c r="W64" s="1">
        <v>2000</v>
      </c>
      <c r="X64" s="1">
        <v>60</v>
      </c>
      <c r="Y64" s="1">
        <v>4</v>
      </c>
      <c r="AB64" s="1" t="s">
        <v>72</v>
      </c>
      <c r="AC64" s="1" t="s">
        <v>66</v>
      </c>
      <c r="AD64" s="1">
        <v>10</v>
      </c>
      <c r="AF64" s="1">
        <v>200</v>
      </c>
      <c r="AG64" s="1">
        <v>1000</v>
      </c>
      <c r="AH64" s="1" t="s">
        <v>66</v>
      </c>
      <c r="AJ64" s="1" t="s">
        <v>70</v>
      </c>
      <c r="AK64" s="1" t="s">
        <v>70</v>
      </c>
      <c r="AL64" s="1">
        <v>25000</v>
      </c>
      <c r="AM64" s="1" t="s">
        <v>225</v>
      </c>
      <c r="AN64" s="1" t="s">
        <v>73</v>
      </c>
      <c r="AO64" s="1" t="s">
        <v>226</v>
      </c>
      <c r="AP64" s="1" t="s">
        <v>74</v>
      </c>
      <c r="AQ64" s="1" t="s">
        <v>76</v>
      </c>
      <c r="AR64" s="1" t="s">
        <v>79</v>
      </c>
      <c r="AS64" s="1" t="s">
        <v>77</v>
      </c>
      <c r="AT64" s="1" t="s">
        <v>78</v>
      </c>
      <c r="AU64" s="1" t="s">
        <v>75</v>
      </c>
      <c r="AV64" s="1" t="s">
        <v>227</v>
      </c>
      <c r="AW64" s="1">
        <v>93</v>
      </c>
      <c r="AX64" s="1" t="s">
        <v>70</v>
      </c>
      <c r="AY64" s="1" t="s">
        <v>92</v>
      </c>
      <c r="BB64" s="1" t="s">
        <v>70</v>
      </c>
      <c r="BC64" s="1" t="s">
        <v>101</v>
      </c>
      <c r="BD64" s="1">
        <v>5</v>
      </c>
      <c r="BE64" s="1" t="s">
        <v>66</v>
      </c>
      <c r="BG64" s="1" t="s">
        <v>70</v>
      </c>
    </row>
    <row r="65" spans="1:61" ht="15.75" customHeight="1">
      <c r="A65" s="2">
        <v>42142.484726064809</v>
      </c>
      <c r="B65" s="1" t="s">
        <v>61</v>
      </c>
      <c r="C65" s="1" t="s">
        <v>62</v>
      </c>
      <c r="D65" s="1" t="s">
        <v>63</v>
      </c>
      <c r="H65" s="1">
        <v>75</v>
      </c>
      <c r="I65" s="1" t="s">
        <v>141</v>
      </c>
      <c r="J65" s="1" t="s">
        <v>70</v>
      </c>
      <c r="K65" s="1">
        <v>1300</v>
      </c>
      <c r="L65" s="1" t="s">
        <v>67</v>
      </c>
      <c r="M65" s="1">
        <v>1</v>
      </c>
      <c r="N65" s="1" t="s">
        <v>68</v>
      </c>
      <c r="Q65" s="1">
        <v>550</v>
      </c>
      <c r="T65" s="1" t="s">
        <v>69</v>
      </c>
      <c r="U65" s="1" t="s">
        <v>70</v>
      </c>
      <c r="V65" s="1" t="s">
        <v>70</v>
      </c>
      <c r="W65" s="1">
        <v>1650</v>
      </c>
      <c r="X65" s="1">
        <v>80</v>
      </c>
      <c r="Y65" s="1">
        <v>1</v>
      </c>
      <c r="AB65" s="1" t="s">
        <v>121</v>
      </c>
      <c r="AC65" s="1" t="s">
        <v>66</v>
      </c>
      <c r="AF65" s="1">
        <v>100</v>
      </c>
      <c r="AG65" s="1">
        <v>600</v>
      </c>
      <c r="AH65" s="1" t="s">
        <v>66</v>
      </c>
      <c r="AJ65" s="1" t="s">
        <v>66</v>
      </c>
      <c r="AK65" s="1" t="s">
        <v>66</v>
      </c>
      <c r="AM65" s="1" t="s">
        <v>110</v>
      </c>
      <c r="AN65" s="1" t="s">
        <v>110</v>
      </c>
      <c r="AO65" s="1" t="s">
        <v>110</v>
      </c>
      <c r="AP65" s="1" t="s">
        <v>75</v>
      </c>
      <c r="AQ65" s="1" t="s">
        <v>79</v>
      </c>
      <c r="AR65" s="1" t="s">
        <v>76</v>
      </c>
      <c r="AS65" s="1" t="s">
        <v>74</v>
      </c>
      <c r="AT65" s="1" t="s">
        <v>78</v>
      </c>
      <c r="AU65" s="1" t="s">
        <v>77</v>
      </c>
      <c r="AW65" s="1">
        <v>80</v>
      </c>
      <c r="AX65" s="1" t="s">
        <v>70</v>
      </c>
      <c r="AY65" s="1" t="s">
        <v>92</v>
      </c>
      <c r="BB65" s="1" t="s">
        <v>66</v>
      </c>
      <c r="BD65" s="1">
        <v>5</v>
      </c>
      <c r="BE65" s="1" t="s">
        <v>70</v>
      </c>
      <c r="BF65" s="1" t="s">
        <v>184</v>
      </c>
      <c r="BG65" s="1" t="s">
        <v>70</v>
      </c>
    </row>
    <row r="66" spans="1:61" ht="15.75" customHeight="1">
      <c r="A66" s="2">
        <v>42142.54443228009</v>
      </c>
      <c r="B66" s="1" t="s">
        <v>164</v>
      </c>
      <c r="C66" s="1" t="s">
        <v>104</v>
      </c>
      <c r="D66" s="1" t="s">
        <v>63</v>
      </c>
      <c r="G66" s="1" t="s">
        <v>64</v>
      </c>
      <c r="I66" s="1" t="s">
        <v>107</v>
      </c>
      <c r="J66" s="1" t="s">
        <v>66</v>
      </c>
      <c r="L66" s="1" t="s">
        <v>67</v>
      </c>
      <c r="M66" s="1">
        <v>2</v>
      </c>
      <c r="N66" s="1" t="s">
        <v>68</v>
      </c>
      <c r="Q66" s="1">
        <v>1000</v>
      </c>
      <c r="T66" s="1" t="s">
        <v>69</v>
      </c>
      <c r="U66" s="1" t="s">
        <v>70</v>
      </c>
      <c r="V66" s="1" t="s">
        <v>66</v>
      </c>
      <c r="W66" s="1">
        <v>200</v>
      </c>
      <c r="X66" s="1">
        <v>300</v>
      </c>
      <c r="Y66" s="1">
        <v>2</v>
      </c>
      <c r="AB66" s="1" t="s">
        <v>72</v>
      </c>
      <c r="AC66" s="1" t="s">
        <v>66</v>
      </c>
      <c r="AD66" s="1">
        <v>70</v>
      </c>
      <c r="AF66" s="1">
        <v>700</v>
      </c>
      <c r="AG66" s="1">
        <v>500</v>
      </c>
      <c r="AH66" s="1" t="s">
        <v>66</v>
      </c>
      <c r="AJ66" s="1" t="s">
        <v>70</v>
      </c>
      <c r="AK66" s="1" t="s">
        <v>66</v>
      </c>
      <c r="AM66" s="1" t="s">
        <v>146</v>
      </c>
      <c r="AN66" s="1" t="s">
        <v>146</v>
      </c>
      <c r="AO66" s="1" t="s">
        <v>146</v>
      </c>
      <c r="AP66" s="1" t="s">
        <v>76</v>
      </c>
      <c r="AQ66" s="1" t="s">
        <v>75</v>
      </c>
      <c r="AR66" s="1" t="s">
        <v>79</v>
      </c>
      <c r="AS66" s="1" t="s">
        <v>77</v>
      </c>
      <c r="AT66" s="1" t="s">
        <v>78</v>
      </c>
      <c r="AU66" s="1" t="s">
        <v>74</v>
      </c>
      <c r="AW66" s="1">
        <v>100</v>
      </c>
      <c r="AX66" s="1" t="s">
        <v>66</v>
      </c>
      <c r="AZ66" s="1" t="s">
        <v>70</v>
      </c>
      <c r="BA66" s="1">
        <v>5</v>
      </c>
      <c r="BE66" s="1" t="s">
        <v>66</v>
      </c>
      <c r="BI66" s="1" t="s">
        <v>70</v>
      </c>
    </row>
    <row r="67" spans="1:61" ht="15.75" customHeight="1">
      <c r="A67" s="2">
        <v>42142.65408148148</v>
      </c>
      <c r="B67" s="1" t="s">
        <v>61</v>
      </c>
      <c r="C67" s="1" t="s">
        <v>62</v>
      </c>
      <c r="D67" s="1" t="s">
        <v>63</v>
      </c>
      <c r="E67" s="1" t="s">
        <v>106</v>
      </c>
      <c r="F67" s="1">
        <v>3</v>
      </c>
      <c r="G67" s="1" t="s">
        <v>64</v>
      </c>
      <c r="I67" s="1" t="s">
        <v>84</v>
      </c>
      <c r="J67" s="1" t="s">
        <v>66</v>
      </c>
      <c r="L67" s="1" t="s">
        <v>98</v>
      </c>
      <c r="M67" s="1">
        <v>1</v>
      </c>
      <c r="N67" s="1" t="s">
        <v>68</v>
      </c>
      <c r="Q67" s="1">
        <v>445</v>
      </c>
      <c r="T67" s="1" t="s">
        <v>69</v>
      </c>
      <c r="U67" s="1" t="s">
        <v>70</v>
      </c>
      <c r="V67" s="1" t="s">
        <v>66</v>
      </c>
      <c r="W67" s="1">
        <v>1800</v>
      </c>
      <c r="X67" s="1">
        <v>100</v>
      </c>
      <c r="Y67" s="1">
        <v>2</v>
      </c>
      <c r="AB67" s="1" t="s">
        <v>72</v>
      </c>
      <c r="AC67" s="1" t="s">
        <v>66</v>
      </c>
      <c r="AD67" s="1">
        <v>25</v>
      </c>
      <c r="AF67" s="1">
        <v>200</v>
      </c>
      <c r="AG67" s="1">
        <v>1100</v>
      </c>
      <c r="AH67" s="1" t="s">
        <v>70</v>
      </c>
      <c r="AI67" s="1">
        <v>13250</v>
      </c>
      <c r="AJ67" s="1" t="s">
        <v>70</v>
      </c>
      <c r="AK67" s="1" t="s">
        <v>70</v>
      </c>
      <c r="AL67" s="1">
        <v>38000</v>
      </c>
      <c r="AM67" s="1" t="s">
        <v>169</v>
      </c>
      <c r="AN67" s="1" t="s">
        <v>169</v>
      </c>
      <c r="AO67" s="1" t="s">
        <v>169</v>
      </c>
      <c r="AP67" s="1" t="s">
        <v>75</v>
      </c>
      <c r="AQ67" s="1" t="s">
        <v>76</v>
      </c>
      <c r="AR67" s="1" t="s">
        <v>74</v>
      </c>
      <c r="AS67" s="1" t="s">
        <v>79</v>
      </c>
      <c r="AT67" s="1" t="s">
        <v>78</v>
      </c>
      <c r="AU67" s="1" t="s">
        <v>77</v>
      </c>
      <c r="AV67" s="1" t="s">
        <v>228</v>
      </c>
      <c r="AW67" s="3">
        <v>1</v>
      </c>
      <c r="AX67" s="1" t="s">
        <v>66</v>
      </c>
      <c r="AZ67" s="1" t="s">
        <v>66</v>
      </c>
      <c r="BA67" s="1">
        <v>3</v>
      </c>
      <c r="BE67" s="1" t="s">
        <v>66</v>
      </c>
      <c r="BH67" s="1" t="s">
        <v>229</v>
      </c>
      <c r="BI67" s="1" t="s">
        <v>70</v>
      </c>
    </row>
    <row r="68" spans="1:61" ht="15.75" customHeight="1">
      <c r="A68" s="2">
        <v>42143.654674004632</v>
      </c>
      <c r="B68" s="1" t="s">
        <v>61</v>
      </c>
      <c r="C68" s="1" t="s">
        <v>62</v>
      </c>
      <c r="D68" s="1" t="s">
        <v>63</v>
      </c>
      <c r="G68" s="1" t="s">
        <v>83</v>
      </c>
      <c r="H68" s="1">
        <v>180</v>
      </c>
      <c r="I68" s="1" t="s">
        <v>84</v>
      </c>
      <c r="J68" s="1" t="s">
        <v>70</v>
      </c>
      <c r="K68" s="1">
        <v>2000</v>
      </c>
      <c r="L68" s="1" t="s">
        <v>98</v>
      </c>
      <c r="M68" s="1">
        <v>3</v>
      </c>
      <c r="N68" s="1" t="s">
        <v>99</v>
      </c>
      <c r="Q68" s="1">
        <v>900</v>
      </c>
      <c r="T68" s="1" t="s">
        <v>69</v>
      </c>
      <c r="U68" s="1" t="s">
        <v>70</v>
      </c>
      <c r="V68" s="1" t="s">
        <v>70</v>
      </c>
      <c r="W68" s="1">
        <v>0</v>
      </c>
      <c r="X68" s="1">
        <v>120</v>
      </c>
      <c r="Y68" s="1">
        <v>2</v>
      </c>
      <c r="AB68" s="1" t="s">
        <v>72</v>
      </c>
      <c r="AC68" s="1" t="s">
        <v>66</v>
      </c>
      <c r="AD68" s="1">
        <v>60</v>
      </c>
      <c r="AF68" s="1">
        <v>150</v>
      </c>
      <c r="AG68" s="1">
        <v>600</v>
      </c>
      <c r="AH68" s="1" t="s">
        <v>66</v>
      </c>
      <c r="AJ68" s="1" t="s">
        <v>70</v>
      </c>
      <c r="AK68" s="1" t="s">
        <v>70</v>
      </c>
      <c r="AL68" s="1">
        <v>30000</v>
      </c>
      <c r="AM68" s="1" t="s">
        <v>205</v>
      </c>
      <c r="AN68" s="1" t="s">
        <v>212</v>
      </c>
      <c r="AO68" s="1" t="s">
        <v>212</v>
      </c>
      <c r="AP68" s="1" t="s">
        <v>79</v>
      </c>
      <c r="AQ68" s="1" t="s">
        <v>75</v>
      </c>
      <c r="AR68" s="1" t="s">
        <v>77</v>
      </c>
      <c r="AS68" s="1" t="s">
        <v>74</v>
      </c>
      <c r="AT68" s="1" t="s">
        <v>78</v>
      </c>
      <c r="AU68" s="1" t="s">
        <v>76</v>
      </c>
      <c r="AW68" s="3">
        <v>1</v>
      </c>
      <c r="AX68" s="1" t="s">
        <v>70</v>
      </c>
      <c r="AY68" s="1" t="s">
        <v>63</v>
      </c>
      <c r="BB68" s="1" t="s">
        <v>66</v>
      </c>
      <c r="BC68" s="1" t="s">
        <v>101</v>
      </c>
      <c r="BD68" s="1">
        <v>5</v>
      </c>
      <c r="BE68" s="1" t="s">
        <v>66</v>
      </c>
      <c r="BF68" s="1" t="s">
        <v>198</v>
      </c>
      <c r="BG68" s="1" t="s">
        <v>66</v>
      </c>
    </row>
    <row r="69" spans="1:61" ht="15.75" customHeight="1">
      <c r="A69" s="2">
        <v>42145.541499988423</v>
      </c>
      <c r="B69" s="1" t="s">
        <v>61</v>
      </c>
      <c r="C69" s="1" t="s">
        <v>62</v>
      </c>
      <c r="D69" s="1" t="s">
        <v>63</v>
      </c>
      <c r="F69" s="1">
        <v>2</v>
      </c>
      <c r="G69" s="1" t="s">
        <v>64</v>
      </c>
      <c r="I69" s="1" t="s">
        <v>125</v>
      </c>
      <c r="J69" s="1" t="s">
        <v>66</v>
      </c>
      <c r="L69" s="1" t="s">
        <v>98</v>
      </c>
      <c r="M69" s="1">
        <v>2</v>
      </c>
      <c r="N69" s="1" t="s">
        <v>99</v>
      </c>
      <c r="Q69" s="1">
        <v>300</v>
      </c>
      <c r="T69" s="1" t="s">
        <v>69</v>
      </c>
      <c r="U69" s="1" t="s">
        <v>70</v>
      </c>
      <c r="V69" s="1" t="s">
        <v>66</v>
      </c>
      <c r="W69" s="1">
        <v>1400</v>
      </c>
      <c r="X69" s="1">
        <v>75</v>
      </c>
      <c r="Y69" s="1">
        <v>4</v>
      </c>
      <c r="AB69" s="1" t="s">
        <v>72</v>
      </c>
      <c r="AC69" s="1" t="s">
        <v>70</v>
      </c>
      <c r="AD69" s="1">
        <v>20</v>
      </c>
      <c r="AF69" s="1">
        <v>20</v>
      </c>
      <c r="AG69" s="1">
        <v>0</v>
      </c>
      <c r="AH69" s="1" t="s">
        <v>70</v>
      </c>
      <c r="AI69" s="1">
        <v>18000</v>
      </c>
      <c r="AJ69" s="1" t="s">
        <v>66</v>
      </c>
      <c r="AK69" s="1" t="s">
        <v>70</v>
      </c>
      <c r="AL69" s="1">
        <v>30000</v>
      </c>
      <c r="AM69" s="1" t="s">
        <v>73</v>
      </c>
      <c r="AN69" s="1" t="s">
        <v>169</v>
      </c>
      <c r="AO69" s="1" t="s">
        <v>169</v>
      </c>
      <c r="AP69" s="1" t="s">
        <v>78</v>
      </c>
      <c r="AQ69" s="1" t="s">
        <v>76</v>
      </c>
      <c r="AR69" s="1" t="s">
        <v>77</v>
      </c>
      <c r="AS69" s="1" t="s">
        <v>79</v>
      </c>
      <c r="AT69" s="1" t="s">
        <v>74</v>
      </c>
      <c r="AU69" s="1" t="s">
        <v>75</v>
      </c>
      <c r="AV69" s="1" t="s">
        <v>230</v>
      </c>
      <c r="AW69" s="1">
        <v>90</v>
      </c>
      <c r="AX69" s="1" t="s">
        <v>70</v>
      </c>
      <c r="AY69" s="1" t="s">
        <v>63</v>
      </c>
      <c r="BB69" s="1" t="s">
        <v>70</v>
      </c>
      <c r="BC69" s="1" t="s">
        <v>101</v>
      </c>
      <c r="BD69" s="1">
        <v>4</v>
      </c>
      <c r="BE69" s="1" t="s">
        <v>66</v>
      </c>
      <c r="BF69" s="1" t="s">
        <v>231</v>
      </c>
      <c r="BG69" s="1" t="s">
        <v>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G1" workbookViewId="0">
      <selection activeCell="R12" sqref="R12"/>
    </sheetView>
  </sheetViews>
  <sheetFormatPr baseColWidth="10" defaultColWidth="11.5" defaultRowHeight="12" x14ac:dyDescent="0"/>
  <cols>
    <col min="1" max="1" width="14.83203125" style="9" bestFit="1" customWidth="1"/>
    <col min="2" max="2" width="13.1640625" style="9" bestFit="1" customWidth="1"/>
    <col min="3" max="3" width="11.6640625" style="9" bestFit="1" customWidth="1"/>
    <col min="4" max="4" width="11.6640625" style="9" customWidth="1"/>
    <col min="5" max="5" width="55.83203125" style="9" bestFit="1" customWidth="1"/>
    <col min="6" max="6" width="11.5" style="9"/>
    <col min="7" max="7" width="17.1640625" style="9" bestFit="1" customWidth="1"/>
    <col min="8" max="8" width="11.5" style="9"/>
    <col min="9" max="9" width="15" bestFit="1" customWidth="1"/>
    <col min="11" max="11" width="17.83203125" bestFit="1" customWidth="1"/>
    <col min="12" max="12" width="15.1640625" bestFit="1" customWidth="1"/>
    <col min="13" max="13" width="14" bestFit="1" customWidth="1"/>
    <col min="14" max="14" width="13.1640625" bestFit="1" customWidth="1"/>
    <col min="15" max="15" width="10.33203125" bestFit="1" customWidth="1"/>
    <col min="16" max="16" width="25.5" customWidth="1"/>
    <col min="17" max="17" width="26" bestFit="1" customWidth="1"/>
    <col min="18" max="18" width="19.6640625" bestFit="1" customWidth="1"/>
  </cols>
  <sheetData>
    <row r="1" spans="1:18" ht="16">
      <c r="A1" s="7" t="s">
        <v>232</v>
      </c>
      <c r="B1" s="7" t="s">
        <v>235</v>
      </c>
      <c r="C1" s="7" t="s">
        <v>233</v>
      </c>
      <c r="D1" s="7" t="s">
        <v>235</v>
      </c>
      <c r="E1" s="7" t="s">
        <v>234</v>
      </c>
      <c r="F1" s="7" t="s">
        <v>235</v>
      </c>
      <c r="G1" s="6" t="s">
        <v>237</v>
      </c>
      <c r="H1" s="6" t="s">
        <v>235</v>
      </c>
      <c r="I1" s="6" t="s">
        <v>239</v>
      </c>
      <c r="J1" s="6" t="s">
        <v>235</v>
      </c>
      <c r="K1" s="16" t="s">
        <v>240</v>
      </c>
      <c r="L1" s="10" t="s">
        <v>241</v>
      </c>
      <c r="M1" s="11" t="s">
        <v>242</v>
      </c>
      <c r="N1" s="11" t="s">
        <v>243</v>
      </c>
      <c r="O1" s="11" t="s">
        <v>244</v>
      </c>
      <c r="P1" s="11" t="s">
        <v>245</v>
      </c>
      <c r="Q1" s="11" t="s">
        <v>246</v>
      </c>
      <c r="R1" s="12" t="s">
        <v>247</v>
      </c>
    </row>
    <row r="2" spans="1:18" ht="16">
      <c r="A2" s="8" t="str">
        <f t="array" ref="A2">INDEX('Responses N=68'!$B$2:$B$69, MATCH(0, COUNTIF($A$1:A1,'Responses N=68'!$B$2:$B$69 ), 0))</f>
        <v>Engineering</v>
      </c>
      <c r="B2" s="8">
        <f>COUNTIF('Responses N=68'!$B$2:$B$69,'Snapshot N=68'!A2)</f>
        <v>9</v>
      </c>
      <c r="C2" s="9" t="str">
        <f t="array" ref="C2">INDEX('Responses N=68'!$C$2:$C$69, MATCH(0, COUNTIF($C$1:C1,'Responses N=68'!$C$2:$C$69 ), 0))</f>
        <v>Doctoral</v>
      </c>
      <c r="D2" s="9">
        <f>COUNTIF('Responses N=68'!C:C,'Snapshot N=68'!C2)</f>
        <v>51</v>
      </c>
      <c r="E2" s="8" t="str">
        <f t="array" ref="E2">INDEX('Responses N=68'!$D$2:$D$69, MATCH(0, COUNTIF($E$1:E1,'Responses N=68'!$D$2:$D$69 ), 0))</f>
        <v>School Fellowships through NSF (Bridge to Doctorate) and Sloan Scholar</v>
      </c>
      <c r="F2" s="8">
        <f>COUNTIF('Responses N=68'!$D$2:$D$69,'Snapshot N=68'!E2)</f>
        <v>1</v>
      </c>
      <c r="G2" s="8" t="str">
        <f t="array" ref="G2">INDEX('Responses N=68'!$G$2:$G$69, MATCH(0, COUNTIF($G$1:G1,'Responses N=68'!$G$2:$G$69 ), 0))</f>
        <v>Individual Coverage</v>
      </c>
      <c r="H2" s="8">
        <f>COUNTIF('Responses N=68'!$G$2:$G$69,'Snapshot N=68'!G2)</f>
        <v>8</v>
      </c>
      <c r="I2" s="8" t="str">
        <f t="array" ref="I2">INDEX('Responses N=68'!$T$2:$T$69, MATCH(0, COUNTIF($I$1:I1,'Responses N=68'!$T$2:$T$69 ), 0))</f>
        <v>Out of State</v>
      </c>
      <c r="J2" s="8">
        <f>COUNTIF('Responses N=68'!$T$2:$T$69,'Snapshot N=68'!I2)</f>
        <v>30</v>
      </c>
      <c r="K2" s="16">
        <f>AVERAGE('Responses N=68'!W2:W69)</f>
        <v>1652.7892307692309</v>
      </c>
      <c r="L2" s="13" t="s">
        <v>75</v>
      </c>
      <c r="M2" s="9">
        <f>COUNTIF('Responses N=68'!AP:AP,$L2)/68</f>
        <v>0.30882352941176472</v>
      </c>
      <c r="N2" s="9">
        <f>COUNTIF('Responses N=68'!AQ:AQ,$L2)/68</f>
        <v>0.58823529411764708</v>
      </c>
      <c r="O2" s="9">
        <f>COUNTIF('Responses N=68'!AR:AR,$L2)/68</f>
        <v>0.10294117647058823</v>
      </c>
      <c r="P2" s="9">
        <f>COUNTIF('Responses N=68'!AS:AS,$L2)/68</f>
        <v>2.9411764705882353E-2</v>
      </c>
      <c r="Q2" s="9">
        <f>COUNTIF('Responses N=68'!AT:AT,$L2)/68</f>
        <v>1.4705882352941176E-2</v>
      </c>
      <c r="R2" s="9">
        <f>COUNTIF('Responses N=68'!AU:AU,$L2)/68</f>
        <v>0.13235294117647059</v>
      </c>
    </row>
    <row r="3" spans="1:18">
      <c r="A3" s="8" t="str">
        <f t="array" ref="A3">INDEX('Responses N=68'!$B$2:$B$69, MATCH(0, COUNTIF($A$1:A2,'Responses N=68'!$B$2:$B$69 ), 0))</f>
        <v>Arts and Sciences</v>
      </c>
      <c r="B3" s="8">
        <f>COUNTIF('Responses N=68'!$B$2:$B$69,'Snapshot N=68'!A3)</f>
        <v>50</v>
      </c>
      <c r="C3" s="9" t="str">
        <f t="array" ref="C3">INDEX('Responses N=68'!$C$2:$C$69, MATCH(0, COUNTIF($C$1:C2,'Responses N=68'!$C$2:$C$69 ), 0))</f>
        <v>Master's</v>
      </c>
      <c r="D3" s="9">
        <f>COUNTIF('Responses N=68'!C:C,'Snapshot N=68'!C3)</f>
        <v>17</v>
      </c>
      <c r="E3" s="8" t="str">
        <f t="array" ref="E3">INDEX('Responses N=68'!$D$2:$D$69, MATCH(0, COUNTIF($E$1:E2,'Responses N=68'!$D$2:$D$69 ), 0))</f>
        <v>0.25 FTE (10 hours)</v>
      </c>
      <c r="F3" s="8">
        <f>COUNTIF('Responses N=68'!$D$2:$D$69,'Snapshot N=68'!E3)</f>
        <v>7</v>
      </c>
      <c r="G3" s="8" t="str">
        <f t="array" ref="G3">INDEX('Responses N=68'!$G$2:$G$69, MATCH(0, COUNTIF($G$1:G2,'Responses N=68'!$G$2:$G$69 ), 0))</f>
        <v>Dependent Coverage</v>
      </c>
      <c r="H3" s="8">
        <f>COUNTIF('Responses N=68'!$G$2:$G$69,'Snapshot N=68'!G3)</f>
        <v>9</v>
      </c>
      <c r="I3" s="8" t="str">
        <f t="array" ref="I3">INDEX('Responses N=68'!$T$2:$T$69, MATCH(0, COUNTIF($I$1:I2,'Responses N=68'!$T$2:$T$69 ), 0))</f>
        <v>In state</v>
      </c>
      <c r="J3" s="8">
        <f>COUNTIF('Responses N=68'!$T$2:$T$69,'Snapshot N=68'!I3)</f>
        <v>37</v>
      </c>
      <c r="L3" s="13" t="s">
        <v>76</v>
      </c>
      <c r="M3" s="9">
        <f>COUNTIF('Responses N=68'!AP:AP,$L3)/68</f>
        <v>0.39705882352941174</v>
      </c>
      <c r="N3" s="9">
        <f>COUNTIF('Responses N=68'!AQ:AQ,$L3)/68</f>
        <v>0.22058823529411764</v>
      </c>
      <c r="O3" s="9">
        <f>COUNTIF('Responses N=68'!AR:AR,$L3)/68</f>
        <v>0.22058823529411764</v>
      </c>
      <c r="P3" s="9">
        <f>COUNTIF('Responses N=68'!AS:AS,$L3)/68</f>
        <v>4.4117647058823532E-2</v>
      </c>
      <c r="Q3" s="9">
        <f>COUNTIF('Responses N=68'!AT:AT,$L3)/68</f>
        <v>4.4117647058823532E-2</v>
      </c>
      <c r="R3" s="9">
        <f>COUNTIF('Responses N=68'!AU:AU,$L3)/68</f>
        <v>0.17647058823529413</v>
      </c>
    </row>
    <row r="4" spans="1:18">
      <c r="A4" s="8" t="str">
        <f t="array" ref="A4">INDEX('Responses N=68'!$B$2:$B$69, MATCH(0, COUNTIF($A$1:A3,'Responses N=68'!$B$2:$B$69 ), 0))</f>
        <v>Public Health</v>
      </c>
      <c r="B4" s="8">
        <f>COUNTIF('Responses N=68'!$B$2:$B$69,'Snapshot N=68'!A4)</f>
        <v>4</v>
      </c>
      <c r="C4" s="9" t="s">
        <v>236</v>
      </c>
      <c r="D4" s="8">
        <f>COUNTBLANK('Responses N=68'!$C$2:$C$69)</f>
        <v>0</v>
      </c>
      <c r="E4" s="8" t="str">
        <f t="array" ref="E4">INDEX('Responses N=68'!$D$2:$D$69, MATCH(0, COUNTIF($E$1:E3,'Responses N=68'!$D$2:$D$69 ), 0))</f>
        <v>0.5 FTE (20 hours)</v>
      </c>
      <c r="F4" s="8">
        <f>COUNTIF('Responses N=68'!$D$2:$D$69,'Snapshot N=68'!E4)</f>
        <v>57</v>
      </c>
      <c r="G4" s="8" t="str">
        <f t="array" ref="G4">INDEX('Responses N=68'!$G$2:$G$69, MATCH(0, COUNTIF($G$1:G3,'Responses N=68'!$G$2:$G$69 ), 0))</f>
        <v>No Dental Coverage</v>
      </c>
      <c r="H4" s="8">
        <f>COUNTIF('Responses N=68'!$G$2:$G$69,'Snapshot N=68'!G4)</f>
        <v>49</v>
      </c>
      <c r="I4" s="8" t="s">
        <v>236</v>
      </c>
      <c r="J4" s="8">
        <f>COUNTBLANK('Responses N=68'!$T$2:$T$69)</f>
        <v>1</v>
      </c>
      <c r="L4" s="13" t="s">
        <v>79</v>
      </c>
      <c r="M4" s="9">
        <f>COUNTIF('Responses N=68'!AP:AP,$L4)/68</f>
        <v>0.16176470588235295</v>
      </c>
      <c r="N4" s="9">
        <f>COUNTIF('Responses N=68'!AQ:AQ,$L4)/68</f>
        <v>0.13235294117647059</v>
      </c>
      <c r="O4" s="9">
        <f>COUNTIF('Responses N=68'!AR:AR,$L4)/68</f>
        <v>0.29411764705882354</v>
      </c>
      <c r="P4" s="9">
        <f>COUNTIF('Responses N=68'!AS:AS,$L4)/68</f>
        <v>0.19117647058823528</v>
      </c>
      <c r="Q4" s="9">
        <f>COUNTIF('Responses N=68'!AT:AT,$L4)/68</f>
        <v>4.4117647058823532E-2</v>
      </c>
      <c r="R4" s="9">
        <f>COUNTIF('Responses N=68'!AU:AU,$L4)/68</f>
        <v>0.13235294117647059</v>
      </c>
    </row>
    <row r="5" spans="1:18">
      <c r="A5" s="8" t="str">
        <f t="array" ref="A5">INDEX('Responses N=68'!$B$2:$B$69, MATCH(0, COUNTIF($A$1:A4,'Responses N=68'!$B$2:$B$69 ), 0))</f>
        <v>Education</v>
      </c>
      <c r="B5" s="8">
        <f>COUNTIF('Responses N=68'!$B$2:$B$69,'Snapshot N=68'!A5)</f>
        <v>4</v>
      </c>
      <c r="E5" s="8" t="str">
        <f t="array" ref="E5">INDEX('Responses N=68'!$D$2:$D$69, MATCH(0, COUNTIF($E$1:E4,'Responses N=68'!$D$2:$D$69 ), 0))</f>
        <v>0.75 FTE (30 hours)</v>
      </c>
      <c r="F5" s="8">
        <f>COUNTIF('Responses N=68'!$D$2:$D$69,'Snapshot N=68'!E5)</f>
        <v>2</v>
      </c>
      <c r="G5" s="8" t="s">
        <v>236</v>
      </c>
      <c r="H5" s="8">
        <f>COUNTBLANK('Responses N=68'!G2:G69)</f>
        <v>2</v>
      </c>
      <c r="L5" s="13" t="s">
        <v>77</v>
      </c>
      <c r="M5" s="9">
        <f>COUNTIF('Responses N=68'!AP:AP,$L5)/68</f>
        <v>2.9411764705882353E-2</v>
      </c>
      <c r="N5" s="9">
        <f>COUNTIF('Responses N=68'!AQ:AQ,$L5)/68</f>
        <v>2.9411764705882353E-2</v>
      </c>
      <c r="O5" s="9">
        <f>COUNTIF('Responses N=68'!AR:AR,$L5)/68</f>
        <v>0.14705882352941177</v>
      </c>
      <c r="P5" s="9">
        <f>COUNTIF('Responses N=68'!AS:AS,$L5)/68</f>
        <v>0.22058823529411764</v>
      </c>
      <c r="Q5" s="9">
        <f>COUNTIF('Responses N=68'!AT:AT,$L5)/68</f>
        <v>0.19117647058823528</v>
      </c>
      <c r="R5" s="9">
        <f>COUNTIF('Responses N=68'!AU:AU,$L5)/68</f>
        <v>0.3235294117647059</v>
      </c>
    </row>
    <row r="6" spans="1:18">
      <c r="A6" s="8" t="s">
        <v>236</v>
      </c>
      <c r="B6" s="8">
        <f>COUNTBLANK('Responses N=68'!$B$2:$B$69)</f>
        <v>1</v>
      </c>
      <c r="E6" s="8">
        <f t="array" ref="E6">INDEX('Responses N=68'!$D$2:$D$69, MATCH(0, COUNTIF($E$1:E5,'Responses N=68'!$D$2:$D$69 ), 0))</f>
        <v>0.73</v>
      </c>
      <c r="F6" s="8">
        <f>COUNTIF('Responses N=68'!$D$2:$D$69,'Snapshot N=68'!E6)</f>
        <v>1</v>
      </c>
      <c r="G6" s="8"/>
      <c r="H6" s="8"/>
      <c r="L6" s="13" t="s">
        <v>74</v>
      </c>
      <c r="M6" s="9">
        <f>COUNTIF('Responses N=68'!AP:AP,$L6)/68</f>
        <v>4.4117647058823532E-2</v>
      </c>
      <c r="N6" s="9">
        <f>COUNTIF('Responses N=68'!AQ:AQ,$L6)/68</f>
        <v>2.9411764705882353E-2</v>
      </c>
      <c r="O6" s="9">
        <f>COUNTIF('Responses N=68'!AR:AR,$L6)/68</f>
        <v>0.17647058823529413</v>
      </c>
      <c r="P6" s="9">
        <f>COUNTIF('Responses N=68'!AS:AS,$L6)/68</f>
        <v>0.22058823529411764</v>
      </c>
      <c r="Q6" s="9">
        <f>COUNTIF('Responses N=68'!AT:AT,$L6)/68</f>
        <v>0.25</v>
      </c>
      <c r="R6" s="9">
        <f>COUNTIF('Responses N=68'!AU:AU,$L6)/68</f>
        <v>0.17647058823529413</v>
      </c>
    </row>
    <row r="7" spans="1:18">
      <c r="A7" s="8"/>
      <c r="B7" s="8"/>
      <c r="E7" s="8" t="s">
        <v>236</v>
      </c>
      <c r="F7" s="8">
        <f>COUNTBLANK('Responses N=68'!D2:D69)</f>
        <v>0</v>
      </c>
      <c r="L7" s="13" t="s">
        <v>78</v>
      </c>
      <c r="M7" s="9">
        <f>COUNTIF('Responses N=68'!AP:AP,$L7)/68</f>
        <v>5.8823529411764705E-2</v>
      </c>
      <c r="N7" s="9">
        <f>COUNTIF('Responses N=68'!AQ:AQ,$L7)/68</f>
        <v>0</v>
      </c>
      <c r="O7" s="9">
        <f>COUNTIF('Responses N=68'!AR:AR,$L7)/68</f>
        <v>5.8823529411764705E-2</v>
      </c>
      <c r="P7" s="9">
        <f>COUNTIF('Responses N=68'!AS:AS,$L7)/68</f>
        <v>0.27941176470588236</v>
      </c>
      <c r="Q7" s="9">
        <f>COUNTIF('Responses N=68'!AT:AT,$L7)/68</f>
        <v>0.45588235294117646</v>
      </c>
      <c r="R7" s="9">
        <f>COUNTIF('Responses N=68'!AU:AU,$L7)/68</f>
        <v>5.8823529411764705E-2</v>
      </c>
    </row>
    <row r="8" spans="1:18" ht="13" thickBot="1">
      <c r="A8" s="8"/>
      <c r="B8" s="8"/>
      <c r="E8" s="8"/>
      <c r="F8" s="8"/>
      <c r="L8" s="14" t="s">
        <v>236</v>
      </c>
      <c r="M8" s="15">
        <f>COUNTBLANK('Responses N=68'!AP2:AP69)/68</f>
        <v>0</v>
      </c>
      <c r="N8" s="15">
        <f>COUNTBLANK('Responses N=68'!AQ2:AQ69)/68</f>
        <v>0</v>
      </c>
      <c r="O8" s="15">
        <f>COUNTBLANK('Responses N=68'!AR2:AR69)/68</f>
        <v>0</v>
      </c>
      <c r="P8" s="15">
        <f>COUNTBLANK('Responses N=68'!AS2:AS69)/68</f>
        <v>1.4705882352941176E-2</v>
      </c>
      <c r="Q8" s="15">
        <f>COUNTBLANK('Responses N=68'!AT2:AT69)/68</f>
        <v>0</v>
      </c>
      <c r="R8" s="15">
        <f>COUNTBLANK('Responses N=68'!AU2:AU69)/68</f>
        <v>0</v>
      </c>
    </row>
    <row r="9" spans="1:18">
      <c r="A9" s="8"/>
      <c r="B9" s="8"/>
      <c r="E9" s="8"/>
      <c r="F9" s="8"/>
    </row>
    <row r="10" spans="1:18">
      <c r="A10" s="8" t="s">
        <v>238</v>
      </c>
      <c r="B10" s="8">
        <f>SUM(B2:B6)</f>
        <v>68</v>
      </c>
      <c r="C10" s="8"/>
      <c r="D10" s="8">
        <f t="shared" ref="D10:J10" si="0">SUM(D2:D6)</f>
        <v>68</v>
      </c>
      <c r="E10" s="8"/>
      <c r="F10" s="8">
        <f t="shared" si="0"/>
        <v>68</v>
      </c>
      <c r="G10" s="8"/>
      <c r="H10" s="8">
        <f t="shared" si="0"/>
        <v>68</v>
      </c>
      <c r="I10" s="8"/>
      <c r="J10" s="8">
        <f t="shared" si="0"/>
        <v>68</v>
      </c>
    </row>
    <row r="11" spans="1:18">
      <c r="A11" s="8"/>
      <c r="B11" s="8"/>
    </row>
    <row r="12" spans="1:18">
      <c r="A12" s="8"/>
      <c r="B12" s="8"/>
    </row>
    <row r="13" spans="1:18">
      <c r="A13" s="8"/>
      <c r="B13" s="8"/>
    </row>
    <row r="14" spans="1:18">
      <c r="A14" s="8"/>
      <c r="B14" s="8"/>
    </row>
    <row r="15" spans="1:18">
      <c r="A15" s="8"/>
      <c r="B15" s="8"/>
    </row>
    <row r="16" spans="1:18">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row r="39" spans="1:2">
      <c r="A39" s="8"/>
      <c r="B39" s="8"/>
    </row>
    <row r="40" spans="1:2">
      <c r="A40" s="8"/>
      <c r="B40" s="8"/>
    </row>
    <row r="41" spans="1:2">
      <c r="A41" s="8"/>
      <c r="B41" s="8"/>
    </row>
    <row r="42" spans="1:2">
      <c r="A42" s="8"/>
      <c r="B42" s="8"/>
    </row>
    <row r="43" spans="1:2">
      <c r="A43" s="8"/>
      <c r="B43" s="8"/>
    </row>
    <row r="44" spans="1:2">
      <c r="A44" s="8"/>
      <c r="B44" s="8"/>
    </row>
    <row r="45" spans="1:2">
      <c r="A45" s="8"/>
      <c r="B45" s="8"/>
    </row>
    <row r="46" spans="1:2">
      <c r="A46" s="8"/>
      <c r="B46" s="8"/>
    </row>
    <row r="47" spans="1:2">
      <c r="A47" s="8"/>
      <c r="B47" s="8"/>
    </row>
    <row r="48" spans="1:2">
      <c r="A48" s="8"/>
      <c r="B48" s="8"/>
    </row>
    <row r="49" spans="1:2">
      <c r="A49" s="8"/>
      <c r="B49" s="8"/>
    </row>
    <row r="50" spans="1:2">
      <c r="A50" s="8"/>
      <c r="B50" s="8"/>
    </row>
    <row r="51" spans="1:2">
      <c r="A51" s="8"/>
      <c r="B51" s="8"/>
    </row>
    <row r="52" spans="1:2">
      <c r="A52" s="8"/>
      <c r="B52" s="8"/>
    </row>
    <row r="53" spans="1:2">
      <c r="A53" s="8"/>
      <c r="B53" s="8"/>
    </row>
    <row r="54" spans="1:2">
      <c r="A54" s="8"/>
      <c r="B54" s="8"/>
    </row>
    <row r="55" spans="1:2">
      <c r="A55" s="8"/>
      <c r="B55" s="8"/>
    </row>
    <row r="56" spans="1:2">
      <c r="A56" s="8"/>
      <c r="B56" s="8"/>
    </row>
    <row r="58" spans="1:2">
      <c r="A58" s="8"/>
      <c r="B58" s="8"/>
    </row>
    <row r="59" spans="1:2">
      <c r="A59" s="8"/>
      <c r="B59" s="8"/>
    </row>
    <row r="60" spans="1:2">
      <c r="A60" s="8"/>
      <c r="B60" s="8"/>
    </row>
    <row r="61" spans="1:2">
      <c r="A61" s="8"/>
      <c r="B61" s="8"/>
    </row>
    <row r="62" spans="1:2">
      <c r="A62" s="8"/>
      <c r="B62" s="8"/>
    </row>
    <row r="63" spans="1:2">
      <c r="A63" s="8"/>
      <c r="B63" s="8"/>
    </row>
    <row r="64" spans="1:2">
      <c r="A64" s="8"/>
      <c r="B64" s="8"/>
    </row>
    <row r="65" spans="1:2">
      <c r="A65" s="8"/>
      <c r="B65" s="8"/>
    </row>
    <row r="66" spans="1:2">
      <c r="A66" s="8"/>
      <c r="B66" s="8"/>
    </row>
    <row r="67" spans="1:2">
      <c r="A67" s="8"/>
      <c r="B67" s="8"/>
    </row>
    <row r="68" spans="1:2">
      <c r="A68" s="8"/>
      <c r="B68" s="8"/>
    </row>
    <row r="69" spans="1:2">
      <c r="A69" s="8"/>
      <c r="B69" s="8"/>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5"/>
  <sheetViews>
    <sheetView topLeftCell="AL1" workbookViewId="0">
      <pane ySplit="1" topLeftCell="A2" activePane="bottomLeft" state="frozen"/>
      <selection pane="bottomLeft" activeCell="AP2" sqref="AP2"/>
    </sheetView>
  </sheetViews>
  <sheetFormatPr baseColWidth="10" defaultColWidth="14.5" defaultRowHeight="15.75" customHeight="1" x14ac:dyDescent="0"/>
  <cols>
    <col min="1" max="3" width="21.5" customWidth="1"/>
    <col min="4" max="4" width="33.5" customWidth="1"/>
    <col min="5" max="5" width="21.5" customWidth="1"/>
    <col min="6" max="6" width="32.5" customWidth="1"/>
    <col min="7" max="30" width="21.5" customWidth="1"/>
    <col min="31" max="31" width="28.5" customWidth="1"/>
    <col min="32" max="47" width="21.5" customWidth="1"/>
    <col min="48" max="48" width="417.5" customWidth="1"/>
    <col min="49" max="49" width="26.5" customWidth="1"/>
    <col min="50" max="54" width="21.5" customWidth="1"/>
    <col min="55" max="55" width="46.5" customWidth="1"/>
    <col min="56" max="56" width="13.5" customWidth="1"/>
    <col min="57" max="64" width="21.5" customWidth="1"/>
  </cols>
  <sheetData>
    <row r="1" spans="1:64" ht="15.75" customHeight="1">
      <c r="A1" t="s">
        <v>0</v>
      </c>
      <c r="B1" t="s">
        <v>1</v>
      </c>
      <c r="C1" t="s">
        <v>2</v>
      </c>
      <c r="D1" t="s">
        <v>3</v>
      </c>
      <c r="E1" t="s">
        <v>4</v>
      </c>
      <c r="F1" t="s">
        <v>5</v>
      </c>
      <c r="G1" t="s">
        <v>6</v>
      </c>
      <c r="H1" t="s">
        <v>7</v>
      </c>
      <c r="I1" t="s">
        <v>8</v>
      </c>
      <c r="J1" t="s">
        <v>9</v>
      </c>
      <c r="K1" t="s">
        <v>10</v>
      </c>
      <c r="L1" s="1" t="s">
        <v>11</v>
      </c>
      <c r="M1" s="1" t="s">
        <v>12</v>
      </c>
      <c r="N1" s="1" t="s">
        <v>13</v>
      </c>
      <c r="O1" t="s">
        <v>14</v>
      </c>
      <c r="P1" t="s">
        <v>15</v>
      </c>
      <c r="Q1" s="1" t="s">
        <v>16</v>
      </c>
      <c r="R1" t="s">
        <v>17</v>
      </c>
      <c r="S1" t="s">
        <v>18</v>
      </c>
      <c r="T1" t="s">
        <v>19</v>
      </c>
      <c r="U1" t="s">
        <v>20</v>
      </c>
      <c r="V1" t="s">
        <v>21</v>
      </c>
      <c r="W1" t="s">
        <v>22</v>
      </c>
      <c r="X1" t="s">
        <v>23</v>
      </c>
      <c r="Y1" t="s">
        <v>24</v>
      </c>
      <c r="Z1" t="s">
        <v>25</v>
      </c>
      <c r="AA1" t="s">
        <v>26</v>
      </c>
      <c r="AB1" s="1" t="s">
        <v>27</v>
      </c>
      <c r="AC1" s="1" t="s">
        <v>28</v>
      </c>
      <c r="AD1" s="1" t="s">
        <v>29</v>
      </c>
      <c r="AE1" s="1" t="s">
        <v>30</v>
      </c>
      <c r="AF1" t="s">
        <v>31</v>
      </c>
      <c r="AG1" t="s">
        <v>32</v>
      </c>
      <c r="AH1" t="s">
        <v>33</v>
      </c>
      <c r="AI1" t="s">
        <v>34</v>
      </c>
      <c r="AJ1" t="s">
        <v>35</v>
      </c>
      <c r="AK1" t="s">
        <v>36</v>
      </c>
      <c r="AL1" t="s">
        <v>37</v>
      </c>
      <c r="AM1" s="1" t="s">
        <v>38</v>
      </c>
      <c r="AN1" t="s">
        <v>39</v>
      </c>
      <c r="AO1" t="s">
        <v>40</v>
      </c>
      <c r="AP1" t="s">
        <v>41</v>
      </c>
      <c r="AQ1" t="s">
        <v>42</v>
      </c>
      <c r="AR1" t="s">
        <v>43</v>
      </c>
      <c r="AS1" t="s">
        <v>44</v>
      </c>
      <c r="AT1" t="s">
        <v>45</v>
      </c>
      <c r="AU1" t="s">
        <v>46</v>
      </c>
      <c r="AV1" t="s">
        <v>47</v>
      </c>
      <c r="AW1" s="1" t="s">
        <v>48</v>
      </c>
      <c r="AX1" s="1" t="s">
        <v>49</v>
      </c>
      <c r="AY1" s="1" t="s">
        <v>50</v>
      </c>
      <c r="AZ1" s="1" t="s">
        <v>51</v>
      </c>
      <c r="BA1" s="1" t="s">
        <v>52</v>
      </c>
      <c r="BB1" s="1" t="s">
        <v>53</v>
      </c>
      <c r="BC1" s="1" t="s">
        <v>54</v>
      </c>
      <c r="BD1" s="1" t="s">
        <v>52</v>
      </c>
      <c r="BE1" s="1" t="s">
        <v>55</v>
      </c>
      <c r="BF1" s="1" t="s">
        <v>56</v>
      </c>
      <c r="BG1" s="1" t="s">
        <v>57</v>
      </c>
      <c r="BH1" s="1" t="s">
        <v>58</v>
      </c>
      <c r="BI1" s="1" t="s">
        <v>57</v>
      </c>
      <c r="BJ1" s="1" t="s">
        <v>59</v>
      </c>
      <c r="BK1" s="1" t="s">
        <v>60</v>
      </c>
      <c r="BL1" s="1" t="s">
        <v>59</v>
      </c>
    </row>
    <row r="2" spans="1:64" ht="15.75" customHeight="1">
      <c r="A2" s="2">
        <v>42138.449623321758</v>
      </c>
      <c r="B2" s="1" t="s">
        <v>80</v>
      </c>
      <c r="C2" s="1" t="s">
        <v>62</v>
      </c>
      <c r="D2" s="1" t="s">
        <v>81</v>
      </c>
      <c r="E2" s="1" t="s">
        <v>82</v>
      </c>
      <c r="F2" s="1">
        <v>9</v>
      </c>
      <c r="G2" s="1" t="s">
        <v>83</v>
      </c>
      <c r="H2" s="1">
        <v>500</v>
      </c>
      <c r="I2" s="1" t="s">
        <v>84</v>
      </c>
      <c r="J2" s="1" t="s">
        <v>66</v>
      </c>
      <c r="L2" s="1" t="s">
        <v>67</v>
      </c>
      <c r="M2" s="1">
        <v>2</v>
      </c>
      <c r="N2" s="1" t="s">
        <v>68</v>
      </c>
      <c r="Q2" s="1">
        <v>650</v>
      </c>
      <c r="T2" s="1" t="s">
        <v>85</v>
      </c>
      <c r="U2" s="1" t="s">
        <v>70</v>
      </c>
      <c r="V2" s="1" t="s">
        <v>70</v>
      </c>
      <c r="W2" s="1">
        <v>2200</v>
      </c>
      <c r="X2" s="1">
        <v>200</v>
      </c>
      <c r="Y2" s="1">
        <v>2</v>
      </c>
      <c r="AB2" s="1" t="s">
        <v>72</v>
      </c>
      <c r="AC2" s="1" t="s">
        <v>70</v>
      </c>
      <c r="AD2" s="1">
        <v>60</v>
      </c>
      <c r="AF2" s="1">
        <v>0</v>
      </c>
      <c r="AG2" s="1">
        <v>0</v>
      </c>
      <c r="AH2" s="1" t="s">
        <v>66</v>
      </c>
      <c r="AJ2" s="1" t="s">
        <v>70</v>
      </c>
      <c r="AK2" s="1" t="s">
        <v>70</v>
      </c>
      <c r="AL2" s="1">
        <v>7000</v>
      </c>
      <c r="AM2" s="1" t="s">
        <v>86</v>
      </c>
      <c r="AN2" s="1" t="s">
        <v>87</v>
      </c>
      <c r="AO2" s="1" t="s">
        <v>88</v>
      </c>
      <c r="AP2" s="1" t="s">
        <v>75</v>
      </c>
      <c r="AQ2" s="1" t="s">
        <v>76</v>
      </c>
      <c r="AR2" s="1" t="s">
        <v>79</v>
      </c>
      <c r="AS2" s="1" t="s">
        <v>77</v>
      </c>
      <c r="AT2" s="1" t="s">
        <v>78</v>
      </c>
      <c r="AU2" s="1" t="s">
        <v>74</v>
      </c>
      <c r="AV2" s="1" t="s">
        <v>89</v>
      </c>
      <c r="AW2" s="1" t="s">
        <v>90</v>
      </c>
      <c r="AX2" s="1" t="s">
        <v>66</v>
      </c>
      <c r="AZ2" s="1" t="s">
        <v>66</v>
      </c>
      <c r="BA2" s="1">
        <v>4</v>
      </c>
      <c r="BE2" s="1" t="s">
        <v>66</v>
      </c>
      <c r="BH2" s="1" t="s">
        <v>91</v>
      </c>
      <c r="BI2" s="1" t="s">
        <v>70</v>
      </c>
    </row>
    <row r="3" spans="1:64" ht="15.75" customHeight="1">
      <c r="A3" s="2">
        <v>42138.450112129634</v>
      </c>
      <c r="B3" s="1" t="s">
        <v>61</v>
      </c>
      <c r="C3" s="1" t="s">
        <v>62</v>
      </c>
      <c r="D3" s="1" t="s">
        <v>92</v>
      </c>
      <c r="G3" s="1" t="s">
        <v>93</v>
      </c>
      <c r="I3" s="1" t="s">
        <v>84</v>
      </c>
      <c r="J3" s="1" t="s">
        <v>66</v>
      </c>
      <c r="L3" s="1" t="s">
        <v>94</v>
      </c>
      <c r="M3" s="1">
        <v>1</v>
      </c>
      <c r="N3" s="1" t="s">
        <v>68</v>
      </c>
      <c r="Q3" s="1">
        <v>450</v>
      </c>
      <c r="T3" s="1" t="s">
        <v>69</v>
      </c>
      <c r="U3" s="1" t="s">
        <v>70</v>
      </c>
      <c r="V3" s="1" t="s">
        <v>66</v>
      </c>
      <c r="W3" s="1">
        <v>1500</v>
      </c>
      <c r="X3" s="1">
        <v>50</v>
      </c>
      <c r="Y3" s="1">
        <v>2</v>
      </c>
      <c r="AB3" s="1" t="s">
        <v>72</v>
      </c>
      <c r="AC3" s="1" t="s">
        <v>70</v>
      </c>
      <c r="AD3" s="1">
        <v>10</v>
      </c>
      <c r="AF3" s="1">
        <v>150</v>
      </c>
      <c r="AH3" s="1" t="s">
        <v>66</v>
      </c>
      <c r="AJ3" s="1" t="s">
        <v>70</v>
      </c>
      <c r="AK3" s="1" t="s">
        <v>70</v>
      </c>
      <c r="AL3" s="1">
        <v>14000</v>
      </c>
      <c r="AM3" s="1" t="s">
        <v>73</v>
      </c>
      <c r="AN3" s="1" t="s">
        <v>73</v>
      </c>
      <c r="AO3" s="1" t="s">
        <v>73</v>
      </c>
      <c r="AP3" s="1" t="s">
        <v>76</v>
      </c>
      <c r="AQ3" s="1" t="s">
        <v>75</v>
      </c>
      <c r="AR3" s="1" t="s">
        <v>74</v>
      </c>
      <c r="AS3" s="1" t="s">
        <v>78</v>
      </c>
      <c r="AT3" s="1" t="s">
        <v>77</v>
      </c>
      <c r="AU3" s="1" t="s">
        <v>79</v>
      </c>
      <c r="AV3" s="1" t="s">
        <v>95</v>
      </c>
      <c r="AW3" s="1">
        <v>92</v>
      </c>
      <c r="AX3" s="1" t="s">
        <v>70</v>
      </c>
      <c r="AY3" s="1" t="s">
        <v>92</v>
      </c>
      <c r="AZ3" s="1" t="s">
        <v>66</v>
      </c>
      <c r="BA3" s="1">
        <v>5</v>
      </c>
      <c r="BB3" s="1" t="s">
        <v>66</v>
      </c>
      <c r="BD3" s="1">
        <v>5</v>
      </c>
      <c r="BE3" s="1" t="s">
        <v>66</v>
      </c>
      <c r="BF3" s="1" t="s">
        <v>96</v>
      </c>
      <c r="BG3" s="1" t="s">
        <v>66</v>
      </c>
    </row>
    <row r="4" spans="1:64" ht="15.75" customHeight="1">
      <c r="A4" s="2">
        <v>42138.450142835645</v>
      </c>
      <c r="B4" s="1" t="s">
        <v>61</v>
      </c>
      <c r="C4" s="1" t="s">
        <v>62</v>
      </c>
      <c r="D4" s="1" t="s">
        <v>63</v>
      </c>
      <c r="E4" s="1" t="s">
        <v>97</v>
      </c>
      <c r="F4" s="1">
        <v>48</v>
      </c>
      <c r="G4" s="1" t="s">
        <v>93</v>
      </c>
      <c r="I4" s="1" t="s">
        <v>84</v>
      </c>
      <c r="J4" s="1" t="s">
        <v>70</v>
      </c>
      <c r="L4" s="1" t="s">
        <v>98</v>
      </c>
      <c r="M4" s="1">
        <v>1</v>
      </c>
      <c r="N4" s="1" t="s">
        <v>99</v>
      </c>
      <c r="Q4" s="1">
        <v>600</v>
      </c>
      <c r="T4" s="1" t="s">
        <v>69</v>
      </c>
      <c r="U4" s="1" t="s">
        <v>70</v>
      </c>
      <c r="V4" s="1" t="s">
        <v>66</v>
      </c>
      <c r="W4" s="1">
        <v>870</v>
      </c>
      <c r="X4" s="1">
        <v>125</v>
      </c>
      <c r="Y4" s="1" t="s">
        <v>71</v>
      </c>
      <c r="AB4" s="1" t="s">
        <v>72</v>
      </c>
      <c r="AC4" s="1" t="s">
        <v>66</v>
      </c>
      <c r="AD4" s="1">
        <v>18</v>
      </c>
      <c r="AF4" s="1">
        <v>130</v>
      </c>
      <c r="AG4" s="1">
        <v>500</v>
      </c>
      <c r="AH4" s="1" t="s">
        <v>66</v>
      </c>
      <c r="AJ4" s="1" t="s">
        <v>70</v>
      </c>
      <c r="AK4" s="1" t="s">
        <v>66</v>
      </c>
      <c r="AM4" s="1" t="s">
        <v>73</v>
      </c>
      <c r="AN4" s="1" t="s">
        <v>73</v>
      </c>
      <c r="AO4" s="1" t="s">
        <v>100</v>
      </c>
      <c r="AP4" s="1" t="s">
        <v>79</v>
      </c>
      <c r="AQ4" s="1" t="s">
        <v>75</v>
      </c>
      <c r="AR4" s="1" t="s">
        <v>74</v>
      </c>
      <c r="AS4" s="1" t="s">
        <v>76</v>
      </c>
      <c r="AT4" s="1" t="s">
        <v>78</v>
      </c>
      <c r="AU4" s="1" t="s">
        <v>77</v>
      </c>
      <c r="AW4" s="3">
        <v>0.8</v>
      </c>
      <c r="AX4" s="1" t="s">
        <v>70</v>
      </c>
      <c r="AY4" s="1" t="s">
        <v>92</v>
      </c>
      <c r="AZ4" s="1" t="s">
        <v>70</v>
      </c>
      <c r="BA4" s="1">
        <v>5</v>
      </c>
      <c r="BB4" s="1" t="s">
        <v>70</v>
      </c>
      <c r="BC4" s="1" t="s">
        <v>101</v>
      </c>
      <c r="BD4" s="1">
        <v>5</v>
      </c>
      <c r="BE4" s="1" t="s">
        <v>66</v>
      </c>
      <c r="BF4" s="1" t="s">
        <v>102</v>
      </c>
      <c r="BG4" s="1" t="s">
        <v>70</v>
      </c>
      <c r="BH4" s="1" t="s">
        <v>103</v>
      </c>
      <c r="BI4" s="1" t="s">
        <v>66</v>
      </c>
    </row>
    <row r="5" spans="1:64" ht="15.75" customHeight="1">
      <c r="A5" s="2">
        <v>42138.45046368055</v>
      </c>
      <c r="B5" s="1" t="s">
        <v>61</v>
      </c>
      <c r="C5" s="1" t="s">
        <v>104</v>
      </c>
      <c r="D5" s="1" t="s">
        <v>105</v>
      </c>
      <c r="E5" s="1" t="s">
        <v>106</v>
      </c>
      <c r="F5" s="1">
        <v>10</v>
      </c>
      <c r="G5" s="1" t="s">
        <v>64</v>
      </c>
      <c r="H5" s="1">
        <v>0</v>
      </c>
      <c r="I5" s="1" t="s">
        <v>107</v>
      </c>
      <c r="J5" s="1" t="s">
        <v>66</v>
      </c>
      <c r="K5" s="1">
        <v>0</v>
      </c>
      <c r="L5" s="1" t="s">
        <v>67</v>
      </c>
      <c r="M5" s="1" t="s">
        <v>108</v>
      </c>
      <c r="N5" s="1" t="s">
        <v>68</v>
      </c>
      <c r="Q5" s="1">
        <v>1000</v>
      </c>
      <c r="T5" s="1" t="s">
        <v>85</v>
      </c>
      <c r="U5" s="1" t="s">
        <v>70</v>
      </c>
      <c r="V5" s="1" t="s">
        <v>66</v>
      </c>
      <c r="W5" s="1">
        <v>1000</v>
      </c>
      <c r="X5" s="1">
        <v>100</v>
      </c>
      <c r="Y5" s="1" t="s">
        <v>109</v>
      </c>
      <c r="AB5" s="1" t="s">
        <v>72</v>
      </c>
      <c r="AC5" s="1" t="s">
        <v>70</v>
      </c>
      <c r="AD5" s="1">
        <v>30</v>
      </c>
      <c r="AF5" s="1">
        <v>0</v>
      </c>
      <c r="AG5" s="1">
        <v>200</v>
      </c>
      <c r="AH5" s="1" t="s">
        <v>70</v>
      </c>
      <c r="AI5" s="1">
        <v>17000</v>
      </c>
      <c r="AJ5" s="1" t="s">
        <v>66</v>
      </c>
      <c r="AK5" s="1" t="s">
        <v>70</v>
      </c>
      <c r="AL5" s="1">
        <v>54000</v>
      </c>
      <c r="AM5" s="1" t="s">
        <v>110</v>
      </c>
      <c r="AN5" s="1" t="s">
        <v>110</v>
      </c>
      <c r="AO5" s="1" t="s">
        <v>110</v>
      </c>
      <c r="AP5" s="1" t="s">
        <v>74</v>
      </c>
      <c r="AQ5" s="1" t="s">
        <v>75</v>
      </c>
      <c r="AR5" s="1" t="s">
        <v>76</v>
      </c>
      <c r="AS5" s="1" t="s">
        <v>79</v>
      </c>
      <c r="AT5" s="1" t="s">
        <v>78</v>
      </c>
      <c r="AU5" s="1" t="s">
        <v>77</v>
      </c>
      <c r="AW5" s="1" t="s">
        <v>111</v>
      </c>
      <c r="AX5" s="1" t="s">
        <v>70</v>
      </c>
      <c r="AY5" s="1">
        <v>0.375</v>
      </c>
      <c r="AZ5" s="1" t="s">
        <v>70</v>
      </c>
      <c r="BA5" s="1">
        <v>5</v>
      </c>
      <c r="BB5" s="1" t="s">
        <v>70</v>
      </c>
      <c r="BC5" s="1" t="s">
        <v>112</v>
      </c>
      <c r="BD5" s="1">
        <v>5</v>
      </c>
      <c r="BE5" s="1" t="s">
        <v>66</v>
      </c>
      <c r="BF5" s="1" t="s">
        <v>113</v>
      </c>
      <c r="BG5" s="1" t="s">
        <v>70</v>
      </c>
      <c r="BH5" s="1" t="s">
        <v>91</v>
      </c>
      <c r="BI5" s="1" t="s">
        <v>66</v>
      </c>
    </row>
    <row r="6" spans="1:64" ht="15.75" customHeight="1">
      <c r="A6" s="2">
        <v>42138.450510451388</v>
      </c>
      <c r="B6" s="1" t="s">
        <v>61</v>
      </c>
      <c r="C6" s="1" t="s">
        <v>62</v>
      </c>
      <c r="D6" s="1" t="s">
        <v>92</v>
      </c>
      <c r="E6" s="1" t="s">
        <v>106</v>
      </c>
      <c r="F6" s="1">
        <v>3</v>
      </c>
      <c r="G6" s="1" t="s">
        <v>64</v>
      </c>
      <c r="I6" s="1" t="s">
        <v>65</v>
      </c>
      <c r="J6" s="1" t="s">
        <v>66</v>
      </c>
      <c r="L6" s="1" t="s">
        <v>67</v>
      </c>
      <c r="M6" s="1">
        <v>1</v>
      </c>
      <c r="N6" s="1" t="s">
        <v>68</v>
      </c>
      <c r="Q6" s="1">
        <v>750</v>
      </c>
      <c r="T6" s="1" t="s">
        <v>85</v>
      </c>
      <c r="U6" s="1" t="s">
        <v>70</v>
      </c>
      <c r="V6" s="1" t="s">
        <v>66</v>
      </c>
      <c r="W6" s="1">
        <v>1800</v>
      </c>
      <c r="X6" s="1">
        <v>125</v>
      </c>
      <c r="Y6" s="1">
        <v>4</v>
      </c>
      <c r="AB6" s="1" t="s">
        <v>72</v>
      </c>
      <c r="AC6" s="1" t="s">
        <v>66</v>
      </c>
      <c r="AD6" s="1">
        <v>40</v>
      </c>
      <c r="AF6" s="1">
        <v>0</v>
      </c>
      <c r="AG6" s="1">
        <v>0</v>
      </c>
      <c r="AH6" s="1" t="s">
        <v>66</v>
      </c>
      <c r="AJ6" s="1" t="s">
        <v>70</v>
      </c>
      <c r="AK6" s="1" t="s">
        <v>66</v>
      </c>
      <c r="AL6" s="1" t="s">
        <v>114</v>
      </c>
      <c r="AM6" s="1" t="s">
        <v>115</v>
      </c>
      <c r="AN6" s="1" t="s">
        <v>110</v>
      </c>
      <c r="AO6" s="1" t="s">
        <v>110</v>
      </c>
      <c r="AP6" s="1" t="s">
        <v>76</v>
      </c>
      <c r="AQ6" s="1" t="s">
        <v>75</v>
      </c>
      <c r="AR6" s="1" t="s">
        <v>79</v>
      </c>
      <c r="AS6" s="1" t="s">
        <v>77</v>
      </c>
      <c r="AT6" s="1" t="s">
        <v>78</v>
      </c>
      <c r="AU6" s="1" t="s">
        <v>74</v>
      </c>
      <c r="AV6" s="1" t="s">
        <v>116</v>
      </c>
      <c r="AW6" s="3">
        <v>0.8</v>
      </c>
      <c r="AX6" s="1" t="s">
        <v>66</v>
      </c>
      <c r="AZ6" s="1" t="s">
        <v>70</v>
      </c>
      <c r="BA6" s="1">
        <v>5</v>
      </c>
      <c r="BE6" s="1" t="s">
        <v>66</v>
      </c>
      <c r="BH6" s="1" t="s">
        <v>96</v>
      </c>
      <c r="BI6" s="1" t="s">
        <v>66</v>
      </c>
    </row>
    <row r="7" spans="1:64" ht="15.75" customHeight="1">
      <c r="A7" s="2">
        <v>42138.450861701393</v>
      </c>
      <c r="B7" s="1" t="s">
        <v>80</v>
      </c>
      <c r="C7" s="1" t="s">
        <v>62</v>
      </c>
      <c r="D7" s="1" t="s">
        <v>92</v>
      </c>
      <c r="F7" s="1">
        <v>10</v>
      </c>
      <c r="G7" s="1" t="s">
        <v>64</v>
      </c>
      <c r="I7" s="1" t="s">
        <v>107</v>
      </c>
      <c r="J7" s="1" t="s">
        <v>66</v>
      </c>
      <c r="L7" s="1" t="s">
        <v>117</v>
      </c>
      <c r="M7" s="1" t="s">
        <v>108</v>
      </c>
      <c r="N7" s="1" t="s">
        <v>68</v>
      </c>
      <c r="Q7" s="1">
        <v>475</v>
      </c>
      <c r="T7" s="1" t="s">
        <v>69</v>
      </c>
      <c r="U7" s="1" t="s">
        <v>70</v>
      </c>
      <c r="V7" s="1" t="s">
        <v>70</v>
      </c>
      <c r="W7" s="1">
        <v>0</v>
      </c>
      <c r="X7" s="1">
        <v>40</v>
      </c>
      <c r="Y7" s="1" t="s">
        <v>71</v>
      </c>
      <c r="AB7" s="1" t="s">
        <v>72</v>
      </c>
      <c r="AC7" s="1" t="s">
        <v>66</v>
      </c>
      <c r="AD7" s="1">
        <v>20</v>
      </c>
      <c r="AF7" s="1">
        <v>0</v>
      </c>
      <c r="AG7" s="1">
        <v>200</v>
      </c>
      <c r="AH7" s="1" t="s">
        <v>66</v>
      </c>
      <c r="AJ7" s="1" t="s">
        <v>66</v>
      </c>
      <c r="AK7" s="1" t="s">
        <v>70</v>
      </c>
      <c r="AL7" s="1">
        <v>4000</v>
      </c>
      <c r="AM7" s="1" t="s">
        <v>73</v>
      </c>
      <c r="AN7" s="1" t="s">
        <v>73</v>
      </c>
      <c r="AO7" s="1" t="s">
        <v>73</v>
      </c>
      <c r="AP7" s="1" t="s">
        <v>76</v>
      </c>
      <c r="AQ7" s="1" t="s">
        <v>76</v>
      </c>
      <c r="AR7" s="1" t="s">
        <v>75</v>
      </c>
      <c r="AS7" s="1" t="s">
        <v>79</v>
      </c>
      <c r="AT7" s="1" t="s">
        <v>77</v>
      </c>
      <c r="AU7" s="1" t="s">
        <v>75</v>
      </c>
      <c r="AV7" s="1" t="s">
        <v>118</v>
      </c>
      <c r="AW7" s="1" t="s">
        <v>119</v>
      </c>
      <c r="AX7" s="1" t="s">
        <v>70</v>
      </c>
      <c r="AY7" s="1" t="s">
        <v>92</v>
      </c>
      <c r="AZ7" s="1" t="s">
        <v>70</v>
      </c>
      <c r="BA7" s="1">
        <v>5</v>
      </c>
      <c r="BB7" s="1" t="s">
        <v>66</v>
      </c>
      <c r="BD7" s="1">
        <v>5</v>
      </c>
      <c r="BE7" s="1" t="s">
        <v>66</v>
      </c>
      <c r="BF7" s="1" t="s">
        <v>120</v>
      </c>
      <c r="BG7" s="1" t="s">
        <v>70</v>
      </c>
      <c r="BH7" s="1" t="s">
        <v>120</v>
      </c>
      <c r="BI7" s="1" t="s">
        <v>70</v>
      </c>
    </row>
    <row r="8" spans="1:64" ht="15.75" customHeight="1">
      <c r="A8" s="2">
        <v>42138.45105606482</v>
      </c>
      <c r="B8" s="1" t="s">
        <v>61</v>
      </c>
      <c r="C8" s="1" t="s">
        <v>104</v>
      </c>
      <c r="D8" s="1" t="s">
        <v>63</v>
      </c>
      <c r="G8" s="1" t="s">
        <v>64</v>
      </c>
      <c r="I8" s="1" t="s">
        <v>107</v>
      </c>
      <c r="J8" s="1" t="s">
        <v>70</v>
      </c>
      <c r="K8" s="1">
        <v>3600</v>
      </c>
      <c r="L8" s="1" t="s">
        <v>67</v>
      </c>
      <c r="M8" s="1" t="s">
        <v>108</v>
      </c>
      <c r="N8" s="1" t="s">
        <v>68</v>
      </c>
      <c r="Q8" s="1">
        <v>600</v>
      </c>
      <c r="T8" s="1" t="s">
        <v>69</v>
      </c>
      <c r="U8" s="1" t="s">
        <v>66</v>
      </c>
      <c r="V8" s="1" t="s">
        <v>70</v>
      </c>
      <c r="W8" s="1">
        <v>9090</v>
      </c>
      <c r="X8" s="1">
        <v>150</v>
      </c>
      <c r="Y8" s="1" t="s">
        <v>71</v>
      </c>
      <c r="AB8" s="1" t="s">
        <v>121</v>
      </c>
      <c r="AC8" s="1" t="s">
        <v>66</v>
      </c>
      <c r="AF8" s="1">
        <v>500</v>
      </c>
      <c r="AH8" s="1" t="s">
        <v>70</v>
      </c>
      <c r="AI8" s="1">
        <v>10000</v>
      </c>
      <c r="AJ8" s="1" t="s">
        <v>66</v>
      </c>
      <c r="AK8" s="1" t="s">
        <v>70</v>
      </c>
      <c r="AL8" s="1" t="s">
        <v>122</v>
      </c>
      <c r="AM8" s="1" t="s">
        <v>73</v>
      </c>
      <c r="AN8" s="1" t="s">
        <v>73</v>
      </c>
      <c r="AO8" s="1" t="s">
        <v>73</v>
      </c>
      <c r="AP8" s="1" t="s">
        <v>75</v>
      </c>
      <c r="AQ8" s="1" t="s">
        <v>76</v>
      </c>
      <c r="AR8" s="1" t="s">
        <v>78</v>
      </c>
      <c r="AS8" s="1" t="s">
        <v>78</v>
      </c>
      <c r="AT8" s="1" t="s">
        <v>74</v>
      </c>
      <c r="AU8" s="1" t="s">
        <v>79</v>
      </c>
      <c r="AW8" s="1">
        <v>30</v>
      </c>
      <c r="AX8" s="1" t="s">
        <v>70</v>
      </c>
      <c r="AY8" s="1" t="s">
        <v>92</v>
      </c>
      <c r="BB8" s="1" t="s">
        <v>70</v>
      </c>
      <c r="BC8" s="1" t="s">
        <v>101</v>
      </c>
      <c r="BD8" s="1">
        <v>5</v>
      </c>
      <c r="BE8" s="1" t="s">
        <v>66</v>
      </c>
      <c r="BF8" s="1" t="s">
        <v>123</v>
      </c>
      <c r="BG8" s="1" t="s">
        <v>66</v>
      </c>
    </row>
    <row r="9" spans="1:64" ht="15.75" customHeight="1">
      <c r="A9" s="2">
        <v>42138.451501874995</v>
      </c>
      <c r="B9" s="1" t="s">
        <v>61</v>
      </c>
      <c r="C9" s="1" t="s">
        <v>62</v>
      </c>
      <c r="D9" s="1" t="s">
        <v>63</v>
      </c>
      <c r="G9" s="1" t="s">
        <v>64</v>
      </c>
      <c r="I9" s="1" t="s">
        <v>107</v>
      </c>
      <c r="J9" s="1" t="s">
        <v>66</v>
      </c>
      <c r="L9" s="1" t="s">
        <v>67</v>
      </c>
      <c r="M9" s="1">
        <v>2</v>
      </c>
      <c r="N9" s="1" t="s">
        <v>68</v>
      </c>
      <c r="Q9" s="1">
        <v>230</v>
      </c>
      <c r="T9" s="1" t="s">
        <v>85</v>
      </c>
      <c r="U9" s="1" t="s">
        <v>70</v>
      </c>
      <c r="V9" s="1" t="s">
        <v>66</v>
      </c>
      <c r="W9" s="1">
        <v>1577</v>
      </c>
      <c r="X9" s="1">
        <v>60</v>
      </c>
      <c r="Y9" s="1">
        <v>1</v>
      </c>
      <c r="AB9" s="1" t="s">
        <v>72</v>
      </c>
      <c r="AC9" s="1" t="s">
        <v>66</v>
      </c>
      <c r="AD9" s="1">
        <v>20</v>
      </c>
      <c r="AF9" s="1">
        <v>100</v>
      </c>
      <c r="AG9" s="1">
        <v>100</v>
      </c>
      <c r="AH9" s="1" t="s">
        <v>66</v>
      </c>
      <c r="AJ9" s="1" t="s">
        <v>70</v>
      </c>
      <c r="AK9" s="1" t="s">
        <v>70</v>
      </c>
      <c r="AL9" s="1">
        <v>2500</v>
      </c>
      <c r="AM9" s="1" t="s">
        <v>73</v>
      </c>
      <c r="AN9" s="1" t="s">
        <v>73</v>
      </c>
      <c r="AO9" s="1" t="s">
        <v>73</v>
      </c>
      <c r="AP9" s="1" t="s">
        <v>76</v>
      </c>
      <c r="AQ9" s="1" t="s">
        <v>75</v>
      </c>
      <c r="AR9" s="1" t="s">
        <v>79</v>
      </c>
      <c r="AS9" s="1" t="s">
        <v>74</v>
      </c>
      <c r="AT9" s="1" t="s">
        <v>78</v>
      </c>
      <c r="AU9" s="1" t="s">
        <v>77</v>
      </c>
      <c r="AW9" s="3">
        <v>0.94</v>
      </c>
      <c r="AX9" s="1" t="s">
        <v>70</v>
      </c>
      <c r="AY9" s="1" t="s">
        <v>92</v>
      </c>
      <c r="BB9" s="1" t="s">
        <v>70</v>
      </c>
      <c r="BC9" s="1" t="s">
        <v>101</v>
      </c>
      <c r="BD9" s="1">
        <v>4</v>
      </c>
      <c r="BE9" s="1" t="s">
        <v>66</v>
      </c>
      <c r="BF9" s="1" t="s">
        <v>124</v>
      </c>
      <c r="BG9" s="1" t="s">
        <v>70</v>
      </c>
    </row>
    <row r="10" spans="1:64" ht="15.75" customHeight="1">
      <c r="A10" s="2">
        <v>42138.453383912041</v>
      </c>
      <c r="B10" s="1" t="s">
        <v>61</v>
      </c>
      <c r="C10" s="1" t="s">
        <v>62</v>
      </c>
      <c r="D10" s="1" t="s">
        <v>63</v>
      </c>
      <c r="G10" s="1" t="s">
        <v>64</v>
      </c>
      <c r="I10" s="1" t="s">
        <v>125</v>
      </c>
      <c r="J10" s="1" t="s">
        <v>66</v>
      </c>
      <c r="L10" s="1" t="s">
        <v>94</v>
      </c>
      <c r="M10" s="1">
        <v>1</v>
      </c>
      <c r="N10" s="1" t="s">
        <v>68</v>
      </c>
      <c r="Q10" s="1">
        <v>410</v>
      </c>
      <c r="T10" s="1" t="s">
        <v>69</v>
      </c>
      <c r="U10" s="1" t="s">
        <v>70</v>
      </c>
      <c r="V10" s="1" t="s">
        <v>66</v>
      </c>
      <c r="W10" s="1">
        <v>1600</v>
      </c>
      <c r="X10" s="1">
        <v>75</v>
      </c>
      <c r="Y10" s="1">
        <v>1</v>
      </c>
      <c r="AB10" s="1" t="s">
        <v>72</v>
      </c>
      <c r="AC10" s="1" t="s">
        <v>66</v>
      </c>
      <c r="AD10" s="1">
        <v>20</v>
      </c>
      <c r="AF10" s="1">
        <v>175</v>
      </c>
      <c r="AH10" s="1" t="s">
        <v>70</v>
      </c>
      <c r="AI10" s="1">
        <v>20000</v>
      </c>
      <c r="AJ10" s="1" t="s">
        <v>70</v>
      </c>
      <c r="AK10" s="1" t="s">
        <v>70</v>
      </c>
      <c r="AL10" s="1">
        <v>30000</v>
      </c>
      <c r="AM10" s="1" t="s">
        <v>100</v>
      </c>
      <c r="AN10" s="1" t="s">
        <v>73</v>
      </c>
      <c r="AO10" s="1" t="s">
        <v>100</v>
      </c>
      <c r="AP10" s="1" t="s">
        <v>76</v>
      </c>
      <c r="AQ10" s="1" t="s">
        <v>74</v>
      </c>
      <c r="AR10" s="1" t="s">
        <v>75</v>
      </c>
      <c r="AS10" s="1" t="s">
        <v>77</v>
      </c>
      <c r="AT10" s="1" t="s">
        <v>78</v>
      </c>
      <c r="AU10" s="1" t="s">
        <v>79</v>
      </c>
      <c r="AW10" s="1">
        <v>100</v>
      </c>
      <c r="AX10" s="1" t="s">
        <v>70</v>
      </c>
      <c r="AY10" s="1" t="s">
        <v>63</v>
      </c>
      <c r="BB10" s="1" t="s">
        <v>66</v>
      </c>
      <c r="BD10" s="1">
        <v>5</v>
      </c>
      <c r="BE10" s="1" t="s">
        <v>66</v>
      </c>
      <c r="BG10" s="1" t="s">
        <v>70</v>
      </c>
    </row>
    <row r="11" spans="1:64" ht="15.75" customHeight="1">
      <c r="A11" s="2">
        <v>42138.455722025465</v>
      </c>
      <c r="B11" s="1" t="s">
        <v>61</v>
      </c>
      <c r="C11" s="1" t="s">
        <v>62</v>
      </c>
      <c r="D11" s="1" t="s">
        <v>63</v>
      </c>
      <c r="G11" s="1" t="s">
        <v>64</v>
      </c>
      <c r="I11" s="1" t="s">
        <v>107</v>
      </c>
      <c r="J11" s="1" t="s">
        <v>66</v>
      </c>
      <c r="L11" s="1" t="s">
        <v>67</v>
      </c>
      <c r="M11" s="1" t="s">
        <v>108</v>
      </c>
      <c r="N11" s="1" t="s">
        <v>68</v>
      </c>
      <c r="Q11" s="1">
        <v>800</v>
      </c>
      <c r="T11" s="1" t="s">
        <v>85</v>
      </c>
      <c r="U11" s="1" t="s">
        <v>70</v>
      </c>
      <c r="V11" s="1" t="s">
        <v>66</v>
      </c>
      <c r="W11" s="1">
        <v>1650</v>
      </c>
      <c r="X11" s="1">
        <v>90</v>
      </c>
      <c r="Y11" s="1" t="s">
        <v>71</v>
      </c>
      <c r="AB11" s="1" t="s">
        <v>72</v>
      </c>
      <c r="AC11" s="1" t="s">
        <v>66</v>
      </c>
      <c r="AD11" s="1">
        <v>30</v>
      </c>
      <c r="AF11" s="1">
        <v>100</v>
      </c>
      <c r="AG11" s="1">
        <v>100</v>
      </c>
      <c r="AH11" s="1" t="s">
        <v>70</v>
      </c>
      <c r="AI11" s="1">
        <v>3000</v>
      </c>
      <c r="AJ11" s="1" t="s">
        <v>66</v>
      </c>
      <c r="AK11" s="1" t="s">
        <v>70</v>
      </c>
      <c r="AL11" s="1" t="s">
        <v>126</v>
      </c>
      <c r="AM11" s="1" t="s">
        <v>100</v>
      </c>
      <c r="AN11" s="1" t="s">
        <v>100</v>
      </c>
      <c r="AO11" s="1" t="s">
        <v>100</v>
      </c>
      <c r="AP11" s="1" t="s">
        <v>76</v>
      </c>
      <c r="AQ11" s="1" t="s">
        <v>75</v>
      </c>
      <c r="AR11" s="1" t="s">
        <v>79</v>
      </c>
      <c r="AS11" s="1" t="s">
        <v>74</v>
      </c>
      <c r="AT11" s="1" t="s">
        <v>78</v>
      </c>
      <c r="AU11" s="1" t="s">
        <v>77</v>
      </c>
      <c r="AV11" s="1" t="s">
        <v>127</v>
      </c>
      <c r="AW11" s="1" t="s">
        <v>128</v>
      </c>
      <c r="AX11" s="1" t="s">
        <v>70</v>
      </c>
      <c r="AY11" s="1" t="s">
        <v>63</v>
      </c>
      <c r="BB11" s="1" t="s">
        <v>66</v>
      </c>
      <c r="BD11" s="1">
        <v>5</v>
      </c>
      <c r="BE11" s="1" t="s">
        <v>66</v>
      </c>
      <c r="BF11" s="1" t="s">
        <v>120</v>
      </c>
      <c r="BG11" s="1" t="s">
        <v>70</v>
      </c>
    </row>
    <row r="12" spans="1:64" ht="15.75" customHeight="1">
      <c r="A12" s="2">
        <v>42138.455997812503</v>
      </c>
      <c r="B12" s="1" t="s">
        <v>61</v>
      </c>
      <c r="C12" s="1" t="s">
        <v>62</v>
      </c>
      <c r="D12" s="1" t="s">
        <v>63</v>
      </c>
      <c r="G12" s="1" t="s">
        <v>64</v>
      </c>
      <c r="H12" s="1">
        <v>0</v>
      </c>
      <c r="I12" s="1" t="s">
        <v>84</v>
      </c>
      <c r="J12" s="1" t="s">
        <v>70</v>
      </c>
      <c r="K12" s="1">
        <v>3000</v>
      </c>
      <c r="L12" s="1" t="s">
        <v>129</v>
      </c>
      <c r="M12" s="1">
        <v>1</v>
      </c>
      <c r="N12" s="1" t="s">
        <v>68</v>
      </c>
      <c r="Q12" s="1">
        <v>995</v>
      </c>
      <c r="T12" s="1" t="s">
        <v>69</v>
      </c>
      <c r="U12" s="1" t="s">
        <v>70</v>
      </c>
      <c r="V12" s="1" t="s">
        <v>66</v>
      </c>
      <c r="W12" s="1">
        <v>1800</v>
      </c>
      <c r="X12" s="1">
        <v>100</v>
      </c>
      <c r="Y12" s="1">
        <v>1</v>
      </c>
      <c r="AB12" s="1" t="s">
        <v>72</v>
      </c>
      <c r="AC12" s="1" t="s">
        <v>66</v>
      </c>
      <c r="AD12" s="1">
        <v>10</v>
      </c>
      <c r="AF12" s="1">
        <v>350</v>
      </c>
      <c r="AG12" s="1">
        <v>800</v>
      </c>
      <c r="AH12" s="1" t="s">
        <v>70</v>
      </c>
      <c r="AI12" s="1">
        <v>3500</v>
      </c>
      <c r="AJ12" s="1" t="s">
        <v>70</v>
      </c>
      <c r="AK12" s="1" t="s">
        <v>70</v>
      </c>
      <c r="AL12" s="1">
        <v>20000</v>
      </c>
      <c r="AM12" s="1" t="s">
        <v>100</v>
      </c>
      <c r="AN12" s="1" t="s">
        <v>100</v>
      </c>
      <c r="AO12" s="1" t="s">
        <v>73</v>
      </c>
      <c r="AP12" s="1" t="s">
        <v>76</v>
      </c>
      <c r="AQ12" s="1" t="s">
        <v>75</v>
      </c>
      <c r="AR12" s="1" t="s">
        <v>74</v>
      </c>
      <c r="AS12" s="1" t="s">
        <v>77</v>
      </c>
      <c r="AT12" s="1" t="s">
        <v>78</v>
      </c>
      <c r="AU12" s="1" t="s">
        <v>79</v>
      </c>
      <c r="AV12" s="1" t="s">
        <v>130</v>
      </c>
      <c r="AW12" s="3">
        <v>0.85</v>
      </c>
      <c r="AX12" s="1" t="s">
        <v>70</v>
      </c>
      <c r="AY12" s="1" t="s">
        <v>63</v>
      </c>
      <c r="BB12" s="1" t="s">
        <v>66</v>
      </c>
      <c r="BD12" s="1">
        <v>5</v>
      </c>
      <c r="BE12" s="1" t="s">
        <v>66</v>
      </c>
      <c r="BF12" s="1" t="s">
        <v>120</v>
      </c>
      <c r="BG12" s="1" t="s">
        <v>70</v>
      </c>
    </row>
    <row r="13" spans="1:64" ht="15.75" customHeight="1">
      <c r="A13" s="2">
        <v>42138.464164548612</v>
      </c>
      <c r="B13" s="1" t="s">
        <v>61</v>
      </c>
      <c r="C13" s="1" t="s">
        <v>62</v>
      </c>
      <c r="D13" s="1" t="s">
        <v>63</v>
      </c>
      <c r="G13" s="1" t="s">
        <v>83</v>
      </c>
      <c r="H13" s="1">
        <v>100</v>
      </c>
      <c r="I13" s="1" t="s">
        <v>84</v>
      </c>
      <c r="J13" s="1" t="s">
        <v>70</v>
      </c>
      <c r="K13" s="1">
        <v>2000</v>
      </c>
      <c r="L13" s="1" t="s">
        <v>67</v>
      </c>
      <c r="M13" s="1">
        <v>1</v>
      </c>
      <c r="N13" s="1" t="s">
        <v>68</v>
      </c>
      <c r="Q13" s="1">
        <v>900</v>
      </c>
      <c r="T13" s="1" t="s">
        <v>69</v>
      </c>
      <c r="U13" s="1" t="s">
        <v>70</v>
      </c>
      <c r="V13" s="1" t="s">
        <v>70</v>
      </c>
      <c r="W13" s="1">
        <v>1503.36</v>
      </c>
      <c r="X13" s="1">
        <v>200</v>
      </c>
      <c r="Y13" s="1" t="s">
        <v>71</v>
      </c>
      <c r="AB13" s="1" t="s">
        <v>131</v>
      </c>
      <c r="AC13" s="1" t="s">
        <v>66</v>
      </c>
      <c r="AF13" s="1">
        <v>200</v>
      </c>
      <c r="AG13" s="1">
        <v>1000</v>
      </c>
      <c r="AH13" s="1" t="s">
        <v>70</v>
      </c>
      <c r="AI13" s="1">
        <v>10000</v>
      </c>
      <c r="AJ13" s="1" t="s">
        <v>66</v>
      </c>
      <c r="AK13" s="1" t="s">
        <v>70</v>
      </c>
      <c r="AL13" s="4">
        <v>30000</v>
      </c>
      <c r="AM13" s="1" t="s">
        <v>132</v>
      </c>
      <c r="AN13" s="1" t="s">
        <v>73</v>
      </c>
      <c r="AO13" s="1" t="s">
        <v>73</v>
      </c>
      <c r="AP13" s="1" t="s">
        <v>76</v>
      </c>
      <c r="AQ13" s="1" t="s">
        <v>75</v>
      </c>
      <c r="AR13" s="1" t="s">
        <v>79</v>
      </c>
      <c r="AS13" s="1" t="s">
        <v>74</v>
      </c>
      <c r="AT13" s="1" t="s">
        <v>78</v>
      </c>
      <c r="AU13" s="1" t="s">
        <v>77</v>
      </c>
      <c r="AV13" s="1" t="s">
        <v>133</v>
      </c>
      <c r="AX13" s="1" t="s">
        <v>66</v>
      </c>
      <c r="AZ13" s="1" t="s">
        <v>70</v>
      </c>
      <c r="BA13" s="1">
        <v>5</v>
      </c>
      <c r="BE13" s="1" t="s">
        <v>66</v>
      </c>
      <c r="BI13" s="1" t="s">
        <v>70</v>
      </c>
    </row>
    <row r="14" spans="1:64" ht="15.75" customHeight="1">
      <c r="A14" s="2">
        <v>42138.466276516207</v>
      </c>
      <c r="B14" s="1" t="s">
        <v>80</v>
      </c>
      <c r="C14" s="1" t="s">
        <v>62</v>
      </c>
      <c r="D14" s="1" t="s">
        <v>63</v>
      </c>
      <c r="G14" s="1" t="s">
        <v>64</v>
      </c>
      <c r="I14" s="1" t="s">
        <v>125</v>
      </c>
      <c r="J14" s="1" t="s">
        <v>66</v>
      </c>
      <c r="L14" s="1" t="s">
        <v>98</v>
      </c>
      <c r="M14" s="1">
        <v>1</v>
      </c>
      <c r="N14" s="1" t="s">
        <v>68</v>
      </c>
      <c r="Q14" s="1">
        <v>325</v>
      </c>
      <c r="T14" s="1" t="s">
        <v>85</v>
      </c>
      <c r="U14" s="1" t="s">
        <v>70</v>
      </c>
      <c r="V14" s="1" t="s">
        <v>66</v>
      </c>
      <c r="W14" s="1">
        <v>1700</v>
      </c>
      <c r="X14" s="1">
        <v>60</v>
      </c>
      <c r="Y14" s="1">
        <v>2</v>
      </c>
      <c r="AB14" s="1" t="s">
        <v>72</v>
      </c>
      <c r="AC14" s="1" t="s">
        <v>66</v>
      </c>
      <c r="AD14" s="1">
        <v>35</v>
      </c>
      <c r="AF14" s="1">
        <v>0</v>
      </c>
      <c r="AG14" s="1">
        <v>0</v>
      </c>
      <c r="AH14" s="1" t="s">
        <v>66</v>
      </c>
      <c r="AJ14" s="1" t="s">
        <v>66</v>
      </c>
      <c r="AK14" s="1" t="s">
        <v>66</v>
      </c>
      <c r="AM14" s="1" t="s">
        <v>73</v>
      </c>
      <c r="AN14" s="1" t="s">
        <v>100</v>
      </c>
      <c r="AO14" s="1" t="s">
        <v>134</v>
      </c>
      <c r="AP14" s="1" t="s">
        <v>76</v>
      </c>
      <c r="AQ14" s="1" t="s">
        <v>75</v>
      </c>
      <c r="AR14" s="1" t="s">
        <v>79</v>
      </c>
      <c r="AS14" s="1" t="s">
        <v>74</v>
      </c>
      <c r="AT14" s="1" t="s">
        <v>78</v>
      </c>
      <c r="AU14" s="1" t="s">
        <v>77</v>
      </c>
      <c r="AV14" s="1" t="s">
        <v>135</v>
      </c>
      <c r="AW14" s="3">
        <v>0.9</v>
      </c>
      <c r="AX14" s="1" t="s">
        <v>70</v>
      </c>
      <c r="AY14" s="1" t="s">
        <v>136</v>
      </c>
      <c r="BB14" s="1" t="s">
        <v>66</v>
      </c>
      <c r="BD14" s="1">
        <v>4</v>
      </c>
      <c r="BE14" s="1" t="s">
        <v>70</v>
      </c>
      <c r="BF14" s="1" t="s">
        <v>137</v>
      </c>
      <c r="BG14" s="1" t="s">
        <v>70</v>
      </c>
    </row>
    <row r="15" spans="1:64" ht="15.75" customHeight="1">
      <c r="A15" s="2">
        <v>42138.471602303238</v>
      </c>
      <c r="B15" s="1" t="s">
        <v>61</v>
      </c>
      <c r="C15" s="1" t="s">
        <v>62</v>
      </c>
      <c r="D15" s="1" t="s">
        <v>63</v>
      </c>
      <c r="F15" s="1">
        <v>14</v>
      </c>
      <c r="G15" s="1" t="s">
        <v>83</v>
      </c>
      <c r="H15" s="1">
        <v>350</v>
      </c>
      <c r="I15" s="1" t="s">
        <v>107</v>
      </c>
      <c r="J15" s="1" t="s">
        <v>66</v>
      </c>
      <c r="L15" s="1" t="s">
        <v>67</v>
      </c>
      <c r="M15" s="1">
        <v>1</v>
      </c>
      <c r="N15" s="1" t="s">
        <v>68</v>
      </c>
      <c r="Q15" s="1">
        <v>375</v>
      </c>
      <c r="T15" s="1" t="s">
        <v>85</v>
      </c>
      <c r="U15" s="1" t="s">
        <v>70</v>
      </c>
      <c r="V15" s="1" t="s">
        <v>66</v>
      </c>
      <c r="W15" s="1">
        <v>3000</v>
      </c>
      <c r="X15" s="1">
        <v>40</v>
      </c>
      <c r="Y15" s="1" t="s">
        <v>71</v>
      </c>
      <c r="AB15" s="1" t="s">
        <v>72</v>
      </c>
      <c r="AC15" s="1" t="s">
        <v>66</v>
      </c>
      <c r="AD15" s="1">
        <v>5</v>
      </c>
      <c r="AF15" s="1">
        <v>120</v>
      </c>
      <c r="AG15" s="1">
        <v>200</v>
      </c>
      <c r="AH15" s="1" t="s">
        <v>70</v>
      </c>
      <c r="AI15" s="1">
        <v>6000</v>
      </c>
      <c r="AJ15" s="1" t="s">
        <v>70</v>
      </c>
      <c r="AK15" s="1" t="s">
        <v>70</v>
      </c>
      <c r="AL15" s="1">
        <v>57000</v>
      </c>
      <c r="AM15" s="1" t="s">
        <v>73</v>
      </c>
      <c r="AN15" s="1" t="s">
        <v>100</v>
      </c>
      <c r="AO15" s="1" t="s">
        <v>73</v>
      </c>
      <c r="AP15" s="1" t="s">
        <v>75</v>
      </c>
      <c r="AQ15" s="1" t="s">
        <v>79</v>
      </c>
      <c r="AR15" s="1" t="s">
        <v>77</v>
      </c>
      <c r="AS15" s="1" t="s">
        <v>78</v>
      </c>
      <c r="AT15" s="1" t="s">
        <v>74</v>
      </c>
      <c r="AU15" s="1" t="s">
        <v>76</v>
      </c>
      <c r="AW15" s="3">
        <v>0.8</v>
      </c>
      <c r="AX15" s="1" t="s">
        <v>70</v>
      </c>
      <c r="AY15" s="1" t="s">
        <v>63</v>
      </c>
      <c r="BB15" s="1" t="s">
        <v>70</v>
      </c>
      <c r="BC15" s="1" t="s">
        <v>138</v>
      </c>
      <c r="BD15" s="1">
        <v>5</v>
      </c>
      <c r="BE15" s="1" t="s">
        <v>66</v>
      </c>
      <c r="BF15" s="1" t="s">
        <v>139</v>
      </c>
      <c r="BG15" s="1" t="s">
        <v>66</v>
      </c>
    </row>
    <row r="16" spans="1:64" ht="15.75" customHeight="1">
      <c r="A16" s="2">
        <v>42138.473765069444</v>
      </c>
      <c r="B16" s="1" t="s">
        <v>61</v>
      </c>
      <c r="C16" s="1" t="s">
        <v>104</v>
      </c>
      <c r="D16" s="1" t="s">
        <v>63</v>
      </c>
      <c r="G16" s="1" t="s">
        <v>64</v>
      </c>
      <c r="I16" s="1" t="s">
        <v>107</v>
      </c>
      <c r="J16" s="1" t="s">
        <v>66</v>
      </c>
      <c r="L16" s="1" t="s">
        <v>67</v>
      </c>
      <c r="M16" s="1">
        <v>1</v>
      </c>
      <c r="N16" s="1" t="s">
        <v>68</v>
      </c>
      <c r="Q16" s="1">
        <v>300</v>
      </c>
      <c r="X16" s="1">
        <v>75</v>
      </c>
      <c r="Y16" s="1">
        <v>1</v>
      </c>
      <c r="AB16" s="1" t="s">
        <v>72</v>
      </c>
      <c r="AC16" s="1" t="s">
        <v>66</v>
      </c>
      <c r="AD16" s="1">
        <v>15</v>
      </c>
      <c r="AF16" s="1">
        <v>100</v>
      </c>
      <c r="AG16" s="1">
        <v>25</v>
      </c>
      <c r="AH16" s="1" t="s">
        <v>70</v>
      </c>
      <c r="AI16" s="1">
        <v>10000</v>
      </c>
      <c r="AJ16" s="1" t="s">
        <v>70</v>
      </c>
      <c r="AK16" s="1" t="s">
        <v>70</v>
      </c>
      <c r="AL16" s="1">
        <v>50000</v>
      </c>
      <c r="AM16" s="1" t="s">
        <v>140</v>
      </c>
      <c r="AN16" s="1" t="s">
        <v>73</v>
      </c>
      <c r="AO16" s="1" t="s">
        <v>73</v>
      </c>
      <c r="AP16" s="1" t="s">
        <v>76</v>
      </c>
      <c r="AQ16" s="1" t="s">
        <v>79</v>
      </c>
      <c r="AR16" s="1" t="s">
        <v>75</v>
      </c>
      <c r="AS16" s="1" t="s">
        <v>78</v>
      </c>
      <c r="AT16" s="1" t="s">
        <v>74</v>
      </c>
      <c r="AU16" s="1" t="s">
        <v>77</v>
      </c>
      <c r="AX16" s="1" t="s">
        <v>66</v>
      </c>
      <c r="AZ16" s="1" t="s">
        <v>70</v>
      </c>
      <c r="BA16" s="1">
        <v>5</v>
      </c>
      <c r="BE16" s="1" t="s">
        <v>66</v>
      </c>
      <c r="BI16" s="1" t="s">
        <v>70</v>
      </c>
    </row>
    <row r="17" spans="1:61" ht="15.75" customHeight="1">
      <c r="A17" s="2">
        <v>42138.475908680557</v>
      </c>
      <c r="B17" s="1" t="s">
        <v>61</v>
      </c>
      <c r="C17" s="1" t="s">
        <v>104</v>
      </c>
      <c r="D17" s="1" t="s">
        <v>63</v>
      </c>
      <c r="E17" s="1" t="s">
        <v>82</v>
      </c>
      <c r="F17" s="1">
        <v>3</v>
      </c>
      <c r="G17" s="1" t="s">
        <v>93</v>
      </c>
      <c r="I17" s="1" t="s">
        <v>141</v>
      </c>
      <c r="J17" s="1" t="s">
        <v>66</v>
      </c>
      <c r="L17" s="1" t="s">
        <v>94</v>
      </c>
      <c r="M17" s="1">
        <v>1</v>
      </c>
      <c r="N17" s="1" t="s">
        <v>99</v>
      </c>
      <c r="Q17" s="1">
        <v>650</v>
      </c>
      <c r="T17" s="1" t="s">
        <v>69</v>
      </c>
      <c r="U17" s="1" t="s">
        <v>70</v>
      </c>
      <c r="V17" s="1" t="s">
        <v>70</v>
      </c>
      <c r="W17" s="1">
        <v>3500</v>
      </c>
      <c r="X17" s="1">
        <v>150</v>
      </c>
      <c r="Y17" s="1">
        <v>4</v>
      </c>
      <c r="AB17" s="1" t="s">
        <v>72</v>
      </c>
      <c r="AC17" s="1" t="s">
        <v>66</v>
      </c>
      <c r="AD17" s="1">
        <v>25</v>
      </c>
      <c r="AF17" s="1">
        <v>200</v>
      </c>
      <c r="AH17" s="1" t="s">
        <v>66</v>
      </c>
      <c r="AJ17" s="1" t="s">
        <v>66</v>
      </c>
      <c r="AK17" s="1" t="s">
        <v>70</v>
      </c>
      <c r="AL17" s="1">
        <v>60000</v>
      </c>
      <c r="AM17" s="1" t="s">
        <v>142</v>
      </c>
      <c r="AN17" s="1" t="s">
        <v>142</v>
      </c>
      <c r="AO17" s="1" t="s">
        <v>142</v>
      </c>
      <c r="AP17" s="1" t="s">
        <v>78</v>
      </c>
      <c r="AQ17" s="1" t="s">
        <v>79</v>
      </c>
      <c r="AR17" s="1" t="s">
        <v>74</v>
      </c>
      <c r="AS17" s="1" t="s">
        <v>75</v>
      </c>
      <c r="AT17" s="1" t="s">
        <v>78</v>
      </c>
      <c r="AU17" s="1" t="s">
        <v>76</v>
      </c>
      <c r="AV17" s="1" t="s">
        <v>143</v>
      </c>
      <c r="AW17" s="3">
        <v>0.33</v>
      </c>
      <c r="AX17" s="1" t="s">
        <v>70</v>
      </c>
      <c r="AY17" s="1" t="s">
        <v>92</v>
      </c>
      <c r="BB17" s="1" t="s">
        <v>70</v>
      </c>
      <c r="BC17" s="1" t="s">
        <v>144</v>
      </c>
      <c r="BD17" s="1">
        <v>5</v>
      </c>
      <c r="BE17" s="1" t="s">
        <v>66</v>
      </c>
      <c r="BF17" s="1" t="s">
        <v>145</v>
      </c>
      <c r="BG17" s="1" t="s">
        <v>66</v>
      </c>
    </row>
    <row r="18" spans="1:61" ht="15.75" customHeight="1">
      <c r="A18" s="2">
        <v>42138.477697847222</v>
      </c>
      <c r="B18" s="1" t="s">
        <v>61</v>
      </c>
      <c r="C18" s="1" t="s">
        <v>62</v>
      </c>
      <c r="D18" s="1" t="s">
        <v>63</v>
      </c>
      <c r="G18" s="1" t="s">
        <v>64</v>
      </c>
      <c r="I18" s="1" t="s">
        <v>107</v>
      </c>
      <c r="J18" s="1" t="s">
        <v>66</v>
      </c>
      <c r="L18" s="1" t="s">
        <v>94</v>
      </c>
      <c r="M18" s="1">
        <v>2</v>
      </c>
      <c r="N18" s="1" t="s">
        <v>68</v>
      </c>
      <c r="Q18" s="1">
        <v>751</v>
      </c>
      <c r="T18" s="1" t="s">
        <v>85</v>
      </c>
      <c r="U18" s="1" t="s">
        <v>70</v>
      </c>
      <c r="V18" s="1" t="s">
        <v>66</v>
      </c>
      <c r="W18" s="1">
        <v>1634</v>
      </c>
      <c r="X18" s="1">
        <v>60</v>
      </c>
      <c r="Y18" s="1" t="s">
        <v>71</v>
      </c>
      <c r="AB18" s="1" t="s">
        <v>121</v>
      </c>
      <c r="AC18" s="1" t="s">
        <v>66</v>
      </c>
      <c r="AF18" s="1">
        <v>20</v>
      </c>
      <c r="AH18" s="1" t="s">
        <v>66</v>
      </c>
      <c r="AJ18" s="1" t="s">
        <v>70</v>
      </c>
      <c r="AK18" s="1" t="s">
        <v>66</v>
      </c>
      <c r="AM18" s="1" t="s">
        <v>73</v>
      </c>
      <c r="AN18" s="1" t="s">
        <v>110</v>
      </c>
      <c r="AO18" s="1" t="s">
        <v>146</v>
      </c>
      <c r="AP18" s="1" t="s">
        <v>75</v>
      </c>
      <c r="AQ18" s="1" t="s">
        <v>75</v>
      </c>
      <c r="AR18" s="1" t="s">
        <v>76</v>
      </c>
      <c r="AS18" s="1" t="s">
        <v>76</v>
      </c>
      <c r="AT18" s="1" t="s">
        <v>77</v>
      </c>
      <c r="AU18" s="1" t="s">
        <v>76</v>
      </c>
      <c r="AV18" s="1" t="s">
        <v>147</v>
      </c>
      <c r="AW18" s="3">
        <v>1</v>
      </c>
      <c r="AX18" s="1" t="s">
        <v>70</v>
      </c>
      <c r="AY18" s="1" t="s">
        <v>105</v>
      </c>
      <c r="BB18" s="1" t="s">
        <v>66</v>
      </c>
      <c r="BC18" s="1" t="s">
        <v>148</v>
      </c>
      <c r="BD18" s="1">
        <v>5</v>
      </c>
      <c r="BE18" s="1" t="s">
        <v>70</v>
      </c>
      <c r="BG18" s="1" t="s">
        <v>70</v>
      </c>
    </row>
    <row r="19" spans="1:61" ht="15.75" customHeight="1">
      <c r="A19" s="2">
        <v>42138.486489363422</v>
      </c>
      <c r="B19" s="1" t="s">
        <v>149</v>
      </c>
      <c r="C19" s="1" t="s">
        <v>62</v>
      </c>
      <c r="D19" s="1" t="s">
        <v>63</v>
      </c>
      <c r="F19" s="1">
        <v>20</v>
      </c>
      <c r="G19" s="1" t="s">
        <v>64</v>
      </c>
      <c r="I19" s="1" t="s">
        <v>65</v>
      </c>
      <c r="J19" s="1" t="s">
        <v>66</v>
      </c>
      <c r="L19" s="1" t="s">
        <v>150</v>
      </c>
      <c r="M19" s="1" t="s">
        <v>108</v>
      </c>
      <c r="Q19" s="1">
        <v>0</v>
      </c>
      <c r="T19" s="1" t="s">
        <v>85</v>
      </c>
      <c r="U19" s="1" t="s">
        <v>70</v>
      </c>
      <c r="V19" s="1" t="s">
        <v>66</v>
      </c>
      <c r="W19" s="1">
        <v>1500</v>
      </c>
      <c r="X19" s="1">
        <v>50</v>
      </c>
      <c r="Y19" s="1">
        <v>3</v>
      </c>
      <c r="AH19" s="1" t="s">
        <v>66</v>
      </c>
      <c r="AI19" s="1">
        <v>4000</v>
      </c>
      <c r="AJ19" s="1" t="s">
        <v>66</v>
      </c>
      <c r="AK19" s="1" t="s">
        <v>70</v>
      </c>
      <c r="AL19" s="1">
        <v>15000</v>
      </c>
      <c r="AM19" s="1" t="s">
        <v>73</v>
      </c>
      <c r="AN19" s="1" t="s">
        <v>73</v>
      </c>
      <c r="AO19" s="1" t="s">
        <v>73</v>
      </c>
      <c r="AP19" s="1" t="s">
        <v>76</v>
      </c>
      <c r="AQ19" s="1" t="s">
        <v>77</v>
      </c>
      <c r="AR19" s="1" t="s">
        <v>75</v>
      </c>
      <c r="AS19" s="1" t="s">
        <v>79</v>
      </c>
      <c r="AT19" s="1" t="s">
        <v>74</v>
      </c>
      <c r="AU19" s="1" t="s">
        <v>78</v>
      </c>
      <c r="AW19" s="1">
        <v>100</v>
      </c>
      <c r="AX19" s="1" t="s">
        <v>70</v>
      </c>
      <c r="AY19" s="1" t="s">
        <v>63</v>
      </c>
      <c r="BB19" s="1" t="s">
        <v>70</v>
      </c>
      <c r="BC19" s="1" t="s">
        <v>101</v>
      </c>
      <c r="BD19" s="1">
        <v>5</v>
      </c>
      <c r="BE19" s="1" t="s">
        <v>66</v>
      </c>
      <c r="BF19" s="1" t="s">
        <v>120</v>
      </c>
      <c r="BG19" s="1" t="s">
        <v>70</v>
      </c>
    </row>
    <row r="20" spans="1:61" ht="15.75" customHeight="1">
      <c r="A20" s="2">
        <v>42138.499923414347</v>
      </c>
      <c r="B20" s="1" t="s">
        <v>80</v>
      </c>
      <c r="C20" s="1" t="s">
        <v>62</v>
      </c>
      <c r="D20" s="1" t="s">
        <v>63</v>
      </c>
      <c r="G20" s="1" t="s">
        <v>64</v>
      </c>
      <c r="H20" s="1">
        <v>0</v>
      </c>
      <c r="I20" s="1" t="s">
        <v>151</v>
      </c>
      <c r="J20" s="1" t="s">
        <v>70</v>
      </c>
      <c r="K20" s="1">
        <v>3000</v>
      </c>
      <c r="L20" s="1" t="s">
        <v>67</v>
      </c>
      <c r="M20" s="1">
        <v>2</v>
      </c>
      <c r="N20" s="1" t="s">
        <v>68</v>
      </c>
      <c r="Q20" s="1">
        <v>615</v>
      </c>
      <c r="T20" s="1" t="s">
        <v>85</v>
      </c>
      <c r="U20" s="1" t="s">
        <v>70</v>
      </c>
      <c r="V20" s="1" t="s">
        <v>70</v>
      </c>
      <c r="X20" s="1">
        <v>150</v>
      </c>
      <c r="Y20" s="1">
        <v>2</v>
      </c>
      <c r="AB20" s="1" t="s">
        <v>72</v>
      </c>
      <c r="AC20" s="1" t="s">
        <v>66</v>
      </c>
      <c r="AD20" s="1">
        <v>20</v>
      </c>
      <c r="AF20" s="1">
        <v>100</v>
      </c>
      <c r="AG20" s="1">
        <v>0</v>
      </c>
      <c r="AH20" s="1" t="s">
        <v>66</v>
      </c>
      <c r="AJ20" s="1" t="s">
        <v>66</v>
      </c>
      <c r="AK20" s="1" t="s">
        <v>66</v>
      </c>
      <c r="AM20" s="1" t="s">
        <v>100</v>
      </c>
      <c r="AN20" s="1" t="s">
        <v>152</v>
      </c>
      <c r="AO20" s="1" t="s">
        <v>152</v>
      </c>
      <c r="AP20" s="1" t="s">
        <v>75</v>
      </c>
      <c r="AQ20" s="1" t="s">
        <v>75</v>
      </c>
      <c r="AR20" s="1" t="s">
        <v>75</v>
      </c>
      <c r="AS20" s="1" t="s">
        <v>79</v>
      </c>
      <c r="AT20" s="1" t="s">
        <v>77</v>
      </c>
      <c r="AU20" s="1" t="s">
        <v>75</v>
      </c>
      <c r="AV20" s="1" t="s">
        <v>153</v>
      </c>
      <c r="AW20" s="1">
        <v>80</v>
      </c>
      <c r="AX20" s="1" t="s">
        <v>70</v>
      </c>
      <c r="AY20" s="1" t="s">
        <v>63</v>
      </c>
      <c r="BB20" s="1" t="s">
        <v>66</v>
      </c>
      <c r="BD20" s="1">
        <v>5</v>
      </c>
      <c r="BE20" s="1" t="s">
        <v>70</v>
      </c>
      <c r="BF20" s="1" t="s">
        <v>154</v>
      </c>
      <c r="BG20" s="1" t="s">
        <v>70</v>
      </c>
    </row>
    <row r="21" spans="1:61" ht="15.75" customHeight="1">
      <c r="A21" s="2">
        <v>42138.511171180551</v>
      </c>
      <c r="B21" s="1" t="s">
        <v>61</v>
      </c>
      <c r="C21" s="1" t="s">
        <v>62</v>
      </c>
      <c r="D21" s="1" t="s">
        <v>105</v>
      </c>
      <c r="G21" s="1" t="s">
        <v>64</v>
      </c>
      <c r="I21" s="1" t="s">
        <v>107</v>
      </c>
      <c r="J21" s="1" t="s">
        <v>66</v>
      </c>
      <c r="L21" s="1" t="s">
        <v>155</v>
      </c>
      <c r="M21" s="1">
        <v>1</v>
      </c>
      <c r="N21" s="1" t="s">
        <v>68</v>
      </c>
      <c r="Q21" s="1">
        <v>350</v>
      </c>
      <c r="T21" s="1" t="s">
        <v>69</v>
      </c>
      <c r="U21" s="1" t="s">
        <v>70</v>
      </c>
      <c r="V21" s="1" t="s">
        <v>66</v>
      </c>
      <c r="W21" s="1">
        <v>1670</v>
      </c>
      <c r="X21" s="1">
        <v>45</v>
      </c>
      <c r="Y21" s="1">
        <v>2</v>
      </c>
      <c r="AB21" s="1" t="s">
        <v>156</v>
      </c>
      <c r="AC21" s="1" t="s">
        <v>70</v>
      </c>
      <c r="AF21" s="1">
        <v>450</v>
      </c>
      <c r="AG21" s="1">
        <v>3000</v>
      </c>
      <c r="AH21" s="1" t="s">
        <v>66</v>
      </c>
      <c r="AJ21" s="1" t="s">
        <v>66</v>
      </c>
      <c r="AK21" s="1" t="s">
        <v>70</v>
      </c>
      <c r="AL21" s="1">
        <v>11000</v>
      </c>
      <c r="AM21" s="1" t="s">
        <v>110</v>
      </c>
      <c r="AN21" s="1" t="s">
        <v>157</v>
      </c>
      <c r="AO21" s="1" t="s">
        <v>158</v>
      </c>
      <c r="AP21" s="1" t="s">
        <v>75</v>
      </c>
      <c r="AQ21" s="1" t="s">
        <v>76</v>
      </c>
      <c r="AR21" s="1" t="s">
        <v>79</v>
      </c>
      <c r="AS21" s="1" t="s">
        <v>78</v>
      </c>
      <c r="AT21" s="1" t="s">
        <v>77</v>
      </c>
      <c r="AU21" s="1" t="s">
        <v>74</v>
      </c>
      <c r="AW21" s="3">
        <v>1</v>
      </c>
      <c r="AX21" s="1" t="s">
        <v>70</v>
      </c>
      <c r="AY21" s="1" t="s">
        <v>63</v>
      </c>
      <c r="BB21" s="1" t="s">
        <v>70</v>
      </c>
      <c r="BC21" s="1" t="s">
        <v>101</v>
      </c>
      <c r="BD21" s="1">
        <v>5</v>
      </c>
      <c r="BE21" s="1" t="s">
        <v>66</v>
      </c>
      <c r="BF21" s="1" t="s">
        <v>159</v>
      </c>
      <c r="BG21" s="1" t="s">
        <v>66</v>
      </c>
    </row>
    <row r="22" spans="1:61" ht="15.75" customHeight="1">
      <c r="A22" s="2">
        <v>42138.5117703125</v>
      </c>
      <c r="B22" s="1" t="s">
        <v>61</v>
      </c>
      <c r="C22" s="1" t="s">
        <v>62</v>
      </c>
      <c r="D22" s="1" t="s">
        <v>63</v>
      </c>
      <c r="E22" s="1" t="s">
        <v>106</v>
      </c>
      <c r="F22" s="1">
        <v>14</v>
      </c>
      <c r="G22" s="1" t="s">
        <v>93</v>
      </c>
      <c r="H22" s="1">
        <v>200</v>
      </c>
      <c r="I22" s="1" t="s">
        <v>151</v>
      </c>
      <c r="J22" s="1" t="s">
        <v>66</v>
      </c>
      <c r="L22" s="1" t="s">
        <v>98</v>
      </c>
      <c r="M22" s="1">
        <v>1</v>
      </c>
      <c r="N22" s="1" t="s">
        <v>68</v>
      </c>
      <c r="Q22" s="1">
        <v>625</v>
      </c>
      <c r="T22" s="1" t="s">
        <v>69</v>
      </c>
      <c r="U22" s="1" t="s">
        <v>70</v>
      </c>
      <c r="V22" s="1" t="s">
        <v>66</v>
      </c>
      <c r="W22" s="1">
        <v>1600</v>
      </c>
      <c r="X22" s="1">
        <v>120</v>
      </c>
      <c r="Y22" s="1" t="s">
        <v>71</v>
      </c>
      <c r="AB22" s="1" t="s">
        <v>160</v>
      </c>
      <c r="AC22" s="1" t="s">
        <v>66</v>
      </c>
      <c r="AH22" s="1" t="s">
        <v>70</v>
      </c>
      <c r="AI22" s="1">
        <v>15000</v>
      </c>
      <c r="AJ22" s="1" t="s">
        <v>66</v>
      </c>
      <c r="AK22" s="1" t="s">
        <v>70</v>
      </c>
      <c r="AL22" s="1">
        <v>80000</v>
      </c>
      <c r="AM22" s="1" t="s">
        <v>73</v>
      </c>
      <c r="AN22" s="1" t="s">
        <v>73</v>
      </c>
      <c r="AO22" s="1" t="s">
        <v>73</v>
      </c>
      <c r="AP22" s="1" t="s">
        <v>76</v>
      </c>
      <c r="AQ22" s="1" t="s">
        <v>75</v>
      </c>
      <c r="AR22" s="1" t="s">
        <v>79</v>
      </c>
      <c r="AS22" s="1" t="s">
        <v>77</v>
      </c>
      <c r="AT22" s="1" t="s">
        <v>74</v>
      </c>
      <c r="AU22" s="1" t="s">
        <v>78</v>
      </c>
      <c r="AV22" s="1" t="s">
        <v>161</v>
      </c>
      <c r="AW22" s="1" t="s">
        <v>162</v>
      </c>
      <c r="AX22" s="1" t="s">
        <v>66</v>
      </c>
      <c r="AZ22" s="1" t="s">
        <v>70</v>
      </c>
      <c r="BA22" s="1">
        <v>5</v>
      </c>
      <c r="BE22" s="1" t="s">
        <v>66</v>
      </c>
      <c r="BH22" s="1" t="s">
        <v>163</v>
      </c>
      <c r="BI22" s="1" t="s">
        <v>66</v>
      </c>
    </row>
    <row r="23" spans="1:61" ht="15.75" customHeight="1">
      <c r="A23" s="2">
        <v>42138.512122280095</v>
      </c>
      <c r="B23" s="1" t="s">
        <v>164</v>
      </c>
      <c r="C23" s="1" t="s">
        <v>62</v>
      </c>
      <c r="D23" s="1" t="s">
        <v>63</v>
      </c>
      <c r="F23" s="1">
        <v>7</v>
      </c>
      <c r="G23" s="1" t="s">
        <v>64</v>
      </c>
      <c r="I23" s="1" t="s">
        <v>107</v>
      </c>
      <c r="J23" s="1" t="s">
        <v>66</v>
      </c>
      <c r="L23" s="1" t="s">
        <v>67</v>
      </c>
      <c r="M23" s="1">
        <v>1</v>
      </c>
      <c r="N23" s="1" t="s">
        <v>68</v>
      </c>
      <c r="Q23" s="1">
        <v>750</v>
      </c>
      <c r="T23" s="1" t="s">
        <v>85</v>
      </c>
      <c r="U23" s="1" t="s">
        <v>70</v>
      </c>
      <c r="V23" s="1" t="s">
        <v>66</v>
      </c>
      <c r="W23" s="1">
        <v>900</v>
      </c>
      <c r="Y23" s="1">
        <v>3</v>
      </c>
      <c r="AB23" s="1" t="s">
        <v>72</v>
      </c>
      <c r="AC23" s="1" t="s">
        <v>66</v>
      </c>
      <c r="AD23" s="1">
        <v>40</v>
      </c>
      <c r="AF23" s="1">
        <v>100</v>
      </c>
      <c r="AG23" s="1">
        <v>100</v>
      </c>
      <c r="AH23" s="1" t="s">
        <v>66</v>
      </c>
      <c r="AJ23" s="1" t="s">
        <v>66</v>
      </c>
      <c r="AK23" s="1" t="s">
        <v>66</v>
      </c>
      <c r="AM23" s="1" t="s">
        <v>73</v>
      </c>
      <c r="AN23" s="1" t="s">
        <v>73</v>
      </c>
      <c r="AO23" s="1" t="s">
        <v>73</v>
      </c>
      <c r="AP23" s="1" t="s">
        <v>78</v>
      </c>
      <c r="AQ23" s="1" t="s">
        <v>75</v>
      </c>
      <c r="AR23" s="1" t="s">
        <v>79</v>
      </c>
      <c r="AS23" s="1" t="s">
        <v>77</v>
      </c>
      <c r="AT23" s="1" t="s">
        <v>74</v>
      </c>
      <c r="AU23" s="1" t="s">
        <v>76</v>
      </c>
      <c r="AV23" s="1" t="s">
        <v>165</v>
      </c>
      <c r="AW23" s="3">
        <v>0.9</v>
      </c>
      <c r="AX23" s="1" t="s">
        <v>70</v>
      </c>
      <c r="AY23" s="1" t="s">
        <v>63</v>
      </c>
      <c r="BB23" s="1" t="s">
        <v>70</v>
      </c>
      <c r="BC23" s="1" t="s">
        <v>166</v>
      </c>
      <c r="BD23" s="1">
        <v>5</v>
      </c>
      <c r="BE23" s="1" t="s">
        <v>70</v>
      </c>
      <c r="BF23" s="1" t="s">
        <v>167</v>
      </c>
      <c r="BG23" s="1" t="s">
        <v>66</v>
      </c>
    </row>
    <row r="24" spans="1:61" ht="15.75" customHeight="1">
      <c r="A24" s="2">
        <v>42138.546630081022</v>
      </c>
      <c r="B24" s="1" t="s">
        <v>61</v>
      </c>
      <c r="C24" s="1" t="s">
        <v>62</v>
      </c>
      <c r="D24" s="1" t="s">
        <v>63</v>
      </c>
      <c r="G24" s="1" t="s">
        <v>64</v>
      </c>
      <c r="I24" s="1" t="s">
        <v>125</v>
      </c>
      <c r="J24" s="1" t="s">
        <v>66</v>
      </c>
      <c r="L24" s="1" t="s">
        <v>67</v>
      </c>
      <c r="M24" s="1">
        <v>1</v>
      </c>
      <c r="N24" s="1" t="s">
        <v>68</v>
      </c>
      <c r="Q24" s="1">
        <v>515</v>
      </c>
      <c r="T24" s="1" t="s">
        <v>85</v>
      </c>
      <c r="U24" s="1" t="s">
        <v>70</v>
      </c>
      <c r="V24" s="1" t="s">
        <v>66</v>
      </c>
      <c r="W24" s="1">
        <v>1581.86</v>
      </c>
      <c r="X24" s="1">
        <v>75</v>
      </c>
      <c r="Y24" s="1">
        <v>2</v>
      </c>
      <c r="AB24" s="1" t="s">
        <v>72</v>
      </c>
      <c r="AC24" s="1" t="s">
        <v>66</v>
      </c>
      <c r="AD24" s="1">
        <v>25</v>
      </c>
      <c r="AF24" s="1">
        <v>300</v>
      </c>
      <c r="AG24" s="1">
        <v>600</v>
      </c>
      <c r="AH24" s="1" t="s">
        <v>66</v>
      </c>
      <c r="AJ24" s="1" t="s">
        <v>66</v>
      </c>
      <c r="AK24" s="1" t="s">
        <v>66</v>
      </c>
      <c r="AM24" s="1" t="s">
        <v>168</v>
      </c>
      <c r="AN24" s="1" t="s">
        <v>169</v>
      </c>
      <c r="AO24" s="1" t="s">
        <v>169</v>
      </c>
      <c r="AP24" s="1" t="s">
        <v>75</v>
      </c>
      <c r="AQ24" s="1" t="s">
        <v>74</v>
      </c>
      <c r="AR24" s="1" t="s">
        <v>76</v>
      </c>
      <c r="AS24" s="1" t="s">
        <v>77</v>
      </c>
      <c r="AT24" s="1" t="s">
        <v>78</v>
      </c>
      <c r="AU24" s="1" t="s">
        <v>79</v>
      </c>
      <c r="AV24" s="1" t="s">
        <v>170</v>
      </c>
      <c r="AX24" s="1" t="s">
        <v>66</v>
      </c>
      <c r="AZ24" s="1" t="s">
        <v>70</v>
      </c>
      <c r="BA24" s="1">
        <v>5</v>
      </c>
      <c r="BE24" s="1" t="s">
        <v>66</v>
      </c>
    </row>
    <row r="25" spans="1:61" ht="15.75" customHeight="1">
      <c r="A25" s="2">
        <v>42138.555972175927</v>
      </c>
      <c r="B25" s="1" t="s">
        <v>61</v>
      </c>
      <c r="C25" s="1" t="s">
        <v>104</v>
      </c>
      <c r="D25" s="1" t="s">
        <v>92</v>
      </c>
      <c r="E25" s="1" t="s">
        <v>171</v>
      </c>
      <c r="F25" s="1">
        <v>3</v>
      </c>
      <c r="G25" s="1" t="s">
        <v>64</v>
      </c>
      <c r="I25" s="1" t="s">
        <v>65</v>
      </c>
      <c r="J25" s="1" t="s">
        <v>66</v>
      </c>
      <c r="L25" s="1" t="s">
        <v>94</v>
      </c>
      <c r="M25" s="1">
        <v>1</v>
      </c>
      <c r="N25" s="1" t="s">
        <v>68</v>
      </c>
      <c r="Q25" s="1">
        <v>500</v>
      </c>
      <c r="T25" s="1" t="s">
        <v>69</v>
      </c>
      <c r="U25" s="1" t="s">
        <v>70</v>
      </c>
      <c r="V25" s="1" t="s">
        <v>70</v>
      </c>
      <c r="W25" s="1">
        <v>2000</v>
      </c>
      <c r="X25" s="1">
        <v>100</v>
      </c>
      <c r="Y25" s="1">
        <v>1</v>
      </c>
      <c r="AB25" s="1" t="s">
        <v>72</v>
      </c>
      <c r="AC25" s="1" t="s">
        <v>66</v>
      </c>
      <c r="AD25" s="1">
        <v>28</v>
      </c>
      <c r="AF25" s="1">
        <v>150</v>
      </c>
      <c r="AH25" s="1" t="s">
        <v>70</v>
      </c>
      <c r="AI25" s="1">
        <v>10000</v>
      </c>
      <c r="AJ25" s="1" t="s">
        <v>70</v>
      </c>
      <c r="AK25" s="1" t="s">
        <v>70</v>
      </c>
      <c r="AL25" s="1" t="s">
        <v>172</v>
      </c>
      <c r="AM25" s="1" t="s">
        <v>110</v>
      </c>
      <c r="AN25" s="1" t="s">
        <v>110</v>
      </c>
      <c r="AO25" s="1" t="s">
        <v>110</v>
      </c>
      <c r="AP25" s="1" t="s">
        <v>79</v>
      </c>
      <c r="AQ25" s="1" t="s">
        <v>76</v>
      </c>
      <c r="AR25" s="1" t="s">
        <v>75</v>
      </c>
      <c r="AT25" s="1" t="s">
        <v>77</v>
      </c>
      <c r="AU25" s="1" t="s">
        <v>74</v>
      </c>
      <c r="AW25" s="1">
        <v>85</v>
      </c>
      <c r="AX25" s="1" t="s">
        <v>66</v>
      </c>
      <c r="AZ25" s="1" t="s">
        <v>70</v>
      </c>
      <c r="BA25" s="1">
        <v>5</v>
      </c>
      <c r="BE25" s="1" t="s">
        <v>66</v>
      </c>
    </row>
    <row r="26" spans="1:61" ht="15.75" customHeight="1">
      <c r="A26" s="2">
        <v>42138.558818067133</v>
      </c>
      <c r="B26" s="1" t="s">
        <v>149</v>
      </c>
      <c r="C26" s="1" t="s">
        <v>62</v>
      </c>
      <c r="D26" s="1" t="s">
        <v>63</v>
      </c>
      <c r="G26" s="1" t="s">
        <v>64</v>
      </c>
      <c r="I26" s="1" t="s">
        <v>107</v>
      </c>
      <c r="J26" s="1" t="s">
        <v>66</v>
      </c>
      <c r="L26" s="1" t="s">
        <v>67</v>
      </c>
      <c r="M26" s="1" t="s">
        <v>108</v>
      </c>
      <c r="N26" s="1" t="s">
        <v>68</v>
      </c>
      <c r="Q26" s="1">
        <v>725</v>
      </c>
      <c r="T26" s="1" t="s">
        <v>85</v>
      </c>
      <c r="U26" s="1" t="s">
        <v>70</v>
      </c>
      <c r="V26" s="1" t="s">
        <v>66</v>
      </c>
      <c r="W26" s="1">
        <v>0</v>
      </c>
      <c r="X26" s="1">
        <v>50</v>
      </c>
      <c r="Y26" s="1">
        <v>4</v>
      </c>
      <c r="AB26" s="1" t="s">
        <v>72</v>
      </c>
      <c r="AC26" s="1" t="s">
        <v>66</v>
      </c>
      <c r="AD26" s="1">
        <v>12</v>
      </c>
      <c r="AF26" s="1">
        <v>65</v>
      </c>
      <c r="AG26" s="1">
        <v>0</v>
      </c>
      <c r="AH26" s="1" t="s">
        <v>66</v>
      </c>
      <c r="AJ26" s="1" t="s">
        <v>66</v>
      </c>
      <c r="AK26" s="1" t="s">
        <v>66</v>
      </c>
      <c r="AM26" s="1" t="s">
        <v>146</v>
      </c>
      <c r="AN26" s="1" t="s">
        <v>146</v>
      </c>
      <c r="AO26" s="1" t="s">
        <v>146</v>
      </c>
      <c r="AP26" s="1" t="s">
        <v>78</v>
      </c>
      <c r="AQ26" s="1" t="s">
        <v>75</v>
      </c>
      <c r="AR26" s="1" t="s">
        <v>77</v>
      </c>
      <c r="AS26" s="1" t="s">
        <v>79</v>
      </c>
      <c r="AT26" s="1" t="s">
        <v>76</v>
      </c>
      <c r="AU26" s="1" t="s">
        <v>74</v>
      </c>
      <c r="AW26" s="1">
        <v>100</v>
      </c>
      <c r="AX26" s="1" t="s">
        <v>70</v>
      </c>
      <c r="AY26" s="1" t="s">
        <v>63</v>
      </c>
      <c r="BB26" s="1" t="s">
        <v>66</v>
      </c>
      <c r="BD26" s="1">
        <v>5</v>
      </c>
      <c r="BE26" s="1" t="s">
        <v>66</v>
      </c>
      <c r="BF26" s="1" t="s">
        <v>173</v>
      </c>
      <c r="BG26" s="1" t="s">
        <v>66</v>
      </c>
    </row>
    <row r="27" spans="1:61" ht="15.75" customHeight="1">
      <c r="A27" s="2">
        <v>42138.558818055557</v>
      </c>
      <c r="B27" s="1" t="s">
        <v>61</v>
      </c>
      <c r="C27" s="1" t="s">
        <v>62</v>
      </c>
      <c r="D27" s="1" t="s">
        <v>63</v>
      </c>
      <c r="E27" s="1" t="s">
        <v>82</v>
      </c>
      <c r="F27" s="1">
        <v>10</v>
      </c>
      <c r="G27" s="1" t="s">
        <v>64</v>
      </c>
      <c r="I27" s="1" t="s">
        <v>125</v>
      </c>
      <c r="J27" s="1" t="s">
        <v>70</v>
      </c>
      <c r="K27" s="1">
        <v>1800</v>
      </c>
      <c r="L27" s="1" t="s">
        <v>98</v>
      </c>
      <c r="M27" s="1" t="s">
        <v>108</v>
      </c>
      <c r="N27" s="1" t="s">
        <v>68</v>
      </c>
      <c r="Q27" s="1">
        <v>850</v>
      </c>
      <c r="T27" s="1" t="s">
        <v>69</v>
      </c>
      <c r="U27" s="1" t="s">
        <v>70</v>
      </c>
      <c r="V27" s="1" t="s">
        <v>66</v>
      </c>
      <c r="W27" s="1">
        <v>1700</v>
      </c>
      <c r="X27" s="1">
        <v>100</v>
      </c>
      <c r="Y27" s="1">
        <v>1</v>
      </c>
      <c r="AB27" s="1" t="s">
        <v>72</v>
      </c>
      <c r="AC27" s="1" t="s">
        <v>66</v>
      </c>
      <c r="AD27" s="1">
        <v>65</v>
      </c>
      <c r="AF27" s="1">
        <v>170</v>
      </c>
      <c r="AG27" s="1">
        <v>825</v>
      </c>
      <c r="AH27" s="1" t="s">
        <v>66</v>
      </c>
      <c r="AJ27" s="1" t="s">
        <v>70</v>
      </c>
      <c r="AK27" s="1" t="s">
        <v>70</v>
      </c>
      <c r="AL27" s="4">
        <v>26000</v>
      </c>
      <c r="AM27" s="1" t="s">
        <v>73</v>
      </c>
      <c r="AN27" s="1" t="s">
        <v>73</v>
      </c>
      <c r="AO27" s="1" t="s">
        <v>73</v>
      </c>
      <c r="AP27" s="1" t="s">
        <v>76</v>
      </c>
      <c r="AQ27" s="1" t="s">
        <v>75</v>
      </c>
      <c r="AR27" s="1" t="s">
        <v>79</v>
      </c>
      <c r="AS27" s="1" t="s">
        <v>78</v>
      </c>
      <c r="AT27" s="1" t="s">
        <v>74</v>
      </c>
      <c r="AU27" s="1" t="s">
        <v>77</v>
      </c>
      <c r="AV27" s="1" t="s">
        <v>174</v>
      </c>
      <c r="AW27" s="1">
        <v>100</v>
      </c>
      <c r="AX27" s="1" t="s">
        <v>70</v>
      </c>
      <c r="AY27" s="1" t="s">
        <v>175</v>
      </c>
      <c r="BB27" s="1" t="s">
        <v>70</v>
      </c>
      <c r="BC27" s="1" t="s">
        <v>101</v>
      </c>
      <c r="BD27" s="1">
        <v>5</v>
      </c>
      <c r="BE27" s="1" t="s">
        <v>66</v>
      </c>
      <c r="BF27" s="1" t="s">
        <v>176</v>
      </c>
    </row>
    <row r="28" spans="1:61" ht="15.75" customHeight="1">
      <c r="A28" s="2">
        <v>42138.561688587964</v>
      </c>
      <c r="B28" s="1" t="s">
        <v>164</v>
      </c>
      <c r="C28" s="1" t="s">
        <v>62</v>
      </c>
      <c r="D28" s="1" t="s">
        <v>63</v>
      </c>
      <c r="G28" s="1" t="s">
        <v>64</v>
      </c>
      <c r="I28" s="1" t="s">
        <v>107</v>
      </c>
      <c r="J28" s="1" t="s">
        <v>70</v>
      </c>
      <c r="K28" s="1">
        <v>1000</v>
      </c>
      <c r="L28" s="1" t="s">
        <v>98</v>
      </c>
      <c r="M28" s="1" t="s">
        <v>108</v>
      </c>
      <c r="N28" s="1" t="s">
        <v>99</v>
      </c>
      <c r="T28" s="1" t="s">
        <v>69</v>
      </c>
      <c r="U28" s="1" t="s">
        <v>70</v>
      </c>
      <c r="V28" s="1" t="s">
        <v>66</v>
      </c>
      <c r="W28" s="1">
        <v>2000</v>
      </c>
      <c r="X28" s="1">
        <v>100</v>
      </c>
      <c r="Y28" s="1">
        <v>1</v>
      </c>
      <c r="AB28" s="1" t="s">
        <v>72</v>
      </c>
      <c r="AC28" s="1" t="s">
        <v>66</v>
      </c>
      <c r="AD28" s="1">
        <v>25</v>
      </c>
      <c r="AF28" s="1">
        <v>120</v>
      </c>
      <c r="AG28" s="1">
        <v>1500</v>
      </c>
      <c r="AH28" s="1" t="s">
        <v>66</v>
      </c>
      <c r="AJ28" s="1" t="s">
        <v>66</v>
      </c>
      <c r="AK28" s="1" t="s">
        <v>70</v>
      </c>
      <c r="AL28" s="1">
        <v>5000</v>
      </c>
      <c r="AM28" s="1" t="s">
        <v>73</v>
      </c>
      <c r="AN28" s="1" t="s">
        <v>73</v>
      </c>
      <c r="AO28" s="1" t="s">
        <v>73</v>
      </c>
      <c r="AP28" s="1" t="s">
        <v>79</v>
      </c>
      <c r="AQ28" s="1" t="s">
        <v>76</v>
      </c>
      <c r="AR28" s="1" t="s">
        <v>77</v>
      </c>
      <c r="AS28" s="1" t="s">
        <v>74</v>
      </c>
      <c r="AT28" s="1" t="s">
        <v>78</v>
      </c>
      <c r="AU28" s="1" t="s">
        <v>75</v>
      </c>
      <c r="AV28" s="1" t="s">
        <v>177</v>
      </c>
      <c r="AW28" s="1" t="s">
        <v>178</v>
      </c>
      <c r="AX28" s="1" t="s">
        <v>70</v>
      </c>
      <c r="AY28" s="1" t="s">
        <v>63</v>
      </c>
      <c r="BB28" s="1" t="s">
        <v>66</v>
      </c>
      <c r="BC28" s="1" t="s">
        <v>101</v>
      </c>
      <c r="BD28" s="1">
        <v>5</v>
      </c>
      <c r="BE28" s="1" t="s">
        <v>66</v>
      </c>
      <c r="BF28" s="1" t="s">
        <v>102</v>
      </c>
      <c r="BG28" s="1" t="s">
        <v>70</v>
      </c>
    </row>
    <row r="29" spans="1:61" ht="15.75" customHeight="1">
      <c r="A29" s="2">
        <v>42138.573421712965</v>
      </c>
      <c r="B29" s="1" t="s">
        <v>61</v>
      </c>
      <c r="C29" s="1" t="s">
        <v>62</v>
      </c>
      <c r="D29" s="1" t="s">
        <v>63</v>
      </c>
      <c r="F29" s="1">
        <v>10</v>
      </c>
      <c r="G29" s="1" t="s">
        <v>64</v>
      </c>
      <c r="I29" s="1" t="s">
        <v>107</v>
      </c>
      <c r="J29" s="1" t="s">
        <v>66</v>
      </c>
      <c r="L29" s="1" t="s">
        <v>67</v>
      </c>
      <c r="M29" s="1">
        <v>1</v>
      </c>
      <c r="N29" s="1" t="s">
        <v>68</v>
      </c>
      <c r="Q29" s="1">
        <v>545</v>
      </c>
      <c r="T29" s="1" t="s">
        <v>85</v>
      </c>
      <c r="U29" s="1" t="s">
        <v>70</v>
      </c>
      <c r="V29" s="1" t="s">
        <v>70</v>
      </c>
      <c r="W29" s="1">
        <v>0</v>
      </c>
      <c r="X29" s="1">
        <v>150</v>
      </c>
      <c r="Y29" s="1" t="s">
        <v>71</v>
      </c>
      <c r="AB29" s="1" t="s">
        <v>160</v>
      </c>
      <c r="AC29" s="1" t="s">
        <v>66</v>
      </c>
      <c r="AF29" s="1">
        <v>350</v>
      </c>
      <c r="AG29" s="1">
        <v>3500</v>
      </c>
      <c r="AH29" s="1" t="s">
        <v>70</v>
      </c>
      <c r="AI29" s="1">
        <v>25000</v>
      </c>
      <c r="AJ29" s="1" t="s">
        <v>66</v>
      </c>
      <c r="AK29" s="1" t="s">
        <v>66</v>
      </c>
      <c r="AM29" s="1" t="s">
        <v>73</v>
      </c>
      <c r="AN29" s="1" t="s">
        <v>73</v>
      </c>
      <c r="AO29" s="1" t="s">
        <v>146</v>
      </c>
      <c r="AP29" s="1" t="s">
        <v>76</v>
      </c>
      <c r="AQ29" s="1" t="s">
        <v>75</v>
      </c>
      <c r="AR29" s="1" t="s">
        <v>79</v>
      </c>
      <c r="AS29" s="1" t="s">
        <v>74</v>
      </c>
      <c r="AT29" s="1" t="s">
        <v>78</v>
      </c>
      <c r="AU29" s="1" t="s">
        <v>77</v>
      </c>
      <c r="AV29" s="1" t="s">
        <v>179</v>
      </c>
      <c r="AW29" s="1">
        <v>80</v>
      </c>
      <c r="AX29" s="1" t="s">
        <v>70</v>
      </c>
      <c r="AY29" s="1" t="s">
        <v>180</v>
      </c>
      <c r="BB29" s="1" t="s">
        <v>66</v>
      </c>
      <c r="BD29" s="1">
        <v>5</v>
      </c>
      <c r="BE29" s="1" t="s">
        <v>66</v>
      </c>
      <c r="BF29" s="1" t="s">
        <v>181</v>
      </c>
      <c r="BG29" s="1" t="s">
        <v>70</v>
      </c>
    </row>
    <row r="30" spans="1:61" ht="15.75" customHeight="1">
      <c r="A30" s="2">
        <v>42138.589471828702</v>
      </c>
      <c r="B30" s="1" t="s">
        <v>61</v>
      </c>
      <c r="C30" s="1" t="s">
        <v>62</v>
      </c>
      <c r="D30" s="1" t="s">
        <v>63</v>
      </c>
      <c r="E30" s="1" t="s">
        <v>171</v>
      </c>
      <c r="F30" s="1">
        <v>14</v>
      </c>
      <c r="G30" s="1" t="s">
        <v>64</v>
      </c>
      <c r="I30" s="1" t="s">
        <v>65</v>
      </c>
      <c r="J30" s="1" t="s">
        <v>66</v>
      </c>
      <c r="L30" s="1" t="s">
        <v>98</v>
      </c>
      <c r="M30" s="1">
        <v>1</v>
      </c>
      <c r="N30" s="1" t="s">
        <v>68</v>
      </c>
      <c r="Q30" s="1">
        <v>600</v>
      </c>
      <c r="T30" s="1" t="s">
        <v>85</v>
      </c>
      <c r="U30" s="1" t="s">
        <v>70</v>
      </c>
      <c r="V30" s="1" t="s">
        <v>66</v>
      </c>
      <c r="W30" s="1">
        <v>1500</v>
      </c>
      <c r="X30" s="1">
        <v>50</v>
      </c>
      <c r="Y30" s="1" t="s">
        <v>109</v>
      </c>
      <c r="AB30" s="1" t="s">
        <v>72</v>
      </c>
      <c r="AC30" s="1" t="s">
        <v>70</v>
      </c>
      <c r="AD30" s="1">
        <v>20</v>
      </c>
      <c r="AF30" s="1">
        <v>100</v>
      </c>
      <c r="AG30" s="1">
        <v>500</v>
      </c>
      <c r="AH30" s="1" t="s">
        <v>70</v>
      </c>
      <c r="AI30" s="1">
        <v>3000</v>
      </c>
      <c r="AJ30" s="1" t="s">
        <v>70</v>
      </c>
      <c r="AK30" s="1" t="s">
        <v>70</v>
      </c>
      <c r="AL30" s="1">
        <v>30000</v>
      </c>
      <c r="AM30" s="1" t="s">
        <v>182</v>
      </c>
      <c r="AN30" s="1" t="s">
        <v>73</v>
      </c>
      <c r="AO30" s="1" t="s">
        <v>73</v>
      </c>
      <c r="AP30" s="1" t="s">
        <v>76</v>
      </c>
      <c r="AQ30" s="1" t="s">
        <v>75</v>
      </c>
      <c r="AR30" s="1" t="s">
        <v>77</v>
      </c>
      <c r="AS30" s="1" t="s">
        <v>78</v>
      </c>
      <c r="AT30" s="1" t="s">
        <v>74</v>
      </c>
      <c r="AU30" s="1" t="s">
        <v>79</v>
      </c>
      <c r="AV30" s="1" t="s">
        <v>183</v>
      </c>
      <c r="AW30" s="3">
        <v>1</v>
      </c>
      <c r="AX30" s="1" t="s">
        <v>66</v>
      </c>
      <c r="AZ30" s="1" t="s">
        <v>70</v>
      </c>
      <c r="BA30" s="1">
        <v>5</v>
      </c>
      <c r="BE30" s="1" t="s">
        <v>66</v>
      </c>
      <c r="BH30" s="1" t="s">
        <v>184</v>
      </c>
      <c r="BI30" s="1" t="s">
        <v>66</v>
      </c>
    </row>
    <row r="31" spans="1:61" ht="15.75" customHeight="1">
      <c r="A31" s="2">
        <v>42138.593193680557</v>
      </c>
      <c r="B31" s="1" t="s">
        <v>61</v>
      </c>
      <c r="C31" s="1" t="s">
        <v>62</v>
      </c>
      <c r="D31" s="1" t="s">
        <v>63</v>
      </c>
      <c r="G31" s="1" t="s">
        <v>93</v>
      </c>
      <c r="I31" s="1" t="s">
        <v>141</v>
      </c>
      <c r="J31" s="1" t="s">
        <v>66</v>
      </c>
      <c r="L31" s="1" t="s">
        <v>98</v>
      </c>
      <c r="M31" s="1">
        <v>1</v>
      </c>
      <c r="N31" s="1" t="s">
        <v>99</v>
      </c>
      <c r="Q31" s="1">
        <v>450</v>
      </c>
      <c r="T31" s="1" t="s">
        <v>69</v>
      </c>
      <c r="U31" s="1" t="s">
        <v>70</v>
      </c>
      <c r="V31" s="1" t="s">
        <v>70</v>
      </c>
      <c r="W31" s="1">
        <v>1600</v>
      </c>
      <c r="X31" s="1">
        <v>100</v>
      </c>
      <c r="Y31" s="1" t="s">
        <v>71</v>
      </c>
      <c r="AB31" s="1" t="s">
        <v>72</v>
      </c>
      <c r="AC31" s="1" t="s">
        <v>66</v>
      </c>
      <c r="AD31" s="1">
        <v>30</v>
      </c>
      <c r="AF31" s="1">
        <v>100</v>
      </c>
      <c r="AG31" s="1">
        <v>0</v>
      </c>
      <c r="AH31" s="1" t="s">
        <v>70</v>
      </c>
      <c r="AI31" s="1">
        <v>5000</v>
      </c>
      <c r="AJ31" s="1" t="s">
        <v>70</v>
      </c>
      <c r="AK31" s="1" t="s">
        <v>70</v>
      </c>
      <c r="AL31" s="1">
        <v>25000</v>
      </c>
      <c r="AM31" s="1" t="s">
        <v>185</v>
      </c>
      <c r="AN31" s="1" t="s">
        <v>73</v>
      </c>
      <c r="AO31" s="1" t="s">
        <v>73</v>
      </c>
      <c r="AP31" s="1" t="s">
        <v>75</v>
      </c>
      <c r="AQ31" s="1" t="s">
        <v>76</v>
      </c>
      <c r="AR31" s="1" t="s">
        <v>78</v>
      </c>
      <c r="AS31" s="1" t="s">
        <v>74</v>
      </c>
      <c r="AT31" s="1" t="s">
        <v>79</v>
      </c>
      <c r="AU31" s="1" t="s">
        <v>77</v>
      </c>
      <c r="AW31" s="1">
        <v>100</v>
      </c>
      <c r="AX31" s="1" t="s">
        <v>66</v>
      </c>
      <c r="AZ31" s="1" t="s">
        <v>66</v>
      </c>
      <c r="BA31" s="1">
        <v>5</v>
      </c>
      <c r="BE31" s="1" t="s">
        <v>66</v>
      </c>
      <c r="BH31" s="1" t="s">
        <v>186</v>
      </c>
      <c r="BI31" s="1" t="s">
        <v>70</v>
      </c>
    </row>
    <row r="32" spans="1:61" ht="15.75" customHeight="1">
      <c r="A32" s="2">
        <v>42138.619865196757</v>
      </c>
      <c r="B32" s="1" t="s">
        <v>61</v>
      </c>
      <c r="C32" s="1" t="s">
        <v>104</v>
      </c>
      <c r="D32" s="1" t="s">
        <v>63</v>
      </c>
      <c r="G32" s="1" t="s">
        <v>64</v>
      </c>
      <c r="I32" s="1" t="s">
        <v>107</v>
      </c>
      <c r="J32" s="1" t="s">
        <v>66</v>
      </c>
      <c r="L32" s="1" t="s">
        <v>98</v>
      </c>
      <c r="M32" s="1">
        <v>1</v>
      </c>
      <c r="N32" s="1" t="s">
        <v>68</v>
      </c>
      <c r="Q32" s="1">
        <v>600</v>
      </c>
      <c r="T32" s="1" t="s">
        <v>69</v>
      </c>
      <c r="U32" s="1" t="s">
        <v>70</v>
      </c>
      <c r="V32" s="1" t="s">
        <v>66</v>
      </c>
      <c r="W32" s="1">
        <v>1900</v>
      </c>
      <c r="X32" s="1">
        <v>80</v>
      </c>
      <c r="Y32" s="1" t="s">
        <v>71</v>
      </c>
      <c r="AB32" s="1" t="s">
        <v>72</v>
      </c>
      <c r="AC32" s="1" t="s">
        <v>66</v>
      </c>
      <c r="AD32" s="1">
        <v>20</v>
      </c>
      <c r="AF32" s="1">
        <v>100</v>
      </c>
      <c r="AH32" s="1" t="s">
        <v>70</v>
      </c>
      <c r="AI32" s="1">
        <v>15000</v>
      </c>
      <c r="AJ32" s="1" t="s">
        <v>70</v>
      </c>
      <c r="AK32" s="1" t="s">
        <v>70</v>
      </c>
      <c r="AL32" s="1">
        <v>8000</v>
      </c>
      <c r="AM32" s="1" t="s">
        <v>73</v>
      </c>
      <c r="AN32" s="1" t="s">
        <v>73</v>
      </c>
      <c r="AO32" s="1" t="s">
        <v>73</v>
      </c>
      <c r="AP32" s="1" t="s">
        <v>79</v>
      </c>
      <c r="AQ32" s="1" t="s">
        <v>75</v>
      </c>
      <c r="AR32" s="1" t="s">
        <v>77</v>
      </c>
      <c r="AS32" s="1" t="s">
        <v>74</v>
      </c>
      <c r="AT32" s="1" t="s">
        <v>78</v>
      </c>
      <c r="AU32" s="1" t="s">
        <v>76</v>
      </c>
      <c r="AW32" s="1">
        <v>80</v>
      </c>
      <c r="AX32" s="1" t="s">
        <v>70</v>
      </c>
      <c r="AY32" s="1" t="s">
        <v>63</v>
      </c>
      <c r="BB32" s="1" t="s">
        <v>66</v>
      </c>
      <c r="BD32" s="1">
        <v>5</v>
      </c>
      <c r="BE32" s="1" t="s">
        <v>66</v>
      </c>
      <c r="BF32" s="1" t="s">
        <v>120</v>
      </c>
      <c r="BG32" s="1" t="s">
        <v>66</v>
      </c>
    </row>
    <row r="33" spans="1:61" ht="15.75" customHeight="1">
      <c r="A33" s="2">
        <v>42138.623550798613</v>
      </c>
      <c r="B33" s="1" t="s">
        <v>61</v>
      </c>
      <c r="C33" s="1" t="s">
        <v>62</v>
      </c>
      <c r="D33" s="1" t="s">
        <v>63</v>
      </c>
      <c r="G33" s="1" t="s">
        <v>64</v>
      </c>
      <c r="I33" s="1" t="s">
        <v>151</v>
      </c>
      <c r="J33" s="1" t="s">
        <v>66</v>
      </c>
      <c r="L33" s="1" t="s">
        <v>67</v>
      </c>
      <c r="M33" s="1">
        <v>1</v>
      </c>
      <c r="N33" s="1" t="s">
        <v>68</v>
      </c>
      <c r="Q33" s="1">
        <v>400</v>
      </c>
      <c r="T33" s="1" t="s">
        <v>85</v>
      </c>
      <c r="U33" s="1" t="s">
        <v>70</v>
      </c>
      <c r="V33" s="1" t="s">
        <v>66</v>
      </c>
      <c r="W33" s="1">
        <v>1700</v>
      </c>
      <c r="X33" s="1">
        <v>1</v>
      </c>
      <c r="Y33" s="1" t="s">
        <v>71</v>
      </c>
      <c r="AB33" s="1" t="s">
        <v>72</v>
      </c>
      <c r="AC33" s="1" t="s">
        <v>66</v>
      </c>
      <c r="AD33" s="1">
        <v>20</v>
      </c>
      <c r="AF33" s="1">
        <v>150</v>
      </c>
      <c r="AG33" s="1">
        <v>500</v>
      </c>
      <c r="AH33" s="1" t="s">
        <v>66</v>
      </c>
      <c r="AJ33" s="1" t="s">
        <v>70</v>
      </c>
      <c r="AK33" s="1" t="s">
        <v>66</v>
      </c>
      <c r="AM33" s="1" t="s">
        <v>73</v>
      </c>
      <c r="AN33" s="1" t="s">
        <v>73</v>
      </c>
      <c r="AO33" s="1" t="s">
        <v>73</v>
      </c>
      <c r="AP33" s="1" t="s">
        <v>76</v>
      </c>
      <c r="AQ33" s="1" t="s">
        <v>75</v>
      </c>
      <c r="AR33" s="1" t="s">
        <v>76</v>
      </c>
      <c r="AS33" s="1" t="s">
        <v>76</v>
      </c>
      <c r="AT33" s="1" t="s">
        <v>75</v>
      </c>
      <c r="AU33" s="1" t="s">
        <v>76</v>
      </c>
      <c r="AW33" s="3">
        <v>0.9</v>
      </c>
      <c r="AX33" s="1" t="s">
        <v>66</v>
      </c>
      <c r="AZ33" s="1" t="s">
        <v>66</v>
      </c>
      <c r="BA33" s="1">
        <v>5</v>
      </c>
      <c r="BE33" s="1" t="s">
        <v>70</v>
      </c>
      <c r="BH33" s="1" t="s">
        <v>187</v>
      </c>
      <c r="BI33" s="1" t="s">
        <v>70</v>
      </c>
    </row>
    <row r="34" spans="1:61" ht="15.75" customHeight="1">
      <c r="A34" s="2">
        <v>42138.761068043983</v>
      </c>
      <c r="B34" s="1" t="s">
        <v>61</v>
      </c>
      <c r="C34" s="1" t="s">
        <v>104</v>
      </c>
      <c r="D34" s="1" t="s">
        <v>63</v>
      </c>
      <c r="E34" s="1" t="s">
        <v>171</v>
      </c>
      <c r="F34" s="1">
        <v>30</v>
      </c>
      <c r="G34" s="1" t="s">
        <v>64</v>
      </c>
      <c r="I34" s="1" t="s">
        <v>125</v>
      </c>
      <c r="J34" s="1" t="s">
        <v>66</v>
      </c>
      <c r="L34" s="1" t="s">
        <v>98</v>
      </c>
      <c r="M34" s="1">
        <v>2</v>
      </c>
      <c r="N34" s="1" t="s">
        <v>68</v>
      </c>
      <c r="Q34" s="1">
        <v>400</v>
      </c>
      <c r="T34" s="1" t="s">
        <v>69</v>
      </c>
      <c r="U34" s="1" t="s">
        <v>70</v>
      </c>
      <c r="V34" s="1" t="s">
        <v>66</v>
      </c>
      <c r="W34" s="1">
        <v>1577.36</v>
      </c>
      <c r="X34" s="1">
        <v>100</v>
      </c>
      <c r="Y34" s="1">
        <v>1</v>
      </c>
      <c r="AB34" s="1" t="s">
        <v>72</v>
      </c>
      <c r="AC34" s="1" t="s">
        <v>66</v>
      </c>
      <c r="AD34" s="1">
        <v>40</v>
      </c>
      <c r="AF34" s="1">
        <v>0</v>
      </c>
      <c r="AG34" s="1">
        <v>0</v>
      </c>
      <c r="AH34" s="1" t="s">
        <v>70</v>
      </c>
      <c r="AI34" s="1">
        <v>19815</v>
      </c>
      <c r="AJ34" s="1" t="s">
        <v>70</v>
      </c>
      <c r="AK34" s="1" t="s">
        <v>70</v>
      </c>
      <c r="AL34" s="4">
        <v>49862</v>
      </c>
      <c r="AM34" s="1" t="s">
        <v>73</v>
      </c>
      <c r="AN34" s="1" t="s">
        <v>73</v>
      </c>
      <c r="AO34" s="1" t="s">
        <v>73</v>
      </c>
      <c r="AP34" s="1" t="s">
        <v>76</v>
      </c>
      <c r="AQ34" s="1" t="s">
        <v>75</v>
      </c>
      <c r="AR34" s="1" t="s">
        <v>74</v>
      </c>
      <c r="AS34" s="1" t="s">
        <v>79</v>
      </c>
      <c r="AT34" s="1" t="s">
        <v>78</v>
      </c>
      <c r="AU34" s="1" t="s">
        <v>77</v>
      </c>
      <c r="AV34" s="1" t="s">
        <v>188</v>
      </c>
      <c r="AW34" s="3">
        <v>0.8</v>
      </c>
      <c r="AX34" s="1" t="s">
        <v>70</v>
      </c>
      <c r="AY34" s="1" t="s">
        <v>189</v>
      </c>
      <c r="BB34" s="1" t="s">
        <v>70</v>
      </c>
      <c r="BC34" s="1" t="s">
        <v>101</v>
      </c>
      <c r="BD34" s="1">
        <v>5</v>
      </c>
      <c r="BE34" s="1" t="s">
        <v>66</v>
      </c>
      <c r="BF34" s="1" t="s">
        <v>187</v>
      </c>
      <c r="BG34" s="1" t="s">
        <v>70</v>
      </c>
    </row>
    <row r="35" spans="1:61" ht="15.75" customHeight="1">
      <c r="A35" s="2">
        <v>42138.761894745374</v>
      </c>
      <c r="B35" s="1" t="s">
        <v>149</v>
      </c>
      <c r="C35" s="1" t="s">
        <v>62</v>
      </c>
      <c r="D35" s="1" t="s">
        <v>63</v>
      </c>
      <c r="G35" s="1" t="s">
        <v>64</v>
      </c>
      <c r="I35" s="1" t="s">
        <v>107</v>
      </c>
      <c r="J35" s="1" t="s">
        <v>70</v>
      </c>
      <c r="K35" s="1">
        <v>500</v>
      </c>
      <c r="L35" s="1" t="s">
        <v>67</v>
      </c>
      <c r="M35" s="1" t="s">
        <v>108</v>
      </c>
      <c r="N35" s="1" t="s">
        <v>68</v>
      </c>
      <c r="Q35" s="1">
        <v>950</v>
      </c>
      <c r="T35" s="1" t="s">
        <v>85</v>
      </c>
      <c r="U35" s="1" t="s">
        <v>70</v>
      </c>
      <c r="V35" s="1" t="s">
        <v>66</v>
      </c>
      <c r="W35" s="1">
        <v>1800</v>
      </c>
      <c r="X35" s="1">
        <v>100</v>
      </c>
      <c r="Y35" s="1">
        <v>2</v>
      </c>
      <c r="AB35" s="1" t="s">
        <v>72</v>
      </c>
      <c r="AC35" s="1" t="s">
        <v>66</v>
      </c>
      <c r="AD35" s="1">
        <v>30</v>
      </c>
      <c r="AF35" s="1">
        <v>250</v>
      </c>
      <c r="AG35" s="1">
        <v>700</v>
      </c>
      <c r="AH35" s="1" t="s">
        <v>66</v>
      </c>
      <c r="AJ35" s="1" t="s">
        <v>70</v>
      </c>
      <c r="AK35" s="1" t="s">
        <v>70</v>
      </c>
      <c r="AL35" s="1">
        <v>5000</v>
      </c>
      <c r="AM35" s="1" t="s">
        <v>73</v>
      </c>
      <c r="AN35" s="1" t="s">
        <v>73</v>
      </c>
      <c r="AO35" s="1" t="s">
        <v>73</v>
      </c>
      <c r="AP35" s="1" t="s">
        <v>79</v>
      </c>
      <c r="AQ35" s="1" t="s">
        <v>75</v>
      </c>
      <c r="AR35" s="1" t="s">
        <v>76</v>
      </c>
      <c r="AS35" s="1" t="s">
        <v>78</v>
      </c>
      <c r="AT35" s="1" t="s">
        <v>74</v>
      </c>
      <c r="AU35" s="1" t="s">
        <v>77</v>
      </c>
      <c r="AW35" s="1">
        <v>100</v>
      </c>
      <c r="AX35" s="1" t="s">
        <v>70</v>
      </c>
      <c r="AY35" s="1" t="s">
        <v>63</v>
      </c>
      <c r="BB35" s="1" t="s">
        <v>66</v>
      </c>
      <c r="BD35" s="1">
        <v>5</v>
      </c>
      <c r="BE35" s="1" t="s">
        <v>66</v>
      </c>
      <c r="BF35" s="1" t="s">
        <v>103</v>
      </c>
      <c r="BG35" s="1" t="s">
        <v>66</v>
      </c>
    </row>
    <row r="36" spans="1:61" ht="15.75" customHeight="1">
      <c r="A36" s="2">
        <v>42138.77100414352</v>
      </c>
      <c r="B36" s="1" t="s">
        <v>61</v>
      </c>
      <c r="C36" s="1" t="s">
        <v>62</v>
      </c>
      <c r="D36" s="1" t="s">
        <v>63</v>
      </c>
      <c r="G36" s="1" t="s">
        <v>93</v>
      </c>
      <c r="I36" s="1" t="s">
        <v>107</v>
      </c>
      <c r="J36" s="1" t="s">
        <v>66</v>
      </c>
      <c r="L36" s="1" t="s">
        <v>98</v>
      </c>
      <c r="N36" s="1" t="s">
        <v>68</v>
      </c>
      <c r="Q36" s="1">
        <v>500</v>
      </c>
      <c r="T36" s="1" t="s">
        <v>69</v>
      </c>
      <c r="U36" s="1" t="s">
        <v>70</v>
      </c>
      <c r="V36" s="1" t="s">
        <v>66</v>
      </c>
      <c r="W36" s="1">
        <v>1700</v>
      </c>
      <c r="X36" s="1">
        <v>300</v>
      </c>
      <c r="Y36" s="1">
        <v>1</v>
      </c>
      <c r="AB36" s="1" t="s">
        <v>72</v>
      </c>
      <c r="AC36" s="1" t="s">
        <v>66</v>
      </c>
      <c r="AD36" s="1">
        <v>30</v>
      </c>
      <c r="AF36" s="1">
        <v>200</v>
      </c>
      <c r="AG36" s="1">
        <v>2000</v>
      </c>
      <c r="AH36" s="1" t="s">
        <v>70</v>
      </c>
      <c r="AI36" s="1">
        <v>7000</v>
      </c>
      <c r="AJ36" s="1" t="s">
        <v>70</v>
      </c>
      <c r="AK36" s="1" t="s">
        <v>66</v>
      </c>
      <c r="AN36" s="1" t="s">
        <v>73</v>
      </c>
      <c r="AO36" s="1" t="s">
        <v>73</v>
      </c>
      <c r="AP36" s="1" t="s">
        <v>76</v>
      </c>
      <c r="AQ36" s="1" t="s">
        <v>75</v>
      </c>
      <c r="AR36" s="1" t="s">
        <v>79</v>
      </c>
      <c r="AS36" s="1" t="s">
        <v>74</v>
      </c>
      <c r="AT36" s="1" t="s">
        <v>78</v>
      </c>
      <c r="AU36" s="1" t="s">
        <v>77</v>
      </c>
      <c r="AX36" s="1" t="s">
        <v>66</v>
      </c>
      <c r="AZ36" s="1" t="s">
        <v>66</v>
      </c>
      <c r="BA36" s="1">
        <v>1</v>
      </c>
      <c r="BE36" s="1" t="s">
        <v>66</v>
      </c>
      <c r="BH36" s="1" t="s">
        <v>187</v>
      </c>
      <c r="BI36" s="1" t="s">
        <v>70</v>
      </c>
    </row>
    <row r="37" spans="1:61" ht="15.75" customHeight="1">
      <c r="A37" s="2">
        <v>42138.83152806713</v>
      </c>
      <c r="B37" s="1" t="s">
        <v>61</v>
      </c>
      <c r="C37" s="1" t="s">
        <v>62</v>
      </c>
      <c r="D37" s="1" t="s">
        <v>63</v>
      </c>
      <c r="E37" s="1" t="s">
        <v>171</v>
      </c>
      <c r="F37" s="1">
        <v>10</v>
      </c>
      <c r="G37" s="1" t="s">
        <v>64</v>
      </c>
      <c r="I37" s="1" t="s">
        <v>125</v>
      </c>
      <c r="J37" s="1" t="s">
        <v>66</v>
      </c>
      <c r="L37" s="1" t="s">
        <v>67</v>
      </c>
      <c r="M37" s="1" t="s">
        <v>108</v>
      </c>
      <c r="N37" s="1" t="s">
        <v>68</v>
      </c>
      <c r="Q37" s="1">
        <v>750</v>
      </c>
      <c r="T37" s="1" t="s">
        <v>69</v>
      </c>
      <c r="U37" s="1" t="s">
        <v>70</v>
      </c>
      <c r="V37" s="1" t="s">
        <v>66</v>
      </c>
      <c r="W37" s="1">
        <v>1700</v>
      </c>
      <c r="X37" s="1">
        <v>100</v>
      </c>
      <c r="Y37" s="1">
        <v>3</v>
      </c>
      <c r="AB37" s="1" t="s">
        <v>72</v>
      </c>
      <c r="AC37" s="1" t="s">
        <v>66</v>
      </c>
      <c r="AD37" s="1">
        <v>25</v>
      </c>
      <c r="AF37" s="1">
        <v>0</v>
      </c>
      <c r="AG37" s="1">
        <v>200</v>
      </c>
      <c r="AH37" s="1" t="s">
        <v>70</v>
      </c>
      <c r="AI37" s="1">
        <v>18000</v>
      </c>
      <c r="AJ37" s="1" t="s">
        <v>66</v>
      </c>
      <c r="AK37" s="1" t="s">
        <v>70</v>
      </c>
      <c r="AL37" s="1">
        <v>85000</v>
      </c>
      <c r="AM37" s="1" t="s">
        <v>132</v>
      </c>
      <c r="AN37" s="1" t="s">
        <v>146</v>
      </c>
      <c r="AO37" s="1" t="s">
        <v>146</v>
      </c>
      <c r="AP37" s="1" t="s">
        <v>79</v>
      </c>
      <c r="AQ37" s="1" t="s">
        <v>75</v>
      </c>
      <c r="AR37" s="1" t="s">
        <v>76</v>
      </c>
      <c r="AS37" s="1" t="s">
        <v>78</v>
      </c>
      <c r="AT37" s="1" t="s">
        <v>74</v>
      </c>
      <c r="AU37" s="1" t="s">
        <v>77</v>
      </c>
      <c r="AW37" s="1">
        <v>100</v>
      </c>
      <c r="AX37" s="1" t="s">
        <v>70</v>
      </c>
      <c r="AY37" s="1" t="s">
        <v>190</v>
      </c>
      <c r="BB37" s="1" t="s">
        <v>70</v>
      </c>
      <c r="BC37" s="1" t="s">
        <v>101</v>
      </c>
      <c r="BD37" s="1">
        <v>5</v>
      </c>
      <c r="BE37" s="1" t="s">
        <v>66</v>
      </c>
      <c r="BF37" s="1" t="s">
        <v>187</v>
      </c>
      <c r="BG37" s="1" t="s">
        <v>70</v>
      </c>
    </row>
    <row r="38" spans="1:61" ht="15.75" customHeight="1">
      <c r="A38" s="2">
        <v>42138.880984201387</v>
      </c>
      <c r="B38" s="1" t="s">
        <v>61</v>
      </c>
      <c r="C38" s="1" t="s">
        <v>104</v>
      </c>
      <c r="D38" s="1" t="s">
        <v>63</v>
      </c>
      <c r="G38" s="1" t="s">
        <v>64</v>
      </c>
      <c r="I38" s="1" t="s">
        <v>84</v>
      </c>
      <c r="J38" s="1" t="s">
        <v>70</v>
      </c>
      <c r="K38" s="1">
        <v>2100</v>
      </c>
      <c r="L38" s="1" t="s">
        <v>98</v>
      </c>
      <c r="M38" s="1" t="s">
        <v>108</v>
      </c>
      <c r="N38" s="1" t="s">
        <v>68</v>
      </c>
      <c r="Q38" s="1">
        <v>800</v>
      </c>
      <c r="T38" s="1" t="s">
        <v>85</v>
      </c>
      <c r="U38" s="1" t="s">
        <v>70</v>
      </c>
      <c r="V38" s="1" t="s">
        <v>66</v>
      </c>
      <c r="W38" s="1">
        <v>1560</v>
      </c>
      <c r="X38" s="1">
        <v>70</v>
      </c>
      <c r="Y38" s="1" t="s">
        <v>71</v>
      </c>
      <c r="AB38" s="1" t="s">
        <v>72</v>
      </c>
      <c r="AC38" s="1" t="s">
        <v>70</v>
      </c>
      <c r="AD38" s="1">
        <v>30</v>
      </c>
      <c r="AF38" s="1">
        <v>150</v>
      </c>
      <c r="AG38" s="1">
        <v>50</v>
      </c>
      <c r="AH38" s="1" t="s">
        <v>66</v>
      </c>
      <c r="AJ38" s="1" t="s">
        <v>70</v>
      </c>
      <c r="AK38" s="1" t="s">
        <v>66</v>
      </c>
      <c r="AM38" s="1" t="s">
        <v>191</v>
      </c>
      <c r="AN38" s="1" t="s">
        <v>73</v>
      </c>
      <c r="AO38" s="1" t="s">
        <v>73</v>
      </c>
      <c r="AP38" s="1" t="s">
        <v>75</v>
      </c>
      <c r="AQ38" s="1" t="s">
        <v>79</v>
      </c>
      <c r="AR38" s="1" t="s">
        <v>76</v>
      </c>
      <c r="AS38" s="1" t="s">
        <v>74</v>
      </c>
      <c r="AT38" s="1" t="s">
        <v>78</v>
      </c>
      <c r="AU38" s="1" t="s">
        <v>77</v>
      </c>
      <c r="AW38" s="1">
        <v>85</v>
      </c>
      <c r="AX38" s="1" t="s">
        <v>70</v>
      </c>
      <c r="AY38" s="1" t="s">
        <v>192</v>
      </c>
      <c r="BB38" s="1" t="s">
        <v>66</v>
      </c>
      <c r="BD38" s="1">
        <v>5</v>
      </c>
      <c r="BE38" s="1" t="s">
        <v>66</v>
      </c>
      <c r="BF38" s="1" t="s">
        <v>187</v>
      </c>
      <c r="BG38" s="1" t="s">
        <v>70</v>
      </c>
    </row>
    <row r="39" spans="1:61" ht="15.75" customHeight="1">
      <c r="A39" s="2">
        <v>42139.486804375003</v>
      </c>
      <c r="B39" s="1" t="s">
        <v>61</v>
      </c>
      <c r="C39" s="1" t="s">
        <v>104</v>
      </c>
      <c r="D39" s="1" t="s">
        <v>63</v>
      </c>
      <c r="G39" s="1" t="s">
        <v>64</v>
      </c>
      <c r="I39" s="1" t="s">
        <v>65</v>
      </c>
      <c r="J39" s="1" t="s">
        <v>66</v>
      </c>
      <c r="L39" s="1" t="s">
        <v>67</v>
      </c>
      <c r="M39" s="1">
        <v>1</v>
      </c>
      <c r="N39" s="1" t="s">
        <v>68</v>
      </c>
      <c r="Q39" s="1">
        <v>400</v>
      </c>
      <c r="T39" s="1" t="s">
        <v>85</v>
      </c>
      <c r="U39" s="1" t="s">
        <v>70</v>
      </c>
      <c r="V39" s="1" t="s">
        <v>66</v>
      </c>
      <c r="W39" s="1">
        <v>1600</v>
      </c>
      <c r="X39" s="1">
        <v>75</v>
      </c>
      <c r="Y39" s="1" t="s">
        <v>71</v>
      </c>
      <c r="AB39" s="1" t="s">
        <v>121</v>
      </c>
      <c r="AC39" s="1" t="s">
        <v>66</v>
      </c>
      <c r="AH39" s="1" t="s">
        <v>66</v>
      </c>
      <c r="AJ39" s="1" t="s">
        <v>66</v>
      </c>
      <c r="AK39" s="1" t="s">
        <v>70</v>
      </c>
      <c r="AL39" s="1">
        <v>20000</v>
      </c>
      <c r="AM39" s="1" t="s">
        <v>73</v>
      </c>
      <c r="AN39" s="1" t="s">
        <v>193</v>
      </c>
      <c r="AO39" s="1" t="s">
        <v>73</v>
      </c>
      <c r="AP39" s="1" t="s">
        <v>75</v>
      </c>
      <c r="AQ39" s="1" t="s">
        <v>76</v>
      </c>
      <c r="AR39" s="1" t="s">
        <v>74</v>
      </c>
      <c r="AS39" s="1" t="s">
        <v>79</v>
      </c>
      <c r="AT39" s="1" t="s">
        <v>77</v>
      </c>
      <c r="AU39" s="1" t="s">
        <v>78</v>
      </c>
      <c r="AW39" s="3">
        <v>0.8</v>
      </c>
      <c r="AX39" s="1" t="s">
        <v>70</v>
      </c>
      <c r="AY39" s="1" t="s">
        <v>63</v>
      </c>
      <c r="BB39" s="1" t="s">
        <v>66</v>
      </c>
      <c r="BD39" s="1">
        <v>3</v>
      </c>
      <c r="BE39" s="1" t="s">
        <v>66</v>
      </c>
      <c r="BF39" s="1" t="s">
        <v>137</v>
      </c>
      <c r="BG39" s="1" t="s">
        <v>70</v>
      </c>
    </row>
    <row r="40" spans="1:61" ht="15.75" customHeight="1">
      <c r="A40" s="2">
        <v>42139.486881377314</v>
      </c>
      <c r="B40" s="1" t="s">
        <v>80</v>
      </c>
      <c r="C40" s="1" t="s">
        <v>62</v>
      </c>
      <c r="D40" s="1" t="s">
        <v>63</v>
      </c>
      <c r="F40" s="1">
        <v>7</v>
      </c>
      <c r="G40" s="1" t="s">
        <v>64</v>
      </c>
      <c r="H40" s="1">
        <v>2000</v>
      </c>
      <c r="I40" s="1" t="s">
        <v>107</v>
      </c>
      <c r="J40" s="1" t="s">
        <v>66</v>
      </c>
      <c r="L40" s="1" t="s">
        <v>67</v>
      </c>
      <c r="M40" s="1">
        <v>2</v>
      </c>
      <c r="N40" s="1" t="s">
        <v>68</v>
      </c>
      <c r="Q40" s="1">
        <v>450</v>
      </c>
      <c r="T40" s="1" t="s">
        <v>69</v>
      </c>
      <c r="U40" s="1" t="s">
        <v>70</v>
      </c>
      <c r="V40" s="1" t="s">
        <v>66</v>
      </c>
      <c r="W40" s="1">
        <v>1636</v>
      </c>
      <c r="X40" s="1">
        <v>50</v>
      </c>
      <c r="Y40" s="1" t="s">
        <v>109</v>
      </c>
      <c r="AB40" s="1" t="s">
        <v>72</v>
      </c>
      <c r="AC40" s="1" t="s">
        <v>66</v>
      </c>
      <c r="AD40" s="1">
        <v>20</v>
      </c>
      <c r="AF40" s="1">
        <v>500</v>
      </c>
      <c r="AG40" s="1">
        <v>0</v>
      </c>
      <c r="AH40" s="1" t="s">
        <v>66</v>
      </c>
      <c r="AJ40" s="1" t="s">
        <v>70</v>
      </c>
      <c r="AK40" s="1" t="s">
        <v>66</v>
      </c>
      <c r="AM40" s="1" t="s">
        <v>194</v>
      </c>
      <c r="AN40" s="1" t="s">
        <v>195</v>
      </c>
      <c r="AO40" s="1" t="s">
        <v>195</v>
      </c>
      <c r="AP40" s="1" t="s">
        <v>75</v>
      </c>
      <c r="AQ40" s="1" t="s">
        <v>79</v>
      </c>
      <c r="AR40" s="1" t="s">
        <v>76</v>
      </c>
      <c r="AS40" s="1" t="s">
        <v>74</v>
      </c>
      <c r="AT40" s="1" t="s">
        <v>78</v>
      </c>
      <c r="AU40" s="1" t="s">
        <v>77</v>
      </c>
      <c r="AW40" s="1">
        <v>87.5</v>
      </c>
      <c r="AX40" s="1" t="s">
        <v>66</v>
      </c>
      <c r="AZ40" s="1" t="s">
        <v>66</v>
      </c>
      <c r="BA40" s="1">
        <v>5</v>
      </c>
      <c r="BE40" s="1" t="s">
        <v>70</v>
      </c>
      <c r="BH40" s="1" t="s">
        <v>196</v>
      </c>
      <c r="BI40" s="1" t="s">
        <v>70</v>
      </c>
    </row>
    <row r="41" spans="1:61" ht="15.75" customHeight="1">
      <c r="A41" s="2">
        <v>42139.489158912038</v>
      </c>
      <c r="B41" s="1" t="s">
        <v>61</v>
      </c>
      <c r="C41" s="1" t="s">
        <v>62</v>
      </c>
      <c r="D41" s="1" t="s">
        <v>63</v>
      </c>
      <c r="G41" s="1" t="s">
        <v>93</v>
      </c>
      <c r="H41" s="1">
        <v>0</v>
      </c>
      <c r="I41" s="1" t="s">
        <v>84</v>
      </c>
      <c r="J41" s="1" t="s">
        <v>66</v>
      </c>
      <c r="L41" s="1" t="s">
        <v>98</v>
      </c>
      <c r="M41" s="1">
        <v>1</v>
      </c>
      <c r="N41" s="1" t="s">
        <v>99</v>
      </c>
      <c r="Q41" s="1">
        <v>1500</v>
      </c>
      <c r="T41" s="1" t="s">
        <v>69</v>
      </c>
      <c r="U41" s="1" t="s">
        <v>70</v>
      </c>
      <c r="V41" s="1" t="s">
        <v>66</v>
      </c>
      <c r="W41" s="1">
        <v>3600</v>
      </c>
      <c r="X41" s="1">
        <v>150</v>
      </c>
      <c r="Y41" s="1">
        <v>1</v>
      </c>
      <c r="AB41" s="1" t="s">
        <v>72</v>
      </c>
      <c r="AC41" s="1" t="s">
        <v>66</v>
      </c>
      <c r="AD41" s="1">
        <v>25</v>
      </c>
      <c r="AF41" s="1">
        <v>40</v>
      </c>
      <c r="AG41" s="1">
        <v>800</v>
      </c>
      <c r="AH41" s="1" t="s">
        <v>66</v>
      </c>
      <c r="AJ41" s="1" t="s">
        <v>70</v>
      </c>
      <c r="AK41" s="1" t="s">
        <v>66</v>
      </c>
      <c r="AM41" s="1" t="s">
        <v>73</v>
      </c>
      <c r="AO41" s="1" t="s">
        <v>73</v>
      </c>
      <c r="AP41" s="1" t="s">
        <v>75</v>
      </c>
      <c r="AQ41" s="1" t="s">
        <v>79</v>
      </c>
      <c r="AR41" s="1" t="s">
        <v>78</v>
      </c>
      <c r="AS41" s="1" t="s">
        <v>74</v>
      </c>
      <c r="AT41" s="1" t="s">
        <v>77</v>
      </c>
      <c r="AU41" s="1" t="s">
        <v>76</v>
      </c>
      <c r="AW41" s="1">
        <v>90</v>
      </c>
      <c r="AX41" s="1" t="s">
        <v>70</v>
      </c>
      <c r="AY41" s="1" t="s">
        <v>92</v>
      </c>
      <c r="BB41" s="1" t="s">
        <v>66</v>
      </c>
      <c r="BD41" s="1">
        <v>3</v>
      </c>
      <c r="BE41" s="1" t="s">
        <v>66</v>
      </c>
      <c r="BG41" s="1" t="s">
        <v>70</v>
      </c>
    </row>
    <row r="42" spans="1:61" ht="15.75" customHeight="1">
      <c r="A42" s="2">
        <v>42139.493225219907</v>
      </c>
      <c r="B42" s="1" t="s">
        <v>61</v>
      </c>
      <c r="C42" s="1" t="s">
        <v>62</v>
      </c>
      <c r="D42" s="1" t="s">
        <v>63</v>
      </c>
      <c r="F42" s="1">
        <v>21</v>
      </c>
      <c r="G42" s="1" t="s">
        <v>64</v>
      </c>
      <c r="I42" s="1" t="s">
        <v>141</v>
      </c>
      <c r="J42" s="1" t="s">
        <v>66</v>
      </c>
      <c r="L42" s="1" t="s">
        <v>67</v>
      </c>
      <c r="M42" s="1">
        <v>1</v>
      </c>
      <c r="N42" s="1" t="s">
        <v>68</v>
      </c>
      <c r="Q42" s="1">
        <v>430</v>
      </c>
      <c r="T42" s="1" t="s">
        <v>69</v>
      </c>
      <c r="U42" s="1" t="s">
        <v>70</v>
      </c>
      <c r="V42" s="1" t="s">
        <v>66</v>
      </c>
      <c r="W42" s="1">
        <v>1600</v>
      </c>
      <c r="X42" s="1">
        <v>80</v>
      </c>
      <c r="Y42" s="1">
        <v>2</v>
      </c>
      <c r="AB42" s="1" t="s">
        <v>72</v>
      </c>
      <c r="AC42" s="1" t="s">
        <v>66</v>
      </c>
      <c r="AD42" s="1">
        <v>30</v>
      </c>
      <c r="AF42" s="1">
        <v>100</v>
      </c>
      <c r="AG42" s="1">
        <v>300</v>
      </c>
      <c r="AH42" s="1" t="s">
        <v>66</v>
      </c>
      <c r="AJ42" s="1" t="s">
        <v>66</v>
      </c>
      <c r="AK42" s="1" t="s">
        <v>70</v>
      </c>
      <c r="AL42" s="5">
        <v>20000</v>
      </c>
      <c r="AM42" s="1" t="s">
        <v>100</v>
      </c>
      <c r="AN42" s="1" t="s">
        <v>73</v>
      </c>
      <c r="AO42" s="1" t="s">
        <v>73</v>
      </c>
      <c r="AP42" s="1" t="s">
        <v>76</v>
      </c>
      <c r="AQ42" s="1" t="s">
        <v>75</v>
      </c>
      <c r="AR42" s="1" t="s">
        <v>74</v>
      </c>
      <c r="AS42" s="1" t="s">
        <v>78</v>
      </c>
      <c r="AT42" s="1" t="s">
        <v>79</v>
      </c>
      <c r="AU42" s="1" t="s">
        <v>77</v>
      </c>
      <c r="AW42" s="3">
        <v>0.8</v>
      </c>
      <c r="AX42" s="1" t="s">
        <v>70</v>
      </c>
      <c r="AY42" s="1" t="s">
        <v>63</v>
      </c>
      <c r="BB42" s="1" t="s">
        <v>70</v>
      </c>
      <c r="BC42" s="1" t="s">
        <v>101</v>
      </c>
      <c r="BD42" s="1">
        <v>5</v>
      </c>
      <c r="BE42" s="1" t="s">
        <v>66</v>
      </c>
      <c r="BF42" s="1" t="s">
        <v>184</v>
      </c>
      <c r="BG42" s="1" t="s">
        <v>66</v>
      </c>
    </row>
    <row r="43" spans="1:61" ht="15.75" customHeight="1">
      <c r="A43" s="2">
        <v>42139.496350439818</v>
      </c>
      <c r="B43" s="1" t="s">
        <v>61</v>
      </c>
      <c r="C43" s="1" t="s">
        <v>104</v>
      </c>
      <c r="D43" s="1" t="s">
        <v>63</v>
      </c>
      <c r="E43" s="1" t="s">
        <v>197</v>
      </c>
      <c r="F43" s="1">
        <v>5</v>
      </c>
      <c r="G43" s="1" t="s">
        <v>64</v>
      </c>
      <c r="I43" s="1" t="s">
        <v>65</v>
      </c>
      <c r="J43" s="1" t="s">
        <v>66</v>
      </c>
      <c r="L43" s="1" t="s">
        <v>94</v>
      </c>
      <c r="M43" s="1">
        <v>4</v>
      </c>
      <c r="N43" s="1" t="s">
        <v>68</v>
      </c>
      <c r="Q43" s="1">
        <v>450</v>
      </c>
      <c r="T43" s="1" t="s">
        <v>69</v>
      </c>
      <c r="U43" s="1" t="s">
        <v>70</v>
      </c>
      <c r="V43" s="1" t="s">
        <v>66</v>
      </c>
      <c r="W43" s="1">
        <v>1400</v>
      </c>
      <c r="X43" s="1">
        <v>50</v>
      </c>
      <c r="Y43" s="1" t="s">
        <v>71</v>
      </c>
      <c r="AB43" s="1" t="s">
        <v>72</v>
      </c>
      <c r="AC43" s="1" t="s">
        <v>66</v>
      </c>
      <c r="AD43" s="1">
        <v>20</v>
      </c>
      <c r="AF43" s="1">
        <v>0</v>
      </c>
      <c r="AG43" s="1">
        <v>600</v>
      </c>
      <c r="AH43" s="1" t="s">
        <v>66</v>
      </c>
      <c r="AJ43" s="1" t="s">
        <v>70</v>
      </c>
      <c r="AK43" s="1" t="s">
        <v>66</v>
      </c>
      <c r="AM43" s="1" t="s">
        <v>146</v>
      </c>
      <c r="AN43" s="1" t="s">
        <v>146</v>
      </c>
      <c r="AO43" s="1" t="s">
        <v>146</v>
      </c>
      <c r="AP43" s="1" t="s">
        <v>75</v>
      </c>
      <c r="AQ43" s="1" t="s">
        <v>76</v>
      </c>
      <c r="AR43" s="1" t="s">
        <v>74</v>
      </c>
      <c r="AS43" s="1" t="s">
        <v>79</v>
      </c>
      <c r="AT43" s="1" t="s">
        <v>78</v>
      </c>
      <c r="AU43" s="1" t="s">
        <v>77</v>
      </c>
      <c r="AW43" s="3">
        <v>0.8</v>
      </c>
      <c r="AX43" s="1" t="s">
        <v>70</v>
      </c>
      <c r="AY43" s="1" t="s">
        <v>63</v>
      </c>
      <c r="BB43" s="1" t="s">
        <v>66</v>
      </c>
      <c r="BD43" s="1">
        <v>5</v>
      </c>
      <c r="BE43" s="1" t="s">
        <v>66</v>
      </c>
      <c r="BF43" s="1" t="s">
        <v>198</v>
      </c>
      <c r="BG43" s="1" t="s">
        <v>70</v>
      </c>
    </row>
    <row r="44" spans="1:61" ht="15.75" customHeight="1">
      <c r="A44" s="2">
        <v>42139.499402106478</v>
      </c>
      <c r="B44" s="1" t="s">
        <v>61</v>
      </c>
      <c r="C44" s="1" t="s">
        <v>104</v>
      </c>
      <c r="D44" s="1" t="s">
        <v>63</v>
      </c>
      <c r="G44" s="1" t="s">
        <v>64</v>
      </c>
      <c r="I44" s="1" t="s">
        <v>151</v>
      </c>
      <c r="J44" s="1" t="s">
        <v>66</v>
      </c>
      <c r="L44" s="1" t="s">
        <v>67</v>
      </c>
      <c r="M44" s="1">
        <v>1</v>
      </c>
      <c r="N44" s="1" t="s">
        <v>68</v>
      </c>
      <c r="Q44" s="1">
        <v>305</v>
      </c>
      <c r="T44" s="1" t="s">
        <v>69</v>
      </c>
      <c r="U44" s="1" t="s">
        <v>70</v>
      </c>
      <c r="V44" s="1" t="s">
        <v>66</v>
      </c>
      <c r="W44" s="1">
        <v>1600</v>
      </c>
      <c r="X44" s="1">
        <v>40</v>
      </c>
      <c r="Y44" s="1">
        <v>1</v>
      </c>
      <c r="AB44" s="1" t="s">
        <v>72</v>
      </c>
      <c r="AC44" s="1" t="s">
        <v>66</v>
      </c>
      <c r="AD44" s="1">
        <v>10</v>
      </c>
      <c r="AH44" s="1" t="s">
        <v>70</v>
      </c>
      <c r="AI44" s="1">
        <v>500</v>
      </c>
      <c r="AJ44" s="1" t="s">
        <v>66</v>
      </c>
      <c r="AK44" s="1" t="s">
        <v>70</v>
      </c>
      <c r="AL44" s="1">
        <v>30000</v>
      </c>
      <c r="AM44" s="1" t="s">
        <v>73</v>
      </c>
      <c r="AN44" s="1" t="s">
        <v>73</v>
      </c>
      <c r="AO44" s="1" t="s">
        <v>73</v>
      </c>
      <c r="AP44" s="1" t="s">
        <v>76</v>
      </c>
      <c r="AQ44" s="1" t="s">
        <v>75</v>
      </c>
      <c r="AR44" s="1" t="s">
        <v>74</v>
      </c>
      <c r="AS44" s="1" t="s">
        <v>77</v>
      </c>
      <c r="AT44" s="1" t="s">
        <v>78</v>
      </c>
      <c r="AU44" s="1" t="s">
        <v>79</v>
      </c>
      <c r="AW44" s="1">
        <v>80</v>
      </c>
      <c r="AX44" s="1" t="s">
        <v>66</v>
      </c>
      <c r="AZ44" s="1" t="s">
        <v>70</v>
      </c>
      <c r="BA44" s="1">
        <v>5</v>
      </c>
      <c r="BE44" s="1" t="s">
        <v>66</v>
      </c>
      <c r="BH44" s="1" t="s">
        <v>184</v>
      </c>
      <c r="BI44" s="1" t="s">
        <v>66</v>
      </c>
    </row>
    <row r="45" spans="1:61" ht="15.75" customHeight="1">
      <c r="A45" s="2">
        <v>42139.506834340282</v>
      </c>
      <c r="B45" s="1" t="s">
        <v>61</v>
      </c>
      <c r="C45" s="1" t="s">
        <v>62</v>
      </c>
      <c r="D45" s="1" t="s">
        <v>63</v>
      </c>
      <c r="G45" s="1" t="s">
        <v>83</v>
      </c>
      <c r="H45" s="1">
        <v>336.12</v>
      </c>
      <c r="I45" s="1" t="s">
        <v>65</v>
      </c>
      <c r="J45" s="1" t="s">
        <v>66</v>
      </c>
      <c r="L45" s="1" t="s">
        <v>67</v>
      </c>
      <c r="M45" s="1">
        <v>1</v>
      </c>
      <c r="N45" s="1" t="s">
        <v>68</v>
      </c>
      <c r="Q45" s="1">
        <v>536.5</v>
      </c>
      <c r="T45" s="1" t="s">
        <v>69</v>
      </c>
      <c r="U45" s="1" t="s">
        <v>70</v>
      </c>
      <c r="V45" s="1" t="s">
        <v>66</v>
      </c>
      <c r="W45" s="1">
        <v>1600</v>
      </c>
      <c r="X45" s="1">
        <v>100</v>
      </c>
      <c r="Y45" s="1">
        <v>1</v>
      </c>
      <c r="AB45" s="1" t="s">
        <v>72</v>
      </c>
      <c r="AC45" s="1" t="s">
        <v>66</v>
      </c>
      <c r="AD45" s="1">
        <v>20</v>
      </c>
      <c r="AF45" s="1">
        <v>100</v>
      </c>
      <c r="AG45" s="1">
        <v>300</v>
      </c>
      <c r="AH45" s="1" t="s">
        <v>66</v>
      </c>
      <c r="AJ45" s="1" t="s">
        <v>70</v>
      </c>
      <c r="AK45" s="1" t="s">
        <v>70</v>
      </c>
      <c r="AL45" s="1">
        <v>65000</v>
      </c>
      <c r="AM45" s="1" t="s">
        <v>199</v>
      </c>
      <c r="AN45" s="1" t="s">
        <v>110</v>
      </c>
      <c r="AO45" s="1" t="s">
        <v>146</v>
      </c>
      <c r="AP45" s="1" t="s">
        <v>75</v>
      </c>
      <c r="AQ45" s="1" t="s">
        <v>79</v>
      </c>
      <c r="AR45" s="1" t="s">
        <v>74</v>
      </c>
      <c r="AS45" s="1" t="s">
        <v>78</v>
      </c>
      <c r="AT45" s="1" t="s">
        <v>77</v>
      </c>
      <c r="AU45" s="1" t="s">
        <v>76</v>
      </c>
      <c r="AW45" s="3">
        <v>0.8</v>
      </c>
      <c r="AX45" s="1" t="s">
        <v>66</v>
      </c>
      <c r="AZ45" s="1" t="s">
        <v>70</v>
      </c>
      <c r="BA45" s="1">
        <v>5</v>
      </c>
      <c r="BE45" s="1" t="s">
        <v>66</v>
      </c>
      <c r="BH45" s="1" t="s">
        <v>167</v>
      </c>
      <c r="BI45" s="1" t="s">
        <v>70</v>
      </c>
    </row>
    <row r="46" spans="1:61" ht="15.75" customHeight="1">
      <c r="A46" s="2">
        <v>42139.530368692125</v>
      </c>
      <c r="B46" s="1" t="s">
        <v>80</v>
      </c>
      <c r="C46" s="1" t="s">
        <v>62</v>
      </c>
      <c r="D46" s="1" t="s">
        <v>63</v>
      </c>
      <c r="G46" s="1" t="s">
        <v>64</v>
      </c>
      <c r="I46" s="1" t="s">
        <v>107</v>
      </c>
      <c r="J46" s="1" t="s">
        <v>66</v>
      </c>
      <c r="L46" s="1" t="s">
        <v>98</v>
      </c>
      <c r="M46" s="1">
        <v>2</v>
      </c>
      <c r="N46" s="1" t="s">
        <v>68</v>
      </c>
      <c r="Q46" s="1">
        <v>350</v>
      </c>
      <c r="T46" s="1" t="s">
        <v>85</v>
      </c>
      <c r="U46" s="1" t="s">
        <v>70</v>
      </c>
      <c r="V46" s="1" t="s">
        <v>66</v>
      </c>
      <c r="W46" s="1">
        <v>1700</v>
      </c>
      <c r="X46" s="1">
        <v>50</v>
      </c>
      <c r="Y46" s="1" t="s">
        <v>109</v>
      </c>
      <c r="AB46" s="1" t="s">
        <v>72</v>
      </c>
      <c r="AC46" s="1" t="s">
        <v>66</v>
      </c>
      <c r="AD46" s="1">
        <v>25</v>
      </c>
      <c r="AH46" s="1" t="s">
        <v>66</v>
      </c>
      <c r="AJ46" s="1" t="s">
        <v>70</v>
      </c>
      <c r="AK46" s="1" t="s">
        <v>66</v>
      </c>
      <c r="AM46" s="1" t="s">
        <v>200</v>
      </c>
      <c r="AN46" s="1" t="s">
        <v>201</v>
      </c>
      <c r="AO46" s="1" t="s">
        <v>100</v>
      </c>
      <c r="AP46" s="1" t="s">
        <v>76</v>
      </c>
      <c r="AQ46" s="1" t="s">
        <v>75</v>
      </c>
      <c r="AR46" s="1" t="s">
        <v>77</v>
      </c>
      <c r="AS46" s="1" t="s">
        <v>78</v>
      </c>
      <c r="AT46" s="1" t="s">
        <v>74</v>
      </c>
      <c r="AU46" s="1" t="s">
        <v>79</v>
      </c>
      <c r="AV46" s="1" t="s">
        <v>202</v>
      </c>
      <c r="AW46" s="1" t="s">
        <v>203</v>
      </c>
      <c r="AX46" s="1" t="s">
        <v>66</v>
      </c>
      <c r="AZ46" s="1" t="s">
        <v>66</v>
      </c>
      <c r="BA46" s="1">
        <v>5</v>
      </c>
      <c r="BE46" s="1" t="s">
        <v>70</v>
      </c>
      <c r="BH46" s="1" t="s">
        <v>102</v>
      </c>
      <c r="BI46" s="1" t="s">
        <v>70</v>
      </c>
    </row>
    <row r="47" spans="1:61" ht="15.75" customHeight="1">
      <c r="A47" s="2">
        <v>42139.56278028935</v>
      </c>
      <c r="B47" s="1" t="s">
        <v>61</v>
      </c>
      <c r="C47" s="1" t="s">
        <v>104</v>
      </c>
      <c r="D47" s="1" t="s">
        <v>92</v>
      </c>
      <c r="E47" s="1" t="s">
        <v>171</v>
      </c>
      <c r="F47" s="1">
        <v>5</v>
      </c>
      <c r="G47" s="1" t="s">
        <v>64</v>
      </c>
      <c r="I47" s="1" t="s">
        <v>141</v>
      </c>
      <c r="J47" s="1" t="s">
        <v>66</v>
      </c>
      <c r="L47" s="1" t="s">
        <v>67</v>
      </c>
      <c r="M47" s="1" t="s">
        <v>108</v>
      </c>
      <c r="N47" s="1" t="s">
        <v>68</v>
      </c>
      <c r="Q47" s="1">
        <v>620</v>
      </c>
      <c r="T47" s="1" t="s">
        <v>85</v>
      </c>
      <c r="U47" s="1" t="s">
        <v>70</v>
      </c>
      <c r="V47" s="1" t="s">
        <v>66</v>
      </c>
      <c r="W47" s="1">
        <v>1077</v>
      </c>
      <c r="X47" s="1">
        <v>40</v>
      </c>
      <c r="Y47" s="1">
        <v>1</v>
      </c>
      <c r="AB47" s="1" t="s">
        <v>131</v>
      </c>
      <c r="AC47" s="1" t="s">
        <v>66</v>
      </c>
      <c r="AF47" s="1">
        <v>150</v>
      </c>
      <c r="AG47" s="1">
        <v>100</v>
      </c>
      <c r="AH47" s="1" t="s">
        <v>70</v>
      </c>
      <c r="AJ47" s="1" t="s">
        <v>66</v>
      </c>
      <c r="AK47" s="1" t="s">
        <v>70</v>
      </c>
      <c r="AM47" s="1" t="s">
        <v>73</v>
      </c>
      <c r="AN47" s="1" t="s">
        <v>73</v>
      </c>
      <c r="AO47" s="1" t="s">
        <v>73</v>
      </c>
      <c r="AP47" s="1" t="s">
        <v>79</v>
      </c>
      <c r="AQ47" s="1" t="s">
        <v>75</v>
      </c>
      <c r="AR47" s="1" t="s">
        <v>76</v>
      </c>
      <c r="AS47" s="1" t="s">
        <v>77</v>
      </c>
      <c r="AT47" s="1" t="s">
        <v>74</v>
      </c>
      <c r="AU47" s="1" t="s">
        <v>78</v>
      </c>
      <c r="AW47" s="1">
        <v>80</v>
      </c>
      <c r="AX47" s="1" t="s">
        <v>70</v>
      </c>
      <c r="AY47" s="1" t="s">
        <v>92</v>
      </c>
      <c r="BB47" s="1" t="s">
        <v>66</v>
      </c>
      <c r="BD47" s="1">
        <v>5</v>
      </c>
      <c r="BE47" s="1" t="s">
        <v>66</v>
      </c>
      <c r="BF47" s="1" t="s">
        <v>204</v>
      </c>
      <c r="BG47" s="1" t="s">
        <v>70</v>
      </c>
    </row>
    <row r="48" spans="1:61" ht="15.75" customHeight="1">
      <c r="A48" s="2">
        <v>42139.568762962968</v>
      </c>
      <c r="B48" s="1" t="s">
        <v>61</v>
      </c>
      <c r="C48" s="1" t="s">
        <v>62</v>
      </c>
      <c r="D48" s="1" t="s">
        <v>63</v>
      </c>
      <c r="E48" s="1" t="s">
        <v>106</v>
      </c>
      <c r="F48" s="1">
        <v>5</v>
      </c>
      <c r="G48" s="1" t="s">
        <v>93</v>
      </c>
      <c r="I48" s="1" t="s">
        <v>107</v>
      </c>
      <c r="J48" s="1" t="s">
        <v>66</v>
      </c>
      <c r="L48" s="1" t="s">
        <v>98</v>
      </c>
      <c r="M48" s="1">
        <v>1</v>
      </c>
      <c r="N48" s="1" t="s">
        <v>68</v>
      </c>
      <c r="Q48" s="1">
        <v>437</v>
      </c>
      <c r="T48" s="1" t="s">
        <v>69</v>
      </c>
      <c r="U48" s="1" t="s">
        <v>66</v>
      </c>
      <c r="V48" s="1" t="s">
        <v>70</v>
      </c>
      <c r="W48" s="1">
        <v>0</v>
      </c>
      <c r="X48" s="1">
        <v>40</v>
      </c>
      <c r="Y48" s="1">
        <v>4</v>
      </c>
      <c r="AB48" s="1" t="s">
        <v>72</v>
      </c>
      <c r="AC48" s="1" t="s">
        <v>66</v>
      </c>
      <c r="AD48" s="1">
        <v>8</v>
      </c>
      <c r="AF48" s="1">
        <v>41</v>
      </c>
      <c r="AG48" s="1">
        <v>0</v>
      </c>
      <c r="AH48" s="1" t="s">
        <v>66</v>
      </c>
      <c r="AJ48" s="1" t="s">
        <v>70</v>
      </c>
      <c r="AK48" s="1" t="s">
        <v>66</v>
      </c>
      <c r="AM48" s="1" t="s">
        <v>205</v>
      </c>
      <c r="AN48" s="1" t="s">
        <v>100</v>
      </c>
      <c r="AO48" s="1" t="s">
        <v>100</v>
      </c>
      <c r="AP48" s="1" t="s">
        <v>79</v>
      </c>
      <c r="AQ48" s="1" t="s">
        <v>77</v>
      </c>
      <c r="AR48" s="1" t="s">
        <v>76</v>
      </c>
      <c r="AS48" s="1" t="s">
        <v>74</v>
      </c>
      <c r="AT48" s="1" t="s">
        <v>78</v>
      </c>
      <c r="AU48" s="1" t="s">
        <v>75</v>
      </c>
      <c r="AW48" s="1">
        <v>0</v>
      </c>
      <c r="AX48" s="1" t="s">
        <v>70</v>
      </c>
      <c r="AY48" s="1" t="s">
        <v>206</v>
      </c>
      <c r="BB48" s="1" t="s">
        <v>66</v>
      </c>
      <c r="BD48" s="1">
        <v>5</v>
      </c>
      <c r="BE48" s="1" t="s">
        <v>66</v>
      </c>
      <c r="BF48" s="1" t="s">
        <v>102</v>
      </c>
      <c r="BG48" s="1" t="s">
        <v>70</v>
      </c>
    </row>
    <row r="49" spans="1:61" ht="15.75" customHeight="1">
      <c r="A49" s="2">
        <v>42139.616162812497</v>
      </c>
      <c r="B49" s="1" t="s">
        <v>80</v>
      </c>
      <c r="C49" s="1" t="s">
        <v>62</v>
      </c>
      <c r="D49" s="1" t="s">
        <v>63</v>
      </c>
      <c r="F49" s="1">
        <v>0</v>
      </c>
      <c r="G49" s="1" t="s">
        <v>64</v>
      </c>
      <c r="I49" s="1" t="s">
        <v>107</v>
      </c>
      <c r="J49" s="1" t="s">
        <v>66</v>
      </c>
      <c r="L49" s="1" t="s">
        <v>67</v>
      </c>
      <c r="M49" s="1" t="s">
        <v>109</v>
      </c>
      <c r="N49" s="1" t="s">
        <v>68</v>
      </c>
      <c r="Q49" s="1">
        <v>700</v>
      </c>
      <c r="T49" s="1" t="s">
        <v>85</v>
      </c>
      <c r="U49" s="1" t="s">
        <v>70</v>
      </c>
      <c r="V49" s="1" t="s">
        <v>66</v>
      </c>
      <c r="W49" s="1">
        <v>1700</v>
      </c>
      <c r="X49" s="1">
        <v>350</v>
      </c>
      <c r="Y49" s="1">
        <v>2</v>
      </c>
      <c r="AB49" s="1" t="s">
        <v>72</v>
      </c>
      <c r="AC49" s="1" t="s">
        <v>66</v>
      </c>
      <c r="AD49" s="1">
        <v>10</v>
      </c>
      <c r="AF49" s="1">
        <v>250</v>
      </c>
      <c r="AG49" s="1">
        <v>200</v>
      </c>
      <c r="AH49" s="1" t="s">
        <v>66</v>
      </c>
      <c r="AJ49" s="1" t="s">
        <v>66</v>
      </c>
      <c r="AK49" s="1" t="s">
        <v>66</v>
      </c>
      <c r="AM49" s="1" t="s">
        <v>73</v>
      </c>
      <c r="AN49" s="1" t="s">
        <v>73</v>
      </c>
      <c r="AO49" s="1" t="s">
        <v>73</v>
      </c>
      <c r="AP49" s="1" t="s">
        <v>75</v>
      </c>
      <c r="AQ49" s="1" t="s">
        <v>75</v>
      </c>
      <c r="AR49" s="1" t="s">
        <v>75</v>
      </c>
      <c r="AS49" s="1" t="s">
        <v>75</v>
      </c>
      <c r="AT49" s="1" t="s">
        <v>76</v>
      </c>
      <c r="AU49" s="1" t="s">
        <v>75</v>
      </c>
      <c r="AV49" s="1" t="s">
        <v>207</v>
      </c>
      <c r="AW49" s="1" t="s">
        <v>208</v>
      </c>
      <c r="AX49" s="1" t="s">
        <v>70</v>
      </c>
      <c r="AY49" s="1" t="s">
        <v>63</v>
      </c>
      <c r="BB49" s="1" t="s">
        <v>66</v>
      </c>
      <c r="BD49" s="1">
        <v>5</v>
      </c>
      <c r="BE49" s="1" t="s">
        <v>70</v>
      </c>
      <c r="BF49" s="1" t="s">
        <v>173</v>
      </c>
      <c r="BG49" s="1" t="s">
        <v>66</v>
      </c>
    </row>
    <row r="50" spans="1:61" ht="15.75" customHeight="1">
      <c r="A50" s="2">
        <v>42139.626584317128</v>
      </c>
      <c r="B50" s="1" t="s">
        <v>61</v>
      </c>
      <c r="C50" s="1" t="s">
        <v>62</v>
      </c>
      <c r="D50" s="1" t="s">
        <v>63</v>
      </c>
      <c r="G50" s="1" t="s">
        <v>64</v>
      </c>
      <c r="I50" s="1" t="s">
        <v>125</v>
      </c>
      <c r="J50" s="1" t="s">
        <v>66</v>
      </c>
      <c r="L50" s="1" t="s">
        <v>98</v>
      </c>
      <c r="M50" s="1">
        <v>2</v>
      </c>
      <c r="N50" s="1" t="s">
        <v>68</v>
      </c>
      <c r="Q50" s="1">
        <v>500</v>
      </c>
      <c r="T50" s="1" t="s">
        <v>85</v>
      </c>
      <c r="U50" s="1" t="s">
        <v>70</v>
      </c>
      <c r="V50" s="1" t="s">
        <v>66</v>
      </c>
      <c r="W50" s="1">
        <v>1700</v>
      </c>
      <c r="X50" s="1">
        <v>75</v>
      </c>
      <c r="Y50" s="1">
        <v>2</v>
      </c>
      <c r="AB50" s="1" t="s">
        <v>72</v>
      </c>
      <c r="AC50" s="1" t="s">
        <v>66</v>
      </c>
      <c r="AD50" s="1">
        <v>35</v>
      </c>
      <c r="AH50" s="1" t="s">
        <v>70</v>
      </c>
      <c r="AI50" s="1">
        <v>10000</v>
      </c>
      <c r="AJ50" s="1" t="s">
        <v>70</v>
      </c>
      <c r="AK50" s="1" t="s">
        <v>70</v>
      </c>
      <c r="AL50" s="1">
        <v>60000</v>
      </c>
      <c r="AM50" s="1" t="s">
        <v>110</v>
      </c>
      <c r="AN50" s="1" t="s">
        <v>73</v>
      </c>
      <c r="AO50" s="1" t="s">
        <v>73</v>
      </c>
      <c r="AP50" s="1" t="s">
        <v>79</v>
      </c>
      <c r="AQ50" s="1" t="s">
        <v>76</v>
      </c>
      <c r="AR50" s="1" t="s">
        <v>77</v>
      </c>
      <c r="AS50" s="1" t="s">
        <v>78</v>
      </c>
      <c r="AT50" s="1" t="s">
        <v>74</v>
      </c>
      <c r="AU50" s="1" t="s">
        <v>75</v>
      </c>
      <c r="AW50" s="1">
        <v>94</v>
      </c>
      <c r="AX50" s="1" t="s">
        <v>70</v>
      </c>
      <c r="AY50" s="1" t="s">
        <v>63</v>
      </c>
      <c r="BB50" s="1" t="s">
        <v>70</v>
      </c>
      <c r="BC50" s="1" t="s">
        <v>101</v>
      </c>
      <c r="BD50" s="1">
        <v>5</v>
      </c>
      <c r="BE50" s="1" t="s">
        <v>66</v>
      </c>
      <c r="BF50" s="1" t="s">
        <v>102</v>
      </c>
      <c r="BG50" s="1" t="s">
        <v>66</v>
      </c>
    </row>
    <row r="51" spans="1:61" ht="15.75" customHeight="1">
      <c r="A51" s="2">
        <v>42139.64714591435</v>
      </c>
      <c r="B51" s="1" t="s">
        <v>61</v>
      </c>
      <c r="C51" s="1" t="s">
        <v>62</v>
      </c>
      <c r="D51" s="1" t="s">
        <v>63</v>
      </c>
      <c r="E51" s="1" t="s">
        <v>82</v>
      </c>
      <c r="F51" s="1">
        <v>14</v>
      </c>
      <c r="G51" s="1" t="s">
        <v>64</v>
      </c>
      <c r="I51" s="1" t="s">
        <v>65</v>
      </c>
      <c r="J51" s="1" t="s">
        <v>66</v>
      </c>
      <c r="L51" s="1" t="s">
        <v>67</v>
      </c>
      <c r="M51" s="1">
        <v>1</v>
      </c>
      <c r="N51" s="1" t="s">
        <v>68</v>
      </c>
      <c r="Q51" s="1">
        <v>1000</v>
      </c>
      <c r="T51" s="1" t="s">
        <v>85</v>
      </c>
      <c r="U51" s="1" t="s">
        <v>70</v>
      </c>
      <c r="V51" s="1" t="s">
        <v>66</v>
      </c>
      <c r="W51" s="1">
        <v>1600</v>
      </c>
      <c r="X51" s="1">
        <v>100</v>
      </c>
      <c r="Y51" s="1">
        <v>1</v>
      </c>
      <c r="AB51" s="1" t="s">
        <v>72</v>
      </c>
      <c r="AC51" s="1" t="s">
        <v>66</v>
      </c>
      <c r="AD51" s="1">
        <v>15</v>
      </c>
      <c r="AF51" s="1">
        <v>350</v>
      </c>
      <c r="AG51" s="1">
        <v>400</v>
      </c>
      <c r="AH51" s="1" t="s">
        <v>66</v>
      </c>
      <c r="AJ51" s="1" t="s">
        <v>70</v>
      </c>
      <c r="AK51" s="1" t="s">
        <v>66</v>
      </c>
      <c r="AM51" s="1" t="s">
        <v>100</v>
      </c>
      <c r="AN51" s="1" t="s">
        <v>100</v>
      </c>
      <c r="AO51" s="1" t="s">
        <v>100</v>
      </c>
      <c r="AP51" s="1" t="s">
        <v>77</v>
      </c>
      <c r="AQ51" s="1" t="s">
        <v>75</v>
      </c>
      <c r="AR51" s="1" t="s">
        <v>79</v>
      </c>
      <c r="AS51" s="1" t="s">
        <v>78</v>
      </c>
      <c r="AT51" s="1" t="s">
        <v>76</v>
      </c>
      <c r="AU51" s="1" t="s">
        <v>74</v>
      </c>
      <c r="AX51" s="1" t="s">
        <v>70</v>
      </c>
      <c r="AY51" s="1" t="s">
        <v>63</v>
      </c>
      <c r="BB51" s="1" t="s">
        <v>70</v>
      </c>
      <c r="BC51" s="1" t="s">
        <v>101</v>
      </c>
      <c r="BD51" s="1">
        <v>5</v>
      </c>
      <c r="BE51" s="1" t="s">
        <v>66</v>
      </c>
      <c r="BF51" s="1" t="s">
        <v>120</v>
      </c>
      <c r="BG51" s="1" t="s">
        <v>70</v>
      </c>
    </row>
    <row r="52" spans="1:61" ht="15.75" customHeight="1">
      <c r="A52" s="2">
        <v>42139.709138877311</v>
      </c>
      <c r="B52" s="1" t="s">
        <v>61</v>
      </c>
      <c r="C52" s="1" t="s">
        <v>104</v>
      </c>
      <c r="D52" s="1" t="s">
        <v>63</v>
      </c>
      <c r="G52" s="1" t="s">
        <v>83</v>
      </c>
      <c r="H52" s="1">
        <v>112.94</v>
      </c>
      <c r="I52" s="1" t="s">
        <v>84</v>
      </c>
      <c r="J52" s="1" t="s">
        <v>70</v>
      </c>
      <c r="K52" s="1">
        <v>2000</v>
      </c>
      <c r="L52" s="1" t="s">
        <v>67</v>
      </c>
      <c r="M52" s="1">
        <v>1</v>
      </c>
      <c r="N52" s="1" t="s">
        <v>68</v>
      </c>
      <c r="Q52" s="1">
        <v>460</v>
      </c>
      <c r="T52" s="1" t="s">
        <v>69</v>
      </c>
      <c r="U52" s="1" t="s">
        <v>70</v>
      </c>
      <c r="V52" s="1" t="s">
        <v>66</v>
      </c>
      <c r="W52" s="1">
        <v>1577.36</v>
      </c>
      <c r="X52" s="1">
        <v>60</v>
      </c>
      <c r="Y52" s="1" t="s">
        <v>109</v>
      </c>
      <c r="AB52" s="1" t="s">
        <v>131</v>
      </c>
      <c r="AC52" s="1" t="s">
        <v>70</v>
      </c>
      <c r="AF52" s="1">
        <v>100</v>
      </c>
      <c r="AG52" s="1">
        <v>120</v>
      </c>
      <c r="AH52" s="1" t="s">
        <v>70</v>
      </c>
      <c r="AI52" s="1">
        <v>18000</v>
      </c>
      <c r="AJ52" s="1" t="s">
        <v>66</v>
      </c>
      <c r="AK52" s="1" t="s">
        <v>70</v>
      </c>
      <c r="AL52" s="1">
        <v>60000</v>
      </c>
      <c r="AM52" s="1" t="s">
        <v>73</v>
      </c>
      <c r="AN52" s="1" t="s">
        <v>73</v>
      </c>
      <c r="AO52" s="1" t="s">
        <v>73</v>
      </c>
      <c r="AP52" s="1" t="s">
        <v>76</v>
      </c>
      <c r="AQ52" s="1" t="s">
        <v>75</v>
      </c>
      <c r="AR52" s="1" t="s">
        <v>77</v>
      </c>
      <c r="AS52" s="1" t="s">
        <v>78</v>
      </c>
      <c r="AT52" s="1" t="s">
        <v>74</v>
      </c>
      <c r="AU52" s="1" t="s">
        <v>79</v>
      </c>
      <c r="AW52" s="3">
        <v>0.8</v>
      </c>
      <c r="AX52" s="1" t="s">
        <v>70</v>
      </c>
      <c r="AY52" s="1" t="s">
        <v>92</v>
      </c>
      <c r="BB52" s="1" t="s">
        <v>66</v>
      </c>
      <c r="BD52" s="1">
        <v>5</v>
      </c>
      <c r="BE52" s="1" t="s">
        <v>66</v>
      </c>
      <c r="BG52" s="1" t="s">
        <v>66</v>
      </c>
    </row>
    <row r="53" spans="1:61" ht="15.75" customHeight="1">
      <c r="A53" s="2">
        <v>42139.735043877314</v>
      </c>
      <c r="B53" s="1" t="s">
        <v>61</v>
      </c>
      <c r="C53" s="1" t="s">
        <v>62</v>
      </c>
      <c r="D53" s="1" t="s">
        <v>63</v>
      </c>
      <c r="F53" s="1">
        <v>14</v>
      </c>
      <c r="I53" s="1" t="s">
        <v>65</v>
      </c>
      <c r="J53" s="1" t="s">
        <v>66</v>
      </c>
      <c r="L53" s="1" t="s">
        <v>67</v>
      </c>
      <c r="M53" s="1">
        <v>1</v>
      </c>
      <c r="N53" s="1" t="s">
        <v>68</v>
      </c>
      <c r="Q53" s="1">
        <v>450</v>
      </c>
      <c r="T53" s="1" t="s">
        <v>69</v>
      </c>
      <c r="U53" s="1" t="s">
        <v>70</v>
      </c>
      <c r="V53" s="1" t="s">
        <v>66</v>
      </c>
      <c r="W53" s="1">
        <v>1700</v>
      </c>
      <c r="X53" s="1">
        <v>100</v>
      </c>
      <c r="Y53" s="1">
        <v>1</v>
      </c>
      <c r="AB53" s="1" t="s">
        <v>72</v>
      </c>
      <c r="AC53" s="1" t="s">
        <v>66</v>
      </c>
      <c r="AD53" s="1">
        <v>30</v>
      </c>
      <c r="AF53" s="1">
        <v>100</v>
      </c>
      <c r="AG53" s="1">
        <v>500</v>
      </c>
      <c r="AH53" s="1" t="s">
        <v>66</v>
      </c>
      <c r="AJ53" s="1" t="s">
        <v>70</v>
      </c>
      <c r="AM53" s="1" t="s">
        <v>100</v>
      </c>
      <c r="AN53" s="1" t="s">
        <v>73</v>
      </c>
      <c r="AO53" s="1" t="s">
        <v>73</v>
      </c>
      <c r="AP53" s="1" t="s">
        <v>79</v>
      </c>
      <c r="AQ53" s="1" t="s">
        <v>75</v>
      </c>
      <c r="AR53" s="1" t="s">
        <v>76</v>
      </c>
      <c r="AS53" s="1" t="s">
        <v>78</v>
      </c>
      <c r="AT53" s="1" t="s">
        <v>74</v>
      </c>
      <c r="AU53" s="1" t="s">
        <v>77</v>
      </c>
      <c r="AV53" s="1" t="s">
        <v>209</v>
      </c>
      <c r="AW53" s="1">
        <v>100</v>
      </c>
      <c r="AX53" s="1" t="s">
        <v>66</v>
      </c>
      <c r="AZ53" s="1" t="s">
        <v>70</v>
      </c>
      <c r="BA53" s="1">
        <v>5</v>
      </c>
      <c r="BE53" s="1" t="s">
        <v>66</v>
      </c>
      <c r="BH53" s="1" t="s">
        <v>210</v>
      </c>
      <c r="BI53" s="1" t="s">
        <v>66</v>
      </c>
    </row>
    <row r="54" spans="1:61" ht="15.75" customHeight="1">
      <c r="A54" s="2">
        <v>42139.843859328699</v>
      </c>
      <c r="B54" s="1" t="s">
        <v>61</v>
      </c>
      <c r="C54" s="1" t="s">
        <v>62</v>
      </c>
      <c r="D54" s="1" t="s">
        <v>63</v>
      </c>
      <c r="G54" s="1" t="s">
        <v>83</v>
      </c>
      <c r="I54" s="1" t="s">
        <v>107</v>
      </c>
      <c r="J54" s="1" t="s">
        <v>66</v>
      </c>
      <c r="L54" s="1" t="s">
        <v>67</v>
      </c>
      <c r="M54" s="1" t="s">
        <v>108</v>
      </c>
      <c r="N54" s="1" t="s">
        <v>68</v>
      </c>
      <c r="Q54" s="1">
        <v>1800</v>
      </c>
      <c r="T54" s="1" t="s">
        <v>85</v>
      </c>
      <c r="U54" s="1" t="s">
        <v>66</v>
      </c>
      <c r="V54" s="1" t="s">
        <v>66</v>
      </c>
      <c r="W54" s="1">
        <v>1400</v>
      </c>
      <c r="X54" s="1">
        <v>75</v>
      </c>
      <c r="Y54" s="1">
        <v>1</v>
      </c>
      <c r="AB54" s="1" t="s">
        <v>72</v>
      </c>
      <c r="AC54" s="1" t="s">
        <v>66</v>
      </c>
      <c r="AD54" s="1">
        <v>20</v>
      </c>
      <c r="AF54" s="1">
        <v>200</v>
      </c>
      <c r="AG54" s="1">
        <v>300</v>
      </c>
      <c r="AH54" s="1" t="s">
        <v>66</v>
      </c>
      <c r="AJ54" s="1" t="s">
        <v>70</v>
      </c>
      <c r="AK54" s="1" t="s">
        <v>70</v>
      </c>
      <c r="AM54" s="1" t="s">
        <v>100</v>
      </c>
      <c r="AN54" s="1" t="s">
        <v>73</v>
      </c>
      <c r="AO54" s="1" t="s">
        <v>73</v>
      </c>
      <c r="AP54" s="1" t="s">
        <v>76</v>
      </c>
      <c r="AQ54" s="1" t="s">
        <v>75</v>
      </c>
      <c r="AR54" s="1" t="s">
        <v>79</v>
      </c>
      <c r="AS54" s="1" t="s">
        <v>77</v>
      </c>
      <c r="AT54" s="1" t="s">
        <v>78</v>
      </c>
      <c r="AU54" s="1" t="s">
        <v>74</v>
      </c>
      <c r="AX54" s="1" t="s">
        <v>70</v>
      </c>
      <c r="AY54" s="1" t="s">
        <v>63</v>
      </c>
      <c r="BB54" s="1" t="s">
        <v>70</v>
      </c>
      <c r="BC54" s="1" t="s">
        <v>101</v>
      </c>
      <c r="BD54" s="1">
        <v>5</v>
      </c>
      <c r="BE54" s="1" t="s">
        <v>66</v>
      </c>
      <c r="BF54" s="1" t="s">
        <v>211</v>
      </c>
      <c r="BG54" s="1" t="s">
        <v>70</v>
      </c>
    </row>
    <row r="55" spans="1:61" ht="15.75" customHeight="1">
      <c r="A55" s="2">
        <v>42139.859086921293</v>
      </c>
      <c r="B55" s="1" t="s">
        <v>149</v>
      </c>
      <c r="C55" s="1" t="s">
        <v>62</v>
      </c>
      <c r="D55" s="1" t="s">
        <v>92</v>
      </c>
      <c r="G55" s="1" t="s">
        <v>83</v>
      </c>
      <c r="I55" s="1" t="s">
        <v>65</v>
      </c>
      <c r="J55" s="1" t="s">
        <v>66</v>
      </c>
      <c r="L55" s="1" t="s">
        <v>67</v>
      </c>
      <c r="M55" s="1">
        <v>2</v>
      </c>
      <c r="N55" s="1" t="s">
        <v>68</v>
      </c>
      <c r="Q55" s="1">
        <v>1127</v>
      </c>
      <c r="T55" s="1" t="s">
        <v>69</v>
      </c>
      <c r="U55" s="1" t="s">
        <v>70</v>
      </c>
      <c r="V55" s="1" t="s">
        <v>66</v>
      </c>
      <c r="X55" s="1">
        <v>250</v>
      </c>
      <c r="Y55" s="1">
        <v>3</v>
      </c>
      <c r="AB55" s="1" t="s">
        <v>72</v>
      </c>
      <c r="AC55" s="1" t="s">
        <v>66</v>
      </c>
      <c r="AD55" s="1">
        <v>5</v>
      </c>
      <c r="AF55" s="1">
        <v>100</v>
      </c>
      <c r="AG55" s="1">
        <v>1000</v>
      </c>
      <c r="AH55" s="1" t="s">
        <v>70</v>
      </c>
      <c r="AI55" s="1">
        <v>13000</v>
      </c>
      <c r="AJ55" s="1" t="s">
        <v>70</v>
      </c>
      <c r="AK55" s="1" t="s">
        <v>66</v>
      </c>
      <c r="AM55" s="1" t="s">
        <v>212</v>
      </c>
      <c r="AN55" s="1" t="s">
        <v>212</v>
      </c>
      <c r="AO55" s="1" t="s">
        <v>212</v>
      </c>
      <c r="AP55" s="1" t="s">
        <v>77</v>
      </c>
      <c r="AQ55" s="1" t="s">
        <v>75</v>
      </c>
      <c r="AR55" s="1" t="s">
        <v>76</v>
      </c>
      <c r="AS55" s="1" t="s">
        <v>79</v>
      </c>
      <c r="AT55" s="1" t="s">
        <v>78</v>
      </c>
      <c r="AU55" s="1" t="s">
        <v>74</v>
      </c>
      <c r="AV55" s="1" t="s">
        <v>213</v>
      </c>
      <c r="AW55" s="1">
        <v>100</v>
      </c>
      <c r="AX55" s="1" t="s">
        <v>70</v>
      </c>
      <c r="AY55" s="1" t="s">
        <v>92</v>
      </c>
      <c r="BB55" s="1" t="s">
        <v>70</v>
      </c>
      <c r="BC55" s="1" t="s">
        <v>112</v>
      </c>
      <c r="BD55" s="1">
        <v>5</v>
      </c>
      <c r="BE55" s="1" t="s">
        <v>66</v>
      </c>
      <c r="BF55" s="1" t="s">
        <v>214</v>
      </c>
      <c r="BG55" s="1" t="s">
        <v>70</v>
      </c>
    </row>
    <row r="56" spans="1:61" ht="15.75" customHeight="1">
      <c r="A56" s="2">
        <v>42140.332648900461</v>
      </c>
      <c r="B56" s="1" t="s">
        <v>61</v>
      </c>
      <c r="C56" s="1" t="s">
        <v>62</v>
      </c>
      <c r="D56" s="1" t="s">
        <v>63</v>
      </c>
      <c r="F56" s="1">
        <v>0</v>
      </c>
      <c r="G56" s="1" t="s">
        <v>64</v>
      </c>
      <c r="I56" s="1" t="s">
        <v>107</v>
      </c>
      <c r="J56" s="1" t="s">
        <v>66</v>
      </c>
      <c r="L56" s="1" t="s">
        <v>67</v>
      </c>
      <c r="M56" s="1" t="s">
        <v>108</v>
      </c>
      <c r="N56" s="1" t="s">
        <v>68</v>
      </c>
      <c r="Q56" s="1">
        <v>900</v>
      </c>
      <c r="T56" s="1" t="s">
        <v>69</v>
      </c>
      <c r="U56" s="1" t="s">
        <v>70</v>
      </c>
      <c r="V56" s="1" t="s">
        <v>66</v>
      </c>
      <c r="W56" s="1">
        <v>1500</v>
      </c>
      <c r="X56" s="1">
        <v>150</v>
      </c>
      <c r="Y56" s="1" t="s">
        <v>109</v>
      </c>
      <c r="AB56" s="1" t="s">
        <v>121</v>
      </c>
      <c r="AC56" s="1" t="s">
        <v>66</v>
      </c>
      <c r="AD56" s="1">
        <v>20</v>
      </c>
      <c r="AF56" s="1">
        <v>150</v>
      </c>
      <c r="AG56" s="1">
        <v>1200</v>
      </c>
      <c r="AH56" s="1" t="s">
        <v>70</v>
      </c>
      <c r="AI56" s="1">
        <v>14000</v>
      </c>
      <c r="AJ56" s="1" t="s">
        <v>66</v>
      </c>
      <c r="AK56" s="1" t="s">
        <v>70</v>
      </c>
      <c r="AL56" s="1">
        <v>50000</v>
      </c>
      <c r="AM56" s="1" t="s">
        <v>110</v>
      </c>
      <c r="AN56" s="1" t="s">
        <v>110</v>
      </c>
      <c r="AO56" s="1" t="s">
        <v>110</v>
      </c>
      <c r="AP56" s="1" t="s">
        <v>74</v>
      </c>
      <c r="AQ56" s="1" t="s">
        <v>75</v>
      </c>
      <c r="AR56" s="1" t="s">
        <v>79</v>
      </c>
      <c r="AS56" s="1" t="s">
        <v>77</v>
      </c>
      <c r="AT56" s="1" t="s">
        <v>78</v>
      </c>
      <c r="AU56" s="1" t="s">
        <v>76</v>
      </c>
      <c r="AW56" s="1" t="s">
        <v>215</v>
      </c>
      <c r="AX56" s="1" t="s">
        <v>70</v>
      </c>
      <c r="AY56" s="1" t="s">
        <v>92</v>
      </c>
      <c r="BB56" s="1" t="s">
        <v>70</v>
      </c>
      <c r="BC56" s="1" t="s">
        <v>101</v>
      </c>
      <c r="BD56" s="1">
        <v>5</v>
      </c>
      <c r="BE56" s="1" t="s">
        <v>66</v>
      </c>
      <c r="BF56" s="1" t="s">
        <v>210</v>
      </c>
      <c r="BG56" s="1" t="s">
        <v>70</v>
      </c>
    </row>
    <row r="57" spans="1:61" ht="15.75" customHeight="1">
      <c r="A57" s="2">
        <v>42140.520110787038</v>
      </c>
      <c r="C57" s="1" t="s">
        <v>104</v>
      </c>
      <c r="D57" s="1" t="s">
        <v>92</v>
      </c>
      <c r="E57" s="1" t="s">
        <v>216</v>
      </c>
      <c r="F57" s="1">
        <v>60</v>
      </c>
      <c r="G57" s="1" t="s">
        <v>64</v>
      </c>
      <c r="I57" s="1" t="s">
        <v>84</v>
      </c>
      <c r="J57" s="1" t="s">
        <v>66</v>
      </c>
      <c r="L57" s="1" t="s">
        <v>67</v>
      </c>
      <c r="M57" s="1">
        <v>2</v>
      </c>
      <c r="N57" s="1" t="s">
        <v>68</v>
      </c>
      <c r="Q57" s="1">
        <v>1090</v>
      </c>
      <c r="T57" s="1" t="s">
        <v>69</v>
      </c>
      <c r="U57" s="1" t="s">
        <v>70</v>
      </c>
      <c r="V57" s="1" t="s">
        <v>66</v>
      </c>
      <c r="W57" s="1">
        <v>1200</v>
      </c>
      <c r="X57" s="1">
        <v>75</v>
      </c>
      <c r="Y57" s="1">
        <v>2</v>
      </c>
      <c r="AB57" s="1" t="s">
        <v>72</v>
      </c>
      <c r="AC57" s="1" t="s">
        <v>66</v>
      </c>
      <c r="AD57" s="1">
        <v>30</v>
      </c>
      <c r="AF57" s="1">
        <v>100</v>
      </c>
      <c r="AG57" s="1">
        <v>0</v>
      </c>
      <c r="AH57" s="1" t="s">
        <v>66</v>
      </c>
      <c r="AJ57" s="1" t="s">
        <v>66</v>
      </c>
      <c r="AK57" s="1" t="s">
        <v>66</v>
      </c>
      <c r="AM57" s="1" t="s">
        <v>146</v>
      </c>
      <c r="AN57" s="1" t="s">
        <v>146</v>
      </c>
      <c r="AO57" s="1" t="s">
        <v>146</v>
      </c>
      <c r="AP57" s="1" t="s">
        <v>75</v>
      </c>
      <c r="AQ57" s="1" t="s">
        <v>76</v>
      </c>
      <c r="AR57" s="1" t="s">
        <v>79</v>
      </c>
      <c r="AS57" s="1" t="s">
        <v>77</v>
      </c>
      <c r="AT57" s="1" t="s">
        <v>78</v>
      </c>
      <c r="AU57" s="1" t="s">
        <v>74</v>
      </c>
      <c r="AW57" s="1">
        <v>33</v>
      </c>
      <c r="AX57" s="1" t="s">
        <v>66</v>
      </c>
      <c r="AZ57" s="1" t="s">
        <v>70</v>
      </c>
      <c r="BA57" s="1">
        <v>5</v>
      </c>
      <c r="BE57" s="1" t="s">
        <v>66</v>
      </c>
      <c r="BH57" s="1" t="s">
        <v>91</v>
      </c>
      <c r="BI57" s="1" t="s">
        <v>66</v>
      </c>
    </row>
    <row r="58" spans="1:61" ht="15.75" customHeight="1">
      <c r="A58" s="2">
        <v>42141.210339178244</v>
      </c>
      <c r="B58" s="1" t="s">
        <v>80</v>
      </c>
      <c r="C58" s="1" t="s">
        <v>62</v>
      </c>
      <c r="D58" s="1" t="s">
        <v>63</v>
      </c>
      <c r="E58" s="1" t="s">
        <v>106</v>
      </c>
      <c r="F58" s="1">
        <v>3</v>
      </c>
      <c r="G58" s="1" t="s">
        <v>64</v>
      </c>
      <c r="I58" s="1" t="s">
        <v>84</v>
      </c>
      <c r="J58" s="1" t="s">
        <v>66</v>
      </c>
      <c r="L58" s="1" t="s">
        <v>67</v>
      </c>
      <c r="M58" s="1">
        <v>1</v>
      </c>
      <c r="N58" s="1" t="s">
        <v>68</v>
      </c>
      <c r="Q58" s="1">
        <v>500</v>
      </c>
      <c r="T58" s="1" t="s">
        <v>85</v>
      </c>
      <c r="U58" s="1" t="s">
        <v>70</v>
      </c>
      <c r="V58" s="1" t="s">
        <v>66</v>
      </c>
      <c r="W58" s="1">
        <v>1650</v>
      </c>
      <c r="X58" s="1">
        <v>100</v>
      </c>
      <c r="Y58" s="1">
        <v>1</v>
      </c>
      <c r="AB58" s="1" t="s">
        <v>131</v>
      </c>
      <c r="AC58" s="1" t="s">
        <v>66</v>
      </c>
      <c r="AF58" s="1">
        <v>0</v>
      </c>
      <c r="AG58" s="1">
        <v>0</v>
      </c>
      <c r="AH58" s="1" t="s">
        <v>66</v>
      </c>
      <c r="AJ58" s="1" t="s">
        <v>66</v>
      </c>
      <c r="AK58" s="1" t="s">
        <v>70</v>
      </c>
      <c r="AL58" s="1">
        <v>2700</v>
      </c>
      <c r="AM58" s="1" t="s">
        <v>217</v>
      </c>
      <c r="AN58" s="1" t="s">
        <v>146</v>
      </c>
      <c r="AO58" s="1" t="s">
        <v>146</v>
      </c>
      <c r="AP58" s="1" t="s">
        <v>75</v>
      </c>
      <c r="AQ58" s="1" t="s">
        <v>75</v>
      </c>
      <c r="AR58" s="1" t="s">
        <v>76</v>
      </c>
      <c r="AS58" s="1" t="s">
        <v>79</v>
      </c>
      <c r="AT58" s="1" t="s">
        <v>77</v>
      </c>
      <c r="AU58" s="1" t="s">
        <v>76</v>
      </c>
      <c r="AV58" s="1" t="s">
        <v>218</v>
      </c>
      <c r="AW58" s="3">
        <v>0.9</v>
      </c>
      <c r="AX58" s="1" t="s">
        <v>66</v>
      </c>
      <c r="AZ58" s="1" t="s">
        <v>66</v>
      </c>
      <c r="BA58" s="1">
        <v>5</v>
      </c>
      <c r="BE58" s="1" t="s">
        <v>70</v>
      </c>
      <c r="BH58" s="1" t="s">
        <v>219</v>
      </c>
      <c r="BI58" s="1" t="s">
        <v>70</v>
      </c>
    </row>
    <row r="59" spans="1:61" ht="15.75" customHeight="1">
      <c r="A59" s="2">
        <v>42141.647727870368</v>
      </c>
      <c r="B59" s="1" t="s">
        <v>80</v>
      </c>
      <c r="C59" s="1" t="s">
        <v>62</v>
      </c>
      <c r="D59" s="1" t="s">
        <v>63</v>
      </c>
      <c r="E59" s="1" t="s">
        <v>106</v>
      </c>
      <c r="F59" s="1">
        <v>3</v>
      </c>
      <c r="G59" s="1" t="s">
        <v>64</v>
      </c>
      <c r="I59" s="1" t="s">
        <v>84</v>
      </c>
      <c r="J59" s="1" t="s">
        <v>66</v>
      </c>
      <c r="L59" s="1" t="s">
        <v>67</v>
      </c>
      <c r="M59" s="1">
        <v>1</v>
      </c>
      <c r="N59" s="1" t="s">
        <v>68</v>
      </c>
      <c r="Q59" s="1">
        <v>500</v>
      </c>
      <c r="T59" s="1" t="s">
        <v>85</v>
      </c>
      <c r="U59" s="1" t="s">
        <v>70</v>
      </c>
      <c r="V59" s="1" t="s">
        <v>66</v>
      </c>
      <c r="W59" s="1">
        <v>1650</v>
      </c>
      <c r="X59" s="1">
        <v>100</v>
      </c>
      <c r="Y59" s="1">
        <v>1</v>
      </c>
      <c r="AB59" s="1" t="s">
        <v>131</v>
      </c>
      <c r="AC59" s="1" t="s">
        <v>66</v>
      </c>
      <c r="AF59" s="1">
        <v>0</v>
      </c>
      <c r="AG59" s="1">
        <v>0</v>
      </c>
      <c r="AH59" s="1" t="s">
        <v>66</v>
      </c>
      <c r="AJ59" s="1" t="s">
        <v>66</v>
      </c>
      <c r="AK59" s="1" t="s">
        <v>70</v>
      </c>
      <c r="AL59" s="1">
        <v>2700</v>
      </c>
      <c r="AM59" s="1" t="s">
        <v>217</v>
      </c>
      <c r="AN59" s="1" t="s">
        <v>146</v>
      </c>
      <c r="AO59" s="1" t="s">
        <v>146</v>
      </c>
      <c r="AP59" s="1" t="s">
        <v>75</v>
      </c>
      <c r="AQ59" s="1" t="s">
        <v>75</v>
      </c>
      <c r="AR59" s="1" t="s">
        <v>76</v>
      </c>
      <c r="AS59" s="1" t="s">
        <v>79</v>
      </c>
      <c r="AT59" s="1" t="s">
        <v>77</v>
      </c>
      <c r="AU59" s="1" t="s">
        <v>76</v>
      </c>
      <c r="AV59" s="1" t="s">
        <v>218</v>
      </c>
      <c r="AW59" s="3">
        <v>0.9</v>
      </c>
      <c r="AX59" s="1" t="s">
        <v>66</v>
      </c>
      <c r="AZ59" s="1" t="s">
        <v>66</v>
      </c>
      <c r="BA59" s="1">
        <v>5</v>
      </c>
      <c r="BE59" s="1" t="s">
        <v>70</v>
      </c>
      <c r="BH59" s="1" t="s">
        <v>219</v>
      </c>
      <c r="BI59" s="1" t="s">
        <v>70</v>
      </c>
    </row>
    <row r="60" spans="1:61" ht="15.75" customHeight="1">
      <c r="A60" s="2">
        <v>42142.37559679398</v>
      </c>
      <c r="B60" s="1" t="s">
        <v>61</v>
      </c>
      <c r="C60" s="1" t="s">
        <v>104</v>
      </c>
      <c r="D60" s="1" t="s">
        <v>63</v>
      </c>
      <c r="F60" s="1">
        <v>14</v>
      </c>
      <c r="G60" s="1" t="s">
        <v>64</v>
      </c>
      <c r="I60" s="1" t="s">
        <v>107</v>
      </c>
      <c r="J60" s="1" t="s">
        <v>66</v>
      </c>
      <c r="L60" s="1" t="s">
        <v>67</v>
      </c>
      <c r="M60" s="1">
        <v>1</v>
      </c>
      <c r="N60" s="1" t="s">
        <v>68</v>
      </c>
      <c r="Q60" s="1">
        <v>416</v>
      </c>
      <c r="T60" s="1" t="s">
        <v>69</v>
      </c>
      <c r="U60" s="1" t="s">
        <v>70</v>
      </c>
      <c r="V60" s="1" t="s">
        <v>66</v>
      </c>
      <c r="W60" s="1">
        <v>1600</v>
      </c>
      <c r="X60" s="1">
        <v>300</v>
      </c>
      <c r="Y60" s="1" t="s">
        <v>71</v>
      </c>
      <c r="AB60" s="1" t="s">
        <v>220</v>
      </c>
      <c r="AC60" s="1" t="s">
        <v>70</v>
      </c>
      <c r="AD60" s="1">
        <v>10</v>
      </c>
      <c r="AF60" s="1">
        <v>105</v>
      </c>
      <c r="AG60" s="1">
        <v>1100</v>
      </c>
      <c r="AH60" s="1" t="s">
        <v>70</v>
      </c>
      <c r="AI60" s="1">
        <v>15000</v>
      </c>
      <c r="AJ60" s="1" t="s">
        <v>70</v>
      </c>
      <c r="AK60" s="1" t="s">
        <v>70</v>
      </c>
      <c r="AL60" s="1">
        <v>1500</v>
      </c>
      <c r="AM60" s="1" t="s">
        <v>221</v>
      </c>
      <c r="AN60" s="1" t="s">
        <v>73</v>
      </c>
      <c r="AO60" s="1" t="s">
        <v>73</v>
      </c>
      <c r="AP60" s="1" t="s">
        <v>76</v>
      </c>
      <c r="AQ60" s="1" t="s">
        <v>75</v>
      </c>
      <c r="AR60" s="1" t="s">
        <v>79</v>
      </c>
      <c r="AS60" s="1" t="s">
        <v>78</v>
      </c>
      <c r="AT60" s="1" t="s">
        <v>77</v>
      </c>
      <c r="AU60" s="1" t="s">
        <v>74</v>
      </c>
      <c r="AW60" s="1">
        <v>80</v>
      </c>
      <c r="AX60" s="1" t="s">
        <v>66</v>
      </c>
      <c r="AZ60" s="1" t="s">
        <v>66</v>
      </c>
      <c r="BA60" s="1">
        <v>4</v>
      </c>
      <c r="BE60" s="1" t="s">
        <v>66</v>
      </c>
      <c r="BH60" s="1" t="s">
        <v>222</v>
      </c>
      <c r="BI60" s="1" t="s">
        <v>70</v>
      </c>
    </row>
    <row r="61" spans="1:61" ht="15.75" customHeight="1">
      <c r="A61" s="2">
        <v>42142.381496261572</v>
      </c>
      <c r="B61" s="1" t="s">
        <v>61</v>
      </c>
      <c r="C61" s="1" t="s">
        <v>62</v>
      </c>
      <c r="D61" s="1">
        <v>0.73</v>
      </c>
      <c r="G61" s="1" t="s">
        <v>64</v>
      </c>
      <c r="I61" s="1" t="s">
        <v>107</v>
      </c>
      <c r="J61" s="1" t="s">
        <v>70</v>
      </c>
      <c r="K61" s="1">
        <v>500</v>
      </c>
      <c r="L61" s="1" t="s">
        <v>67</v>
      </c>
      <c r="M61" s="1" t="s">
        <v>108</v>
      </c>
      <c r="N61" s="1" t="s">
        <v>68</v>
      </c>
      <c r="Q61" s="1">
        <v>640</v>
      </c>
      <c r="T61" s="1" t="s">
        <v>69</v>
      </c>
      <c r="U61" s="1" t="s">
        <v>70</v>
      </c>
      <c r="V61" s="1" t="s">
        <v>66</v>
      </c>
      <c r="W61" s="1">
        <v>1600</v>
      </c>
      <c r="X61" s="1">
        <v>100</v>
      </c>
      <c r="Y61" s="1" t="s">
        <v>71</v>
      </c>
      <c r="AB61" s="1" t="s">
        <v>121</v>
      </c>
      <c r="AC61" s="1" t="s">
        <v>66</v>
      </c>
      <c r="AF61" s="1">
        <v>100</v>
      </c>
      <c r="AG61" s="1">
        <v>1600</v>
      </c>
      <c r="AH61" s="1" t="s">
        <v>70</v>
      </c>
      <c r="AI61" s="1">
        <v>16000</v>
      </c>
      <c r="AJ61" s="1" t="s">
        <v>70</v>
      </c>
      <c r="AK61" s="1" t="s">
        <v>66</v>
      </c>
      <c r="AM61" s="1" t="s">
        <v>73</v>
      </c>
      <c r="AN61" s="1" t="s">
        <v>73</v>
      </c>
      <c r="AO61" s="1" t="s">
        <v>73</v>
      </c>
      <c r="AP61" s="1" t="s">
        <v>76</v>
      </c>
      <c r="AQ61" s="1" t="s">
        <v>75</v>
      </c>
      <c r="AR61" s="1" t="s">
        <v>78</v>
      </c>
      <c r="AS61" s="1" t="s">
        <v>77</v>
      </c>
      <c r="AT61" s="1" t="s">
        <v>79</v>
      </c>
      <c r="AU61" s="1" t="s">
        <v>74</v>
      </c>
      <c r="AW61" s="1">
        <v>100</v>
      </c>
      <c r="AX61" s="1" t="s">
        <v>66</v>
      </c>
      <c r="AZ61" s="1" t="s">
        <v>66</v>
      </c>
      <c r="BA61" s="1">
        <v>2</v>
      </c>
      <c r="BE61" s="1" t="s">
        <v>66</v>
      </c>
      <c r="BI61" s="1" t="s">
        <v>70</v>
      </c>
    </row>
    <row r="62" spans="1:61" ht="15.75" customHeight="1">
      <c r="A62" s="2">
        <v>42142.399895567127</v>
      </c>
      <c r="B62" s="1" t="s">
        <v>164</v>
      </c>
      <c r="C62" s="1" t="s">
        <v>104</v>
      </c>
      <c r="D62" s="1" t="s">
        <v>63</v>
      </c>
      <c r="F62" s="1">
        <v>6</v>
      </c>
      <c r="G62" s="1" t="s">
        <v>64</v>
      </c>
      <c r="I62" s="1" t="s">
        <v>84</v>
      </c>
      <c r="J62" s="1" t="s">
        <v>66</v>
      </c>
      <c r="L62" s="1" t="s">
        <v>67</v>
      </c>
      <c r="M62" s="1">
        <v>1</v>
      </c>
      <c r="N62" s="1" t="s">
        <v>68</v>
      </c>
      <c r="Q62" s="1">
        <v>412</v>
      </c>
      <c r="T62" s="1" t="s">
        <v>85</v>
      </c>
      <c r="U62" s="1" t="s">
        <v>70</v>
      </c>
      <c r="V62" s="1" t="s">
        <v>66</v>
      </c>
      <c r="W62" s="1">
        <v>1577.36</v>
      </c>
      <c r="X62" s="1">
        <v>150</v>
      </c>
      <c r="Y62" s="1">
        <v>3</v>
      </c>
      <c r="AB62" s="1" t="s">
        <v>72</v>
      </c>
      <c r="AC62" s="1" t="s">
        <v>66</v>
      </c>
      <c r="AD62" s="1">
        <v>30</v>
      </c>
      <c r="AF62" s="1">
        <v>90</v>
      </c>
      <c r="AG62" s="1">
        <v>90</v>
      </c>
      <c r="AH62" s="1" t="s">
        <v>66</v>
      </c>
      <c r="AJ62" s="1" t="s">
        <v>70</v>
      </c>
      <c r="AK62" s="1" t="s">
        <v>66</v>
      </c>
      <c r="AM62" s="1" t="s">
        <v>146</v>
      </c>
      <c r="AN62" s="1" t="s">
        <v>146</v>
      </c>
      <c r="AO62" s="1" t="s">
        <v>146</v>
      </c>
      <c r="AP62" s="1" t="s">
        <v>76</v>
      </c>
      <c r="AQ62" s="1" t="s">
        <v>79</v>
      </c>
      <c r="AR62" s="1" t="s">
        <v>74</v>
      </c>
      <c r="AS62" s="1" t="s">
        <v>78</v>
      </c>
      <c r="AT62" s="1" t="s">
        <v>77</v>
      </c>
      <c r="AU62" s="1" t="s">
        <v>75</v>
      </c>
      <c r="AW62" s="3">
        <v>1</v>
      </c>
      <c r="AY62" s="1" t="s">
        <v>223</v>
      </c>
      <c r="BB62" s="1" t="s">
        <v>66</v>
      </c>
      <c r="BD62" s="1">
        <v>5</v>
      </c>
      <c r="BE62" s="1" t="s">
        <v>66</v>
      </c>
      <c r="BF62" s="1" t="s">
        <v>224</v>
      </c>
      <c r="BG62" s="1" t="s">
        <v>70</v>
      </c>
    </row>
    <row r="63" spans="1:61" ht="15.75" customHeight="1">
      <c r="A63" s="2">
        <v>42142.428000555556</v>
      </c>
      <c r="B63" s="1" t="s">
        <v>61</v>
      </c>
      <c r="C63" s="1" t="s">
        <v>62</v>
      </c>
      <c r="D63" s="1" t="s">
        <v>63</v>
      </c>
      <c r="G63" s="1" t="s">
        <v>93</v>
      </c>
      <c r="I63" s="1" t="s">
        <v>84</v>
      </c>
      <c r="J63" s="1" t="s">
        <v>66</v>
      </c>
      <c r="L63" s="1" t="s">
        <v>67</v>
      </c>
      <c r="M63" s="1">
        <v>1</v>
      </c>
      <c r="N63" s="1" t="s">
        <v>68</v>
      </c>
      <c r="Q63" s="1">
        <v>550</v>
      </c>
      <c r="T63" s="1" t="s">
        <v>85</v>
      </c>
      <c r="U63" s="1" t="s">
        <v>70</v>
      </c>
      <c r="V63" s="1" t="s">
        <v>66</v>
      </c>
      <c r="W63" s="1">
        <v>1700</v>
      </c>
      <c r="X63" s="1">
        <v>60</v>
      </c>
      <c r="Y63" s="1">
        <v>2</v>
      </c>
      <c r="AB63" s="1" t="s">
        <v>72</v>
      </c>
      <c r="AC63" s="1" t="s">
        <v>66</v>
      </c>
      <c r="AD63" s="1">
        <v>18</v>
      </c>
      <c r="AF63" s="1">
        <v>175</v>
      </c>
      <c r="AH63" s="1" t="s">
        <v>66</v>
      </c>
      <c r="AJ63" s="1" t="s">
        <v>66</v>
      </c>
      <c r="AK63" s="1" t="s">
        <v>70</v>
      </c>
      <c r="AL63" s="4">
        <v>21000</v>
      </c>
      <c r="AM63" s="1" t="s">
        <v>100</v>
      </c>
      <c r="AN63" s="1" t="s">
        <v>73</v>
      </c>
      <c r="AO63" s="1" t="s">
        <v>100</v>
      </c>
      <c r="AP63" s="1" t="s">
        <v>75</v>
      </c>
      <c r="AQ63" s="1" t="s">
        <v>76</v>
      </c>
      <c r="AR63" s="1" t="s">
        <v>79</v>
      </c>
      <c r="AS63" s="1" t="s">
        <v>78</v>
      </c>
      <c r="AT63" s="1" t="s">
        <v>74</v>
      </c>
      <c r="AU63" s="1" t="s">
        <v>77</v>
      </c>
      <c r="AW63" s="1">
        <v>100</v>
      </c>
      <c r="AX63" s="1" t="s">
        <v>70</v>
      </c>
      <c r="AY63" s="1" t="s">
        <v>63</v>
      </c>
      <c r="BB63" s="1" t="s">
        <v>66</v>
      </c>
      <c r="BD63" s="1">
        <v>1</v>
      </c>
      <c r="BE63" s="1" t="s">
        <v>66</v>
      </c>
      <c r="BF63" s="1" t="s">
        <v>120</v>
      </c>
      <c r="BG63" s="1" t="s">
        <v>70</v>
      </c>
    </row>
    <row r="64" spans="1:61" ht="15.75" customHeight="1">
      <c r="A64" s="2">
        <v>42142.442159687504</v>
      </c>
      <c r="B64" s="1" t="s">
        <v>61</v>
      </c>
      <c r="C64" s="1" t="s">
        <v>62</v>
      </c>
      <c r="D64" s="1" t="s">
        <v>63</v>
      </c>
      <c r="F64" s="1">
        <v>7</v>
      </c>
      <c r="G64" s="1" t="s">
        <v>64</v>
      </c>
      <c r="I64" s="1" t="s">
        <v>125</v>
      </c>
      <c r="J64" s="1" t="s">
        <v>66</v>
      </c>
      <c r="L64" s="1" t="s">
        <v>67</v>
      </c>
      <c r="M64" s="1" t="s">
        <v>108</v>
      </c>
      <c r="N64" s="1" t="s">
        <v>68</v>
      </c>
      <c r="Q64" s="1">
        <v>775</v>
      </c>
      <c r="T64" s="1" t="s">
        <v>85</v>
      </c>
      <c r="U64" s="1" t="s">
        <v>70</v>
      </c>
      <c r="V64" s="1" t="s">
        <v>66</v>
      </c>
      <c r="W64" s="1">
        <v>2000</v>
      </c>
      <c r="X64" s="1">
        <v>60</v>
      </c>
      <c r="Y64" s="1">
        <v>4</v>
      </c>
      <c r="AB64" s="1" t="s">
        <v>72</v>
      </c>
      <c r="AC64" s="1" t="s">
        <v>66</v>
      </c>
      <c r="AD64" s="1">
        <v>10</v>
      </c>
      <c r="AF64" s="1">
        <v>200</v>
      </c>
      <c r="AG64" s="1">
        <v>1000</v>
      </c>
      <c r="AH64" s="1" t="s">
        <v>66</v>
      </c>
      <c r="AJ64" s="1" t="s">
        <v>70</v>
      </c>
      <c r="AK64" s="1" t="s">
        <v>70</v>
      </c>
      <c r="AL64" s="1">
        <v>25000</v>
      </c>
      <c r="AM64" s="1" t="s">
        <v>225</v>
      </c>
      <c r="AN64" s="1" t="s">
        <v>73</v>
      </c>
      <c r="AO64" s="1" t="s">
        <v>226</v>
      </c>
      <c r="AP64" s="1" t="s">
        <v>74</v>
      </c>
      <c r="AQ64" s="1" t="s">
        <v>76</v>
      </c>
      <c r="AR64" s="1" t="s">
        <v>79</v>
      </c>
      <c r="AS64" s="1" t="s">
        <v>77</v>
      </c>
      <c r="AT64" s="1" t="s">
        <v>78</v>
      </c>
      <c r="AU64" s="1" t="s">
        <v>75</v>
      </c>
      <c r="AV64" s="1" t="s">
        <v>227</v>
      </c>
      <c r="AW64" s="1">
        <v>93</v>
      </c>
      <c r="AX64" s="1" t="s">
        <v>70</v>
      </c>
      <c r="AY64" s="1" t="s">
        <v>92</v>
      </c>
      <c r="BB64" s="1" t="s">
        <v>70</v>
      </c>
      <c r="BC64" s="1" t="s">
        <v>101</v>
      </c>
      <c r="BD64" s="1">
        <v>5</v>
      </c>
      <c r="BE64" s="1" t="s">
        <v>66</v>
      </c>
      <c r="BG64" s="1" t="s">
        <v>70</v>
      </c>
    </row>
    <row r="65" spans="1:61" ht="15.75" customHeight="1">
      <c r="A65" s="2">
        <v>42142.484726064809</v>
      </c>
      <c r="B65" s="1" t="s">
        <v>61</v>
      </c>
      <c r="C65" s="1" t="s">
        <v>62</v>
      </c>
      <c r="D65" s="1" t="s">
        <v>63</v>
      </c>
      <c r="H65" s="1">
        <v>75</v>
      </c>
      <c r="I65" s="1" t="s">
        <v>141</v>
      </c>
      <c r="J65" s="1" t="s">
        <v>70</v>
      </c>
      <c r="K65" s="1">
        <v>1300</v>
      </c>
      <c r="L65" s="1" t="s">
        <v>67</v>
      </c>
      <c r="M65" s="1">
        <v>1</v>
      </c>
      <c r="N65" s="1" t="s">
        <v>68</v>
      </c>
      <c r="Q65" s="1">
        <v>550</v>
      </c>
      <c r="T65" s="1" t="s">
        <v>69</v>
      </c>
      <c r="U65" s="1" t="s">
        <v>70</v>
      </c>
      <c r="V65" s="1" t="s">
        <v>70</v>
      </c>
      <c r="W65" s="1">
        <v>1650</v>
      </c>
      <c r="X65" s="1">
        <v>80</v>
      </c>
      <c r="Y65" s="1">
        <v>1</v>
      </c>
      <c r="AB65" s="1" t="s">
        <v>121</v>
      </c>
      <c r="AC65" s="1" t="s">
        <v>66</v>
      </c>
      <c r="AF65" s="1">
        <v>100</v>
      </c>
      <c r="AG65" s="1">
        <v>600</v>
      </c>
      <c r="AH65" s="1" t="s">
        <v>66</v>
      </c>
      <c r="AJ65" s="1" t="s">
        <v>66</v>
      </c>
      <c r="AK65" s="1" t="s">
        <v>66</v>
      </c>
      <c r="AM65" s="1" t="s">
        <v>110</v>
      </c>
      <c r="AN65" s="1" t="s">
        <v>110</v>
      </c>
      <c r="AO65" s="1" t="s">
        <v>110</v>
      </c>
      <c r="AP65" s="1" t="s">
        <v>75</v>
      </c>
      <c r="AQ65" s="1" t="s">
        <v>79</v>
      </c>
      <c r="AR65" s="1" t="s">
        <v>76</v>
      </c>
      <c r="AS65" s="1" t="s">
        <v>74</v>
      </c>
      <c r="AT65" s="1" t="s">
        <v>78</v>
      </c>
      <c r="AU65" s="1" t="s">
        <v>77</v>
      </c>
      <c r="AW65" s="1">
        <v>80</v>
      </c>
      <c r="AX65" s="1" t="s">
        <v>70</v>
      </c>
      <c r="AY65" s="1" t="s">
        <v>92</v>
      </c>
      <c r="BB65" s="1" t="s">
        <v>66</v>
      </c>
      <c r="BD65" s="1">
        <v>5</v>
      </c>
      <c r="BE65" s="1" t="s">
        <v>70</v>
      </c>
      <c r="BF65" s="1" t="s">
        <v>184</v>
      </c>
      <c r="BG65" s="1" t="s">
        <v>70</v>
      </c>
    </row>
    <row r="66" spans="1:61" ht="15.75" customHeight="1">
      <c r="A66" s="2">
        <v>42142.54443228009</v>
      </c>
      <c r="B66" s="1" t="s">
        <v>164</v>
      </c>
      <c r="C66" s="1" t="s">
        <v>104</v>
      </c>
      <c r="D66" s="1" t="s">
        <v>63</v>
      </c>
      <c r="G66" s="1" t="s">
        <v>64</v>
      </c>
      <c r="I66" s="1" t="s">
        <v>107</v>
      </c>
      <c r="J66" s="1" t="s">
        <v>66</v>
      </c>
      <c r="L66" s="1" t="s">
        <v>67</v>
      </c>
      <c r="M66" s="1">
        <v>2</v>
      </c>
      <c r="N66" s="1" t="s">
        <v>68</v>
      </c>
      <c r="Q66" s="1">
        <v>1000</v>
      </c>
      <c r="T66" s="1" t="s">
        <v>69</v>
      </c>
      <c r="U66" s="1" t="s">
        <v>70</v>
      </c>
      <c r="V66" s="1" t="s">
        <v>66</v>
      </c>
      <c r="W66" s="1">
        <v>200</v>
      </c>
      <c r="X66" s="1">
        <v>300</v>
      </c>
      <c r="Y66" s="1">
        <v>2</v>
      </c>
      <c r="AB66" s="1" t="s">
        <v>72</v>
      </c>
      <c r="AC66" s="1" t="s">
        <v>66</v>
      </c>
      <c r="AD66" s="1">
        <v>70</v>
      </c>
      <c r="AF66" s="1">
        <v>700</v>
      </c>
      <c r="AG66" s="1">
        <v>500</v>
      </c>
      <c r="AH66" s="1" t="s">
        <v>66</v>
      </c>
      <c r="AJ66" s="1" t="s">
        <v>70</v>
      </c>
      <c r="AK66" s="1" t="s">
        <v>66</v>
      </c>
      <c r="AM66" s="1" t="s">
        <v>146</v>
      </c>
      <c r="AN66" s="1" t="s">
        <v>146</v>
      </c>
      <c r="AO66" s="1" t="s">
        <v>146</v>
      </c>
      <c r="AP66" s="1" t="s">
        <v>76</v>
      </c>
      <c r="AQ66" s="1" t="s">
        <v>75</v>
      </c>
      <c r="AR66" s="1" t="s">
        <v>79</v>
      </c>
      <c r="AS66" s="1" t="s">
        <v>77</v>
      </c>
      <c r="AT66" s="1" t="s">
        <v>78</v>
      </c>
      <c r="AU66" s="1" t="s">
        <v>74</v>
      </c>
      <c r="AW66" s="1">
        <v>100</v>
      </c>
      <c r="AX66" s="1" t="s">
        <v>66</v>
      </c>
      <c r="AZ66" s="1" t="s">
        <v>70</v>
      </c>
      <c r="BA66" s="1">
        <v>5</v>
      </c>
      <c r="BE66" s="1" t="s">
        <v>66</v>
      </c>
      <c r="BI66" s="1" t="s">
        <v>70</v>
      </c>
    </row>
    <row r="67" spans="1:61" ht="15.75" customHeight="1">
      <c r="A67" s="2">
        <v>42142.65408148148</v>
      </c>
      <c r="B67" s="1" t="s">
        <v>61</v>
      </c>
      <c r="C67" s="1" t="s">
        <v>62</v>
      </c>
      <c r="D67" s="1" t="s">
        <v>63</v>
      </c>
      <c r="E67" s="1" t="s">
        <v>106</v>
      </c>
      <c r="F67" s="1">
        <v>3</v>
      </c>
      <c r="G67" s="1" t="s">
        <v>64</v>
      </c>
      <c r="I67" s="1" t="s">
        <v>84</v>
      </c>
      <c r="J67" s="1" t="s">
        <v>66</v>
      </c>
      <c r="L67" s="1" t="s">
        <v>98</v>
      </c>
      <c r="M67" s="1">
        <v>1</v>
      </c>
      <c r="N67" s="1" t="s">
        <v>68</v>
      </c>
      <c r="Q67" s="1">
        <v>445</v>
      </c>
      <c r="T67" s="1" t="s">
        <v>69</v>
      </c>
      <c r="U67" s="1" t="s">
        <v>70</v>
      </c>
      <c r="V67" s="1" t="s">
        <v>66</v>
      </c>
      <c r="W67" s="1">
        <v>1800</v>
      </c>
      <c r="X67" s="1">
        <v>100</v>
      </c>
      <c r="Y67" s="1">
        <v>2</v>
      </c>
      <c r="AB67" s="1" t="s">
        <v>72</v>
      </c>
      <c r="AC67" s="1" t="s">
        <v>66</v>
      </c>
      <c r="AD67" s="1">
        <v>25</v>
      </c>
      <c r="AF67" s="1">
        <v>200</v>
      </c>
      <c r="AG67" s="1">
        <v>1100</v>
      </c>
      <c r="AH67" s="1" t="s">
        <v>70</v>
      </c>
      <c r="AI67" s="1">
        <v>13250</v>
      </c>
      <c r="AJ67" s="1" t="s">
        <v>70</v>
      </c>
      <c r="AK67" s="1" t="s">
        <v>70</v>
      </c>
      <c r="AL67" s="1">
        <v>38000</v>
      </c>
      <c r="AM67" s="1" t="s">
        <v>169</v>
      </c>
      <c r="AN67" s="1" t="s">
        <v>169</v>
      </c>
      <c r="AO67" s="1" t="s">
        <v>169</v>
      </c>
      <c r="AP67" s="1" t="s">
        <v>75</v>
      </c>
      <c r="AQ67" s="1" t="s">
        <v>76</v>
      </c>
      <c r="AR67" s="1" t="s">
        <v>74</v>
      </c>
      <c r="AS67" s="1" t="s">
        <v>79</v>
      </c>
      <c r="AT67" s="1" t="s">
        <v>78</v>
      </c>
      <c r="AU67" s="1" t="s">
        <v>77</v>
      </c>
      <c r="AV67" s="1" t="s">
        <v>228</v>
      </c>
      <c r="AW67" s="3">
        <v>1</v>
      </c>
      <c r="AX67" s="1" t="s">
        <v>66</v>
      </c>
      <c r="AZ67" s="1" t="s">
        <v>66</v>
      </c>
      <c r="BA67" s="1">
        <v>3</v>
      </c>
      <c r="BE67" s="1" t="s">
        <v>66</v>
      </c>
      <c r="BH67" s="1" t="s">
        <v>229</v>
      </c>
      <c r="BI67" s="1" t="s">
        <v>70</v>
      </c>
    </row>
    <row r="68" spans="1:61" ht="15.75" customHeight="1">
      <c r="A68" s="2">
        <v>42143.654674004632</v>
      </c>
      <c r="B68" s="1" t="s">
        <v>61</v>
      </c>
      <c r="C68" s="1" t="s">
        <v>62</v>
      </c>
      <c r="D68" s="1" t="s">
        <v>63</v>
      </c>
      <c r="G68" s="1" t="s">
        <v>83</v>
      </c>
      <c r="H68" s="1">
        <v>180</v>
      </c>
      <c r="I68" s="1" t="s">
        <v>84</v>
      </c>
      <c r="J68" s="1" t="s">
        <v>70</v>
      </c>
      <c r="K68" s="1">
        <v>2000</v>
      </c>
      <c r="L68" s="1" t="s">
        <v>98</v>
      </c>
      <c r="M68" s="1">
        <v>3</v>
      </c>
      <c r="N68" s="1" t="s">
        <v>99</v>
      </c>
      <c r="Q68" s="1">
        <v>900</v>
      </c>
      <c r="T68" s="1" t="s">
        <v>69</v>
      </c>
      <c r="U68" s="1" t="s">
        <v>70</v>
      </c>
      <c r="V68" s="1" t="s">
        <v>70</v>
      </c>
      <c r="W68" s="1">
        <v>0</v>
      </c>
      <c r="X68" s="1">
        <v>120</v>
      </c>
      <c r="Y68" s="1">
        <v>2</v>
      </c>
      <c r="AB68" s="1" t="s">
        <v>72</v>
      </c>
      <c r="AC68" s="1" t="s">
        <v>66</v>
      </c>
      <c r="AD68" s="1">
        <v>60</v>
      </c>
      <c r="AF68" s="1">
        <v>150</v>
      </c>
      <c r="AG68" s="1">
        <v>600</v>
      </c>
      <c r="AH68" s="1" t="s">
        <v>66</v>
      </c>
      <c r="AJ68" s="1" t="s">
        <v>70</v>
      </c>
      <c r="AK68" s="1" t="s">
        <v>70</v>
      </c>
      <c r="AL68" s="1">
        <v>30000</v>
      </c>
      <c r="AM68" s="1" t="s">
        <v>205</v>
      </c>
      <c r="AN68" s="1" t="s">
        <v>212</v>
      </c>
      <c r="AO68" s="1" t="s">
        <v>212</v>
      </c>
      <c r="AP68" s="1" t="s">
        <v>79</v>
      </c>
      <c r="AQ68" s="1" t="s">
        <v>75</v>
      </c>
      <c r="AR68" s="1" t="s">
        <v>77</v>
      </c>
      <c r="AS68" s="1" t="s">
        <v>74</v>
      </c>
      <c r="AT68" s="1" t="s">
        <v>78</v>
      </c>
      <c r="AU68" s="1" t="s">
        <v>76</v>
      </c>
      <c r="AW68" s="3">
        <v>1</v>
      </c>
      <c r="AX68" s="1" t="s">
        <v>70</v>
      </c>
      <c r="AY68" s="1" t="s">
        <v>63</v>
      </c>
      <c r="BB68" s="1" t="s">
        <v>66</v>
      </c>
      <c r="BC68" s="1" t="s">
        <v>101</v>
      </c>
      <c r="BD68" s="1">
        <v>5</v>
      </c>
      <c r="BE68" s="1" t="s">
        <v>66</v>
      </c>
      <c r="BF68" s="1" t="s">
        <v>198</v>
      </c>
      <c r="BG68" s="1" t="s">
        <v>66</v>
      </c>
    </row>
    <row r="69" spans="1:61" ht="15.75" customHeight="1">
      <c r="A69" s="2">
        <v>42145.541499988423</v>
      </c>
      <c r="B69" s="1" t="s">
        <v>61</v>
      </c>
      <c r="C69" s="1" t="s">
        <v>62</v>
      </c>
      <c r="D69" s="1" t="s">
        <v>63</v>
      </c>
      <c r="F69" s="1">
        <v>2</v>
      </c>
      <c r="G69" s="1" t="s">
        <v>64</v>
      </c>
      <c r="I69" s="1" t="s">
        <v>125</v>
      </c>
      <c r="J69" s="1" t="s">
        <v>66</v>
      </c>
      <c r="L69" s="1" t="s">
        <v>98</v>
      </c>
      <c r="M69" s="1">
        <v>2</v>
      </c>
      <c r="N69" s="1" t="s">
        <v>99</v>
      </c>
      <c r="Q69" s="1">
        <v>300</v>
      </c>
      <c r="T69" s="1" t="s">
        <v>69</v>
      </c>
      <c r="U69" s="1" t="s">
        <v>70</v>
      </c>
      <c r="V69" s="1" t="s">
        <v>66</v>
      </c>
      <c r="W69" s="1">
        <v>1400</v>
      </c>
      <c r="X69" s="1">
        <v>75</v>
      </c>
      <c r="Y69" s="1">
        <v>4</v>
      </c>
      <c r="AB69" s="1" t="s">
        <v>72</v>
      </c>
      <c r="AC69" s="1" t="s">
        <v>70</v>
      </c>
      <c r="AD69" s="1">
        <v>20</v>
      </c>
      <c r="AF69" s="1">
        <v>20</v>
      </c>
      <c r="AG69" s="1">
        <v>0</v>
      </c>
      <c r="AH69" s="1" t="s">
        <v>70</v>
      </c>
      <c r="AI69" s="1">
        <v>18000</v>
      </c>
      <c r="AJ69" s="1" t="s">
        <v>66</v>
      </c>
      <c r="AK69" s="1" t="s">
        <v>70</v>
      </c>
      <c r="AL69" s="1">
        <v>30000</v>
      </c>
      <c r="AM69" s="1" t="s">
        <v>73</v>
      </c>
      <c r="AN69" s="1" t="s">
        <v>169</v>
      </c>
      <c r="AO69" s="1" t="s">
        <v>169</v>
      </c>
      <c r="AP69" s="1" t="s">
        <v>78</v>
      </c>
      <c r="AQ69" s="1" t="s">
        <v>76</v>
      </c>
      <c r="AR69" s="1" t="s">
        <v>77</v>
      </c>
      <c r="AS69" s="1" t="s">
        <v>79</v>
      </c>
      <c r="AT69" s="1" t="s">
        <v>74</v>
      </c>
      <c r="AU69" s="1" t="s">
        <v>75</v>
      </c>
      <c r="AV69" s="1" t="s">
        <v>230</v>
      </c>
      <c r="AW69" s="1">
        <v>90</v>
      </c>
      <c r="AX69" s="1" t="s">
        <v>70</v>
      </c>
      <c r="AY69" s="1" t="s">
        <v>63</v>
      </c>
      <c r="BB69" s="1" t="s">
        <v>70</v>
      </c>
      <c r="BC69" s="1" t="s">
        <v>101</v>
      </c>
      <c r="BD69" s="1">
        <v>4</v>
      </c>
      <c r="BE69" s="1" t="s">
        <v>66</v>
      </c>
      <c r="BF69" s="1" t="s">
        <v>231</v>
      </c>
      <c r="BG69" s="1" t="s">
        <v>66</v>
      </c>
    </row>
    <row r="70" spans="1:61" ht="15.75" customHeight="1">
      <c r="A70" s="2">
        <v>42156.574750821761</v>
      </c>
      <c r="B70" s="1" t="s">
        <v>61</v>
      </c>
      <c r="C70" s="1" t="s">
        <v>62</v>
      </c>
      <c r="D70" s="1">
        <v>0.625</v>
      </c>
      <c r="F70" s="1">
        <v>10</v>
      </c>
      <c r="G70" s="1" t="s">
        <v>64</v>
      </c>
      <c r="I70" s="1" t="s">
        <v>65</v>
      </c>
      <c r="J70" s="1" t="s">
        <v>66</v>
      </c>
      <c r="L70" s="1" t="s">
        <v>67</v>
      </c>
      <c r="M70" s="1">
        <v>1</v>
      </c>
      <c r="N70" s="1" t="s">
        <v>68</v>
      </c>
      <c r="Q70" s="1">
        <v>410</v>
      </c>
      <c r="T70" s="1" t="s">
        <v>69</v>
      </c>
      <c r="U70" s="1" t="s">
        <v>70</v>
      </c>
      <c r="V70" s="1" t="s">
        <v>66</v>
      </c>
      <c r="W70" s="1">
        <v>1600</v>
      </c>
      <c r="X70" s="1">
        <v>65</v>
      </c>
      <c r="Y70" s="1">
        <v>1</v>
      </c>
      <c r="AB70" s="1" t="s">
        <v>72</v>
      </c>
      <c r="AC70" s="1" t="s">
        <v>66</v>
      </c>
      <c r="AD70" s="1">
        <v>10</v>
      </c>
      <c r="AF70" s="1">
        <v>80</v>
      </c>
      <c r="AG70" s="1">
        <v>500</v>
      </c>
      <c r="AH70" s="1" t="s">
        <v>70</v>
      </c>
      <c r="AI70" s="1">
        <v>300</v>
      </c>
      <c r="AJ70" s="1" t="s">
        <v>66</v>
      </c>
      <c r="AK70" s="1" t="s">
        <v>66</v>
      </c>
      <c r="AM70" s="1" t="s">
        <v>248</v>
      </c>
      <c r="AN70" s="1" t="s">
        <v>73</v>
      </c>
      <c r="AO70" s="1" t="s">
        <v>73</v>
      </c>
      <c r="AP70" s="1" t="s">
        <v>77</v>
      </c>
      <c r="AQ70" s="1" t="s">
        <v>75</v>
      </c>
      <c r="AR70" s="1" t="s">
        <v>76</v>
      </c>
      <c r="AS70" s="1" t="s">
        <v>79</v>
      </c>
      <c r="AT70" s="1" t="s">
        <v>78</v>
      </c>
      <c r="AU70" s="1" t="s">
        <v>74</v>
      </c>
      <c r="AW70" s="1">
        <v>100</v>
      </c>
      <c r="AX70" s="1" t="s">
        <v>66</v>
      </c>
      <c r="AZ70" s="1" t="s">
        <v>70</v>
      </c>
      <c r="BA70" s="1">
        <v>5</v>
      </c>
      <c r="BE70" s="1" t="s">
        <v>66</v>
      </c>
      <c r="BH70" s="1" t="s">
        <v>249</v>
      </c>
      <c r="BI70" s="1" t="s">
        <v>70</v>
      </c>
    </row>
    <row r="71" spans="1:61" ht="15.75" customHeight="1">
      <c r="A71" s="2">
        <v>42156.745239305557</v>
      </c>
      <c r="B71" s="1" t="s">
        <v>61</v>
      </c>
      <c r="C71" s="1" t="s">
        <v>104</v>
      </c>
      <c r="D71" s="1" t="s">
        <v>63</v>
      </c>
      <c r="E71" s="1" t="s">
        <v>106</v>
      </c>
      <c r="F71" s="1">
        <v>14</v>
      </c>
      <c r="G71" s="1" t="s">
        <v>64</v>
      </c>
      <c r="I71" s="1" t="s">
        <v>125</v>
      </c>
      <c r="J71" s="1" t="s">
        <v>66</v>
      </c>
      <c r="L71" s="1" t="s">
        <v>67</v>
      </c>
      <c r="M71" s="1" t="s">
        <v>108</v>
      </c>
      <c r="N71" s="1" t="s">
        <v>68</v>
      </c>
      <c r="Q71" s="1">
        <v>945</v>
      </c>
      <c r="T71" s="1" t="s">
        <v>85</v>
      </c>
      <c r="U71" s="1" t="s">
        <v>70</v>
      </c>
      <c r="V71" s="1" t="s">
        <v>66</v>
      </c>
      <c r="W71" s="1">
        <v>20000</v>
      </c>
      <c r="X71" s="1">
        <v>100</v>
      </c>
      <c r="Y71" s="1">
        <v>2</v>
      </c>
      <c r="AB71" s="1" t="s">
        <v>72</v>
      </c>
      <c r="AC71" s="1" t="s">
        <v>66</v>
      </c>
      <c r="AD71" s="1">
        <v>20</v>
      </c>
      <c r="AF71" s="1">
        <v>0</v>
      </c>
      <c r="AG71" s="1">
        <v>200</v>
      </c>
      <c r="AH71" s="1" t="s">
        <v>70</v>
      </c>
      <c r="AI71" s="1">
        <v>40000</v>
      </c>
      <c r="AJ71" s="1" t="s">
        <v>66</v>
      </c>
      <c r="AK71" s="1" t="s">
        <v>70</v>
      </c>
      <c r="AL71" s="4">
        <v>100000</v>
      </c>
      <c r="AM71" s="1" t="s">
        <v>73</v>
      </c>
      <c r="AN71" s="1" t="s">
        <v>73</v>
      </c>
      <c r="AO71" s="1" t="s">
        <v>73</v>
      </c>
      <c r="AP71" s="1" t="s">
        <v>76</v>
      </c>
      <c r="AQ71" s="1" t="s">
        <v>75</v>
      </c>
      <c r="AR71" s="1" t="s">
        <v>78</v>
      </c>
      <c r="AS71" s="1" t="s">
        <v>79</v>
      </c>
      <c r="AT71" s="1" t="s">
        <v>77</v>
      </c>
      <c r="AU71" s="1" t="s">
        <v>74</v>
      </c>
      <c r="AW71" s="1">
        <v>80</v>
      </c>
      <c r="AX71" s="1" t="s">
        <v>70</v>
      </c>
      <c r="AY71" s="1" t="s">
        <v>63</v>
      </c>
      <c r="BB71" s="1" t="s">
        <v>66</v>
      </c>
      <c r="BD71" s="1">
        <v>5</v>
      </c>
      <c r="BE71" s="1" t="s">
        <v>66</v>
      </c>
      <c r="BF71" s="1" t="s">
        <v>250</v>
      </c>
      <c r="BG71" s="1" t="s">
        <v>66</v>
      </c>
    </row>
    <row r="72" spans="1:61" ht="15.75" customHeight="1">
      <c r="A72" s="2">
        <v>42156.963544976854</v>
      </c>
      <c r="B72" s="1" t="s">
        <v>61</v>
      </c>
      <c r="C72" s="1" t="s">
        <v>62</v>
      </c>
      <c r="D72" s="1" t="s">
        <v>63</v>
      </c>
      <c r="G72" s="1" t="s">
        <v>64</v>
      </c>
      <c r="I72" s="1" t="s">
        <v>84</v>
      </c>
      <c r="J72" s="1" t="s">
        <v>66</v>
      </c>
      <c r="L72" s="1" t="s">
        <v>67</v>
      </c>
      <c r="M72" s="1">
        <v>3</v>
      </c>
      <c r="N72" s="1" t="s">
        <v>68</v>
      </c>
      <c r="Q72" s="1">
        <v>450</v>
      </c>
      <c r="T72" s="1" t="s">
        <v>69</v>
      </c>
      <c r="U72" s="1" t="s">
        <v>70</v>
      </c>
      <c r="V72" s="1" t="s">
        <v>66</v>
      </c>
      <c r="W72" s="1">
        <v>1500</v>
      </c>
      <c r="X72" s="1">
        <v>50</v>
      </c>
      <c r="Y72" s="1">
        <v>2</v>
      </c>
      <c r="AB72" s="1" t="s">
        <v>121</v>
      </c>
      <c r="AC72" s="1" t="s">
        <v>66</v>
      </c>
      <c r="AH72" s="1" t="s">
        <v>66</v>
      </c>
      <c r="AJ72" s="1" t="s">
        <v>66</v>
      </c>
      <c r="AK72" s="1" t="s">
        <v>66</v>
      </c>
      <c r="AM72" s="1" t="s">
        <v>73</v>
      </c>
      <c r="AN72" s="1" t="s">
        <v>73</v>
      </c>
      <c r="AO72" s="1" t="s">
        <v>73</v>
      </c>
      <c r="AP72" s="1" t="s">
        <v>76</v>
      </c>
      <c r="AQ72" s="1" t="s">
        <v>75</v>
      </c>
      <c r="AR72" s="1" t="s">
        <v>79</v>
      </c>
      <c r="AS72" s="1" t="s">
        <v>77</v>
      </c>
      <c r="AT72" s="1" t="s">
        <v>78</v>
      </c>
      <c r="AU72" s="1" t="s">
        <v>74</v>
      </c>
      <c r="AX72" s="1" t="s">
        <v>66</v>
      </c>
      <c r="AZ72" s="1" t="s">
        <v>70</v>
      </c>
      <c r="BA72" s="1">
        <v>5</v>
      </c>
      <c r="BE72" s="1" t="s">
        <v>66</v>
      </c>
      <c r="BI72" s="1" t="s">
        <v>70</v>
      </c>
    </row>
    <row r="73" spans="1:61" ht="15.75" customHeight="1">
      <c r="A73" s="2">
        <v>42157.110182476856</v>
      </c>
      <c r="B73" s="1" t="s">
        <v>61</v>
      </c>
      <c r="C73" s="1" t="s">
        <v>62</v>
      </c>
      <c r="D73" s="1" t="s">
        <v>63</v>
      </c>
      <c r="E73" s="1" t="s">
        <v>106</v>
      </c>
      <c r="F73" s="1">
        <v>5</v>
      </c>
      <c r="G73" s="1" t="s">
        <v>64</v>
      </c>
      <c r="I73" s="1" t="s">
        <v>125</v>
      </c>
      <c r="J73" s="1" t="s">
        <v>66</v>
      </c>
      <c r="L73" s="1" t="s">
        <v>67</v>
      </c>
      <c r="M73" s="1">
        <v>1</v>
      </c>
      <c r="N73" s="1" t="s">
        <v>68</v>
      </c>
      <c r="Q73" s="1">
        <v>400</v>
      </c>
      <c r="T73" s="1" t="s">
        <v>85</v>
      </c>
      <c r="U73" s="1" t="s">
        <v>70</v>
      </c>
      <c r="V73" s="1" t="s">
        <v>66</v>
      </c>
      <c r="W73" s="1">
        <v>800</v>
      </c>
      <c r="X73" s="1">
        <v>80</v>
      </c>
      <c r="Y73" s="1">
        <v>2</v>
      </c>
      <c r="AB73" s="1" t="s">
        <v>131</v>
      </c>
      <c r="AC73" s="1" t="s">
        <v>66</v>
      </c>
      <c r="AF73" s="1">
        <v>180</v>
      </c>
      <c r="AH73" s="1" t="s">
        <v>66</v>
      </c>
      <c r="AJ73" s="1" t="s">
        <v>66</v>
      </c>
      <c r="AK73" s="1" t="s">
        <v>70</v>
      </c>
      <c r="AM73" s="1" t="s">
        <v>73</v>
      </c>
      <c r="AN73" s="1" t="s">
        <v>73</v>
      </c>
      <c r="AO73" s="1" t="s">
        <v>73</v>
      </c>
      <c r="AP73" s="1" t="s">
        <v>79</v>
      </c>
      <c r="AQ73" s="1" t="s">
        <v>76</v>
      </c>
      <c r="AR73" s="1" t="s">
        <v>78</v>
      </c>
      <c r="AS73" s="1" t="s">
        <v>75</v>
      </c>
      <c r="AT73" s="1" t="s">
        <v>77</v>
      </c>
      <c r="AU73" s="1" t="s">
        <v>74</v>
      </c>
      <c r="AV73" s="1" t="s">
        <v>251</v>
      </c>
      <c r="AX73" s="1" t="s">
        <v>66</v>
      </c>
      <c r="AZ73" s="1" t="s">
        <v>66</v>
      </c>
      <c r="BA73" s="1">
        <v>4</v>
      </c>
      <c r="BE73" s="1" t="s">
        <v>70</v>
      </c>
      <c r="BH73" s="1" t="s">
        <v>250</v>
      </c>
      <c r="BI73" s="1" t="s">
        <v>70</v>
      </c>
    </row>
    <row r="74" spans="1:61" ht="15.75" customHeight="1">
      <c r="A74" s="2">
        <v>42157.380534328702</v>
      </c>
      <c r="B74" s="1" t="s">
        <v>61</v>
      </c>
      <c r="C74" s="1" t="s">
        <v>62</v>
      </c>
      <c r="D74" s="1" t="s">
        <v>92</v>
      </c>
      <c r="E74" s="1" t="s">
        <v>106</v>
      </c>
      <c r="F74" s="1">
        <v>7</v>
      </c>
      <c r="G74" s="1" t="s">
        <v>64</v>
      </c>
      <c r="I74" s="1" t="s">
        <v>107</v>
      </c>
      <c r="J74" s="1" t="s">
        <v>70</v>
      </c>
      <c r="K74" s="1">
        <v>2700</v>
      </c>
      <c r="L74" s="1" t="s">
        <v>67</v>
      </c>
      <c r="M74" s="1">
        <v>1</v>
      </c>
      <c r="N74" s="1" t="s">
        <v>68</v>
      </c>
      <c r="Q74" s="1">
        <v>518</v>
      </c>
      <c r="T74" s="1" t="s">
        <v>69</v>
      </c>
      <c r="U74" s="1" t="s">
        <v>70</v>
      </c>
      <c r="V74" s="1" t="s">
        <v>66</v>
      </c>
      <c r="X74" s="1">
        <v>55</v>
      </c>
      <c r="Y74" s="1">
        <v>2</v>
      </c>
      <c r="AB74" s="1" t="s">
        <v>131</v>
      </c>
      <c r="AC74" s="1" t="s">
        <v>66</v>
      </c>
      <c r="AF74" s="1">
        <v>0</v>
      </c>
      <c r="AG74" s="1">
        <v>430</v>
      </c>
      <c r="AH74" s="1" t="s">
        <v>70</v>
      </c>
      <c r="AI74" s="1">
        <v>20000</v>
      </c>
      <c r="AJ74" s="1" t="s">
        <v>66</v>
      </c>
      <c r="AK74" s="1" t="s">
        <v>66</v>
      </c>
      <c r="AM74" s="1" t="s">
        <v>252</v>
      </c>
      <c r="AN74" s="1" t="s">
        <v>110</v>
      </c>
      <c r="AO74" s="1" t="s">
        <v>110</v>
      </c>
      <c r="AP74" s="1" t="s">
        <v>76</v>
      </c>
      <c r="AQ74" s="1" t="s">
        <v>75</v>
      </c>
      <c r="AR74" s="1" t="s">
        <v>74</v>
      </c>
      <c r="AS74" s="1" t="s">
        <v>77</v>
      </c>
      <c r="AT74" s="1" t="s">
        <v>78</v>
      </c>
      <c r="AU74" s="1" t="s">
        <v>79</v>
      </c>
      <c r="AW74" s="1">
        <v>100</v>
      </c>
      <c r="AX74" s="1" t="s">
        <v>66</v>
      </c>
      <c r="AZ74" s="1" t="s">
        <v>66</v>
      </c>
      <c r="BA74" s="1">
        <v>3</v>
      </c>
      <c r="BE74" s="1" t="s">
        <v>66</v>
      </c>
      <c r="BH74" s="1" t="s">
        <v>249</v>
      </c>
      <c r="BI74" s="1" t="s">
        <v>70</v>
      </c>
    </row>
    <row r="75" spans="1:61" ht="15.75" customHeight="1">
      <c r="A75" s="2">
        <v>42157.471308912034</v>
      </c>
      <c r="B75" s="1" t="s">
        <v>61</v>
      </c>
      <c r="C75" s="1" t="s">
        <v>62</v>
      </c>
      <c r="D75" s="1" t="s">
        <v>63</v>
      </c>
      <c r="F75" s="1">
        <v>0</v>
      </c>
      <c r="G75" s="1" t="s">
        <v>64</v>
      </c>
      <c r="I75" s="1" t="s">
        <v>107</v>
      </c>
      <c r="J75" s="1" t="s">
        <v>66</v>
      </c>
      <c r="L75" s="1" t="s">
        <v>94</v>
      </c>
      <c r="M75" s="1">
        <v>1</v>
      </c>
      <c r="N75" s="1" t="s">
        <v>68</v>
      </c>
      <c r="Q75" s="1">
        <v>475</v>
      </c>
      <c r="T75" s="1" t="s">
        <v>85</v>
      </c>
      <c r="U75" s="1" t="s">
        <v>70</v>
      </c>
      <c r="W75" s="1">
        <v>1647</v>
      </c>
      <c r="X75" s="1">
        <v>120</v>
      </c>
      <c r="Y75" s="1">
        <v>1</v>
      </c>
      <c r="AB75" s="1" t="s">
        <v>72</v>
      </c>
      <c r="AC75" s="1" t="s">
        <v>66</v>
      </c>
      <c r="AD75" s="1">
        <v>15</v>
      </c>
      <c r="AF75" s="1">
        <v>0</v>
      </c>
      <c r="AG75" s="1">
        <v>0</v>
      </c>
      <c r="AH75" s="1" t="s">
        <v>70</v>
      </c>
      <c r="AI75" s="1">
        <v>6600</v>
      </c>
      <c r="AJ75" s="1" t="s">
        <v>66</v>
      </c>
      <c r="AK75" s="1" t="s">
        <v>66</v>
      </c>
      <c r="AN75" s="1" t="s">
        <v>146</v>
      </c>
      <c r="AO75" s="1" t="s">
        <v>146</v>
      </c>
      <c r="AP75" s="1" t="s">
        <v>79</v>
      </c>
      <c r="AQ75" s="1" t="s">
        <v>77</v>
      </c>
      <c r="AR75" s="1" t="s">
        <v>75</v>
      </c>
      <c r="AS75" s="1" t="s">
        <v>78</v>
      </c>
      <c r="AT75" s="1" t="s">
        <v>74</v>
      </c>
      <c r="AU75" s="1" t="s">
        <v>76</v>
      </c>
      <c r="AV75" s="1" t="s">
        <v>253</v>
      </c>
      <c r="AW75" s="1">
        <v>100</v>
      </c>
      <c r="AX75" s="1" t="s">
        <v>66</v>
      </c>
      <c r="AZ75" s="1" t="s">
        <v>70</v>
      </c>
      <c r="BA75" s="1">
        <v>5</v>
      </c>
      <c r="BE75" s="1" t="s">
        <v>66</v>
      </c>
    </row>
    <row r="76" spans="1:61" ht="15.75" customHeight="1">
      <c r="A76" s="2">
        <v>42157.486114201391</v>
      </c>
      <c r="B76" s="1" t="s">
        <v>61</v>
      </c>
      <c r="C76" s="1" t="s">
        <v>62</v>
      </c>
      <c r="D76" s="1" t="s">
        <v>63</v>
      </c>
      <c r="G76" s="1" t="s">
        <v>64</v>
      </c>
      <c r="I76" s="1" t="s">
        <v>151</v>
      </c>
      <c r="J76" s="1" t="s">
        <v>70</v>
      </c>
      <c r="K76" s="1">
        <v>2000</v>
      </c>
      <c r="L76" s="1" t="s">
        <v>94</v>
      </c>
      <c r="M76" s="1">
        <v>1</v>
      </c>
      <c r="N76" s="1" t="s">
        <v>68</v>
      </c>
      <c r="Q76" s="1">
        <v>400</v>
      </c>
      <c r="T76" s="1" t="s">
        <v>69</v>
      </c>
      <c r="U76" s="1" t="s">
        <v>70</v>
      </c>
      <c r="V76" s="1" t="s">
        <v>66</v>
      </c>
      <c r="W76" s="1">
        <v>0</v>
      </c>
      <c r="X76" s="1">
        <v>500</v>
      </c>
      <c r="Y76" s="1" t="s">
        <v>71</v>
      </c>
      <c r="AB76" s="1" t="s">
        <v>72</v>
      </c>
      <c r="AC76" s="1" t="s">
        <v>66</v>
      </c>
      <c r="AD76" s="1">
        <v>40</v>
      </c>
      <c r="AH76" s="1" t="s">
        <v>70</v>
      </c>
      <c r="AI76" s="1">
        <v>14997</v>
      </c>
      <c r="AJ76" s="1" t="s">
        <v>66</v>
      </c>
      <c r="AK76" s="1" t="s">
        <v>66</v>
      </c>
      <c r="AM76" s="1" t="s">
        <v>110</v>
      </c>
      <c r="AN76" s="1" t="s">
        <v>110</v>
      </c>
      <c r="AO76" s="1" t="s">
        <v>110</v>
      </c>
      <c r="AP76" s="1" t="s">
        <v>77</v>
      </c>
      <c r="AQ76" s="1" t="s">
        <v>75</v>
      </c>
      <c r="AR76" s="1" t="s">
        <v>76</v>
      </c>
      <c r="AS76" s="1" t="s">
        <v>74</v>
      </c>
      <c r="AT76" s="1" t="s">
        <v>78</v>
      </c>
      <c r="AU76" s="1" t="s">
        <v>79</v>
      </c>
      <c r="AW76" s="1">
        <v>100</v>
      </c>
      <c r="AX76" s="1" t="s">
        <v>66</v>
      </c>
      <c r="AZ76" s="1" t="s">
        <v>70</v>
      </c>
      <c r="BA76" s="1">
        <v>5</v>
      </c>
      <c r="BE76" s="1" t="s">
        <v>66</v>
      </c>
      <c r="BI76" s="1" t="s">
        <v>66</v>
      </c>
    </row>
    <row r="77" spans="1:61" ht="15.75" customHeight="1">
      <c r="A77" s="2">
        <v>42157.486623946759</v>
      </c>
      <c r="B77" s="1" t="s">
        <v>61</v>
      </c>
      <c r="C77" s="1" t="s">
        <v>62</v>
      </c>
      <c r="D77" s="1" t="s">
        <v>63</v>
      </c>
      <c r="F77" s="1">
        <v>5</v>
      </c>
      <c r="G77" s="1" t="s">
        <v>64</v>
      </c>
      <c r="I77" s="1" t="s">
        <v>84</v>
      </c>
      <c r="J77" s="1" t="s">
        <v>66</v>
      </c>
      <c r="L77" s="1" t="s">
        <v>67</v>
      </c>
      <c r="M77" s="1" t="s">
        <v>108</v>
      </c>
      <c r="N77" s="1" t="s">
        <v>68</v>
      </c>
      <c r="Q77" s="1">
        <v>700</v>
      </c>
      <c r="T77" s="1" t="s">
        <v>69</v>
      </c>
      <c r="U77" s="1" t="s">
        <v>70</v>
      </c>
      <c r="V77" s="1" t="s">
        <v>66</v>
      </c>
      <c r="W77" s="1">
        <v>1560</v>
      </c>
      <c r="X77" s="1">
        <v>55</v>
      </c>
      <c r="Y77" s="1">
        <v>2</v>
      </c>
      <c r="AB77" s="1" t="s">
        <v>131</v>
      </c>
      <c r="AC77" s="1" t="s">
        <v>66</v>
      </c>
      <c r="AF77" s="1">
        <v>0</v>
      </c>
      <c r="AG77" s="1">
        <v>0</v>
      </c>
      <c r="AH77" s="1" t="s">
        <v>66</v>
      </c>
      <c r="AJ77" s="1" t="s">
        <v>66</v>
      </c>
      <c r="AK77" s="1" t="s">
        <v>66</v>
      </c>
      <c r="AM77" s="1" t="s">
        <v>73</v>
      </c>
      <c r="AN77" s="1" t="s">
        <v>73</v>
      </c>
      <c r="AO77" s="1" t="s">
        <v>73</v>
      </c>
      <c r="AP77" s="1" t="s">
        <v>75</v>
      </c>
      <c r="AQ77" s="1" t="s">
        <v>76</v>
      </c>
      <c r="AR77" s="1" t="s">
        <v>79</v>
      </c>
      <c r="AS77" s="1" t="s">
        <v>78</v>
      </c>
      <c r="AT77" s="1" t="s">
        <v>74</v>
      </c>
      <c r="AU77" s="1" t="s">
        <v>77</v>
      </c>
      <c r="AW77" s="1">
        <v>75</v>
      </c>
      <c r="AX77" s="1" t="s">
        <v>70</v>
      </c>
      <c r="AY77" s="1" t="s">
        <v>63</v>
      </c>
      <c r="BB77" s="1" t="s">
        <v>66</v>
      </c>
      <c r="BD77" s="1">
        <v>5</v>
      </c>
      <c r="BE77" s="1" t="s">
        <v>66</v>
      </c>
      <c r="BF77" s="1" t="s">
        <v>184</v>
      </c>
      <c r="BG77" s="1" t="s">
        <v>70</v>
      </c>
    </row>
    <row r="78" spans="1:61" ht="15.75" customHeight="1">
      <c r="A78" s="2">
        <v>42157.493211817127</v>
      </c>
      <c r="B78" s="1" t="s">
        <v>61</v>
      </c>
      <c r="C78" s="1" t="s">
        <v>62</v>
      </c>
      <c r="D78" s="1" t="s">
        <v>63</v>
      </c>
      <c r="G78" s="1" t="s">
        <v>64</v>
      </c>
      <c r="I78" s="1" t="s">
        <v>151</v>
      </c>
      <c r="J78" s="1" t="s">
        <v>66</v>
      </c>
      <c r="L78" s="1" t="s">
        <v>67</v>
      </c>
      <c r="M78" s="1">
        <v>1</v>
      </c>
      <c r="N78" s="1" t="s">
        <v>68</v>
      </c>
      <c r="Q78" s="1">
        <v>500</v>
      </c>
      <c r="T78" s="1" t="s">
        <v>69</v>
      </c>
      <c r="U78" s="1" t="s">
        <v>70</v>
      </c>
      <c r="V78" s="1" t="s">
        <v>66</v>
      </c>
      <c r="W78" s="1">
        <v>1600</v>
      </c>
      <c r="X78" s="1">
        <v>75</v>
      </c>
      <c r="Y78" s="1">
        <v>1</v>
      </c>
      <c r="AB78" s="1" t="s">
        <v>72</v>
      </c>
      <c r="AC78" s="1" t="s">
        <v>66</v>
      </c>
      <c r="AD78" s="1">
        <v>20</v>
      </c>
      <c r="AF78" s="1">
        <v>0</v>
      </c>
      <c r="AG78" s="1">
        <v>0</v>
      </c>
      <c r="AH78" s="1" t="s">
        <v>66</v>
      </c>
      <c r="AJ78" s="1" t="s">
        <v>66</v>
      </c>
      <c r="AK78" s="1" t="s">
        <v>66</v>
      </c>
      <c r="AM78" s="1" t="s">
        <v>73</v>
      </c>
      <c r="AN78" s="1" t="s">
        <v>73</v>
      </c>
      <c r="AO78" s="1" t="s">
        <v>73</v>
      </c>
      <c r="AP78" s="1" t="s">
        <v>75</v>
      </c>
      <c r="AQ78" s="1" t="s">
        <v>76</v>
      </c>
      <c r="AR78" s="1" t="s">
        <v>79</v>
      </c>
      <c r="AS78" s="1" t="s">
        <v>77</v>
      </c>
      <c r="AT78" s="1" t="s">
        <v>78</v>
      </c>
      <c r="AU78" s="1" t="s">
        <v>78</v>
      </c>
      <c r="AW78" s="1">
        <v>100</v>
      </c>
      <c r="AX78" s="1" t="s">
        <v>70</v>
      </c>
      <c r="AY78" s="1" t="s">
        <v>63</v>
      </c>
      <c r="BB78" s="1" t="s">
        <v>66</v>
      </c>
      <c r="BD78" s="1">
        <v>5</v>
      </c>
      <c r="BE78" s="1" t="s">
        <v>66</v>
      </c>
      <c r="BF78" s="1" t="s">
        <v>120</v>
      </c>
      <c r="BG78" s="1" t="s">
        <v>70</v>
      </c>
    </row>
    <row r="79" spans="1:61" ht="15.75" customHeight="1">
      <c r="A79" s="2">
        <v>42157.493868495367</v>
      </c>
      <c r="B79" s="1" t="s">
        <v>61</v>
      </c>
      <c r="C79" s="1" t="s">
        <v>62</v>
      </c>
      <c r="D79" s="1" t="s">
        <v>63</v>
      </c>
      <c r="G79" s="1" t="s">
        <v>64</v>
      </c>
      <c r="I79" s="1" t="s">
        <v>65</v>
      </c>
      <c r="J79" s="1" t="s">
        <v>66</v>
      </c>
      <c r="L79" s="1" t="s">
        <v>67</v>
      </c>
      <c r="M79" s="1" t="s">
        <v>108</v>
      </c>
      <c r="N79" s="1" t="s">
        <v>68</v>
      </c>
      <c r="Q79" s="1">
        <v>750</v>
      </c>
      <c r="T79" s="1" t="s">
        <v>69</v>
      </c>
      <c r="U79" s="1" t="s">
        <v>70</v>
      </c>
      <c r="V79" s="1" t="s">
        <v>66</v>
      </c>
      <c r="W79" s="1">
        <v>1700</v>
      </c>
      <c r="X79" s="1">
        <v>60</v>
      </c>
      <c r="Y79" s="1">
        <v>3</v>
      </c>
      <c r="AB79" s="1" t="s">
        <v>131</v>
      </c>
      <c r="AC79" s="1" t="s">
        <v>66</v>
      </c>
      <c r="AF79" s="1">
        <v>0</v>
      </c>
      <c r="AG79" s="1">
        <v>500</v>
      </c>
      <c r="AH79" s="1" t="s">
        <v>66</v>
      </c>
      <c r="AJ79" s="1" t="s">
        <v>66</v>
      </c>
      <c r="AK79" s="1" t="s">
        <v>70</v>
      </c>
      <c r="AL79" s="1">
        <v>40000</v>
      </c>
      <c r="AM79" s="1" t="s">
        <v>100</v>
      </c>
      <c r="AN79" s="1" t="s">
        <v>73</v>
      </c>
      <c r="AO79" s="1" t="s">
        <v>73</v>
      </c>
      <c r="AP79" s="1" t="s">
        <v>76</v>
      </c>
      <c r="AQ79" s="1" t="s">
        <v>79</v>
      </c>
      <c r="AR79" s="1" t="s">
        <v>75</v>
      </c>
      <c r="AS79" s="1" t="s">
        <v>74</v>
      </c>
      <c r="AT79" s="1" t="s">
        <v>77</v>
      </c>
      <c r="AU79" s="1" t="s">
        <v>78</v>
      </c>
      <c r="AW79" s="1">
        <v>80</v>
      </c>
      <c r="AX79" s="1" t="s">
        <v>70</v>
      </c>
      <c r="AY79" s="1" t="s">
        <v>92</v>
      </c>
      <c r="BB79" s="1" t="s">
        <v>66</v>
      </c>
      <c r="BD79" s="1">
        <v>4</v>
      </c>
      <c r="BE79" s="1" t="s">
        <v>66</v>
      </c>
      <c r="BF79" s="1" t="s">
        <v>254</v>
      </c>
      <c r="BG79" s="1" t="s">
        <v>70</v>
      </c>
    </row>
    <row r="80" spans="1:61" ht="15.75" customHeight="1">
      <c r="A80" s="2">
        <v>42157.496106701394</v>
      </c>
      <c r="B80" s="1" t="s">
        <v>61</v>
      </c>
      <c r="C80" s="1" t="s">
        <v>62</v>
      </c>
      <c r="D80" s="1" t="s">
        <v>63</v>
      </c>
      <c r="G80" s="1" t="s">
        <v>64</v>
      </c>
      <c r="I80" s="1" t="s">
        <v>107</v>
      </c>
      <c r="J80" s="1" t="s">
        <v>66</v>
      </c>
      <c r="L80" s="1" t="s">
        <v>98</v>
      </c>
      <c r="M80" s="1">
        <v>1</v>
      </c>
      <c r="N80" s="1" t="s">
        <v>68</v>
      </c>
      <c r="Q80" s="1">
        <v>1200</v>
      </c>
      <c r="T80" s="1" t="s">
        <v>69</v>
      </c>
      <c r="U80" s="1" t="s">
        <v>70</v>
      </c>
      <c r="V80" s="1" t="s">
        <v>66</v>
      </c>
      <c r="W80" s="1">
        <v>2000</v>
      </c>
      <c r="X80" s="1">
        <v>100</v>
      </c>
      <c r="Y80" s="1">
        <v>2</v>
      </c>
      <c r="AB80" s="1" t="s">
        <v>72</v>
      </c>
      <c r="AC80" s="1" t="s">
        <v>66</v>
      </c>
      <c r="AD80" s="1">
        <v>10</v>
      </c>
      <c r="AF80" s="1">
        <v>50</v>
      </c>
      <c r="AG80" s="1">
        <v>0</v>
      </c>
      <c r="AH80" s="1" t="s">
        <v>70</v>
      </c>
      <c r="AI80" s="1">
        <v>2000</v>
      </c>
      <c r="AJ80" s="1" t="s">
        <v>66</v>
      </c>
      <c r="AK80" s="1" t="s">
        <v>70</v>
      </c>
      <c r="AL80" s="1">
        <v>60000</v>
      </c>
      <c r="AM80" s="1" t="s">
        <v>73</v>
      </c>
      <c r="AN80" s="1" t="s">
        <v>73</v>
      </c>
      <c r="AO80" s="1" t="s">
        <v>73</v>
      </c>
      <c r="AP80" s="1" t="s">
        <v>76</v>
      </c>
      <c r="AQ80" s="1" t="s">
        <v>75</v>
      </c>
      <c r="AR80" s="1" t="s">
        <v>79</v>
      </c>
      <c r="AS80" s="1" t="s">
        <v>78</v>
      </c>
      <c r="AT80" s="1" t="s">
        <v>77</v>
      </c>
      <c r="AU80" s="1" t="s">
        <v>74</v>
      </c>
      <c r="AW80" s="1">
        <v>100</v>
      </c>
      <c r="AX80" s="1" t="s">
        <v>70</v>
      </c>
      <c r="AY80" s="1" t="s">
        <v>63</v>
      </c>
      <c r="BB80" s="1" t="s">
        <v>66</v>
      </c>
      <c r="BD80" s="1">
        <v>5</v>
      </c>
      <c r="BE80" s="1" t="s">
        <v>66</v>
      </c>
      <c r="BF80" s="1" t="s">
        <v>224</v>
      </c>
      <c r="BG80" s="1" t="s">
        <v>70</v>
      </c>
    </row>
    <row r="81" spans="1:61" ht="15.75" customHeight="1">
      <c r="A81" s="2">
        <v>42157.500354224539</v>
      </c>
      <c r="B81" s="1" t="s">
        <v>61</v>
      </c>
      <c r="C81" s="1" t="s">
        <v>62</v>
      </c>
      <c r="D81" s="1" t="s">
        <v>63</v>
      </c>
      <c r="G81" s="1" t="s">
        <v>64</v>
      </c>
      <c r="I81" s="1" t="s">
        <v>151</v>
      </c>
      <c r="J81" s="1" t="s">
        <v>66</v>
      </c>
      <c r="L81" s="1" t="s">
        <v>67</v>
      </c>
      <c r="M81" s="1">
        <v>1</v>
      </c>
      <c r="N81" s="1" t="s">
        <v>68</v>
      </c>
      <c r="Q81" s="1">
        <v>400</v>
      </c>
      <c r="T81" s="1" t="s">
        <v>69</v>
      </c>
      <c r="U81" s="1" t="s">
        <v>70</v>
      </c>
      <c r="V81" s="1" t="s">
        <v>70</v>
      </c>
      <c r="X81" s="1">
        <v>75</v>
      </c>
      <c r="Y81" s="1">
        <v>4</v>
      </c>
      <c r="AB81" s="1" t="s">
        <v>72</v>
      </c>
      <c r="AC81" s="1" t="s">
        <v>66</v>
      </c>
      <c r="AD81" s="1">
        <v>7</v>
      </c>
      <c r="AF81" s="1">
        <v>75</v>
      </c>
      <c r="AG81" s="1">
        <v>0</v>
      </c>
      <c r="AH81" s="1" t="s">
        <v>70</v>
      </c>
      <c r="AI81" s="1">
        <v>3000</v>
      </c>
      <c r="AJ81" s="1" t="s">
        <v>66</v>
      </c>
      <c r="AK81" s="1" t="s">
        <v>70</v>
      </c>
      <c r="AL81" s="1">
        <v>40000</v>
      </c>
      <c r="AM81" s="1" t="s">
        <v>100</v>
      </c>
      <c r="AN81" s="1" t="s">
        <v>255</v>
      </c>
      <c r="AO81" s="1" t="s">
        <v>255</v>
      </c>
      <c r="AP81" s="1" t="s">
        <v>75</v>
      </c>
      <c r="AQ81" s="1" t="s">
        <v>76</v>
      </c>
      <c r="AR81" s="1" t="s">
        <v>77</v>
      </c>
      <c r="AS81" s="1" t="s">
        <v>79</v>
      </c>
      <c r="AT81" s="1" t="s">
        <v>78</v>
      </c>
      <c r="AU81" s="1" t="s">
        <v>74</v>
      </c>
      <c r="AW81" s="3">
        <v>1</v>
      </c>
      <c r="AX81" s="1" t="s">
        <v>70</v>
      </c>
      <c r="AY81" s="1" t="s">
        <v>92</v>
      </c>
      <c r="BB81" s="1" t="s">
        <v>66</v>
      </c>
      <c r="BD81" s="1">
        <v>4</v>
      </c>
      <c r="BE81" s="1" t="s">
        <v>66</v>
      </c>
      <c r="BF81" s="1" t="s">
        <v>256</v>
      </c>
      <c r="BG81" s="1" t="s">
        <v>70</v>
      </c>
    </row>
    <row r="82" spans="1:61" ht="15.75" customHeight="1">
      <c r="A82" s="2">
        <v>42157.500586099537</v>
      </c>
      <c r="B82" s="1" t="s">
        <v>61</v>
      </c>
      <c r="C82" s="1" t="s">
        <v>104</v>
      </c>
      <c r="D82" s="1" t="s">
        <v>63</v>
      </c>
      <c r="F82" s="1">
        <v>5</v>
      </c>
      <c r="G82" s="1" t="s">
        <v>83</v>
      </c>
      <c r="H82" s="1">
        <v>0</v>
      </c>
      <c r="I82" s="1" t="s">
        <v>84</v>
      </c>
      <c r="J82" s="1" t="s">
        <v>66</v>
      </c>
      <c r="L82" s="1" t="s">
        <v>94</v>
      </c>
      <c r="M82" s="1">
        <v>3</v>
      </c>
      <c r="N82" s="1" t="s">
        <v>68</v>
      </c>
      <c r="Q82" s="1">
        <v>400</v>
      </c>
      <c r="T82" s="1" t="s">
        <v>69</v>
      </c>
      <c r="U82" s="1" t="s">
        <v>70</v>
      </c>
      <c r="V82" s="1" t="s">
        <v>66</v>
      </c>
      <c r="W82" s="1">
        <v>1800</v>
      </c>
      <c r="X82" s="1">
        <v>75</v>
      </c>
      <c r="Y82" s="1">
        <v>2</v>
      </c>
      <c r="AB82" s="1" t="s">
        <v>72</v>
      </c>
      <c r="AC82" s="1" t="s">
        <v>66</v>
      </c>
      <c r="AD82" s="1">
        <v>20</v>
      </c>
      <c r="AF82" s="1">
        <v>200</v>
      </c>
      <c r="AG82" s="1">
        <v>300</v>
      </c>
      <c r="AH82" s="1" t="s">
        <v>70</v>
      </c>
      <c r="AI82" s="1">
        <v>5000</v>
      </c>
      <c r="AJ82" s="1" t="s">
        <v>66</v>
      </c>
      <c r="AK82" s="1" t="s">
        <v>70</v>
      </c>
      <c r="AL82" s="1">
        <v>45000</v>
      </c>
      <c r="AM82" s="1" t="s">
        <v>100</v>
      </c>
      <c r="AN82" s="1" t="s">
        <v>73</v>
      </c>
      <c r="AO82" s="1" t="s">
        <v>73</v>
      </c>
      <c r="AP82" s="1" t="s">
        <v>79</v>
      </c>
      <c r="AQ82" s="1" t="s">
        <v>76</v>
      </c>
      <c r="AR82" s="1" t="s">
        <v>78</v>
      </c>
      <c r="AS82" s="1" t="s">
        <v>74</v>
      </c>
      <c r="AT82" s="1" t="s">
        <v>77</v>
      </c>
      <c r="AU82" s="1" t="s">
        <v>75</v>
      </c>
      <c r="AW82" s="3">
        <v>1</v>
      </c>
      <c r="AX82" s="1" t="s">
        <v>66</v>
      </c>
      <c r="AZ82" s="1" t="s">
        <v>70</v>
      </c>
      <c r="BA82" s="1">
        <v>5</v>
      </c>
      <c r="BE82" s="1" t="s">
        <v>66</v>
      </c>
      <c r="BH82" s="1" t="s">
        <v>186</v>
      </c>
      <c r="BI82" s="1" t="s">
        <v>70</v>
      </c>
    </row>
    <row r="83" spans="1:61" ht="15.75" customHeight="1">
      <c r="A83" s="2">
        <v>42157.505031273147</v>
      </c>
      <c r="B83" s="1" t="s">
        <v>61</v>
      </c>
      <c r="C83" s="1" t="s">
        <v>62</v>
      </c>
      <c r="D83" s="1" t="s">
        <v>63</v>
      </c>
      <c r="E83" s="1" t="s">
        <v>171</v>
      </c>
      <c r="F83" s="1">
        <v>5</v>
      </c>
      <c r="G83" s="1" t="s">
        <v>64</v>
      </c>
      <c r="I83" s="1" t="s">
        <v>65</v>
      </c>
      <c r="J83" s="1" t="s">
        <v>66</v>
      </c>
      <c r="L83" s="1" t="s">
        <v>67</v>
      </c>
      <c r="M83" s="1" t="s">
        <v>108</v>
      </c>
      <c r="N83" s="1" t="s">
        <v>68</v>
      </c>
      <c r="Q83" s="1">
        <v>900</v>
      </c>
      <c r="T83" s="1" t="s">
        <v>85</v>
      </c>
      <c r="U83" s="1" t="s">
        <v>70</v>
      </c>
      <c r="V83" s="1" t="s">
        <v>66</v>
      </c>
      <c r="W83" s="1">
        <v>1400</v>
      </c>
      <c r="X83" s="1">
        <v>100</v>
      </c>
      <c r="Y83" s="1">
        <v>1</v>
      </c>
      <c r="AB83" s="1" t="s">
        <v>72</v>
      </c>
      <c r="AC83" s="1" t="s">
        <v>66</v>
      </c>
      <c r="AD83" s="1">
        <v>40</v>
      </c>
      <c r="AF83" s="1">
        <v>0</v>
      </c>
      <c r="AG83" s="1">
        <v>0</v>
      </c>
      <c r="AH83" s="1" t="s">
        <v>66</v>
      </c>
      <c r="AJ83" s="1" t="s">
        <v>70</v>
      </c>
      <c r="AK83" s="1" t="s">
        <v>70</v>
      </c>
      <c r="AL83" s="1">
        <v>60000</v>
      </c>
      <c r="AM83" s="1" t="s">
        <v>73</v>
      </c>
      <c r="AN83" s="1" t="s">
        <v>73</v>
      </c>
      <c r="AO83" s="1" t="s">
        <v>73</v>
      </c>
      <c r="AP83" s="1" t="s">
        <v>76</v>
      </c>
      <c r="AQ83" s="1" t="s">
        <v>79</v>
      </c>
      <c r="AR83" s="1" t="s">
        <v>75</v>
      </c>
      <c r="AS83" s="1" t="s">
        <v>77</v>
      </c>
      <c r="AT83" s="1" t="s">
        <v>78</v>
      </c>
      <c r="AU83" s="1" t="s">
        <v>74</v>
      </c>
      <c r="AV83" s="1" t="s">
        <v>257</v>
      </c>
      <c r="AW83" s="1">
        <v>100</v>
      </c>
      <c r="AX83" s="1" t="s">
        <v>70</v>
      </c>
      <c r="AY83" s="1" t="s">
        <v>63</v>
      </c>
      <c r="BB83" s="1" t="s">
        <v>66</v>
      </c>
      <c r="BD83" s="1">
        <v>5</v>
      </c>
      <c r="BE83" s="1" t="s">
        <v>66</v>
      </c>
      <c r="BF83" s="1" t="s">
        <v>103</v>
      </c>
      <c r="BG83" s="1" t="s">
        <v>70</v>
      </c>
    </row>
    <row r="84" spans="1:61" ht="15.75" customHeight="1">
      <c r="A84" s="2">
        <v>42157.525658171297</v>
      </c>
      <c r="B84" s="1" t="s">
        <v>61</v>
      </c>
      <c r="C84" s="1" t="s">
        <v>104</v>
      </c>
      <c r="D84" s="1" t="s">
        <v>105</v>
      </c>
      <c r="G84" s="1" t="s">
        <v>93</v>
      </c>
      <c r="I84" s="1" t="s">
        <v>107</v>
      </c>
      <c r="J84" s="1" t="s">
        <v>66</v>
      </c>
      <c r="L84" s="1" t="s">
        <v>67</v>
      </c>
      <c r="M84" s="1" t="s">
        <v>108</v>
      </c>
      <c r="N84" s="1" t="s">
        <v>68</v>
      </c>
      <c r="Q84" s="1">
        <v>850</v>
      </c>
      <c r="T84" s="1" t="s">
        <v>69</v>
      </c>
      <c r="U84" s="1" t="s">
        <v>70</v>
      </c>
      <c r="V84" s="1" t="s">
        <v>66</v>
      </c>
      <c r="W84" s="1">
        <v>1000</v>
      </c>
      <c r="X84" s="1">
        <v>350</v>
      </c>
      <c r="Y84" s="1" t="s">
        <v>109</v>
      </c>
      <c r="AB84" s="1" t="s">
        <v>72</v>
      </c>
      <c r="AC84" s="1" t="s">
        <v>66</v>
      </c>
      <c r="AD84" s="1">
        <v>45</v>
      </c>
      <c r="AF84" s="1">
        <v>150</v>
      </c>
      <c r="AG84" s="1">
        <v>1500</v>
      </c>
      <c r="AH84" s="1" t="s">
        <v>66</v>
      </c>
      <c r="AJ84" s="1" t="s">
        <v>70</v>
      </c>
      <c r="AK84" s="1" t="s">
        <v>66</v>
      </c>
      <c r="AM84" s="1" t="s">
        <v>73</v>
      </c>
      <c r="AN84" s="1" t="s">
        <v>73</v>
      </c>
      <c r="AO84" s="1" t="s">
        <v>73</v>
      </c>
      <c r="AP84" s="1" t="s">
        <v>79</v>
      </c>
      <c r="AQ84" s="1" t="s">
        <v>76</v>
      </c>
      <c r="AR84" s="1" t="s">
        <v>78</v>
      </c>
      <c r="AS84" s="1" t="s">
        <v>74</v>
      </c>
      <c r="AT84" s="1" t="s">
        <v>77</v>
      </c>
      <c r="AU84" s="1" t="s">
        <v>75</v>
      </c>
      <c r="AV84" s="1" t="s">
        <v>258</v>
      </c>
      <c r="AW84" s="1">
        <v>100</v>
      </c>
      <c r="AX84" s="1" t="s">
        <v>70</v>
      </c>
      <c r="AY84" s="1" t="s">
        <v>105</v>
      </c>
      <c r="BB84" s="1" t="s">
        <v>66</v>
      </c>
      <c r="BC84" s="1" t="s">
        <v>101</v>
      </c>
      <c r="BD84" s="1">
        <v>5</v>
      </c>
      <c r="BE84" s="1" t="s">
        <v>66</v>
      </c>
      <c r="BF84" s="1" t="s">
        <v>103</v>
      </c>
      <c r="BG84" s="1" t="s">
        <v>70</v>
      </c>
    </row>
    <row r="85" spans="1:61" ht="15.75" customHeight="1">
      <c r="A85" s="2">
        <v>42157.527849803242</v>
      </c>
      <c r="B85" s="1" t="s">
        <v>61</v>
      </c>
      <c r="C85" s="1" t="s">
        <v>62</v>
      </c>
      <c r="D85" s="1" t="s">
        <v>63</v>
      </c>
      <c r="G85" s="1" t="s">
        <v>64</v>
      </c>
      <c r="I85" s="1" t="s">
        <v>65</v>
      </c>
      <c r="J85" s="1" t="s">
        <v>66</v>
      </c>
      <c r="L85" s="1" t="s">
        <v>67</v>
      </c>
      <c r="M85" s="1" t="s">
        <v>108</v>
      </c>
      <c r="N85" s="1" t="s">
        <v>68</v>
      </c>
      <c r="Q85" s="1">
        <v>700</v>
      </c>
      <c r="T85" s="1" t="s">
        <v>69</v>
      </c>
      <c r="U85" s="1" t="s">
        <v>70</v>
      </c>
      <c r="V85" s="1" t="s">
        <v>70</v>
      </c>
      <c r="W85" s="1">
        <v>1600</v>
      </c>
      <c r="X85" s="1">
        <v>150</v>
      </c>
      <c r="Y85" s="1">
        <v>1</v>
      </c>
      <c r="AB85" s="1" t="s">
        <v>72</v>
      </c>
      <c r="AC85" s="1" t="s">
        <v>66</v>
      </c>
      <c r="AD85" s="1">
        <v>40</v>
      </c>
      <c r="AH85" s="1" t="s">
        <v>70</v>
      </c>
      <c r="AI85" s="1">
        <v>1600</v>
      </c>
      <c r="AJ85" s="1" t="s">
        <v>66</v>
      </c>
      <c r="AK85" s="1" t="s">
        <v>70</v>
      </c>
      <c r="AL85" s="1">
        <v>75000</v>
      </c>
      <c r="AM85" s="1" t="s">
        <v>73</v>
      </c>
      <c r="AN85" s="1" t="s">
        <v>73</v>
      </c>
      <c r="AO85" s="1" t="s">
        <v>73</v>
      </c>
      <c r="AP85" s="1" t="s">
        <v>75</v>
      </c>
      <c r="AQ85" s="1" t="s">
        <v>76</v>
      </c>
      <c r="AR85" s="1" t="s">
        <v>79</v>
      </c>
      <c r="AS85" s="1" t="s">
        <v>74</v>
      </c>
      <c r="AT85" s="1" t="s">
        <v>78</v>
      </c>
      <c r="AU85" s="1" t="s">
        <v>77</v>
      </c>
      <c r="AV85" s="1" t="s">
        <v>259</v>
      </c>
      <c r="AX85" s="1" t="s">
        <v>70</v>
      </c>
      <c r="AY85" s="1" t="s">
        <v>63</v>
      </c>
      <c r="BB85" s="1" t="s">
        <v>66</v>
      </c>
      <c r="BD85" s="1">
        <v>5</v>
      </c>
      <c r="BE85" s="1" t="s">
        <v>66</v>
      </c>
      <c r="BF85" s="1" t="s">
        <v>260</v>
      </c>
      <c r="BG85" s="1" t="s">
        <v>70</v>
      </c>
    </row>
    <row r="86" spans="1:61" ht="15.75" customHeight="1">
      <c r="A86" s="2">
        <v>42157.586876041663</v>
      </c>
      <c r="B86" s="1" t="s">
        <v>61</v>
      </c>
      <c r="C86" s="1" t="s">
        <v>104</v>
      </c>
      <c r="D86" s="1" t="s">
        <v>63</v>
      </c>
      <c r="E86" s="1" t="s">
        <v>171</v>
      </c>
      <c r="F86" s="1">
        <v>15</v>
      </c>
      <c r="G86" s="1" t="s">
        <v>93</v>
      </c>
      <c r="H86" s="1">
        <v>20</v>
      </c>
      <c r="I86" s="1" t="s">
        <v>65</v>
      </c>
      <c r="J86" s="1" t="s">
        <v>66</v>
      </c>
      <c r="L86" s="1" t="s">
        <v>98</v>
      </c>
      <c r="M86" s="1">
        <v>3</v>
      </c>
      <c r="N86" s="1" t="s">
        <v>99</v>
      </c>
      <c r="Q86" s="1">
        <v>1150</v>
      </c>
      <c r="T86" s="1" t="s">
        <v>69</v>
      </c>
      <c r="U86" s="1" t="s">
        <v>70</v>
      </c>
      <c r="V86" s="1" t="s">
        <v>66</v>
      </c>
      <c r="W86" s="1">
        <v>2000</v>
      </c>
      <c r="X86" s="1">
        <v>120</v>
      </c>
      <c r="Y86" s="1">
        <v>1</v>
      </c>
      <c r="AB86" s="1" t="s">
        <v>72</v>
      </c>
      <c r="AC86" s="1" t="s">
        <v>66</v>
      </c>
      <c r="AD86" s="1">
        <v>40</v>
      </c>
      <c r="AF86" s="1">
        <v>200</v>
      </c>
      <c r="AG86" s="1">
        <v>0</v>
      </c>
      <c r="AH86" s="1" t="s">
        <v>70</v>
      </c>
      <c r="AI86" s="1">
        <v>18000</v>
      </c>
      <c r="AJ86" s="1" t="s">
        <v>70</v>
      </c>
      <c r="AK86" s="1" t="s">
        <v>70</v>
      </c>
      <c r="AL86" s="1">
        <v>40000</v>
      </c>
      <c r="AM86" s="1" t="s">
        <v>261</v>
      </c>
      <c r="AN86" s="1" t="s">
        <v>73</v>
      </c>
      <c r="AO86" s="1" t="s">
        <v>73</v>
      </c>
      <c r="AP86" s="1" t="s">
        <v>75</v>
      </c>
      <c r="AQ86" s="1" t="s">
        <v>76</v>
      </c>
      <c r="AR86" s="1" t="s">
        <v>78</v>
      </c>
      <c r="AS86" s="1" t="s">
        <v>74</v>
      </c>
      <c r="AT86" s="1" t="s">
        <v>77</v>
      </c>
      <c r="AU86" s="1" t="s">
        <v>79</v>
      </c>
      <c r="AW86" s="1">
        <v>80</v>
      </c>
      <c r="AX86" s="1" t="s">
        <v>66</v>
      </c>
      <c r="AZ86" s="1" t="s">
        <v>66</v>
      </c>
      <c r="BA86" s="1">
        <v>5</v>
      </c>
      <c r="BE86" s="1" t="s">
        <v>66</v>
      </c>
      <c r="BH86" s="1" t="s">
        <v>103</v>
      </c>
      <c r="BI86" s="1" t="s">
        <v>66</v>
      </c>
    </row>
    <row r="87" spans="1:61" ht="15.75" customHeight="1">
      <c r="A87" s="2">
        <v>42157.618028935191</v>
      </c>
      <c r="B87" s="1" t="s">
        <v>61</v>
      </c>
      <c r="C87" s="1" t="s">
        <v>104</v>
      </c>
      <c r="D87" s="1" t="s">
        <v>92</v>
      </c>
      <c r="G87" s="1" t="s">
        <v>64</v>
      </c>
      <c r="I87" s="1" t="s">
        <v>125</v>
      </c>
      <c r="J87" s="1" t="s">
        <v>66</v>
      </c>
      <c r="L87" s="1" t="s">
        <v>98</v>
      </c>
      <c r="M87" s="1" t="s">
        <v>108</v>
      </c>
      <c r="N87" s="1" t="s">
        <v>68</v>
      </c>
      <c r="Q87" s="1">
        <v>725</v>
      </c>
      <c r="T87" s="1" t="s">
        <v>85</v>
      </c>
      <c r="U87" s="1" t="s">
        <v>70</v>
      </c>
      <c r="V87" s="1" t="s">
        <v>66</v>
      </c>
      <c r="W87" s="1">
        <v>1728.11</v>
      </c>
      <c r="X87" s="1">
        <v>35</v>
      </c>
      <c r="Y87" s="1">
        <v>1</v>
      </c>
      <c r="AB87" s="1" t="s">
        <v>72</v>
      </c>
      <c r="AC87" s="1" t="s">
        <v>66</v>
      </c>
      <c r="AF87" s="1">
        <v>200</v>
      </c>
      <c r="AG87" s="1">
        <v>0</v>
      </c>
      <c r="AH87" s="1" t="s">
        <v>66</v>
      </c>
      <c r="AJ87" s="1" t="s">
        <v>70</v>
      </c>
      <c r="AK87" s="1" t="s">
        <v>66</v>
      </c>
      <c r="AM87" s="1" t="s">
        <v>73</v>
      </c>
      <c r="AN87" s="1" t="s">
        <v>73</v>
      </c>
      <c r="AO87" s="1" t="s">
        <v>73</v>
      </c>
      <c r="AP87" s="1" t="s">
        <v>75</v>
      </c>
      <c r="AQ87" s="1" t="s">
        <v>76</v>
      </c>
      <c r="AR87" s="1" t="s">
        <v>77</v>
      </c>
      <c r="AS87" s="1" t="s">
        <v>79</v>
      </c>
      <c r="AT87" s="1" t="s">
        <v>74</v>
      </c>
      <c r="AU87" s="1" t="s">
        <v>78</v>
      </c>
      <c r="AW87" s="3">
        <v>0.8</v>
      </c>
      <c r="AX87" s="1" t="s">
        <v>66</v>
      </c>
      <c r="AZ87" s="1" t="s">
        <v>66</v>
      </c>
      <c r="BA87" s="1">
        <v>3</v>
      </c>
      <c r="BE87" s="1" t="s">
        <v>66</v>
      </c>
      <c r="BI87" s="1" t="s">
        <v>70</v>
      </c>
    </row>
    <row r="88" spans="1:61" ht="15.75" customHeight="1">
      <c r="A88" s="2">
        <v>42157.629916562495</v>
      </c>
      <c r="B88" s="1" t="s">
        <v>61</v>
      </c>
      <c r="C88" s="1" t="s">
        <v>62</v>
      </c>
      <c r="D88" s="1" t="s">
        <v>63</v>
      </c>
      <c r="G88" s="1" t="s">
        <v>64</v>
      </c>
      <c r="I88" s="1" t="s">
        <v>107</v>
      </c>
      <c r="J88" s="1" t="s">
        <v>66</v>
      </c>
      <c r="Q88" s="1">
        <v>500</v>
      </c>
      <c r="T88" s="1" t="s">
        <v>85</v>
      </c>
      <c r="U88" s="1" t="s">
        <v>70</v>
      </c>
      <c r="V88" s="1" t="s">
        <v>66</v>
      </c>
      <c r="W88" s="1">
        <v>2000</v>
      </c>
      <c r="X88" s="1">
        <v>150</v>
      </c>
      <c r="Y88" s="1">
        <v>2</v>
      </c>
      <c r="AB88" s="1" t="s">
        <v>220</v>
      </c>
      <c r="AC88" s="1" t="s">
        <v>70</v>
      </c>
      <c r="AD88" s="1">
        <v>50</v>
      </c>
      <c r="AG88" s="1">
        <v>750</v>
      </c>
      <c r="AH88" s="1" t="s">
        <v>70</v>
      </c>
      <c r="AI88" s="1">
        <v>10000</v>
      </c>
      <c r="AJ88" s="1" t="s">
        <v>66</v>
      </c>
      <c r="AK88" s="1" t="s">
        <v>70</v>
      </c>
      <c r="AM88" s="1" t="s">
        <v>73</v>
      </c>
      <c r="AN88" s="1" t="s">
        <v>73</v>
      </c>
      <c r="AO88" s="1" t="s">
        <v>73</v>
      </c>
      <c r="AP88" s="1" t="s">
        <v>75</v>
      </c>
      <c r="AQ88" s="1" t="s">
        <v>79</v>
      </c>
      <c r="AR88" s="1" t="s">
        <v>74</v>
      </c>
      <c r="AS88" s="1" t="s">
        <v>78</v>
      </c>
      <c r="AT88" s="1" t="s">
        <v>77</v>
      </c>
      <c r="AU88" s="1" t="s">
        <v>76</v>
      </c>
      <c r="AW88" s="1">
        <v>100</v>
      </c>
      <c r="AX88" s="1" t="s">
        <v>70</v>
      </c>
      <c r="AY88" s="1" t="s">
        <v>92</v>
      </c>
      <c r="BB88" s="1" t="s">
        <v>66</v>
      </c>
      <c r="BD88" s="1">
        <v>5</v>
      </c>
      <c r="BE88" s="1" t="s">
        <v>66</v>
      </c>
      <c r="BF88" s="1" t="s">
        <v>159</v>
      </c>
      <c r="BG88" s="1" t="s">
        <v>70</v>
      </c>
    </row>
    <row r="89" spans="1:61" ht="15.75" customHeight="1">
      <c r="A89" s="2">
        <v>42157.656422280095</v>
      </c>
      <c r="B89" s="1" t="s">
        <v>61</v>
      </c>
      <c r="C89" s="1" t="s">
        <v>62</v>
      </c>
      <c r="D89" s="1" t="s">
        <v>63</v>
      </c>
      <c r="G89" s="1" t="s">
        <v>93</v>
      </c>
      <c r="I89" s="1" t="s">
        <v>107</v>
      </c>
      <c r="J89" s="1" t="s">
        <v>66</v>
      </c>
      <c r="L89" s="1" t="s">
        <v>94</v>
      </c>
      <c r="M89" s="1">
        <v>1</v>
      </c>
      <c r="N89" s="1" t="s">
        <v>99</v>
      </c>
      <c r="Q89" s="1">
        <v>600</v>
      </c>
      <c r="T89" s="1" t="s">
        <v>85</v>
      </c>
      <c r="U89" s="1" t="s">
        <v>70</v>
      </c>
      <c r="V89" s="1" t="s">
        <v>66</v>
      </c>
      <c r="W89" s="1">
        <v>1600</v>
      </c>
      <c r="X89" s="1">
        <v>100</v>
      </c>
      <c r="Y89" s="1">
        <v>2</v>
      </c>
      <c r="AB89" s="1" t="s">
        <v>72</v>
      </c>
      <c r="AD89" s="1">
        <v>20</v>
      </c>
      <c r="AF89" s="1">
        <v>200</v>
      </c>
      <c r="AG89" s="1">
        <v>1000</v>
      </c>
      <c r="AH89" s="1" t="s">
        <v>66</v>
      </c>
      <c r="AJ89" s="1" t="s">
        <v>70</v>
      </c>
      <c r="AK89" s="1" t="s">
        <v>66</v>
      </c>
      <c r="AM89" s="1" t="s">
        <v>110</v>
      </c>
      <c r="AN89" s="1" t="s">
        <v>110</v>
      </c>
      <c r="AO89" s="1" t="s">
        <v>110</v>
      </c>
      <c r="AP89" s="1" t="s">
        <v>75</v>
      </c>
      <c r="AQ89" s="1" t="s">
        <v>76</v>
      </c>
      <c r="AR89" s="1" t="s">
        <v>77</v>
      </c>
      <c r="AS89" s="1" t="s">
        <v>74</v>
      </c>
      <c r="AT89" s="1" t="s">
        <v>78</v>
      </c>
      <c r="AU89" s="1" t="s">
        <v>79</v>
      </c>
      <c r="AW89" s="1">
        <v>100</v>
      </c>
      <c r="AX89" s="1" t="s">
        <v>70</v>
      </c>
      <c r="AY89" s="1" t="s">
        <v>63</v>
      </c>
      <c r="BB89" s="1" t="s">
        <v>66</v>
      </c>
      <c r="BD89" s="1">
        <v>5</v>
      </c>
      <c r="BE89" s="1" t="s">
        <v>66</v>
      </c>
      <c r="BG89" s="1" t="s">
        <v>70</v>
      </c>
    </row>
    <row r="90" spans="1:61" ht="15.75" customHeight="1">
      <c r="A90" s="2">
        <v>42157.696499780097</v>
      </c>
      <c r="B90" s="1" t="s">
        <v>61</v>
      </c>
      <c r="C90" s="1" t="s">
        <v>62</v>
      </c>
      <c r="D90" s="1" t="s">
        <v>92</v>
      </c>
      <c r="E90" s="1" t="s">
        <v>106</v>
      </c>
      <c r="F90" s="1">
        <v>1</v>
      </c>
      <c r="G90" s="1" t="s">
        <v>64</v>
      </c>
      <c r="I90" s="1" t="s">
        <v>151</v>
      </c>
      <c r="J90" s="1" t="s">
        <v>66</v>
      </c>
      <c r="L90" s="1" t="s">
        <v>94</v>
      </c>
      <c r="M90" s="1">
        <v>1</v>
      </c>
      <c r="N90" s="1" t="s">
        <v>68</v>
      </c>
      <c r="Q90" s="1">
        <v>600</v>
      </c>
      <c r="T90" s="1" t="s">
        <v>69</v>
      </c>
      <c r="U90" s="1" t="s">
        <v>70</v>
      </c>
      <c r="V90" s="1" t="s">
        <v>66</v>
      </c>
      <c r="W90" s="1">
        <v>1700</v>
      </c>
      <c r="Y90" s="1">
        <v>2</v>
      </c>
      <c r="AB90" s="1" t="s">
        <v>72</v>
      </c>
      <c r="AC90" s="1" t="s">
        <v>70</v>
      </c>
      <c r="AF90" s="1">
        <v>50</v>
      </c>
      <c r="AG90" s="1">
        <v>1000</v>
      </c>
      <c r="AH90" s="1" t="s">
        <v>70</v>
      </c>
      <c r="AI90" s="1">
        <v>150</v>
      </c>
      <c r="AJ90" s="1" t="s">
        <v>66</v>
      </c>
      <c r="AK90" s="1" t="s">
        <v>70</v>
      </c>
      <c r="AL90" s="1">
        <v>150000</v>
      </c>
      <c r="AM90" s="1" t="s">
        <v>262</v>
      </c>
      <c r="AN90" s="1" t="s">
        <v>100</v>
      </c>
      <c r="AO90" s="1" t="s">
        <v>100</v>
      </c>
      <c r="AP90" s="1" t="s">
        <v>76</v>
      </c>
      <c r="AQ90" s="1" t="s">
        <v>75</v>
      </c>
      <c r="AR90" s="1" t="s">
        <v>77</v>
      </c>
      <c r="AS90" s="1" t="s">
        <v>78</v>
      </c>
      <c r="AT90" s="1" t="s">
        <v>74</v>
      </c>
      <c r="AU90" s="1" t="s">
        <v>79</v>
      </c>
      <c r="AW90" s="1">
        <v>100</v>
      </c>
      <c r="AX90" s="1" t="s">
        <v>66</v>
      </c>
      <c r="AZ90" s="1" t="s">
        <v>70</v>
      </c>
      <c r="BA90" s="1">
        <v>5</v>
      </c>
      <c r="BE90" s="1" t="s">
        <v>66</v>
      </c>
      <c r="BI90" s="1" t="s">
        <v>66</v>
      </c>
    </row>
    <row r="91" spans="1:61" ht="15.75" customHeight="1">
      <c r="A91" s="2">
        <v>42158.399427557873</v>
      </c>
      <c r="B91" s="1" t="s">
        <v>61</v>
      </c>
      <c r="C91" s="1" t="s">
        <v>62</v>
      </c>
      <c r="D91" s="1" t="s">
        <v>92</v>
      </c>
      <c r="G91" s="1" t="s">
        <v>64</v>
      </c>
      <c r="I91" s="1" t="s">
        <v>151</v>
      </c>
      <c r="J91" s="1" t="s">
        <v>66</v>
      </c>
      <c r="L91" s="1" t="s">
        <v>98</v>
      </c>
      <c r="M91" s="1">
        <v>3</v>
      </c>
      <c r="N91" s="1" t="s">
        <v>68</v>
      </c>
      <c r="Q91" s="1">
        <v>300</v>
      </c>
      <c r="T91" s="1" t="s">
        <v>69</v>
      </c>
      <c r="U91" s="1" t="s">
        <v>70</v>
      </c>
      <c r="V91" s="1" t="s">
        <v>66</v>
      </c>
      <c r="W91" s="1">
        <v>837</v>
      </c>
      <c r="Y91" s="1" t="s">
        <v>71</v>
      </c>
      <c r="AB91" s="1" t="s">
        <v>220</v>
      </c>
      <c r="AC91" s="1" t="s">
        <v>70</v>
      </c>
      <c r="AD91" s="1">
        <v>20</v>
      </c>
      <c r="AF91" s="1">
        <v>200</v>
      </c>
      <c r="AG91" s="1">
        <v>500</v>
      </c>
      <c r="AH91" s="1" t="s">
        <v>66</v>
      </c>
      <c r="AJ91" s="1" t="s">
        <v>70</v>
      </c>
      <c r="AK91" s="1" t="s">
        <v>70</v>
      </c>
      <c r="AL91" s="1">
        <v>30000</v>
      </c>
      <c r="AM91" s="1" t="s">
        <v>73</v>
      </c>
      <c r="AN91" s="1" t="s">
        <v>73</v>
      </c>
      <c r="AO91" s="1" t="s">
        <v>73</v>
      </c>
      <c r="AP91" s="1" t="s">
        <v>79</v>
      </c>
      <c r="AQ91" s="1" t="s">
        <v>75</v>
      </c>
      <c r="AR91" s="1" t="s">
        <v>74</v>
      </c>
      <c r="AS91" s="1" t="s">
        <v>77</v>
      </c>
      <c r="AT91" s="1" t="s">
        <v>76</v>
      </c>
      <c r="AU91" s="1" t="s">
        <v>78</v>
      </c>
      <c r="AW91" s="1">
        <v>100</v>
      </c>
      <c r="AX91" s="1" t="s">
        <v>70</v>
      </c>
      <c r="AY91" s="1" t="s">
        <v>92</v>
      </c>
      <c r="BB91" s="1" t="s">
        <v>66</v>
      </c>
      <c r="BD91" s="1">
        <v>5</v>
      </c>
      <c r="BE91" s="1" t="s">
        <v>66</v>
      </c>
      <c r="BF91" s="1" t="s">
        <v>102</v>
      </c>
      <c r="BG91" s="1" t="s">
        <v>70</v>
      </c>
    </row>
    <row r="92" spans="1:61" ht="15.75" customHeight="1">
      <c r="A92" s="2">
        <v>42158.454346666666</v>
      </c>
      <c r="B92" s="1" t="s">
        <v>61</v>
      </c>
      <c r="C92" s="1" t="s">
        <v>62</v>
      </c>
      <c r="D92" s="1">
        <v>0.67</v>
      </c>
      <c r="F92" s="1">
        <v>7</v>
      </c>
      <c r="G92" s="1" t="s">
        <v>64</v>
      </c>
      <c r="I92" s="1" t="s">
        <v>107</v>
      </c>
      <c r="J92" s="1" t="s">
        <v>66</v>
      </c>
      <c r="L92" s="1" t="s">
        <v>98</v>
      </c>
      <c r="M92" s="1" t="s">
        <v>108</v>
      </c>
      <c r="N92" s="1" t="s">
        <v>68</v>
      </c>
      <c r="Q92" s="1">
        <v>1400</v>
      </c>
      <c r="T92" s="1" t="s">
        <v>69</v>
      </c>
      <c r="U92" s="1" t="s">
        <v>70</v>
      </c>
      <c r="V92" s="1" t="s">
        <v>66</v>
      </c>
      <c r="W92" s="1">
        <v>1500</v>
      </c>
      <c r="X92" s="1">
        <v>170</v>
      </c>
      <c r="Y92" s="1">
        <v>2</v>
      </c>
      <c r="AB92" s="1" t="s">
        <v>72</v>
      </c>
      <c r="AC92" s="1" t="s">
        <v>66</v>
      </c>
      <c r="AD92" s="1">
        <v>30</v>
      </c>
      <c r="AF92" s="1">
        <v>0</v>
      </c>
      <c r="AG92" s="1">
        <v>1600</v>
      </c>
      <c r="AH92" s="1" t="s">
        <v>66</v>
      </c>
      <c r="AJ92" s="1" t="s">
        <v>70</v>
      </c>
      <c r="AK92" s="1" t="s">
        <v>66</v>
      </c>
      <c r="AM92" s="1" t="s">
        <v>73</v>
      </c>
      <c r="AN92" s="1" t="s">
        <v>73</v>
      </c>
      <c r="AO92" s="1" t="s">
        <v>73</v>
      </c>
      <c r="AP92" s="1" t="s">
        <v>75</v>
      </c>
      <c r="AQ92" s="1" t="s">
        <v>76</v>
      </c>
      <c r="AR92" s="1" t="s">
        <v>74</v>
      </c>
      <c r="AS92" s="1" t="s">
        <v>78</v>
      </c>
      <c r="AT92" s="1" t="s">
        <v>79</v>
      </c>
      <c r="AU92" s="1" t="s">
        <v>77</v>
      </c>
      <c r="AW92" s="1">
        <v>85</v>
      </c>
      <c r="AX92" s="1" t="s">
        <v>70</v>
      </c>
      <c r="AY92" s="1" t="s">
        <v>63</v>
      </c>
      <c r="BB92" s="1" t="s">
        <v>70</v>
      </c>
      <c r="BC92" s="1" t="s">
        <v>101</v>
      </c>
      <c r="BD92" s="1">
        <v>5</v>
      </c>
      <c r="BE92" s="1" t="s">
        <v>66</v>
      </c>
      <c r="BF92" s="1" t="s">
        <v>120</v>
      </c>
      <c r="BG92" s="1" t="s">
        <v>70</v>
      </c>
    </row>
    <row r="93" spans="1:61" ht="15.75" customHeight="1">
      <c r="A93" s="2">
        <v>42158.460617013887</v>
      </c>
      <c r="B93" s="1" t="s">
        <v>61</v>
      </c>
      <c r="C93" s="1" t="s">
        <v>62</v>
      </c>
      <c r="D93" s="1" t="s">
        <v>63</v>
      </c>
      <c r="G93" s="1" t="s">
        <v>93</v>
      </c>
      <c r="I93" s="1" t="s">
        <v>84</v>
      </c>
      <c r="J93" s="1" t="s">
        <v>66</v>
      </c>
      <c r="L93" s="1" t="s">
        <v>98</v>
      </c>
      <c r="M93" s="1">
        <v>2</v>
      </c>
      <c r="N93" s="1" t="s">
        <v>68</v>
      </c>
      <c r="Q93" s="1">
        <v>667</v>
      </c>
      <c r="T93" s="1" t="s">
        <v>69</v>
      </c>
      <c r="U93" s="1" t="s">
        <v>70</v>
      </c>
      <c r="V93" s="1" t="s">
        <v>66</v>
      </c>
      <c r="W93" s="1">
        <v>1740</v>
      </c>
      <c r="X93" s="1">
        <v>40</v>
      </c>
      <c r="Y93" s="1">
        <v>3</v>
      </c>
      <c r="AB93" s="1" t="s">
        <v>72</v>
      </c>
      <c r="AC93" s="1" t="s">
        <v>66</v>
      </c>
      <c r="AD93" s="1">
        <v>25</v>
      </c>
      <c r="AF93" s="1">
        <v>150</v>
      </c>
      <c r="AG93" s="1">
        <v>2000</v>
      </c>
      <c r="AH93" s="1" t="s">
        <v>66</v>
      </c>
      <c r="AJ93" s="1" t="s">
        <v>70</v>
      </c>
      <c r="AK93" s="1" t="s">
        <v>66</v>
      </c>
      <c r="AM93" s="1" t="s">
        <v>73</v>
      </c>
      <c r="AN93" s="1" t="s">
        <v>73</v>
      </c>
      <c r="AO93" s="1" t="s">
        <v>73</v>
      </c>
      <c r="AP93" s="1" t="s">
        <v>79</v>
      </c>
      <c r="AQ93" s="1" t="s">
        <v>75</v>
      </c>
      <c r="AR93" s="1" t="s">
        <v>78</v>
      </c>
      <c r="AS93" s="1" t="s">
        <v>74</v>
      </c>
      <c r="AT93" s="1" t="s">
        <v>77</v>
      </c>
      <c r="AU93" s="1" t="s">
        <v>76</v>
      </c>
      <c r="AW93" s="3">
        <v>0.88</v>
      </c>
      <c r="AX93" s="1" t="s">
        <v>70</v>
      </c>
      <c r="AY93" s="1" t="s">
        <v>63</v>
      </c>
      <c r="BB93" s="1" t="s">
        <v>66</v>
      </c>
      <c r="BD93" s="1">
        <v>5</v>
      </c>
      <c r="BE93" s="1" t="s">
        <v>66</v>
      </c>
      <c r="BF93" s="1" t="s">
        <v>124</v>
      </c>
      <c r="BG93" s="1" t="s">
        <v>70</v>
      </c>
    </row>
    <row r="94" spans="1:61" ht="15.75" customHeight="1">
      <c r="A94" s="2">
        <v>42158.462866041664</v>
      </c>
      <c r="B94" s="1" t="s">
        <v>61</v>
      </c>
      <c r="C94" s="1" t="s">
        <v>62</v>
      </c>
      <c r="D94" s="1" t="s">
        <v>92</v>
      </c>
      <c r="E94" s="1" t="s">
        <v>171</v>
      </c>
      <c r="F94" s="1">
        <v>7</v>
      </c>
      <c r="G94" s="1" t="s">
        <v>64</v>
      </c>
      <c r="I94" s="1" t="s">
        <v>84</v>
      </c>
      <c r="J94" s="1" t="s">
        <v>66</v>
      </c>
      <c r="L94" s="1" t="s">
        <v>67</v>
      </c>
      <c r="M94" s="1">
        <v>1</v>
      </c>
      <c r="N94" s="1" t="s">
        <v>68</v>
      </c>
      <c r="Q94" s="1">
        <v>779</v>
      </c>
      <c r="T94" s="1" t="s">
        <v>85</v>
      </c>
      <c r="U94" s="1" t="s">
        <v>70</v>
      </c>
      <c r="V94" s="1" t="s">
        <v>66</v>
      </c>
      <c r="W94" s="1">
        <v>900</v>
      </c>
      <c r="X94" s="1">
        <v>50</v>
      </c>
      <c r="Y94" s="1">
        <v>2</v>
      </c>
      <c r="AB94" s="1" t="s">
        <v>72</v>
      </c>
      <c r="AC94" s="1" t="s">
        <v>66</v>
      </c>
      <c r="AD94" s="1">
        <v>40</v>
      </c>
      <c r="AF94" s="1">
        <v>160</v>
      </c>
      <c r="AG94" s="1">
        <v>0</v>
      </c>
      <c r="AH94" s="1" t="s">
        <v>66</v>
      </c>
      <c r="AJ94" s="1" t="s">
        <v>66</v>
      </c>
      <c r="AK94" s="1" t="s">
        <v>70</v>
      </c>
      <c r="AL94" s="4">
        <v>23000</v>
      </c>
      <c r="AM94" s="1" t="s">
        <v>263</v>
      </c>
      <c r="AN94" s="1" t="s">
        <v>73</v>
      </c>
      <c r="AO94" s="1" t="s">
        <v>264</v>
      </c>
      <c r="AP94" s="1" t="s">
        <v>75</v>
      </c>
      <c r="AQ94" s="1" t="s">
        <v>74</v>
      </c>
      <c r="AR94" s="1" t="s">
        <v>79</v>
      </c>
      <c r="AS94" s="1" t="s">
        <v>78</v>
      </c>
      <c r="AT94" s="1" t="s">
        <v>77</v>
      </c>
      <c r="AU94" s="1" t="s">
        <v>76</v>
      </c>
      <c r="AV94" s="1" t="s">
        <v>265</v>
      </c>
      <c r="AW94" s="1">
        <v>90</v>
      </c>
      <c r="AX94" s="1" t="s">
        <v>66</v>
      </c>
      <c r="AZ94" s="1" t="s">
        <v>70</v>
      </c>
      <c r="BA94" s="1">
        <v>5</v>
      </c>
      <c r="BE94" s="1" t="s">
        <v>66</v>
      </c>
      <c r="BH94" s="1" t="s">
        <v>120</v>
      </c>
      <c r="BI94" s="1" t="s">
        <v>70</v>
      </c>
    </row>
    <row r="95" spans="1:61" ht="15.75" customHeight="1">
      <c r="A95" s="2">
        <v>42158.48214555555</v>
      </c>
      <c r="B95" s="1" t="s">
        <v>61</v>
      </c>
      <c r="C95" s="1" t="s">
        <v>62</v>
      </c>
      <c r="D95" s="1" t="s">
        <v>63</v>
      </c>
      <c r="G95" s="1" t="s">
        <v>83</v>
      </c>
      <c r="H95" s="1">
        <v>300</v>
      </c>
      <c r="I95" s="1" t="s">
        <v>84</v>
      </c>
      <c r="J95" s="1" t="s">
        <v>66</v>
      </c>
      <c r="L95" s="1" t="s">
        <v>98</v>
      </c>
      <c r="M95" s="1" t="s">
        <v>108</v>
      </c>
      <c r="N95" s="1" t="s">
        <v>99</v>
      </c>
      <c r="Q95" s="1">
        <v>0</v>
      </c>
      <c r="T95" s="1" t="s">
        <v>85</v>
      </c>
      <c r="U95" s="1" t="s">
        <v>70</v>
      </c>
      <c r="V95" s="1" t="s">
        <v>66</v>
      </c>
      <c r="W95" s="1">
        <v>1500</v>
      </c>
      <c r="X95" s="1">
        <v>100</v>
      </c>
      <c r="Y95" s="1" t="s">
        <v>71</v>
      </c>
      <c r="AB95" s="1" t="s">
        <v>72</v>
      </c>
      <c r="AC95" s="1" t="s">
        <v>66</v>
      </c>
      <c r="AD95" s="1">
        <v>20</v>
      </c>
      <c r="AF95" s="1">
        <v>300</v>
      </c>
      <c r="AG95" s="1">
        <v>800</v>
      </c>
      <c r="AH95" s="1" t="s">
        <v>66</v>
      </c>
      <c r="AJ95" s="1" t="s">
        <v>70</v>
      </c>
      <c r="AK95" s="1" t="s">
        <v>66</v>
      </c>
      <c r="AM95" s="1" t="s">
        <v>73</v>
      </c>
      <c r="AN95" s="1" t="s">
        <v>110</v>
      </c>
      <c r="AO95" s="1" t="s">
        <v>110</v>
      </c>
      <c r="AP95" s="1" t="s">
        <v>75</v>
      </c>
      <c r="AQ95" s="1" t="s">
        <v>76</v>
      </c>
      <c r="AR95" s="1" t="s">
        <v>77</v>
      </c>
      <c r="AU95" s="1" t="s">
        <v>79</v>
      </c>
      <c r="AW95" s="1" t="s">
        <v>266</v>
      </c>
      <c r="AX95" s="1" t="s">
        <v>70</v>
      </c>
      <c r="AY95" s="1" t="s">
        <v>92</v>
      </c>
      <c r="BB95" s="1" t="s">
        <v>70</v>
      </c>
      <c r="BC95" s="1" t="s">
        <v>101</v>
      </c>
      <c r="BD95" s="1">
        <v>5</v>
      </c>
      <c r="BE95" s="1" t="s">
        <v>66</v>
      </c>
      <c r="BF95" s="1" t="s">
        <v>184</v>
      </c>
      <c r="BG95" s="1" t="s">
        <v>66</v>
      </c>
    </row>
    <row r="96" spans="1:61" ht="15.75" customHeight="1">
      <c r="A96" s="2">
        <v>42158.486231574076</v>
      </c>
      <c r="B96" s="1" t="s">
        <v>61</v>
      </c>
      <c r="C96" s="1" t="s">
        <v>62</v>
      </c>
      <c r="D96" s="1" t="s">
        <v>193</v>
      </c>
      <c r="E96" s="1" t="s">
        <v>171</v>
      </c>
      <c r="F96" s="1">
        <v>200</v>
      </c>
      <c r="G96" s="1" t="s">
        <v>64</v>
      </c>
      <c r="I96" s="1" t="s">
        <v>84</v>
      </c>
      <c r="J96" s="1" t="s">
        <v>66</v>
      </c>
      <c r="L96" s="1" t="s">
        <v>98</v>
      </c>
      <c r="M96" s="1">
        <v>1</v>
      </c>
      <c r="N96" s="1" t="s">
        <v>99</v>
      </c>
      <c r="Q96" s="1">
        <v>1300</v>
      </c>
      <c r="T96" s="1" t="s">
        <v>69</v>
      </c>
      <c r="U96" s="1" t="s">
        <v>70</v>
      </c>
      <c r="V96" s="1" t="s">
        <v>70</v>
      </c>
      <c r="W96" s="1">
        <v>0</v>
      </c>
      <c r="X96" s="1">
        <v>150</v>
      </c>
      <c r="Y96" s="1">
        <v>1</v>
      </c>
      <c r="AB96" s="1" t="s">
        <v>72</v>
      </c>
      <c r="AC96" s="1" t="s">
        <v>66</v>
      </c>
      <c r="AD96" s="1">
        <v>35</v>
      </c>
      <c r="AF96" s="1">
        <v>250</v>
      </c>
      <c r="AG96" s="1">
        <v>250</v>
      </c>
      <c r="AH96" s="1" t="s">
        <v>66</v>
      </c>
      <c r="AJ96" s="1" t="s">
        <v>70</v>
      </c>
      <c r="AK96" s="1" t="s">
        <v>66</v>
      </c>
      <c r="AM96" s="1" t="s">
        <v>100</v>
      </c>
      <c r="AN96" s="1" t="s">
        <v>100</v>
      </c>
      <c r="AO96" s="1" t="s">
        <v>100</v>
      </c>
      <c r="AP96" s="1" t="s">
        <v>74</v>
      </c>
      <c r="AQ96" s="1" t="s">
        <v>76</v>
      </c>
      <c r="AR96" s="1" t="s">
        <v>78</v>
      </c>
      <c r="AS96" s="1" t="s">
        <v>77</v>
      </c>
      <c r="AT96" s="1" t="s">
        <v>79</v>
      </c>
      <c r="AU96" s="1" t="s">
        <v>75</v>
      </c>
      <c r="AW96" s="1">
        <v>100</v>
      </c>
      <c r="AX96" s="1" t="s">
        <v>70</v>
      </c>
      <c r="AY96" s="1" t="s">
        <v>193</v>
      </c>
      <c r="BB96" s="1" t="s">
        <v>66</v>
      </c>
      <c r="BD96" s="1">
        <v>5</v>
      </c>
      <c r="BE96" s="1" t="s">
        <v>66</v>
      </c>
      <c r="BF96" s="1" t="s">
        <v>163</v>
      </c>
      <c r="BG96" s="1" t="s">
        <v>70</v>
      </c>
    </row>
    <row r="97" spans="1:61" ht="15.75" customHeight="1">
      <c r="A97" s="2">
        <v>42158.487859363428</v>
      </c>
      <c r="B97" s="1" t="s">
        <v>61</v>
      </c>
      <c r="C97" s="1" t="s">
        <v>62</v>
      </c>
      <c r="D97" s="1" t="s">
        <v>63</v>
      </c>
      <c r="G97" s="1" t="s">
        <v>93</v>
      </c>
      <c r="I97" s="1" t="s">
        <v>107</v>
      </c>
      <c r="J97" s="1" t="s">
        <v>66</v>
      </c>
      <c r="L97" s="1" t="s">
        <v>267</v>
      </c>
      <c r="M97" s="1" t="s">
        <v>108</v>
      </c>
      <c r="N97" s="1" t="s">
        <v>68</v>
      </c>
      <c r="Q97" s="1">
        <v>900</v>
      </c>
      <c r="T97" s="1" t="s">
        <v>85</v>
      </c>
      <c r="U97" s="1" t="s">
        <v>70</v>
      </c>
      <c r="V97" s="1" t="s">
        <v>66</v>
      </c>
      <c r="W97" s="1">
        <v>900</v>
      </c>
      <c r="X97" s="1">
        <v>150</v>
      </c>
      <c r="Y97" s="1">
        <v>1</v>
      </c>
      <c r="AB97" s="1" t="s">
        <v>72</v>
      </c>
      <c r="AC97" s="1" t="s">
        <v>66</v>
      </c>
      <c r="AD97" s="1">
        <v>20</v>
      </c>
      <c r="AF97" s="1">
        <v>0</v>
      </c>
      <c r="AG97" s="1">
        <v>200</v>
      </c>
      <c r="AH97" s="1" t="s">
        <v>66</v>
      </c>
      <c r="AJ97" s="1" t="s">
        <v>70</v>
      </c>
      <c r="AK97" s="1" t="s">
        <v>66</v>
      </c>
      <c r="AM97" s="1" t="s">
        <v>73</v>
      </c>
      <c r="AN97" s="1" t="s">
        <v>73</v>
      </c>
      <c r="AO97" s="1" t="s">
        <v>73</v>
      </c>
      <c r="AP97" s="1" t="s">
        <v>78</v>
      </c>
      <c r="AQ97" s="1" t="s">
        <v>75</v>
      </c>
      <c r="AR97" s="1" t="s">
        <v>77</v>
      </c>
      <c r="AS97" s="1" t="s">
        <v>74</v>
      </c>
      <c r="AT97" s="1" t="s">
        <v>79</v>
      </c>
      <c r="AU97" s="1" t="s">
        <v>76</v>
      </c>
      <c r="AX97" s="1" t="s">
        <v>70</v>
      </c>
      <c r="AY97" s="1" t="s">
        <v>92</v>
      </c>
      <c r="BB97" s="1" t="s">
        <v>70</v>
      </c>
      <c r="BC97" s="1" t="s">
        <v>101</v>
      </c>
      <c r="BD97" s="1">
        <v>5</v>
      </c>
      <c r="BE97" s="1" t="s">
        <v>66</v>
      </c>
      <c r="BF97" s="1" t="s">
        <v>268</v>
      </c>
      <c r="BG97" s="1" t="s">
        <v>70</v>
      </c>
    </row>
    <row r="98" spans="1:61" ht="15.75" customHeight="1">
      <c r="A98" s="2">
        <v>42158.488646064812</v>
      </c>
      <c r="B98" s="1" t="s">
        <v>61</v>
      </c>
      <c r="C98" s="1" t="s">
        <v>62</v>
      </c>
      <c r="D98" s="1" t="s">
        <v>63</v>
      </c>
      <c r="G98" s="1" t="s">
        <v>64</v>
      </c>
      <c r="I98" s="1" t="s">
        <v>65</v>
      </c>
      <c r="J98" s="1" t="s">
        <v>66</v>
      </c>
      <c r="L98" s="1" t="s">
        <v>98</v>
      </c>
      <c r="M98" s="1">
        <v>1</v>
      </c>
      <c r="N98" s="1" t="s">
        <v>68</v>
      </c>
      <c r="Q98" s="1">
        <v>500</v>
      </c>
      <c r="T98" s="1" t="s">
        <v>85</v>
      </c>
      <c r="U98" s="1" t="s">
        <v>70</v>
      </c>
      <c r="V98" s="1" t="s">
        <v>66</v>
      </c>
      <c r="W98" s="1">
        <v>1600</v>
      </c>
      <c r="X98" s="1">
        <v>150</v>
      </c>
      <c r="Y98" s="1">
        <v>4</v>
      </c>
      <c r="AB98" s="1" t="s">
        <v>220</v>
      </c>
      <c r="AC98" s="1" t="s">
        <v>70</v>
      </c>
      <c r="AD98" s="1">
        <v>40</v>
      </c>
      <c r="AF98" s="1">
        <v>300</v>
      </c>
      <c r="AG98" s="1">
        <v>1000</v>
      </c>
      <c r="AH98" s="1" t="s">
        <v>66</v>
      </c>
      <c r="AJ98" s="1" t="s">
        <v>70</v>
      </c>
      <c r="AK98" s="1" t="s">
        <v>70</v>
      </c>
      <c r="AL98" s="1">
        <v>25000</v>
      </c>
      <c r="AM98" s="1" t="s">
        <v>269</v>
      </c>
      <c r="AN98" s="1" t="s">
        <v>73</v>
      </c>
      <c r="AO98" s="1" t="s">
        <v>73</v>
      </c>
      <c r="AP98" s="1" t="s">
        <v>79</v>
      </c>
      <c r="AQ98" s="1" t="s">
        <v>76</v>
      </c>
      <c r="AR98" s="1" t="s">
        <v>77</v>
      </c>
      <c r="AS98" s="1" t="s">
        <v>78</v>
      </c>
      <c r="AT98" s="1" t="s">
        <v>74</v>
      </c>
      <c r="AU98" s="1" t="s">
        <v>75</v>
      </c>
      <c r="AW98" s="1">
        <v>100</v>
      </c>
      <c r="AX98" s="1" t="s">
        <v>66</v>
      </c>
      <c r="AZ98" s="1" t="s">
        <v>70</v>
      </c>
      <c r="BA98" s="1">
        <v>5</v>
      </c>
      <c r="BE98" s="1" t="s">
        <v>66</v>
      </c>
      <c r="BH98" s="1" t="s">
        <v>250</v>
      </c>
      <c r="BI98" s="1" t="s">
        <v>66</v>
      </c>
    </row>
    <row r="99" spans="1:61" ht="15.75" customHeight="1">
      <c r="A99" s="2">
        <v>42158.495073009261</v>
      </c>
      <c r="B99" s="1" t="s">
        <v>61</v>
      </c>
      <c r="C99" s="1" t="s">
        <v>62</v>
      </c>
      <c r="D99" s="1" t="s">
        <v>63</v>
      </c>
      <c r="G99" s="1" t="s">
        <v>83</v>
      </c>
      <c r="H99" s="1">
        <v>336</v>
      </c>
      <c r="I99" s="1" t="s">
        <v>125</v>
      </c>
      <c r="J99" s="1" t="s">
        <v>70</v>
      </c>
      <c r="K99" s="1">
        <v>1000</v>
      </c>
      <c r="L99" s="1" t="s">
        <v>67</v>
      </c>
      <c r="M99" s="1">
        <v>1</v>
      </c>
      <c r="N99" s="1" t="s">
        <v>68</v>
      </c>
      <c r="Q99" s="1">
        <v>540</v>
      </c>
      <c r="T99" s="1" t="s">
        <v>85</v>
      </c>
      <c r="U99" s="1" t="s">
        <v>70</v>
      </c>
      <c r="V99" s="1" t="s">
        <v>66</v>
      </c>
      <c r="W99" s="1">
        <v>1700</v>
      </c>
      <c r="X99" s="1">
        <v>100</v>
      </c>
      <c r="Y99" s="1">
        <v>1</v>
      </c>
      <c r="AB99" s="1" t="s">
        <v>72</v>
      </c>
      <c r="AC99" s="1" t="s">
        <v>66</v>
      </c>
      <c r="AD99" s="1">
        <v>25</v>
      </c>
      <c r="AF99" s="1">
        <v>20</v>
      </c>
      <c r="AG99" s="1">
        <v>200</v>
      </c>
      <c r="AH99" s="1" t="s">
        <v>66</v>
      </c>
      <c r="AJ99" s="1" t="s">
        <v>70</v>
      </c>
      <c r="AK99" s="1" t="s">
        <v>70</v>
      </c>
      <c r="AL99" s="1">
        <v>60000</v>
      </c>
      <c r="AM99" s="1" t="s">
        <v>146</v>
      </c>
      <c r="AN99" s="1" t="s">
        <v>110</v>
      </c>
      <c r="AO99" s="1" t="s">
        <v>146</v>
      </c>
      <c r="AP99" s="1" t="s">
        <v>79</v>
      </c>
      <c r="AQ99" s="1" t="s">
        <v>75</v>
      </c>
      <c r="AR99" s="1" t="s">
        <v>74</v>
      </c>
      <c r="AS99" s="1" t="s">
        <v>78</v>
      </c>
      <c r="AT99" s="1" t="s">
        <v>77</v>
      </c>
      <c r="AU99" s="1" t="s">
        <v>76</v>
      </c>
      <c r="AW99" s="1">
        <v>80</v>
      </c>
      <c r="AX99" s="1" t="s">
        <v>66</v>
      </c>
      <c r="AZ99" s="1" t="s">
        <v>70</v>
      </c>
      <c r="BA99" s="1">
        <v>5</v>
      </c>
      <c r="BE99" s="1" t="s">
        <v>66</v>
      </c>
      <c r="BH99" s="1" t="s">
        <v>120</v>
      </c>
      <c r="BI99" s="1" t="s">
        <v>70</v>
      </c>
    </row>
    <row r="100" spans="1:61" ht="15.75" customHeight="1">
      <c r="A100" s="2">
        <v>42158.498132523149</v>
      </c>
      <c r="B100" s="1" t="s">
        <v>61</v>
      </c>
      <c r="C100" s="1" t="s">
        <v>62</v>
      </c>
      <c r="D100" s="1" t="s">
        <v>63</v>
      </c>
      <c r="G100" s="1" t="s">
        <v>93</v>
      </c>
      <c r="I100" s="1" t="s">
        <v>107</v>
      </c>
      <c r="J100" s="1" t="s">
        <v>66</v>
      </c>
      <c r="L100" s="1" t="s">
        <v>67</v>
      </c>
      <c r="M100" s="1" t="s">
        <v>108</v>
      </c>
      <c r="N100" s="1" t="s">
        <v>68</v>
      </c>
      <c r="Q100" s="1">
        <v>770</v>
      </c>
      <c r="T100" s="1" t="s">
        <v>69</v>
      </c>
      <c r="U100" s="1" t="s">
        <v>70</v>
      </c>
      <c r="V100" s="1" t="s">
        <v>66</v>
      </c>
      <c r="W100" s="1">
        <v>1701</v>
      </c>
      <c r="X100" s="1">
        <v>100</v>
      </c>
      <c r="Y100" s="1">
        <v>1</v>
      </c>
      <c r="AB100" s="1" t="s">
        <v>72</v>
      </c>
      <c r="AC100" s="1" t="s">
        <v>66</v>
      </c>
      <c r="AD100" s="1">
        <v>40</v>
      </c>
      <c r="AF100" s="1">
        <v>200</v>
      </c>
      <c r="AG100" s="1">
        <v>800</v>
      </c>
      <c r="AH100" s="1" t="s">
        <v>70</v>
      </c>
      <c r="AI100" s="1">
        <v>5000</v>
      </c>
      <c r="AJ100" s="1" t="s">
        <v>70</v>
      </c>
      <c r="AK100" s="1" t="s">
        <v>70</v>
      </c>
      <c r="AL100" s="1">
        <v>6000</v>
      </c>
      <c r="AM100" s="1" t="s">
        <v>270</v>
      </c>
      <c r="AN100" s="1" t="s">
        <v>73</v>
      </c>
      <c r="AO100" s="1" t="s">
        <v>73</v>
      </c>
      <c r="AP100" s="1" t="s">
        <v>79</v>
      </c>
      <c r="AQ100" s="1" t="s">
        <v>76</v>
      </c>
      <c r="AR100" s="1" t="s">
        <v>77</v>
      </c>
      <c r="AS100" s="1" t="s">
        <v>74</v>
      </c>
      <c r="AT100" s="1" t="s">
        <v>78</v>
      </c>
      <c r="AU100" s="1" t="s">
        <v>75</v>
      </c>
      <c r="AW100" s="1">
        <v>86</v>
      </c>
      <c r="AX100" s="1" t="s">
        <v>66</v>
      </c>
      <c r="AZ100" s="1" t="s">
        <v>66</v>
      </c>
      <c r="BA100" s="1">
        <v>5</v>
      </c>
      <c r="BE100" s="1" t="s">
        <v>66</v>
      </c>
      <c r="BH100" s="1" t="s">
        <v>120</v>
      </c>
      <c r="BI100" s="1" t="s">
        <v>70</v>
      </c>
    </row>
    <row r="101" spans="1:61" ht="15.75" customHeight="1">
      <c r="A101" s="2">
        <v>42158.541828078705</v>
      </c>
      <c r="B101" s="1" t="s">
        <v>61</v>
      </c>
      <c r="C101" s="1" t="s">
        <v>62</v>
      </c>
      <c r="D101" s="1" t="s">
        <v>63</v>
      </c>
      <c r="E101" s="1" t="s">
        <v>106</v>
      </c>
      <c r="F101" s="1">
        <v>5</v>
      </c>
      <c r="G101" s="1" t="s">
        <v>93</v>
      </c>
      <c r="I101" s="1" t="s">
        <v>84</v>
      </c>
      <c r="J101" s="1" t="s">
        <v>66</v>
      </c>
      <c r="L101" s="1" t="s">
        <v>67</v>
      </c>
      <c r="M101" s="1">
        <v>1</v>
      </c>
      <c r="N101" s="1" t="s">
        <v>68</v>
      </c>
      <c r="Q101" s="1">
        <v>950</v>
      </c>
      <c r="T101" s="1" t="s">
        <v>69</v>
      </c>
      <c r="U101" s="1" t="s">
        <v>70</v>
      </c>
      <c r="V101" s="1" t="s">
        <v>66</v>
      </c>
      <c r="W101" s="1">
        <v>800</v>
      </c>
      <c r="X101" s="1">
        <v>100</v>
      </c>
      <c r="Y101" s="1">
        <v>1</v>
      </c>
      <c r="AB101" s="1" t="s">
        <v>72</v>
      </c>
      <c r="AC101" s="1" t="s">
        <v>66</v>
      </c>
      <c r="AD101" s="1">
        <v>20</v>
      </c>
      <c r="AF101" s="1">
        <v>100</v>
      </c>
      <c r="AG101" s="1">
        <v>500</v>
      </c>
      <c r="AH101" s="1" t="s">
        <v>66</v>
      </c>
      <c r="AJ101" s="1" t="s">
        <v>66</v>
      </c>
      <c r="AK101" s="1" t="s">
        <v>70</v>
      </c>
      <c r="AL101" s="5">
        <v>20000</v>
      </c>
      <c r="AM101" s="1" t="s">
        <v>110</v>
      </c>
      <c r="AN101" s="1" t="s">
        <v>110</v>
      </c>
      <c r="AO101" s="1" t="s">
        <v>100</v>
      </c>
      <c r="AP101" s="1" t="s">
        <v>75</v>
      </c>
      <c r="AQ101" s="1" t="s">
        <v>77</v>
      </c>
      <c r="AR101" s="1" t="s">
        <v>78</v>
      </c>
      <c r="AS101" s="1" t="s">
        <v>74</v>
      </c>
      <c r="AT101" s="1" t="s">
        <v>79</v>
      </c>
      <c r="AU101" s="1" t="s">
        <v>76</v>
      </c>
      <c r="AV101" s="1" t="s">
        <v>271</v>
      </c>
      <c r="AX101" s="1" t="s">
        <v>70</v>
      </c>
      <c r="AY101" s="1" t="s">
        <v>63</v>
      </c>
      <c r="BB101" s="1" t="s">
        <v>70</v>
      </c>
      <c r="BC101" s="1" t="s">
        <v>101</v>
      </c>
      <c r="BD101" s="1">
        <v>5</v>
      </c>
      <c r="BE101" s="1" t="s">
        <v>66</v>
      </c>
      <c r="BF101" s="1" t="s">
        <v>167</v>
      </c>
      <c r="BG101" s="1" t="s">
        <v>70</v>
      </c>
    </row>
    <row r="102" spans="1:61" ht="15.75" customHeight="1">
      <c r="A102" s="2">
        <v>42158.557358530088</v>
      </c>
      <c r="B102" s="1" t="s">
        <v>61</v>
      </c>
      <c r="C102" s="1" t="s">
        <v>62</v>
      </c>
      <c r="D102" s="1" t="s">
        <v>63</v>
      </c>
      <c r="G102" s="1" t="s">
        <v>64</v>
      </c>
      <c r="I102" s="1" t="s">
        <v>65</v>
      </c>
      <c r="J102" s="1" t="s">
        <v>66</v>
      </c>
      <c r="L102" s="1" t="s">
        <v>67</v>
      </c>
      <c r="M102" s="1" t="s">
        <v>108</v>
      </c>
      <c r="N102" s="1" t="s">
        <v>68</v>
      </c>
      <c r="Q102" s="1">
        <v>675</v>
      </c>
      <c r="T102" s="1" t="s">
        <v>85</v>
      </c>
      <c r="U102" s="1" t="s">
        <v>70</v>
      </c>
      <c r="V102" s="1" t="s">
        <v>66</v>
      </c>
      <c r="W102" s="1">
        <v>2000</v>
      </c>
      <c r="X102" s="1">
        <v>75</v>
      </c>
      <c r="Y102" s="1">
        <v>2</v>
      </c>
      <c r="AB102" s="1" t="s">
        <v>72</v>
      </c>
      <c r="AC102" s="1" t="s">
        <v>66</v>
      </c>
      <c r="AD102" s="1">
        <v>25</v>
      </c>
      <c r="AF102" s="1">
        <v>350</v>
      </c>
      <c r="AG102" s="1">
        <v>2000</v>
      </c>
      <c r="AH102" s="1" t="s">
        <v>70</v>
      </c>
      <c r="AI102" s="1">
        <v>10000</v>
      </c>
      <c r="AJ102" s="1" t="s">
        <v>66</v>
      </c>
      <c r="AK102" s="1" t="s">
        <v>70</v>
      </c>
      <c r="AL102" s="1">
        <v>10000</v>
      </c>
      <c r="AM102" s="1" t="s">
        <v>110</v>
      </c>
      <c r="AN102" s="1" t="s">
        <v>110</v>
      </c>
      <c r="AO102" s="1" t="s">
        <v>110</v>
      </c>
      <c r="AP102" s="1" t="s">
        <v>75</v>
      </c>
      <c r="AQ102" s="1" t="s">
        <v>79</v>
      </c>
      <c r="AR102" s="1" t="s">
        <v>76</v>
      </c>
      <c r="AS102" s="1" t="s">
        <v>74</v>
      </c>
      <c r="AT102" s="1" t="s">
        <v>78</v>
      </c>
      <c r="AU102" s="1" t="s">
        <v>77</v>
      </c>
      <c r="AW102" s="1">
        <v>100</v>
      </c>
      <c r="AX102" s="1" t="s">
        <v>70</v>
      </c>
      <c r="AY102" s="1" t="s">
        <v>63</v>
      </c>
      <c r="BB102" s="1" t="s">
        <v>66</v>
      </c>
      <c r="BD102" s="1">
        <v>5</v>
      </c>
      <c r="BE102" s="1" t="s">
        <v>66</v>
      </c>
      <c r="BF102" s="1" t="s">
        <v>159</v>
      </c>
      <c r="BG102" s="1" t="s">
        <v>70</v>
      </c>
    </row>
    <row r="103" spans="1:61" ht="15.75" customHeight="1">
      <c r="A103" s="2">
        <v>42158.564883506944</v>
      </c>
      <c r="B103" s="1" t="s">
        <v>61</v>
      </c>
      <c r="C103" s="1" t="s">
        <v>62</v>
      </c>
      <c r="D103" s="1" t="s">
        <v>63</v>
      </c>
      <c r="G103" s="1" t="s">
        <v>64</v>
      </c>
      <c r="I103" s="1" t="s">
        <v>107</v>
      </c>
      <c r="J103" s="1" t="s">
        <v>66</v>
      </c>
      <c r="L103" s="1" t="s">
        <v>94</v>
      </c>
      <c r="M103" s="1">
        <v>1</v>
      </c>
      <c r="N103" s="1" t="s">
        <v>99</v>
      </c>
      <c r="Q103" s="1">
        <v>800</v>
      </c>
      <c r="T103" s="1" t="s">
        <v>85</v>
      </c>
      <c r="U103" s="1" t="s">
        <v>70</v>
      </c>
      <c r="V103" s="1" t="s">
        <v>66</v>
      </c>
      <c r="W103" s="1">
        <v>1400</v>
      </c>
      <c r="X103" s="1">
        <v>100</v>
      </c>
      <c r="Y103" s="1">
        <v>3</v>
      </c>
      <c r="AB103" s="1" t="s">
        <v>72</v>
      </c>
      <c r="AC103" s="1" t="s">
        <v>66</v>
      </c>
      <c r="AD103" s="1">
        <v>25</v>
      </c>
      <c r="AF103" s="1">
        <v>100</v>
      </c>
      <c r="AG103" s="1">
        <v>200</v>
      </c>
      <c r="AH103" s="1" t="s">
        <v>66</v>
      </c>
      <c r="AJ103" s="1" t="s">
        <v>70</v>
      </c>
      <c r="AK103" s="1" t="s">
        <v>66</v>
      </c>
      <c r="AM103" s="1" t="s">
        <v>146</v>
      </c>
      <c r="AN103" s="1" t="s">
        <v>73</v>
      </c>
      <c r="AO103" s="1" t="s">
        <v>110</v>
      </c>
      <c r="AP103" s="1" t="s">
        <v>76</v>
      </c>
      <c r="AQ103" s="1" t="s">
        <v>75</v>
      </c>
      <c r="AR103" s="1" t="s">
        <v>77</v>
      </c>
      <c r="AS103" s="1" t="s">
        <v>74</v>
      </c>
      <c r="AT103" s="1" t="s">
        <v>78</v>
      </c>
      <c r="AU103" s="1" t="s">
        <v>79</v>
      </c>
      <c r="AW103" s="1">
        <v>100</v>
      </c>
      <c r="AX103" s="1" t="s">
        <v>70</v>
      </c>
      <c r="AY103" s="1" t="s">
        <v>63</v>
      </c>
      <c r="BB103" s="1" t="s">
        <v>66</v>
      </c>
      <c r="BD103" s="1">
        <v>5</v>
      </c>
      <c r="BE103" s="1" t="s">
        <v>66</v>
      </c>
      <c r="BF103" s="1" t="s">
        <v>154</v>
      </c>
      <c r="BG103" s="1" t="s">
        <v>66</v>
      </c>
    </row>
    <row r="104" spans="1:61" ht="15.75" customHeight="1">
      <c r="A104" s="2">
        <v>42158.565156446755</v>
      </c>
      <c r="B104" s="1" t="s">
        <v>61</v>
      </c>
      <c r="C104" s="1" t="s">
        <v>62</v>
      </c>
      <c r="D104" s="1" t="s">
        <v>63</v>
      </c>
      <c r="E104" s="1" t="s">
        <v>216</v>
      </c>
      <c r="F104" s="1">
        <v>365</v>
      </c>
      <c r="G104" s="1" t="s">
        <v>93</v>
      </c>
      <c r="I104" s="1" t="s">
        <v>84</v>
      </c>
      <c r="J104" s="1" t="s">
        <v>70</v>
      </c>
      <c r="L104" s="1" t="s">
        <v>98</v>
      </c>
      <c r="M104" s="1">
        <v>1</v>
      </c>
      <c r="N104" s="1" t="s">
        <v>99</v>
      </c>
      <c r="Q104" s="1">
        <v>951</v>
      </c>
      <c r="T104" s="1" t="s">
        <v>69</v>
      </c>
      <c r="U104" s="1" t="s">
        <v>70</v>
      </c>
      <c r="V104" s="1" t="s">
        <v>66</v>
      </c>
      <c r="W104" s="1">
        <v>6000</v>
      </c>
      <c r="X104" s="1">
        <v>250</v>
      </c>
      <c r="Y104" s="1">
        <v>3</v>
      </c>
      <c r="AB104" s="1" t="s">
        <v>72</v>
      </c>
      <c r="AC104" s="1" t="s">
        <v>66</v>
      </c>
      <c r="AD104" s="1">
        <v>60</v>
      </c>
      <c r="AF104" s="1">
        <v>200</v>
      </c>
      <c r="AG104" s="1">
        <v>400</v>
      </c>
      <c r="AH104" s="1" t="s">
        <v>66</v>
      </c>
      <c r="AJ104" s="1" t="s">
        <v>70</v>
      </c>
      <c r="AK104" s="1" t="s">
        <v>66</v>
      </c>
      <c r="AM104" s="1" t="s">
        <v>100</v>
      </c>
      <c r="AN104" s="1" t="s">
        <v>73</v>
      </c>
      <c r="AO104" s="1" t="s">
        <v>73</v>
      </c>
      <c r="AP104" s="1" t="s">
        <v>79</v>
      </c>
      <c r="AQ104" s="1" t="s">
        <v>77</v>
      </c>
      <c r="AR104" s="1" t="s">
        <v>74</v>
      </c>
      <c r="AS104" s="1" t="s">
        <v>75</v>
      </c>
      <c r="AT104" s="1" t="s">
        <v>78</v>
      </c>
      <c r="AU104" s="1" t="s">
        <v>76</v>
      </c>
      <c r="AV104" s="1" t="s">
        <v>272</v>
      </c>
      <c r="AW104" s="1">
        <v>90</v>
      </c>
      <c r="AX104" s="1" t="s">
        <v>70</v>
      </c>
      <c r="AY104" s="1" t="s">
        <v>63</v>
      </c>
      <c r="BB104" s="1" t="s">
        <v>66</v>
      </c>
      <c r="BD104" s="1">
        <v>5</v>
      </c>
      <c r="BE104" s="1" t="s">
        <v>66</v>
      </c>
      <c r="BF104" s="1" t="s">
        <v>273</v>
      </c>
      <c r="BG104" s="1" t="s">
        <v>66</v>
      </c>
    </row>
    <row r="105" spans="1:61" ht="15.75" customHeight="1">
      <c r="A105" s="2">
        <v>42158.600047905093</v>
      </c>
      <c r="B105" s="1" t="s">
        <v>61</v>
      </c>
      <c r="C105" s="1" t="s">
        <v>62</v>
      </c>
      <c r="D105" s="1" t="s">
        <v>92</v>
      </c>
      <c r="F105" s="1">
        <v>30</v>
      </c>
      <c r="G105" s="1" t="s">
        <v>93</v>
      </c>
      <c r="I105" s="1" t="s">
        <v>107</v>
      </c>
      <c r="J105" s="1" t="s">
        <v>66</v>
      </c>
      <c r="L105" s="1" t="s">
        <v>67</v>
      </c>
      <c r="M105" s="1" t="s">
        <v>108</v>
      </c>
      <c r="N105" s="1" t="s">
        <v>68</v>
      </c>
      <c r="Q105" s="1">
        <v>1800</v>
      </c>
      <c r="T105" s="1" t="s">
        <v>85</v>
      </c>
      <c r="U105" s="1" t="s">
        <v>66</v>
      </c>
      <c r="V105" s="1" t="s">
        <v>66</v>
      </c>
      <c r="W105" s="1">
        <v>1400</v>
      </c>
      <c r="X105" s="1">
        <v>75</v>
      </c>
      <c r="Y105" s="1">
        <v>1</v>
      </c>
      <c r="AB105" s="1" t="s">
        <v>72</v>
      </c>
      <c r="AC105" s="1" t="s">
        <v>66</v>
      </c>
      <c r="AD105" s="1">
        <v>17</v>
      </c>
      <c r="AF105" s="1">
        <v>600</v>
      </c>
      <c r="AG105" s="1">
        <v>350</v>
      </c>
      <c r="AH105" s="1" t="s">
        <v>66</v>
      </c>
      <c r="AJ105" s="1" t="s">
        <v>70</v>
      </c>
      <c r="AK105" s="1" t="s">
        <v>70</v>
      </c>
      <c r="AM105" s="1" t="s">
        <v>100</v>
      </c>
      <c r="AN105" s="1" t="s">
        <v>73</v>
      </c>
      <c r="AO105" s="1" t="s">
        <v>73</v>
      </c>
      <c r="AP105" s="1" t="s">
        <v>77</v>
      </c>
      <c r="AQ105" s="1" t="s">
        <v>75</v>
      </c>
      <c r="AR105" s="1" t="s">
        <v>79</v>
      </c>
      <c r="AS105" s="1" t="s">
        <v>76</v>
      </c>
      <c r="AT105" s="1" t="s">
        <v>78</v>
      </c>
      <c r="AU105" s="1" t="s">
        <v>74</v>
      </c>
      <c r="AX105" s="1" t="s">
        <v>70</v>
      </c>
      <c r="AY105" s="1" t="s">
        <v>63</v>
      </c>
      <c r="BB105" s="1" t="s">
        <v>70</v>
      </c>
      <c r="BC105" s="1" t="s">
        <v>101</v>
      </c>
      <c r="BD105" s="1">
        <v>5</v>
      </c>
      <c r="BE105" s="1" t="s">
        <v>66</v>
      </c>
      <c r="BF105" s="1" t="s">
        <v>137</v>
      </c>
      <c r="BG105" s="1" t="s">
        <v>66</v>
      </c>
    </row>
    <row r="106" spans="1:61" ht="15.75" customHeight="1">
      <c r="A106" s="2">
        <v>42158.641883344906</v>
      </c>
      <c r="B106" s="1" t="s">
        <v>61</v>
      </c>
      <c r="C106" s="1" t="s">
        <v>62</v>
      </c>
      <c r="D106" s="1" t="s">
        <v>92</v>
      </c>
      <c r="E106" s="1" t="s">
        <v>274</v>
      </c>
      <c r="F106" s="1">
        <v>7</v>
      </c>
      <c r="G106" s="1" t="s">
        <v>64</v>
      </c>
      <c r="I106" s="1" t="s">
        <v>107</v>
      </c>
      <c r="J106" s="1" t="s">
        <v>66</v>
      </c>
      <c r="L106" s="1" t="s">
        <v>67</v>
      </c>
      <c r="M106" s="1">
        <v>1</v>
      </c>
      <c r="N106" s="1" t="s">
        <v>68</v>
      </c>
      <c r="Q106" s="1">
        <v>450</v>
      </c>
      <c r="T106" s="1" t="s">
        <v>69</v>
      </c>
      <c r="U106" s="1" t="s">
        <v>70</v>
      </c>
      <c r="V106" s="1" t="s">
        <v>70</v>
      </c>
      <c r="W106" s="1">
        <v>1700</v>
      </c>
      <c r="X106" s="1">
        <v>200</v>
      </c>
      <c r="Y106" s="1">
        <v>2</v>
      </c>
      <c r="AB106" s="1" t="s">
        <v>72</v>
      </c>
      <c r="AC106" s="1" t="s">
        <v>66</v>
      </c>
      <c r="AD106" s="1">
        <v>25</v>
      </c>
      <c r="AF106" s="1">
        <v>0</v>
      </c>
      <c r="AG106" s="1">
        <v>0</v>
      </c>
      <c r="AH106" s="1" t="s">
        <v>70</v>
      </c>
      <c r="AI106" s="1">
        <v>3000</v>
      </c>
      <c r="AJ106" s="1" t="s">
        <v>66</v>
      </c>
      <c r="AK106" s="1" t="s">
        <v>70</v>
      </c>
      <c r="AL106" s="4">
        <v>40000</v>
      </c>
      <c r="AM106" s="1" t="s">
        <v>73</v>
      </c>
      <c r="AN106" s="1" t="s">
        <v>73</v>
      </c>
      <c r="AO106" s="1" t="s">
        <v>73</v>
      </c>
      <c r="AP106" s="1" t="s">
        <v>75</v>
      </c>
      <c r="AQ106" s="1" t="s">
        <v>76</v>
      </c>
      <c r="AR106" s="1" t="s">
        <v>79</v>
      </c>
      <c r="AS106" s="1" t="s">
        <v>77</v>
      </c>
      <c r="AT106" s="1" t="s">
        <v>78</v>
      </c>
      <c r="AU106" s="1" t="s">
        <v>74</v>
      </c>
      <c r="AW106" s="3">
        <v>1</v>
      </c>
      <c r="AX106" s="1" t="s">
        <v>70</v>
      </c>
      <c r="AY106" s="1" t="s">
        <v>63</v>
      </c>
      <c r="BB106" s="1" t="s">
        <v>66</v>
      </c>
      <c r="BD106" s="1">
        <v>5</v>
      </c>
      <c r="BE106" s="1" t="s">
        <v>66</v>
      </c>
      <c r="BG106" s="1" t="s">
        <v>70</v>
      </c>
    </row>
    <row r="107" spans="1:61" ht="15.75" customHeight="1">
      <c r="A107" s="2">
        <v>42158.884627962965</v>
      </c>
      <c r="B107" s="1" t="s">
        <v>61</v>
      </c>
      <c r="C107" s="1" t="s">
        <v>62</v>
      </c>
      <c r="D107" s="1" t="s">
        <v>63</v>
      </c>
      <c r="E107" s="1" t="s">
        <v>106</v>
      </c>
      <c r="F107" s="1">
        <v>10</v>
      </c>
      <c r="G107" s="1" t="s">
        <v>64</v>
      </c>
      <c r="I107" s="1" t="s">
        <v>65</v>
      </c>
      <c r="J107" s="1" t="s">
        <v>66</v>
      </c>
      <c r="L107" s="1" t="s">
        <v>98</v>
      </c>
      <c r="M107" s="1">
        <v>1</v>
      </c>
      <c r="N107" s="1" t="s">
        <v>68</v>
      </c>
      <c r="Q107" s="1">
        <v>500</v>
      </c>
      <c r="T107" s="1" t="s">
        <v>85</v>
      </c>
      <c r="U107" s="1" t="s">
        <v>70</v>
      </c>
      <c r="V107" s="1" t="s">
        <v>66</v>
      </c>
      <c r="W107" s="1">
        <v>1577.36</v>
      </c>
      <c r="X107" s="1">
        <v>75</v>
      </c>
      <c r="Y107" s="1" t="s">
        <v>71</v>
      </c>
      <c r="AB107" s="1" t="s">
        <v>72</v>
      </c>
      <c r="AC107" s="1" t="s">
        <v>66</v>
      </c>
      <c r="AD107" s="1">
        <v>25</v>
      </c>
      <c r="AF107" s="1">
        <v>100</v>
      </c>
      <c r="AG107" s="1">
        <v>0</v>
      </c>
      <c r="AH107" s="1" t="s">
        <v>66</v>
      </c>
      <c r="AJ107" s="1" t="s">
        <v>70</v>
      </c>
      <c r="AK107" s="1" t="s">
        <v>70</v>
      </c>
      <c r="AL107" s="1">
        <v>16000</v>
      </c>
      <c r="AM107" s="1" t="s">
        <v>100</v>
      </c>
      <c r="AN107" s="1" t="s">
        <v>100</v>
      </c>
      <c r="AO107" s="1" t="s">
        <v>100</v>
      </c>
      <c r="AP107" s="1" t="s">
        <v>75</v>
      </c>
      <c r="AQ107" s="1" t="s">
        <v>76</v>
      </c>
      <c r="AR107" s="1" t="s">
        <v>79</v>
      </c>
      <c r="AS107" s="1" t="s">
        <v>74</v>
      </c>
      <c r="AT107" s="1" t="s">
        <v>78</v>
      </c>
      <c r="AU107" s="1" t="s">
        <v>77</v>
      </c>
      <c r="AW107" s="1">
        <v>90</v>
      </c>
      <c r="AX107" s="1" t="s">
        <v>70</v>
      </c>
      <c r="AY107" s="1" t="s">
        <v>63</v>
      </c>
      <c r="BB107" s="1" t="s">
        <v>66</v>
      </c>
      <c r="BD107" s="1">
        <v>5</v>
      </c>
      <c r="BE107" s="1" t="s">
        <v>66</v>
      </c>
      <c r="BF107" s="1" t="s">
        <v>275</v>
      </c>
      <c r="BG107" s="1" t="s">
        <v>70</v>
      </c>
    </row>
    <row r="108" spans="1:61" ht="15.75" customHeight="1">
      <c r="A108" s="2">
        <v>42159.472808379629</v>
      </c>
      <c r="B108" s="1" t="s">
        <v>61</v>
      </c>
      <c r="C108" s="1" t="s">
        <v>62</v>
      </c>
      <c r="D108" s="1" t="s">
        <v>63</v>
      </c>
      <c r="G108" s="1" t="s">
        <v>64</v>
      </c>
      <c r="I108" s="1" t="s">
        <v>107</v>
      </c>
      <c r="J108" s="1" t="s">
        <v>70</v>
      </c>
      <c r="K108" s="1">
        <v>800</v>
      </c>
      <c r="L108" s="1" t="s">
        <v>67</v>
      </c>
      <c r="M108" s="1" t="s">
        <v>108</v>
      </c>
      <c r="N108" s="1" t="s">
        <v>99</v>
      </c>
      <c r="Q108" s="1">
        <v>350</v>
      </c>
      <c r="T108" s="1" t="s">
        <v>85</v>
      </c>
      <c r="U108" s="1" t="s">
        <v>70</v>
      </c>
      <c r="V108" s="1" t="s">
        <v>66</v>
      </c>
      <c r="W108" s="1">
        <v>1600</v>
      </c>
      <c r="X108" s="1">
        <v>80</v>
      </c>
      <c r="Y108" s="1">
        <v>1</v>
      </c>
      <c r="AB108" s="1" t="s">
        <v>121</v>
      </c>
      <c r="AC108" s="1" t="s">
        <v>66</v>
      </c>
      <c r="AF108" s="1">
        <v>0</v>
      </c>
      <c r="AG108" s="1">
        <v>0</v>
      </c>
      <c r="AH108" s="1" t="s">
        <v>66</v>
      </c>
      <c r="AJ108" s="1" t="s">
        <v>70</v>
      </c>
      <c r="AK108" s="1" t="s">
        <v>66</v>
      </c>
      <c r="AN108" s="1" t="s">
        <v>110</v>
      </c>
      <c r="AO108" s="1" t="s">
        <v>110</v>
      </c>
      <c r="AP108" s="1" t="s">
        <v>74</v>
      </c>
      <c r="AQ108" s="1" t="s">
        <v>75</v>
      </c>
      <c r="AR108" s="1" t="s">
        <v>77</v>
      </c>
      <c r="AS108" s="1" t="s">
        <v>79</v>
      </c>
      <c r="AT108" s="1" t="s">
        <v>78</v>
      </c>
      <c r="AU108" s="1" t="s">
        <v>76</v>
      </c>
      <c r="AW108" s="1">
        <v>80</v>
      </c>
      <c r="AX108" s="1" t="s">
        <v>66</v>
      </c>
      <c r="AZ108" s="1" t="s">
        <v>66</v>
      </c>
      <c r="BA108" s="1">
        <v>5</v>
      </c>
      <c r="BE108" s="1" t="s">
        <v>70</v>
      </c>
      <c r="BH108" s="1" t="s">
        <v>159</v>
      </c>
      <c r="BI108" s="1" t="s">
        <v>66</v>
      </c>
    </row>
    <row r="109" spans="1:61" ht="15.75" customHeight="1">
      <c r="A109" s="2">
        <v>42159.636275532408</v>
      </c>
      <c r="B109" s="1" t="s">
        <v>61</v>
      </c>
      <c r="C109" s="1" t="s">
        <v>62</v>
      </c>
      <c r="D109" s="1" t="s">
        <v>63</v>
      </c>
      <c r="E109" s="1" t="s">
        <v>106</v>
      </c>
      <c r="F109" s="1">
        <v>1</v>
      </c>
      <c r="G109" s="1" t="s">
        <v>93</v>
      </c>
      <c r="I109" s="1" t="s">
        <v>84</v>
      </c>
      <c r="J109" s="1" t="s">
        <v>66</v>
      </c>
      <c r="L109" s="1" t="s">
        <v>94</v>
      </c>
      <c r="M109" s="1">
        <v>1</v>
      </c>
      <c r="N109" s="1" t="s">
        <v>68</v>
      </c>
      <c r="Q109" s="1">
        <v>540</v>
      </c>
      <c r="T109" s="1" t="s">
        <v>69</v>
      </c>
      <c r="U109" s="1" t="s">
        <v>70</v>
      </c>
      <c r="V109" s="1" t="s">
        <v>66</v>
      </c>
      <c r="W109" s="1">
        <v>0</v>
      </c>
      <c r="Y109" s="1">
        <v>2</v>
      </c>
      <c r="AB109" s="1" t="s">
        <v>72</v>
      </c>
      <c r="AC109" s="1" t="s">
        <v>66</v>
      </c>
      <c r="AD109" s="1">
        <v>50</v>
      </c>
      <c r="AF109" s="1">
        <v>100</v>
      </c>
      <c r="AG109" s="1">
        <v>500</v>
      </c>
      <c r="AH109" s="1" t="s">
        <v>70</v>
      </c>
      <c r="AI109" s="1">
        <v>3000</v>
      </c>
      <c r="AJ109" s="1" t="s">
        <v>66</v>
      </c>
      <c r="AK109" s="1" t="s">
        <v>66</v>
      </c>
      <c r="AM109" s="1" t="s">
        <v>100</v>
      </c>
      <c r="AN109" s="1" t="s">
        <v>100</v>
      </c>
      <c r="AO109" s="1" t="s">
        <v>100</v>
      </c>
      <c r="AP109" s="1" t="s">
        <v>77</v>
      </c>
      <c r="AQ109" s="1" t="s">
        <v>74</v>
      </c>
      <c r="AR109" s="1" t="s">
        <v>79</v>
      </c>
      <c r="AS109" s="1" t="s">
        <v>78</v>
      </c>
      <c r="AT109" s="1" t="s">
        <v>76</v>
      </c>
      <c r="AU109" s="1" t="s">
        <v>75</v>
      </c>
      <c r="AY109" s="1" t="s">
        <v>276</v>
      </c>
      <c r="BB109" s="1" t="s">
        <v>70</v>
      </c>
      <c r="BC109" s="1" t="s">
        <v>112</v>
      </c>
      <c r="BD109" s="1">
        <v>5</v>
      </c>
      <c r="BE109" s="1" t="s">
        <v>66</v>
      </c>
    </row>
    <row r="110" spans="1:61" ht="15.75" customHeight="1">
      <c r="A110" s="2">
        <v>42159.683454560189</v>
      </c>
      <c r="B110" s="1" t="s">
        <v>61</v>
      </c>
      <c r="C110" s="1" t="s">
        <v>104</v>
      </c>
      <c r="D110" s="1" t="s">
        <v>63</v>
      </c>
      <c r="G110" s="1" t="s">
        <v>93</v>
      </c>
      <c r="I110" s="1" t="s">
        <v>65</v>
      </c>
      <c r="J110" s="1" t="s">
        <v>66</v>
      </c>
      <c r="L110" s="1" t="s">
        <v>67</v>
      </c>
      <c r="M110" s="1">
        <v>1</v>
      </c>
      <c r="N110" s="1" t="s">
        <v>68</v>
      </c>
      <c r="Q110" s="1">
        <v>500</v>
      </c>
      <c r="T110" s="1" t="s">
        <v>69</v>
      </c>
      <c r="U110" s="1" t="s">
        <v>70</v>
      </c>
      <c r="V110" s="1" t="s">
        <v>66</v>
      </c>
      <c r="W110" s="1">
        <v>1700</v>
      </c>
      <c r="X110" s="1">
        <v>40</v>
      </c>
      <c r="Y110" s="1">
        <v>4</v>
      </c>
      <c r="AB110" s="1" t="s">
        <v>72</v>
      </c>
      <c r="AC110" s="1" t="s">
        <v>66</v>
      </c>
      <c r="AD110" s="1">
        <v>15</v>
      </c>
      <c r="AF110" s="1">
        <v>30</v>
      </c>
      <c r="AG110" s="1">
        <v>100</v>
      </c>
      <c r="AH110" s="1" t="s">
        <v>66</v>
      </c>
      <c r="AJ110" s="1" t="s">
        <v>66</v>
      </c>
      <c r="AK110" s="1" t="s">
        <v>66</v>
      </c>
      <c r="AM110" s="1" t="s">
        <v>73</v>
      </c>
      <c r="AN110" s="1" t="s">
        <v>100</v>
      </c>
      <c r="AO110" s="1" t="s">
        <v>73</v>
      </c>
      <c r="AP110" s="1" t="s">
        <v>75</v>
      </c>
      <c r="AQ110" s="1" t="s">
        <v>76</v>
      </c>
      <c r="AR110" s="1" t="s">
        <v>78</v>
      </c>
      <c r="AS110" s="1" t="s">
        <v>79</v>
      </c>
      <c r="AT110" s="1" t="s">
        <v>74</v>
      </c>
      <c r="AU110" s="1" t="s">
        <v>77</v>
      </c>
      <c r="AW110" s="3">
        <v>1</v>
      </c>
      <c r="AX110" s="1" t="s">
        <v>70</v>
      </c>
      <c r="AY110" s="1" t="s">
        <v>92</v>
      </c>
      <c r="BB110" s="1" t="s">
        <v>66</v>
      </c>
      <c r="BD110" s="1">
        <v>4</v>
      </c>
      <c r="BE110" s="1" t="s">
        <v>66</v>
      </c>
      <c r="BF110" s="1" t="s">
        <v>167</v>
      </c>
      <c r="BG110" s="1" t="s">
        <v>70</v>
      </c>
    </row>
    <row r="111" spans="1:61" ht="15.75" customHeight="1">
      <c r="A111" s="2">
        <v>42159.685204004629</v>
      </c>
      <c r="B111" s="1" t="s">
        <v>61</v>
      </c>
      <c r="C111" s="1" t="s">
        <v>62</v>
      </c>
      <c r="D111" s="1" t="s">
        <v>63</v>
      </c>
      <c r="G111" s="1" t="s">
        <v>64</v>
      </c>
      <c r="I111" s="1" t="s">
        <v>65</v>
      </c>
      <c r="J111" s="1" t="s">
        <v>66</v>
      </c>
      <c r="L111" s="1" t="s">
        <v>67</v>
      </c>
      <c r="M111" s="1">
        <v>1</v>
      </c>
      <c r="N111" s="1" t="s">
        <v>68</v>
      </c>
      <c r="Q111" s="1">
        <v>600</v>
      </c>
      <c r="T111" s="1" t="s">
        <v>85</v>
      </c>
      <c r="U111" s="1" t="s">
        <v>70</v>
      </c>
      <c r="V111" s="1" t="s">
        <v>66</v>
      </c>
      <c r="W111" s="1">
        <v>1600</v>
      </c>
      <c r="X111" s="1">
        <v>60</v>
      </c>
      <c r="Y111" s="1">
        <v>1</v>
      </c>
      <c r="AB111" s="1" t="s">
        <v>220</v>
      </c>
      <c r="AC111" s="1" t="s">
        <v>70</v>
      </c>
      <c r="AD111" s="1">
        <v>25</v>
      </c>
      <c r="AF111" s="1">
        <v>41</v>
      </c>
      <c r="AG111" s="1">
        <v>70</v>
      </c>
      <c r="AH111" s="1" t="s">
        <v>66</v>
      </c>
      <c r="AJ111" s="1" t="s">
        <v>66</v>
      </c>
      <c r="AK111" s="1" t="s">
        <v>70</v>
      </c>
      <c r="AL111" s="1">
        <v>42000</v>
      </c>
      <c r="AM111" s="1" t="s">
        <v>73</v>
      </c>
      <c r="AN111" s="1" t="s">
        <v>73</v>
      </c>
      <c r="AO111" s="1" t="s">
        <v>73</v>
      </c>
      <c r="AP111" s="1" t="s">
        <v>75</v>
      </c>
      <c r="AQ111" s="1" t="s">
        <v>76</v>
      </c>
      <c r="AR111" s="1" t="s">
        <v>79</v>
      </c>
      <c r="AS111" s="1" t="s">
        <v>78</v>
      </c>
      <c r="AT111" s="1" t="s">
        <v>74</v>
      </c>
      <c r="AU111" s="1" t="s">
        <v>77</v>
      </c>
      <c r="AW111" s="1">
        <v>100</v>
      </c>
      <c r="AX111" s="1" t="s">
        <v>70</v>
      </c>
      <c r="AY111" s="1" t="s">
        <v>63</v>
      </c>
      <c r="BB111" s="1" t="s">
        <v>66</v>
      </c>
      <c r="BD111" s="1">
        <v>5</v>
      </c>
      <c r="BE111" s="1" t="s">
        <v>66</v>
      </c>
      <c r="BF111" s="1" t="s">
        <v>214</v>
      </c>
      <c r="BG111" s="1" t="s">
        <v>70</v>
      </c>
    </row>
    <row r="112" spans="1:61" ht="15.75" customHeight="1">
      <c r="A112" s="2">
        <v>42159.691102222219</v>
      </c>
      <c r="B112" s="1" t="s">
        <v>61</v>
      </c>
      <c r="C112" s="1" t="s">
        <v>62</v>
      </c>
      <c r="D112" s="1" t="s">
        <v>63</v>
      </c>
      <c r="G112" s="1" t="s">
        <v>64</v>
      </c>
      <c r="I112" s="1" t="s">
        <v>84</v>
      </c>
      <c r="J112" s="1" t="s">
        <v>66</v>
      </c>
      <c r="L112" s="1" t="s">
        <v>67</v>
      </c>
      <c r="M112" s="1" t="s">
        <v>108</v>
      </c>
      <c r="N112" s="1" t="s">
        <v>68</v>
      </c>
      <c r="Q112" s="1">
        <v>900</v>
      </c>
      <c r="T112" s="1" t="s">
        <v>85</v>
      </c>
      <c r="U112" s="1" t="s">
        <v>70</v>
      </c>
      <c r="V112" s="1" t="s">
        <v>66</v>
      </c>
      <c r="W112" s="1">
        <v>800</v>
      </c>
      <c r="X112" s="1">
        <v>50</v>
      </c>
      <c r="Y112" s="1">
        <v>2</v>
      </c>
      <c r="AB112" s="1" t="s">
        <v>72</v>
      </c>
      <c r="AC112" s="1" t="s">
        <v>66</v>
      </c>
      <c r="AD112" s="1">
        <v>10</v>
      </c>
      <c r="AF112" s="1">
        <v>150</v>
      </c>
      <c r="AG112" s="1">
        <v>0</v>
      </c>
      <c r="AH112" s="1" t="s">
        <v>66</v>
      </c>
      <c r="AJ112" s="1" t="s">
        <v>70</v>
      </c>
      <c r="AK112" s="1" t="s">
        <v>66</v>
      </c>
      <c r="AM112" s="1" t="s">
        <v>100</v>
      </c>
      <c r="AN112" s="1" t="s">
        <v>73</v>
      </c>
      <c r="AO112" s="1" t="s">
        <v>73</v>
      </c>
      <c r="AP112" s="1" t="s">
        <v>75</v>
      </c>
      <c r="AQ112" s="1" t="s">
        <v>79</v>
      </c>
      <c r="AR112" s="1" t="s">
        <v>74</v>
      </c>
      <c r="AS112" s="1" t="s">
        <v>77</v>
      </c>
      <c r="AT112" s="1" t="s">
        <v>78</v>
      </c>
      <c r="AU112" s="1" t="s">
        <v>76</v>
      </c>
      <c r="AW112" s="3">
        <v>0.92</v>
      </c>
      <c r="AX112" s="1" t="s">
        <v>70</v>
      </c>
      <c r="AY112" s="1" t="s">
        <v>63</v>
      </c>
      <c r="BB112" s="1" t="s">
        <v>66</v>
      </c>
      <c r="BD112" s="1">
        <v>5</v>
      </c>
      <c r="BE112" s="1" t="s">
        <v>66</v>
      </c>
      <c r="BF112" s="1" t="s">
        <v>277</v>
      </c>
      <c r="BG112" s="1" t="s">
        <v>70</v>
      </c>
    </row>
    <row r="113" spans="1:61" ht="15.75" customHeight="1">
      <c r="A113" s="2">
        <v>42159.700775613426</v>
      </c>
      <c r="B113" s="1" t="s">
        <v>61</v>
      </c>
      <c r="C113" s="1" t="s">
        <v>62</v>
      </c>
      <c r="D113" s="1" t="s">
        <v>63</v>
      </c>
      <c r="G113" s="1" t="s">
        <v>64</v>
      </c>
      <c r="I113" s="1" t="s">
        <v>84</v>
      </c>
      <c r="J113" s="1" t="s">
        <v>66</v>
      </c>
      <c r="L113" s="1" t="s">
        <v>67</v>
      </c>
      <c r="M113" s="1">
        <v>1</v>
      </c>
      <c r="N113" s="1" t="s">
        <v>68</v>
      </c>
      <c r="Q113" s="1">
        <v>520</v>
      </c>
      <c r="T113" s="1" t="s">
        <v>85</v>
      </c>
      <c r="U113" s="1" t="s">
        <v>70</v>
      </c>
      <c r="V113" s="1" t="s">
        <v>66</v>
      </c>
      <c r="W113" s="1">
        <v>880</v>
      </c>
      <c r="X113" s="1">
        <v>100</v>
      </c>
      <c r="Y113" s="1">
        <v>1</v>
      </c>
      <c r="AB113" s="1" t="s">
        <v>72</v>
      </c>
      <c r="AC113" s="1" t="s">
        <v>66</v>
      </c>
      <c r="AD113" s="1">
        <v>25</v>
      </c>
      <c r="AH113" s="1" t="s">
        <v>66</v>
      </c>
      <c r="AJ113" s="1" t="s">
        <v>70</v>
      </c>
      <c r="AK113" s="1" t="s">
        <v>66</v>
      </c>
      <c r="AM113" s="1" t="s">
        <v>205</v>
      </c>
      <c r="AN113" s="1" t="s">
        <v>73</v>
      </c>
      <c r="AO113" s="1" t="s">
        <v>100</v>
      </c>
      <c r="AP113" s="1" t="s">
        <v>77</v>
      </c>
      <c r="AQ113" s="1" t="s">
        <v>75</v>
      </c>
      <c r="AR113" s="1" t="s">
        <v>79</v>
      </c>
      <c r="AS113" s="1" t="s">
        <v>74</v>
      </c>
      <c r="AT113" s="1" t="s">
        <v>78</v>
      </c>
      <c r="AU113" s="1" t="s">
        <v>76</v>
      </c>
      <c r="AW113" s="1">
        <v>100</v>
      </c>
      <c r="AX113" s="1" t="s">
        <v>70</v>
      </c>
      <c r="AY113" s="1" t="s">
        <v>63</v>
      </c>
      <c r="BB113" s="1" t="s">
        <v>66</v>
      </c>
      <c r="BD113" s="1">
        <v>5</v>
      </c>
      <c r="BE113" s="1" t="s">
        <v>66</v>
      </c>
      <c r="BF113" s="1" t="s">
        <v>278</v>
      </c>
      <c r="BG113" s="1" t="s">
        <v>70</v>
      </c>
    </row>
    <row r="114" spans="1:61" ht="15.75" customHeight="1">
      <c r="A114" s="2">
        <v>42159.728912152779</v>
      </c>
      <c r="B114" s="1" t="s">
        <v>61</v>
      </c>
      <c r="C114" s="1" t="s">
        <v>62</v>
      </c>
      <c r="D114" s="1" t="s">
        <v>63</v>
      </c>
      <c r="E114" s="1" t="s">
        <v>82</v>
      </c>
      <c r="F114" s="1">
        <v>5</v>
      </c>
      <c r="G114" s="1" t="s">
        <v>93</v>
      </c>
      <c r="I114" s="1" t="s">
        <v>84</v>
      </c>
      <c r="J114" s="1" t="s">
        <v>66</v>
      </c>
      <c r="L114" s="1" t="s">
        <v>67</v>
      </c>
      <c r="M114" s="1">
        <v>1</v>
      </c>
      <c r="N114" s="1" t="s">
        <v>68</v>
      </c>
      <c r="Q114" s="1">
        <v>700</v>
      </c>
      <c r="T114" s="1" t="s">
        <v>69</v>
      </c>
      <c r="U114" s="1" t="s">
        <v>70</v>
      </c>
      <c r="V114" s="1" t="s">
        <v>66</v>
      </c>
      <c r="W114" s="1">
        <v>800</v>
      </c>
      <c r="X114" s="1">
        <v>130</v>
      </c>
      <c r="Y114" s="1">
        <v>1</v>
      </c>
      <c r="AB114" s="1" t="s">
        <v>72</v>
      </c>
      <c r="AC114" s="1" t="s">
        <v>66</v>
      </c>
      <c r="AD114" s="1">
        <v>10</v>
      </c>
      <c r="AF114" s="1">
        <v>200</v>
      </c>
      <c r="AG114" s="1">
        <v>600</v>
      </c>
      <c r="AH114" s="1" t="s">
        <v>70</v>
      </c>
      <c r="AI114" s="1">
        <v>2000</v>
      </c>
      <c r="AJ114" s="1" t="s">
        <v>70</v>
      </c>
      <c r="AK114" s="1" t="s">
        <v>66</v>
      </c>
      <c r="AM114" s="1" t="s">
        <v>100</v>
      </c>
      <c r="AN114" s="1" t="s">
        <v>73</v>
      </c>
      <c r="AO114" s="1" t="s">
        <v>73</v>
      </c>
      <c r="AP114" s="1" t="s">
        <v>79</v>
      </c>
      <c r="AQ114" s="1" t="s">
        <v>76</v>
      </c>
      <c r="AR114" s="1" t="s">
        <v>77</v>
      </c>
      <c r="AS114" s="1" t="s">
        <v>74</v>
      </c>
      <c r="AT114" s="1" t="s">
        <v>78</v>
      </c>
      <c r="AU114" s="1" t="s">
        <v>75</v>
      </c>
      <c r="AX114" s="1" t="s">
        <v>70</v>
      </c>
      <c r="AY114" s="1" t="s">
        <v>63</v>
      </c>
      <c r="BB114" s="1" t="s">
        <v>66</v>
      </c>
      <c r="BD114" s="1">
        <v>5</v>
      </c>
      <c r="BE114" s="1" t="s">
        <v>66</v>
      </c>
      <c r="BF114" s="1" t="s">
        <v>187</v>
      </c>
      <c r="BG114" s="1" t="s">
        <v>66</v>
      </c>
    </row>
    <row r="115" spans="1:61" ht="15.75" customHeight="1">
      <c r="A115" s="2">
        <v>42159.816835381949</v>
      </c>
      <c r="B115" s="1" t="s">
        <v>61</v>
      </c>
      <c r="C115" s="1" t="s">
        <v>62</v>
      </c>
      <c r="D115" s="1" t="s">
        <v>63</v>
      </c>
      <c r="F115" s="1">
        <v>2</v>
      </c>
      <c r="G115" s="1" t="s">
        <v>64</v>
      </c>
      <c r="I115" s="1" t="s">
        <v>84</v>
      </c>
      <c r="J115" s="1" t="s">
        <v>66</v>
      </c>
      <c r="L115" s="1" t="s">
        <v>98</v>
      </c>
      <c r="M115" s="1">
        <v>2</v>
      </c>
      <c r="N115" s="1" t="s">
        <v>68</v>
      </c>
      <c r="Q115" s="1">
        <v>0</v>
      </c>
      <c r="T115" s="1" t="s">
        <v>69</v>
      </c>
      <c r="U115" s="1" t="s">
        <v>70</v>
      </c>
      <c r="V115" s="1" t="s">
        <v>66</v>
      </c>
      <c r="W115" s="1">
        <v>1800</v>
      </c>
      <c r="X115" s="1">
        <v>100</v>
      </c>
      <c r="Y115" s="1" t="s">
        <v>71</v>
      </c>
      <c r="AB115" s="1" t="s">
        <v>72</v>
      </c>
      <c r="AC115" s="1" t="s">
        <v>66</v>
      </c>
      <c r="AD115" s="1">
        <v>25</v>
      </c>
      <c r="AF115" s="1">
        <v>0</v>
      </c>
      <c r="AG115" s="1">
        <v>0</v>
      </c>
      <c r="AH115" s="1" t="s">
        <v>66</v>
      </c>
      <c r="AJ115" s="1" t="s">
        <v>70</v>
      </c>
      <c r="AK115" s="1" t="s">
        <v>66</v>
      </c>
      <c r="AM115" s="1" t="s">
        <v>279</v>
      </c>
      <c r="AN115" s="1" t="s">
        <v>100</v>
      </c>
      <c r="AO115" s="1" t="s">
        <v>73</v>
      </c>
      <c r="AP115" s="1" t="s">
        <v>75</v>
      </c>
      <c r="AQ115" s="1" t="s">
        <v>76</v>
      </c>
      <c r="AR115" s="1" t="s">
        <v>77</v>
      </c>
      <c r="AS115" s="1" t="s">
        <v>74</v>
      </c>
      <c r="AT115" s="1" t="s">
        <v>78</v>
      </c>
      <c r="AU115" s="1" t="s">
        <v>79</v>
      </c>
      <c r="AW115" s="1" t="s">
        <v>280</v>
      </c>
      <c r="AX115" s="1" t="s">
        <v>66</v>
      </c>
      <c r="AZ115" s="1" t="s">
        <v>66</v>
      </c>
      <c r="BA115" s="1">
        <v>2</v>
      </c>
      <c r="BE115" s="1" t="s">
        <v>66</v>
      </c>
      <c r="BH115" s="1" t="s">
        <v>184</v>
      </c>
      <c r="BI115" s="1" t="s">
        <v>70</v>
      </c>
    </row>
    <row r="116" spans="1:61" ht="15.75" customHeight="1">
      <c r="A116" s="2">
        <v>42159.861692858802</v>
      </c>
      <c r="B116" s="1" t="s">
        <v>61</v>
      </c>
      <c r="C116" s="1" t="s">
        <v>104</v>
      </c>
      <c r="D116" s="1" t="s">
        <v>63</v>
      </c>
      <c r="G116" s="1" t="s">
        <v>93</v>
      </c>
      <c r="I116" s="1" t="s">
        <v>84</v>
      </c>
      <c r="J116" s="1" t="s">
        <v>66</v>
      </c>
      <c r="L116" s="1" t="s">
        <v>98</v>
      </c>
      <c r="M116" s="1">
        <v>1</v>
      </c>
      <c r="N116" s="1" t="s">
        <v>68</v>
      </c>
      <c r="Q116" s="1">
        <v>700</v>
      </c>
      <c r="T116" s="1" t="s">
        <v>69</v>
      </c>
      <c r="U116" s="1" t="s">
        <v>70</v>
      </c>
      <c r="V116" s="1" t="s">
        <v>66</v>
      </c>
      <c r="W116" s="1">
        <v>1011</v>
      </c>
      <c r="X116" s="1">
        <v>50</v>
      </c>
      <c r="Y116" s="1">
        <v>2</v>
      </c>
      <c r="AB116" s="1" t="s">
        <v>72</v>
      </c>
      <c r="AC116" s="1" t="s">
        <v>66</v>
      </c>
      <c r="AD116" s="1">
        <v>45</v>
      </c>
      <c r="AF116" s="1">
        <v>0</v>
      </c>
      <c r="AG116" s="1">
        <v>0</v>
      </c>
      <c r="AH116" s="1" t="s">
        <v>66</v>
      </c>
      <c r="AJ116" s="1" t="s">
        <v>70</v>
      </c>
      <c r="AK116" s="1" t="s">
        <v>66</v>
      </c>
      <c r="AM116" s="1" t="s">
        <v>73</v>
      </c>
      <c r="AN116" s="1" t="s">
        <v>73</v>
      </c>
      <c r="AO116" s="1" t="s">
        <v>73</v>
      </c>
      <c r="AP116" s="1" t="s">
        <v>77</v>
      </c>
      <c r="AQ116" s="1" t="s">
        <v>76</v>
      </c>
      <c r="AR116" s="1" t="s">
        <v>78</v>
      </c>
      <c r="AS116" s="1" t="s">
        <v>74</v>
      </c>
      <c r="AT116" s="1" t="s">
        <v>79</v>
      </c>
      <c r="AU116" s="1" t="s">
        <v>75</v>
      </c>
      <c r="AV116" s="1" t="s">
        <v>281</v>
      </c>
      <c r="AW116" s="1">
        <v>100</v>
      </c>
      <c r="AX116" s="1" t="s">
        <v>70</v>
      </c>
      <c r="AY116" s="1" t="s">
        <v>63</v>
      </c>
      <c r="BB116" s="1" t="s">
        <v>66</v>
      </c>
      <c r="BD116" s="1">
        <v>5</v>
      </c>
      <c r="BE116" s="1" t="s">
        <v>66</v>
      </c>
      <c r="BF116" s="1" t="s">
        <v>167</v>
      </c>
      <c r="BG116" s="1" t="s">
        <v>66</v>
      </c>
    </row>
    <row r="117" spans="1:61" ht="15.75" customHeight="1">
      <c r="A117" s="2">
        <v>42159.935942303244</v>
      </c>
      <c r="B117" s="1" t="s">
        <v>61</v>
      </c>
      <c r="C117" s="1" t="s">
        <v>62</v>
      </c>
      <c r="D117" s="1" t="s">
        <v>63</v>
      </c>
      <c r="G117" s="1" t="s">
        <v>64</v>
      </c>
      <c r="I117" s="1" t="s">
        <v>84</v>
      </c>
      <c r="J117" s="1" t="s">
        <v>66</v>
      </c>
      <c r="L117" s="1" t="s">
        <v>98</v>
      </c>
      <c r="M117" s="1" t="s">
        <v>108</v>
      </c>
      <c r="N117" s="1" t="s">
        <v>99</v>
      </c>
      <c r="Q117" s="1">
        <v>1200</v>
      </c>
      <c r="T117" s="1" t="s">
        <v>69</v>
      </c>
      <c r="U117" s="1" t="s">
        <v>70</v>
      </c>
      <c r="V117" s="1" t="s">
        <v>66</v>
      </c>
      <c r="W117" s="1">
        <v>2400</v>
      </c>
      <c r="X117" s="1">
        <v>50</v>
      </c>
      <c r="Y117" s="1" t="s">
        <v>71</v>
      </c>
      <c r="AB117" s="1" t="s">
        <v>72</v>
      </c>
      <c r="AC117" s="1" t="s">
        <v>66</v>
      </c>
      <c r="AD117" s="1">
        <v>20</v>
      </c>
      <c r="AF117" s="1">
        <v>100</v>
      </c>
      <c r="AG117" s="1">
        <v>0</v>
      </c>
      <c r="AH117" s="1" t="s">
        <v>66</v>
      </c>
      <c r="AJ117" s="1" t="s">
        <v>66</v>
      </c>
      <c r="AK117" s="1" t="s">
        <v>66</v>
      </c>
      <c r="AM117" s="1" t="s">
        <v>100</v>
      </c>
      <c r="AN117" s="1" t="s">
        <v>100</v>
      </c>
      <c r="AO117" s="1" t="s">
        <v>100</v>
      </c>
      <c r="AP117" s="1" t="s">
        <v>75</v>
      </c>
      <c r="AQ117" s="1" t="s">
        <v>79</v>
      </c>
      <c r="AR117" s="1" t="s">
        <v>77</v>
      </c>
      <c r="AT117" s="1" t="s">
        <v>76</v>
      </c>
      <c r="AU117" s="1" t="s">
        <v>74</v>
      </c>
      <c r="AW117" s="1" t="s">
        <v>282</v>
      </c>
      <c r="AX117" s="1" t="s">
        <v>70</v>
      </c>
      <c r="AY117" s="1" t="s">
        <v>63</v>
      </c>
      <c r="BB117" s="1" t="s">
        <v>70</v>
      </c>
      <c r="BC117" s="1" t="s">
        <v>101</v>
      </c>
      <c r="BD117" s="1">
        <v>4</v>
      </c>
      <c r="BE117" s="1" t="s">
        <v>66</v>
      </c>
      <c r="BF117" s="1" t="s">
        <v>283</v>
      </c>
      <c r="BG117" s="1" t="s">
        <v>70</v>
      </c>
    </row>
    <row r="118" spans="1:61" ht="15.75" customHeight="1">
      <c r="A118" s="2">
        <v>42159.936349490745</v>
      </c>
      <c r="B118" s="1" t="s">
        <v>61</v>
      </c>
      <c r="C118" s="1" t="s">
        <v>62</v>
      </c>
      <c r="D118" s="1" t="s">
        <v>63</v>
      </c>
      <c r="G118" s="1" t="s">
        <v>64</v>
      </c>
      <c r="I118" s="1" t="s">
        <v>84</v>
      </c>
      <c r="J118" s="1" t="s">
        <v>66</v>
      </c>
      <c r="L118" s="1" t="s">
        <v>98</v>
      </c>
      <c r="M118" s="1" t="s">
        <v>108</v>
      </c>
      <c r="N118" s="1" t="s">
        <v>99</v>
      </c>
      <c r="Q118" s="1">
        <v>1200</v>
      </c>
      <c r="T118" s="1" t="s">
        <v>69</v>
      </c>
      <c r="U118" s="1" t="s">
        <v>70</v>
      </c>
      <c r="V118" s="1" t="s">
        <v>66</v>
      </c>
      <c r="W118" s="1">
        <v>2400</v>
      </c>
      <c r="X118" s="1">
        <v>50</v>
      </c>
      <c r="Y118" s="1" t="s">
        <v>71</v>
      </c>
      <c r="AB118" s="1" t="s">
        <v>72</v>
      </c>
      <c r="AC118" s="1" t="s">
        <v>66</v>
      </c>
      <c r="AD118" s="1">
        <v>20</v>
      </c>
      <c r="AF118" s="1">
        <v>100</v>
      </c>
      <c r="AG118" s="1">
        <v>0</v>
      </c>
      <c r="AH118" s="1" t="s">
        <v>66</v>
      </c>
      <c r="AJ118" s="1" t="s">
        <v>66</v>
      </c>
      <c r="AK118" s="1" t="s">
        <v>66</v>
      </c>
      <c r="AM118" s="1" t="s">
        <v>100</v>
      </c>
      <c r="AN118" s="1" t="s">
        <v>100</v>
      </c>
      <c r="AO118" s="1" t="s">
        <v>100</v>
      </c>
      <c r="AP118" s="1" t="s">
        <v>75</v>
      </c>
      <c r="AQ118" s="1" t="s">
        <v>79</v>
      </c>
      <c r="AR118" s="1" t="s">
        <v>77</v>
      </c>
      <c r="AT118" s="1" t="s">
        <v>76</v>
      </c>
      <c r="AU118" s="1" t="s">
        <v>74</v>
      </c>
      <c r="AW118" s="1" t="s">
        <v>282</v>
      </c>
      <c r="AX118" s="1" t="s">
        <v>70</v>
      </c>
      <c r="AY118" s="1" t="s">
        <v>63</v>
      </c>
      <c r="BB118" s="1" t="s">
        <v>70</v>
      </c>
      <c r="BC118" s="1" t="s">
        <v>101</v>
      </c>
      <c r="BD118" s="1">
        <v>4</v>
      </c>
      <c r="BE118" s="1" t="s">
        <v>66</v>
      </c>
      <c r="BF118" s="1" t="s">
        <v>283</v>
      </c>
      <c r="BG118" s="1" t="s">
        <v>70</v>
      </c>
    </row>
    <row r="119" spans="1:61" ht="15.75" customHeight="1">
      <c r="A119" s="2">
        <v>42160.007875150462</v>
      </c>
      <c r="B119" s="1" t="s">
        <v>61</v>
      </c>
      <c r="C119" s="1" t="s">
        <v>62</v>
      </c>
      <c r="D119" s="1" t="s">
        <v>63</v>
      </c>
      <c r="G119" s="1" t="s">
        <v>64</v>
      </c>
      <c r="I119" s="1" t="s">
        <v>65</v>
      </c>
      <c r="J119" s="1" t="s">
        <v>66</v>
      </c>
      <c r="L119" s="1" t="s">
        <v>98</v>
      </c>
      <c r="M119" s="1">
        <v>1</v>
      </c>
      <c r="N119" s="1" t="s">
        <v>68</v>
      </c>
      <c r="Q119" s="1">
        <v>1700</v>
      </c>
      <c r="T119" s="1" t="s">
        <v>85</v>
      </c>
      <c r="U119" s="1" t="s">
        <v>70</v>
      </c>
      <c r="V119" s="1" t="s">
        <v>66</v>
      </c>
      <c r="W119" s="1">
        <v>1600</v>
      </c>
      <c r="X119" s="1">
        <v>90</v>
      </c>
      <c r="Y119" s="1" t="s">
        <v>71</v>
      </c>
      <c r="AB119" s="1" t="s">
        <v>72</v>
      </c>
      <c r="AC119" s="1" t="s">
        <v>66</v>
      </c>
      <c r="AD119" s="1">
        <v>75</v>
      </c>
      <c r="AF119" s="1">
        <v>0</v>
      </c>
      <c r="AG119" s="1">
        <v>0</v>
      </c>
      <c r="AH119" s="1" t="s">
        <v>70</v>
      </c>
      <c r="AI119" s="1">
        <v>2000</v>
      </c>
      <c r="AJ119" s="1" t="s">
        <v>66</v>
      </c>
      <c r="AK119" s="1" t="s">
        <v>70</v>
      </c>
      <c r="AL119" s="1">
        <v>30000</v>
      </c>
      <c r="AM119" s="1" t="s">
        <v>73</v>
      </c>
      <c r="AN119" s="1" t="s">
        <v>73</v>
      </c>
      <c r="AO119" s="1" t="s">
        <v>73</v>
      </c>
      <c r="AP119" s="1" t="s">
        <v>77</v>
      </c>
      <c r="AQ119" s="1" t="s">
        <v>75</v>
      </c>
      <c r="AR119" s="1" t="s">
        <v>79</v>
      </c>
      <c r="AS119" s="1" t="s">
        <v>78</v>
      </c>
      <c r="AT119" s="1" t="s">
        <v>74</v>
      </c>
      <c r="AU119" s="1" t="s">
        <v>76</v>
      </c>
      <c r="AV119" s="1" t="s">
        <v>284</v>
      </c>
      <c r="AW119" s="1" t="s">
        <v>285</v>
      </c>
      <c r="AX119" s="1" t="s">
        <v>70</v>
      </c>
      <c r="AY119" s="1" t="s">
        <v>63</v>
      </c>
      <c r="BB119" s="1" t="s">
        <v>66</v>
      </c>
      <c r="BD119" s="1">
        <v>4</v>
      </c>
      <c r="BE119" s="1" t="s">
        <v>66</v>
      </c>
      <c r="BF119" s="1" t="s">
        <v>103</v>
      </c>
      <c r="BG119" s="1" t="s">
        <v>66</v>
      </c>
    </row>
    <row r="120" spans="1:61" ht="15.75" customHeight="1">
      <c r="A120" s="2">
        <v>42160.063934699079</v>
      </c>
      <c r="B120" s="1" t="s">
        <v>61</v>
      </c>
      <c r="C120" s="1" t="s">
        <v>62</v>
      </c>
      <c r="D120" s="1" t="s">
        <v>63</v>
      </c>
      <c r="G120" s="1" t="s">
        <v>64</v>
      </c>
      <c r="I120" s="1" t="s">
        <v>65</v>
      </c>
      <c r="J120" s="1" t="s">
        <v>66</v>
      </c>
      <c r="L120" s="1" t="s">
        <v>98</v>
      </c>
      <c r="M120" s="1">
        <v>1</v>
      </c>
      <c r="N120" s="1" t="s">
        <v>68</v>
      </c>
      <c r="Q120" s="1">
        <v>1700</v>
      </c>
      <c r="T120" s="1" t="s">
        <v>85</v>
      </c>
      <c r="U120" s="1" t="s">
        <v>70</v>
      </c>
      <c r="V120" s="1" t="s">
        <v>66</v>
      </c>
      <c r="W120" s="1">
        <v>1600</v>
      </c>
      <c r="X120" s="1">
        <v>90</v>
      </c>
      <c r="Y120" s="1" t="s">
        <v>71</v>
      </c>
      <c r="AB120" s="1" t="s">
        <v>72</v>
      </c>
      <c r="AC120" s="1" t="s">
        <v>66</v>
      </c>
      <c r="AD120" s="1">
        <v>75</v>
      </c>
      <c r="AF120" s="1">
        <v>0</v>
      </c>
      <c r="AG120" s="1">
        <v>0</v>
      </c>
      <c r="AH120" s="1" t="s">
        <v>70</v>
      </c>
      <c r="AI120" s="1">
        <v>2000</v>
      </c>
      <c r="AJ120" s="1" t="s">
        <v>66</v>
      </c>
      <c r="AK120" s="1" t="s">
        <v>70</v>
      </c>
      <c r="AL120" s="1">
        <v>30000</v>
      </c>
      <c r="AM120" s="1" t="s">
        <v>73</v>
      </c>
      <c r="AN120" s="1" t="s">
        <v>73</v>
      </c>
      <c r="AO120" s="1" t="s">
        <v>73</v>
      </c>
      <c r="AP120" s="1" t="s">
        <v>77</v>
      </c>
      <c r="AQ120" s="1" t="s">
        <v>75</v>
      </c>
      <c r="AR120" s="1" t="s">
        <v>79</v>
      </c>
      <c r="AS120" s="1" t="s">
        <v>78</v>
      </c>
      <c r="AT120" s="1" t="s">
        <v>74</v>
      </c>
      <c r="AU120" s="1" t="s">
        <v>76</v>
      </c>
      <c r="AV120" s="1" t="s">
        <v>284</v>
      </c>
      <c r="AW120" s="1" t="s">
        <v>285</v>
      </c>
      <c r="AX120" s="1" t="s">
        <v>70</v>
      </c>
      <c r="AY120" s="1" t="s">
        <v>63</v>
      </c>
      <c r="BB120" s="1" t="s">
        <v>66</v>
      </c>
      <c r="BD120" s="1">
        <v>4</v>
      </c>
      <c r="BE120" s="1" t="s">
        <v>66</v>
      </c>
      <c r="BF120" s="1" t="s">
        <v>103</v>
      </c>
      <c r="BG120" s="1" t="s">
        <v>66</v>
      </c>
    </row>
    <row r="121" spans="1:61" ht="15.75" customHeight="1">
      <c r="A121" s="2">
        <v>42160.07977895833</v>
      </c>
      <c r="B121" s="1" t="s">
        <v>61</v>
      </c>
      <c r="C121" s="1" t="s">
        <v>62</v>
      </c>
      <c r="D121" s="1" t="s">
        <v>63</v>
      </c>
      <c r="G121" s="1" t="s">
        <v>93</v>
      </c>
      <c r="H121" s="1">
        <v>1150</v>
      </c>
      <c r="I121" s="1" t="s">
        <v>84</v>
      </c>
      <c r="J121" s="1" t="s">
        <v>70</v>
      </c>
      <c r="K121" s="1">
        <v>1000</v>
      </c>
      <c r="L121" s="1" t="s">
        <v>98</v>
      </c>
      <c r="M121" s="1">
        <v>1</v>
      </c>
      <c r="N121" s="1" t="s">
        <v>99</v>
      </c>
      <c r="Q121" s="1">
        <v>525</v>
      </c>
      <c r="T121" s="1" t="s">
        <v>69</v>
      </c>
      <c r="U121" s="1" t="s">
        <v>70</v>
      </c>
      <c r="V121" s="1" t="s">
        <v>66</v>
      </c>
      <c r="W121" s="1">
        <v>1400</v>
      </c>
      <c r="X121" s="1">
        <v>100</v>
      </c>
      <c r="Y121" s="1">
        <v>1</v>
      </c>
      <c r="AB121" s="1" t="s">
        <v>72</v>
      </c>
      <c r="AC121" s="1" t="s">
        <v>66</v>
      </c>
      <c r="AD121" s="1">
        <v>25</v>
      </c>
      <c r="AF121" s="1">
        <v>75</v>
      </c>
      <c r="AG121" s="1">
        <v>3000</v>
      </c>
      <c r="AH121" s="1" t="s">
        <v>70</v>
      </c>
      <c r="AI121" s="1">
        <v>18000</v>
      </c>
      <c r="AJ121" s="1" t="s">
        <v>66</v>
      </c>
      <c r="AK121" s="1" t="s">
        <v>70</v>
      </c>
      <c r="AL121" s="1">
        <v>8000</v>
      </c>
      <c r="AM121" s="1" t="s">
        <v>110</v>
      </c>
      <c r="AN121" s="1" t="s">
        <v>110</v>
      </c>
      <c r="AO121" s="1" t="s">
        <v>110</v>
      </c>
      <c r="AP121" s="1" t="s">
        <v>76</v>
      </c>
      <c r="AQ121" s="1" t="s">
        <v>75</v>
      </c>
      <c r="AR121" s="1" t="s">
        <v>79</v>
      </c>
      <c r="AS121" s="1" t="s">
        <v>74</v>
      </c>
      <c r="AT121" s="1" t="s">
        <v>78</v>
      </c>
      <c r="AU121" s="1" t="s">
        <v>77</v>
      </c>
      <c r="AV121" s="1" t="s">
        <v>286</v>
      </c>
      <c r="AW121" s="1" t="s">
        <v>287</v>
      </c>
      <c r="AX121" s="1" t="s">
        <v>70</v>
      </c>
      <c r="AY121" s="1" t="s">
        <v>132</v>
      </c>
      <c r="BB121" s="1" t="s">
        <v>70</v>
      </c>
      <c r="BC121" s="1" t="s">
        <v>101</v>
      </c>
      <c r="BD121" s="1">
        <v>5</v>
      </c>
      <c r="BE121" s="1" t="s">
        <v>66</v>
      </c>
      <c r="BF121" s="1" t="s">
        <v>159</v>
      </c>
      <c r="BG121" s="1" t="s">
        <v>70</v>
      </c>
    </row>
    <row r="122" spans="1:61" ht="15.75" customHeight="1">
      <c r="A122" s="2">
        <v>42160.113182094909</v>
      </c>
      <c r="B122" s="1" t="s">
        <v>61</v>
      </c>
      <c r="C122" s="1" t="s">
        <v>62</v>
      </c>
      <c r="D122" s="1" t="s">
        <v>63</v>
      </c>
      <c r="G122" s="1" t="s">
        <v>64</v>
      </c>
      <c r="I122" s="1" t="s">
        <v>65</v>
      </c>
      <c r="J122" s="1" t="s">
        <v>66</v>
      </c>
      <c r="L122" s="1" t="s">
        <v>98</v>
      </c>
      <c r="M122" s="1">
        <v>1</v>
      </c>
      <c r="N122" s="1" t="s">
        <v>68</v>
      </c>
      <c r="Q122" s="1">
        <v>1700</v>
      </c>
      <c r="T122" s="1" t="s">
        <v>85</v>
      </c>
      <c r="U122" s="1" t="s">
        <v>70</v>
      </c>
      <c r="V122" s="1" t="s">
        <v>66</v>
      </c>
      <c r="W122" s="1">
        <v>1600</v>
      </c>
      <c r="X122" s="1">
        <v>90</v>
      </c>
      <c r="Y122" s="1" t="s">
        <v>71</v>
      </c>
      <c r="AB122" s="1" t="s">
        <v>72</v>
      </c>
      <c r="AC122" s="1" t="s">
        <v>66</v>
      </c>
      <c r="AD122" s="1">
        <v>75</v>
      </c>
      <c r="AF122" s="1">
        <v>0</v>
      </c>
      <c r="AG122" s="1">
        <v>0</v>
      </c>
      <c r="AH122" s="1" t="s">
        <v>70</v>
      </c>
      <c r="AI122" s="1">
        <v>2000</v>
      </c>
      <c r="AJ122" s="1" t="s">
        <v>66</v>
      </c>
      <c r="AK122" s="1" t="s">
        <v>70</v>
      </c>
      <c r="AL122" s="1">
        <v>30000</v>
      </c>
      <c r="AM122" s="1" t="s">
        <v>73</v>
      </c>
      <c r="AN122" s="1" t="s">
        <v>73</v>
      </c>
      <c r="AO122" s="1" t="s">
        <v>73</v>
      </c>
      <c r="AP122" s="1" t="s">
        <v>77</v>
      </c>
      <c r="AQ122" s="1" t="s">
        <v>75</v>
      </c>
      <c r="AR122" s="1" t="s">
        <v>79</v>
      </c>
      <c r="AS122" s="1" t="s">
        <v>78</v>
      </c>
      <c r="AT122" s="1" t="s">
        <v>74</v>
      </c>
      <c r="AU122" s="1" t="s">
        <v>76</v>
      </c>
      <c r="AV122" s="1" t="s">
        <v>284</v>
      </c>
      <c r="AW122" s="1" t="s">
        <v>285</v>
      </c>
      <c r="AX122" s="1" t="s">
        <v>70</v>
      </c>
      <c r="AY122" s="1" t="s">
        <v>63</v>
      </c>
      <c r="BB122" s="1" t="s">
        <v>66</v>
      </c>
      <c r="BD122" s="1">
        <v>4</v>
      </c>
      <c r="BE122" s="1" t="s">
        <v>66</v>
      </c>
      <c r="BF122" s="1" t="s">
        <v>103</v>
      </c>
      <c r="BG122" s="1" t="s">
        <v>66</v>
      </c>
    </row>
    <row r="123" spans="1:61" ht="15.75" customHeight="1">
      <c r="A123" s="2">
        <v>42160.364327557865</v>
      </c>
      <c r="B123" s="1" t="s">
        <v>61</v>
      </c>
      <c r="C123" s="1" t="s">
        <v>62</v>
      </c>
      <c r="D123" s="1" t="s">
        <v>63</v>
      </c>
      <c r="G123" s="1" t="s">
        <v>83</v>
      </c>
      <c r="H123" s="1">
        <v>240</v>
      </c>
      <c r="I123" s="1" t="s">
        <v>65</v>
      </c>
      <c r="J123" s="1" t="s">
        <v>66</v>
      </c>
      <c r="L123" s="1" t="s">
        <v>67</v>
      </c>
      <c r="M123" s="1">
        <v>1</v>
      </c>
      <c r="N123" s="1" t="s">
        <v>68</v>
      </c>
      <c r="Q123" s="1">
        <v>720</v>
      </c>
      <c r="T123" s="1" t="s">
        <v>69</v>
      </c>
      <c r="U123" s="1" t="s">
        <v>70</v>
      </c>
      <c r="V123" s="1" t="s">
        <v>66</v>
      </c>
      <c r="W123" s="1">
        <v>780</v>
      </c>
      <c r="X123" s="1">
        <v>50</v>
      </c>
      <c r="Y123" s="1">
        <v>1</v>
      </c>
      <c r="AB123" s="1" t="s">
        <v>72</v>
      </c>
      <c r="AC123" s="1" t="s">
        <v>66</v>
      </c>
      <c r="AD123" s="1">
        <v>4</v>
      </c>
      <c r="AF123" s="1">
        <v>150</v>
      </c>
      <c r="AG123" s="1">
        <v>0</v>
      </c>
      <c r="AH123" s="1" t="s">
        <v>66</v>
      </c>
      <c r="AJ123" s="1" t="s">
        <v>66</v>
      </c>
      <c r="AK123" s="1" t="s">
        <v>66</v>
      </c>
      <c r="AM123" s="1" t="s">
        <v>73</v>
      </c>
      <c r="AN123" s="1" t="s">
        <v>73</v>
      </c>
      <c r="AO123" s="1" t="s">
        <v>73</v>
      </c>
      <c r="AP123" s="1" t="s">
        <v>76</v>
      </c>
      <c r="AQ123" s="1" t="s">
        <v>79</v>
      </c>
      <c r="AR123" s="1" t="s">
        <v>77</v>
      </c>
      <c r="AS123" s="1" t="s">
        <v>78</v>
      </c>
      <c r="AT123" s="1" t="s">
        <v>74</v>
      </c>
      <c r="AU123" s="1" t="s">
        <v>75</v>
      </c>
      <c r="AW123" s="1" t="s">
        <v>288</v>
      </c>
      <c r="AX123" s="1" t="s">
        <v>70</v>
      </c>
      <c r="AY123" s="1" t="s">
        <v>63</v>
      </c>
      <c r="BB123" s="1" t="s">
        <v>66</v>
      </c>
      <c r="BD123" s="1">
        <v>4</v>
      </c>
      <c r="BE123" s="1" t="s">
        <v>66</v>
      </c>
      <c r="BF123" s="1" t="s">
        <v>120</v>
      </c>
      <c r="BG123" s="1" t="s">
        <v>70</v>
      </c>
    </row>
    <row r="124" spans="1:61" ht="15.75" customHeight="1">
      <c r="A124" s="2">
        <v>42160.563927523152</v>
      </c>
      <c r="B124" s="1" t="s">
        <v>61</v>
      </c>
      <c r="C124" s="1" t="s">
        <v>62</v>
      </c>
      <c r="D124" s="1" t="s">
        <v>63</v>
      </c>
      <c r="G124" s="1" t="s">
        <v>64</v>
      </c>
      <c r="I124" s="1" t="s">
        <v>84</v>
      </c>
      <c r="J124" s="1" t="s">
        <v>66</v>
      </c>
      <c r="L124" s="1" t="s">
        <v>67</v>
      </c>
      <c r="M124" s="1" t="s">
        <v>108</v>
      </c>
      <c r="N124" s="1" t="s">
        <v>68</v>
      </c>
      <c r="Q124" s="1">
        <v>725</v>
      </c>
      <c r="T124" s="1" t="s">
        <v>85</v>
      </c>
      <c r="U124" s="1" t="s">
        <v>70</v>
      </c>
      <c r="V124" s="1" t="s">
        <v>66</v>
      </c>
      <c r="W124" s="1">
        <v>1500</v>
      </c>
      <c r="X124" s="1">
        <v>100</v>
      </c>
      <c r="Y124" s="1">
        <v>1</v>
      </c>
      <c r="AB124" s="1" t="s">
        <v>72</v>
      </c>
      <c r="AC124" s="1" t="s">
        <v>66</v>
      </c>
      <c r="AD124" s="1">
        <v>50</v>
      </c>
      <c r="AF124" s="1">
        <v>50</v>
      </c>
      <c r="AH124" s="1" t="s">
        <v>70</v>
      </c>
      <c r="AI124" s="1">
        <v>4000</v>
      </c>
      <c r="AJ124" s="1" t="s">
        <v>66</v>
      </c>
      <c r="AK124" s="1" t="s">
        <v>70</v>
      </c>
      <c r="AL124" s="1">
        <v>7000</v>
      </c>
      <c r="AM124" s="1" t="s">
        <v>289</v>
      </c>
      <c r="AN124" s="1" t="s">
        <v>146</v>
      </c>
      <c r="AO124" s="1" t="s">
        <v>146</v>
      </c>
      <c r="AP124" s="1" t="s">
        <v>75</v>
      </c>
      <c r="AQ124" s="1" t="s">
        <v>76</v>
      </c>
      <c r="AR124" s="1" t="s">
        <v>77</v>
      </c>
      <c r="AS124" s="1" t="s">
        <v>74</v>
      </c>
      <c r="AT124" s="1" t="s">
        <v>78</v>
      </c>
      <c r="AU124" s="1" t="s">
        <v>79</v>
      </c>
      <c r="AW124" s="1">
        <v>90</v>
      </c>
      <c r="AX124" s="1" t="s">
        <v>66</v>
      </c>
      <c r="AZ124" s="1" t="s">
        <v>66</v>
      </c>
      <c r="BA124" s="1">
        <v>5</v>
      </c>
      <c r="BE124" s="1" t="s">
        <v>66</v>
      </c>
      <c r="BI124" s="1" t="s">
        <v>66</v>
      </c>
    </row>
    <row r="125" spans="1:61" ht="15.75" customHeight="1">
      <c r="A125" s="2">
        <v>42160.838427418981</v>
      </c>
      <c r="B125" s="1" t="s">
        <v>61</v>
      </c>
      <c r="C125" s="1" t="s">
        <v>62</v>
      </c>
      <c r="D125" s="1" t="s">
        <v>63</v>
      </c>
      <c r="G125" s="1" t="s">
        <v>83</v>
      </c>
      <c r="H125" s="1">
        <v>200</v>
      </c>
      <c r="I125" s="1" t="s">
        <v>84</v>
      </c>
      <c r="J125" s="1" t="s">
        <v>70</v>
      </c>
      <c r="K125" s="1">
        <v>700</v>
      </c>
      <c r="L125" s="1" t="s">
        <v>67</v>
      </c>
      <c r="M125" s="1" t="s">
        <v>108</v>
      </c>
      <c r="N125" s="1" t="s">
        <v>68</v>
      </c>
      <c r="Q125" s="1">
        <v>740</v>
      </c>
      <c r="T125" s="1" t="s">
        <v>85</v>
      </c>
      <c r="U125" s="1" t="s">
        <v>70</v>
      </c>
      <c r="V125" s="1" t="s">
        <v>66</v>
      </c>
      <c r="X125" s="1">
        <v>80</v>
      </c>
      <c r="Y125" s="1" t="s">
        <v>71</v>
      </c>
      <c r="AB125" s="1" t="s">
        <v>72</v>
      </c>
      <c r="AC125" s="1" t="s">
        <v>66</v>
      </c>
      <c r="AD125" s="1">
        <v>15</v>
      </c>
      <c r="AF125" s="1">
        <v>260</v>
      </c>
      <c r="AG125" s="1">
        <v>500</v>
      </c>
      <c r="AH125" s="1" t="s">
        <v>66</v>
      </c>
      <c r="AJ125" s="1" t="s">
        <v>70</v>
      </c>
      <c r="AM125" s="1" t="s">
        <v>110</v>
      </c>
      <c r="AN125" s="1" t="s">
        <v>110</v>
      </c>
      <c r="AO125" s="1" t="s">
        <v>73</v>
      </c>
      <c r="AP125" s="1" t="s">
        <v>79</v>
      </c>
      <c r="AQ125" s="1" t="s">
        <v>76</v>
      </c>
      <c r="AR125" s="1" t="s">
        <v>78</v>
      </c>
      <c r="AS125" s="1" t="s">
        <v>74</v>
      </c>
      <c r="AT125" s="1" t="s">
        <v>77</v>
      </c>
      <c r="AU125" s="1" t="s">
        <v>75</v>
      </c>
      <c r="AX125" s="1" t="s">
        <v>70</v>
      </c>
      <c r="AY125" s="1" t="s">
        <v>63</v>
      </c>
      <c r="BB125" s="1" t="s">
        <v>66</v>
      </c>
      <c r="BC125" s="1" t="s">
        <v>101</v>
      </c>
      <c r="BD125" s="1">
        <v>5</v>
      </c>
      <c r="BE125" s="1" t="s">
        <v>70</v>
      </c>
      <c r="BF125" s="1" t="s">
        <v>120</v>
      </c>
      <c r="BG125" s="1" t="s">
        <v>70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workbookViewId="0">
      <selection activeCell="S22" sqref="S22"/>
    </sheetView>
  </sheetViews>
  <sheetFormatPr baseColWidth="10" defaultColWidth="11.5" defaultRowHeight="12" x14ac:dyDescent="0"/>
  <cols>
    <col min="1" max="1" width="14.83203125" style="9" bestFit="1" customWidth="1"/>
    <col min="2" max="2" width="13.1640625" style="9" bestFit="1" customWidth="1"/>
    <col min="3" max="3" width="11.6640625" style="9" bestFit="1" customWidth="1"/>
    <col min="4" max="4" width="11.6640625" style="9" customWidth="1"/>
    <col min="5" max="5" width="55.83203125" style="9" bestFit="1" customWidth="1"/>
    <col min="6" max="6" width="11.5" style="9"/>
    <col min="7" max="7" width="17.1640625" style="9" bestFit="1" customWidth="1"/>
    <col min="8" max="8" width="11.5" style="9"/>
    <col min="9" max="9" width="15" bestFit="1" customWidth="1"/>
    <col min="11" max="11" width="17.83203125" bestFit="1" customWidth="1"/>
    <col min="12" max="12" width="15.1640625" bestFit="1" customWidth="1"/>
    <col min="13" max="13" width="14" bestFit="1" customWidth="1"/>
    <col min="14" max="14" width="13.1640625" bestFit="1" customWidth="1"/>
    <col min="15" max="15" width="10.33203125" bestFit="1" customWidth="1"/>
    <col min="16" max="16" width="25.5" customWidth="1"/>
    <col min="17" max="17" width="26" bestFit="1" customWidth="1"/>
    <col min="18" max="18" width="19.6640625" bestFit="1" customWidth="1"/>
  </cols>
  <sheetData>
    <row r="1" spans="1:18" ht="16">
      <c r="A1" s="7" t="s">
        <v>232</v>
      </c>
      <c r="B1" s="7" t="s">
        <v>235</v>
      </c>
      <c r="C1" s="7" t="s">
        <v>233</v>
      </c>
      <c r="D1" s="7" t="s">
        <v>235</v>
      </c>
      <c r="E1" s="7" t="s">
        <v>234</v>
      </c>
      <c r="F1" s="7" t="s">
        <v>235</v>
      </c>
      <c r="G1" s="6" t="s">
        <v>237</v>
      </c>
      <c r="H1" s="6" t="s">
        <v>235</v>
      </c>
      <c r="I1" s="6" t="s">
        <v>239</v>
      </c>
      <c r="J1" s="6" t="s">
        <v>235</v>
      </c>
      <c r="K1" s="16" t="s">
        <v>240</v>
      </c>
      <c r="L1" s="10" t="s">
        <v>241</v>
      </c>
      <c r="M1" s="11" t="s">
        <v>242</v>
      </c>
      <c r="N1" s="11" t="s">
        <v>243</v>
      </c>
      <c r="O1" s="11" t="s">
        <v>244</v>
      </c>
      <c r="P1" s="11" t="s">
        <v>245</v>
      </c>
      <c r="Q1" s="11" t="s">
        <v>246</v>
      </c>
      <c r="R1" s="12" t="s">
        <v>247</v>
      </c>
    </row>
    <row r="2" spans="1:18" ht="16">
      <c r="A2" s="8" t="str">
        <f t="array" ref="A2">INDEX('Responses N=124'!$B$2:$B$69, MATCH(0, COUNTIF($A$1:A1,'Responses N=124'!$B$2:$B$69 ), 0))</f>
        <v>Engineering</v>
      </c>
      <c r="B2" s="8">
        <f>COUNTIF('Responses N=68'!$B$2:$B$69,'Snapshot N=124'!A2)</f>
        <v>9</v>
      </c>
      <c r="C2" s="9" t="str">
        <f t="array" ref="C2">INDEX('Responses N=68'!$C$2:$C$69, MATCH(0, COUNTIF($C$1:C1,'Responses N=68'!$C$2:$C$69 ), 0))</f>
        <v>Doctoral</v>
      </c>
      <c r="D2" s="9">
        <f>COUNTIF('Responses N=68'!C:C,'Snapshot N=124'!C2)</f>
        <v>51</v>
      </c>
      <c r="E2" s="8" t="str">
        <f t="array" ref="E2">INDEX('Responses N=124'!$D$2:$D$69, MATCH(0, COUNTIF($E$1:E1,'Responses N=124'!$D$2:$D$69 ), 0))</f>
        <v>School Fellowships through NSF (Bridge to Doctorate) and Sloan Scholar</v>
      </c>
      <c r="F2" s="8">
        <f>COUNTIF('Responses N=68'!$D$2:$D$69,'Snapshot N=124'!E2)</f>
        <v>1</v>
      </c>
      <c r="G2" s="8" t="str">
        <f t="array" ref="G2">INDEX('Responses N=68'!$G$2:$G$69, MATCH(0, COUNTIF($G$1:G1,'Responses N=68'!$G$2:$G$69 ), 0))</f>
        <v>Individual Coverage</v>
      </c>
      <c r="H2" s="8">
        <f>COUNTIF('Responses N=68'!$G$2:$G$69,'Snapshot N=124'!G2)</f>
        <v>8</v>
      </c>
      <c r="I2" s="8" t="str">
        <f t="array" ref="I2">INDEX('Responses N=68'!$T$2:$T$69, MATCH(0, COUNTIF($I$1:I1,'Responses N=68'!$T$2:$T$69 ), 0))</f>
        <v>Out of State</v>
      </c>
      <c r="J2" s="8">
        <f>COUNTIF('Responses N=68'!$T$2:$T$69,'Snapshot N=124'!I2)</f>
        <v>30</v>
      </c>
      <c r="K2" s="16">
        <f>AVERAGE('Responses N=68'!W2:W69)</f>
        <v>1652.7892307692309</v>
      </c>
      <c r="L2" s="13" t="s">
        <v>75</v>
      </c>
      <c r="M2" s="9">
        <f>COUNTIF('Responses N=124'!AP:AP,$L2)/124</f>
        <v>0.34677419354838712</v>
      </c>
      <c r="N2" s="9">
        <f>COUNTIF('Responses N=124'!AQ:AQ,$L2)/124</f>
        <v>0.47580645161290325</v>
      </c>
      <c r="O2" s="9">
        <f>COUNTIF('Responses N=124'!AR:AR,$L2)/124</f>
        <v>8.0645161290322578E-2</v>
      </c>
      <c r="P2" s="9">
        <f>COUNTIF('Responses N=124'!AS:AS,$L2)/124</f>
        <v>3.2258064516129031E-2</v>
      </c>
      <c r="Q2" s="9">
        <f>COUNTIF('Responses N=124'!AT:AT,$L2)/124</f>
        <v>8.0645161290322578E-3</v>
      </c>
      <c r="R2" s="9">
        <f>COUNTIF('Responses N=124'!AU:AU,$L2)/124</f>
        <v>0.15322580645161291</v>
      </c>
    </row>
    <row r="3" spans="1:18">
      <c r="A3" s="8" t="str">
        <f t="array" ref="A3">INDEX('Responses N=124'!$B$2:$B$69, MATCH(0, COUNTIF($A$1:A2,'Responses N=124'!$B$2:$B$69 ), 0))</f>
        <v>Arts and Sciences</v>
      </c>
      <c r="B3" s="8">
        <f>COUNTIF('Responses N=68'!$B$2:$B$69,'Snapshot N=124'!A3)</f>
        <v>50</v>
      </c>
      <c r="C3" s="9" t="str">
        <f t="array" ref="C3">INDEX('Responses N=68'!$C$2:$C$69, MATCH(0, COUNTIF($C$1:C2,'Responses N=68'!$C$2:$C$69 ), 0))</f>
        <v>Master's</v>
      </c>
      <c r="D3" s="9">
        <f>COUNTIF('Responses N=68'!C:C,'Snapshot N=124'!C3)</f>
        <v>17</v>
      </c>
      <c r="E3" s="8" t="str">
        <f t="array" ref="E3">INDEX('Responses N=68'!$D$2:$D$69, MATCH(0, COUNTIF($E$1:E2,'Responses N=68'!$D$2:$D$69 ), 0))</f>
        <v>0.25 FTE (10 hours)</v>
      </c>
      <c r="F3" s="8">
        <f>COUNTIF('Responses N=68'!$D$2:$D$69,'Snapshot N=124'!E3)</f>
        <v>7</v>
      </c>
      <c r="G3" s="8" t="str">
        <f t="array" ref="G3">INDEX('Responses N=68'!$G$2:$G$69, MATCH(0, COUNTIF($G$1:G2,'Responses N=68'!$G$2:$G$69 ), 0))</f>
        <v>Dependent Coverage</v>
      </c>
      <c r="H3" s="8">
        <f>COUNTIF('Responses N=68'!$G$2:$G$69,'Snapshot N=124'!G3)</f>
        <v>9</v>
      </c>
      <c r="I3" s="8" t="str">
        <f t="array" ref="I3">INDEX('Responses N=68'!$T$2:$T$69, MATCH(0, COUNTIF($I$1:I2,'Responses N=68'!$T$2:$T$69 ), 0))</f>
        <v>In state</v>
      </c>
      <c r="J3" s="8">
        <f>COUNTIF('Responses N=68'!$T$2:$T$69,'Snapshot N=124'!I3)</f>
        <v>37</v>
      </c>
      <c r="L3" s="13" t="s">
        <v>76</v>
      </c>
      <c r="M3" s="9">
        <f>COUNTIF('Responses N=124'!AP:AP,$L3)/124</f>
        <v>0.29838709677419356</v>
      </c>
      <c r="N3" s="9">
        <f>COUNTIF('Responses N=124'!AQ:AQ,$L3)/124</f>
        <v>0.31451612903225806</v>
      </c>
      <c r="O3" s="9">
        <f>COUNTIF('Responses N=124'!AR:AR,$L3)/124</f>
        <v>0.14516129032258066</v>
      </c>
      <c r="P3" s="9">
        <f>COUNTIF('Responses N=124'!AS:AS,$L3)/124</f>
        <v>3.2258064516129031E-2</v>
      </c>
      <c r="Q3" s="9">
        <f>COUNTIF('Responses N=124'!AT:AT,$L3)/124</f>
        <v>5.6451612903225805E-2</v>
      </c>
      <c r="R3" s="9">
        <f>COUNTIF('Responses N=124'!AU:AU,$L3)/124</f>
        <v>0.20967741935483872</v>
      </c>
    </row>
    <row r="4" spans="1:18">
      <c r="A4" s="8" t="str">
        <f t="array" ref="A4">INDEX('Responses N=124'!$B$2:$B$69, MATCH(0, COUNTIF($A$1:A3,'Responses N=124'!$B$2:$B$69 ), 0))</f>
        <v>Public Health</v>
      </c>
      <c r="B4" s="8">
        <f>COUNTIF('Responses N=68'!$B$2:$B$69,'Snapshot N=124'!A4)</f>
        <v>4</v>
      </c>
      <c r="C4" s="9" t="s">
        <v>236</v>
      </c>
      <c r="D4" s="8">
        <f>COUNTBLANK('Responses N=68'!$C$2:$C$69)</f>
        <v>0</v>
      </c>
      <c r="E4" s="8" t="str">
        <f t="array" ref="E4">INDEX('Responses N=68'!$D$2:$D$69, MATCH(0, COUNTIF($E$1:E3,'Responses N=68'!$D$2:$D$69 ), 0))</f>
        <v>0.5 FTE (20 hours)</v>
      </c>
      <c r="F4" s="8">
        <f>COUNTIF('Responses N=68'!$D$2:$D$69,'Snapshot N=124'!E4)</f>
        <v>57</v>
      </c>
      <c r="G4" s="8" t="str">
        <f t="array" ref="G4">INDEX('Responses N=68'!$G$2:$G$69, MATCH(0, COUNTIF($G$1:G3,'Responses N=68'!$G$2:$G$69 ), 0))</f>
        <v>No Dental Coverage</v>
      </c>
      <c r="H4" s="8">
        <f>COUNTIF('Responses N=68'!$G$2:$G$69,'Snapshot N=124'!G4)</f>
        <v>49</v>
      </c>
      <c r="I4" s="8" t="s">
        <v>236</v>
      </c>
      <c r="J4" s="8">
        <f>COUNTBLANK('Responses N=68'!$T$2:$T$69)</f>
        <v>1</v>
      </c>
      <c r="L4" s="13" t="s">
        <v>79</v>
      </c>
      <c r="M4" s="9">
        <f>COUNTIF('Responses N=124'!AP:AP,$L4)/124</f>
        <v>0.18548387096774194</v>
      </c>
      <c r="N4" s="9">
        <f>COUNTIF('Responses N=124'!AQ:AQ,$L4)/124</f>
        <v>0.13709677419354838</v>
      </c>
      <c r="O4" s="9">
        <f>COUNTIF('Responses N=124'!AR:AR,$L4)/124</f>
        <v>0.29032258064516131</v>
      </c>
      <c r="P4" s="9">
        <f>COUNTIF('Responses N=124'!AS:AS,$L4)/124</f>
        <v>0.15322580645161291</v>
      </c>
      <c r="Q4" s="9">
        <f>COUNTIF('Responses N=124'!AT:AT,$L4)/124</f>
        <v>6.4516129032258063E-2</v>
      </c>
      <c r="R4" s="9">
        <f>COUNTIF('Responses N=124'!AU:AU,$L4)/124</f>
        <v>0.14516129032258066</v>
      </c>
    </row>
    <row r="5" spans="1:18">
      <c r="A5" s="8" t="str">
        <f t="array" ref="A5">INDEX('Responses N=124'!$B$2:$B$69, MATCH(0, COUNTIF($A$1:A4,'Responses N=124'!$B$2:$B$69 ), 0))</f>
        <v>Education</v>
      </c>
      <c r="B5" s="8">
        <f>COUNTIF('Responses N=68'!$B$2:$B$69,'Snapshot N=124'!A5)</f>
        <v>4</v>
      </c>
      <c r="E5" s="8" t="str">
        <f t="array" ref="E5">INDEX('Responses N=68'!$D$2:$D$69, MATCH(0, COUNTIF($E$1:E4,'Responses N=68'!$D$2:$D$69 ), 0))</f>
        <v>0.75 FTE (30 hours)</v>
      </c>
      <c r="F5" s="8">
        <f>COUNTIF('Responses N=68'!$D$2:$D$69,'Snapshot N=124'!E5)</f>
        <v>2</v>
      </c>
      <c r="G5" s="8" t="s">
        <v>236</v>
      </c>
      <c r="H5" s="8">
        <f>COUNTBLANK('Responses N=68'!G2:G69)</f>
        <v>2</v>
      </c>
      <c r="L5" s="13" t="s">
        <v>77</v>
      </c>
      <c r="M5" s="9">
        <f>COUNTIF('Responses N=124'!AP:AP,$L5)/124</f>
        <v>8.8709677419354843E-2</v>
      </c>
      <c r="N5" s="9">
        <f>COUNTIF('Responses N=124'!AQ:AQ,$L5)/124</f>
        <v>4.0322580645161289E-2</v>
      </c>
      <c r="O5" s="9">
        <f>COUNTIF('Responses N=124'!AR:AR,$L5)/124</f>
        <v>0.20967741935483872</v>
      </c>
      <c r="P5" s="9">
        <f>COUNTIF('Responses N=124'!AS:AS,$L5)/124</f>
        <v>0.18548387096774194</v>
      </c>
      <c r="Q5" s="9">
        <f>COUNTIF('Responses N=124'!AT:AT,$L5)/124</f>
        <v>0.20161290322580644</v>
      </c>
      <c r="R5" s="9">
        <f>COUNTIF('Responses N=124'!AU:AU,$L5)/124</f>
        <v>0.24193548387096775</v>
      </c>
    </row>
    <row r="6" spans="1:18">
      <c r="A6" s="8" t="s">
        <v>236</v>
      </c>
      <c r="B6" s="8">
        <f>COUNTBLANK('Responses N=124'!$B$2:$B$69)</f>
        <v>1</v>
      </c>
      <c r="E6" s="8">
        <f t="array" ref="E6">INDEX('Responses N=68'!$D$2:$D$69, MATCH(0, COUNTIF($E$1:E5,'Responses N=68'!$D$2:$D$69 ), 0))</f>
        <v>0.73</v>
      </c>
      <c r="F6" s="8">
        <f>COUNTIF('Responses N=68'!$D$2:$D$69,'Snapshot N=124'!E6)</f>
        <v>1</v>
      </c>
      <c r="G6" s="8"/>
      <c r="H6" s="8"/>
      <c r="L6" s="13" t="s">
        <v>74</v>
      </c>
      <c r="M6" s="9">
        <f>COUNTIF('Responses N=124'!AP:AP,$L6)/124</f>
        <v>4.0322580645161289E-2</v>
      </c>
      <c r="N6" s="9">
        <f>COUNTIF('Responses N=124'!AQ:AQ,$L6)/124</f>
        <v>3.2258064516129031E-2</v>
      </c>
      <c r="O6" s="9">
        <f>COUNTIF('Responses N=124'!AR:AR,$L6)/124</f>
        <v>0.15322580645161291</v>
      </c>
      <c r="P6" s="9">
        <f>COUNTIF('Responses N=124'!AS:AS,$L6)/124</f>
        <v>0.29032258064516131</v>
      </c>
      <c r="Q6" s="9">
        <f>COUNTIF('Responses N=124'!AT:AT,$L6)/124</f>
        <v>0.22580645161290322</v>
      </c>
      <c r="R6" s="9">
        <f>COUNTIF('Responses N=124'!AU:AU,$L6)/124</f>
        <v>0.18548387096774194</v>
      </c>
    </row>
    <row r="7" spans="1:18">
      <c r="A7" s="8"/>
      <c r="B7" s="8"/>
      <c r="E7" s="8" t="s">
        <v>236</v>
      </c>
      <c r="F7" s="8">
        <f>COUNTBLANK('Responses N=68'!D2:D69)</f>
        <v>0</v>
      </c>
      <c r="L7" s="13" t="s">
        <v>78</v>
      </c>
      <c r="M7" s="9">
        <f>COUNTIF('Responses N=124'!AP:AP,$L7)/124</f>
        <v>4.0322580645161289E-2</v>
      </c>
      <c r="N7" s="9">
        <f>COUNTIF('Responses N=124'!AQ:AQ,$L7)/124</f>
        <v>0</v>
      </c>
      <c r="O7" s="9">
        <f>COUNTIF('Responses N=124'!AR:AR,$L7)/124</f>
        <v>0.12096774193548387</v>
      </c>
      <c r="P7" s="9">
        <f>COUNTIF('Responses N=124'!AS:AS,$L7)/124</f>
        <v>0.27419354838709675</v>
      </c>
      <c r="Q7" s="9">
        <f>COUNTIF('Responses N=124'!AT:AT,$L7)/124</f>
        <v>0.43548387096774194</v>
      </c>
      <c r="R7" s="9">
        <f>COUNTIF('Responses N=124'!AU:AU,$L7)/124</f>
        <v>6.4516129032258063E-2</v>
      </c>
    </row>
    <row r="8" spans="1:18" ht="13" thickBot="1">
      <c r="A8" s="8"/>
      <c r="B8" s="8"/>
      <c r="E8" s="8"/>
      <c r="F8" s="8"/>
      <c r="L8" s="14" t="s">
        <v>236</v>
      </c>
      <c r="M8" s="15">
        <f>COUNTBLANK('Responses N=124'!AP2:AP69)/124</f>
        <v>0</v>
      </c>
      <c r="N8" s="15">
        <f>COUNTBLANK('Responses N=124'!AQ2:AQ69)/124</f>
        <v>0</v>
      </c>
      <c r="O8" s="15">
        <f>COUNTBLANK('Responses N=124'!AR2:AR69)/124</f>
        <v>0</v>
      </c>
      <c r="P8" s="15">
        <f>COUNTBLANK('Responses N=124'!AS2:AS69)/124</f>
        <v>8.0645161290322578E-3</v>
      </c>
      <c r="Q8" s="15">
        <f>COUNTBLANK('Responses N=124'!AT2:AT69)/124</f>
        <v>0</v>
      </c>
      <c r="R8" s="15">
        <f>COUNTBLANK('Responses N=124'!AU2:AU69)/124</f>
        <v>0</v>
      </c>
    </row>
    <row r="9" spans="1:18">
      <c r="A9" s="8"/>
      <c r="B9" s="8"/>
      <c r="E9" s="8"/>
      <c r="F9" s="8"/>
    </row>
    <row r="10" spans="1:18">
      <c r="A10" s="8" t="s">
        <v>238</v>
      </c>
      <c r="B10" s="8">
        <f>SUM(B2:B6)</f>
        <v>68</v>
      </c>
      <c r="C10" s="8"/>
      <c r="D10" s="8">
        <f t="shared" ref="D10:J10" si="0">SUM(D2:D6)</f>
        <v>68</v>
      </c>
      <c r="E10" s="8"/>
      <c r="F10" s="8">
        <f t="shared" si="0"/>
        <v>68</v>
      </c>
      <c r="G10" s="8"/>
      <c r="H10" s="8">
        <f t="shared" si="0"/>
        <v>68</v>
      </c>
      <c r="I10" s="8"/>
      <c r="J10" s="8">
        <f t="shared" si="0"/>
        <v>68</v>
      </c>
    </row>
    <row r="11" spans="1:18">
      <c r="A11" s="8"/>
      <c r="B11" s="8"/>
    </row>
    <row r="12" spans="1:18">
      <c r="A12" s="8"/>
      <c r="B12" s="8"/>
    </row>
    <row r="13" spans="1:18">
      <c r="A13" s="8"/>
      <c r="B13" s="8"/>
    </row>
    <row r="14" spans="1:18">
      <c r="A14" s="8"/>
      <c r="B14" s="8"/>
    </row>
    <row r="15" spans="1:18">
      <c r="A15" s="8"/>
      <c r="B15" s="8"/>
    </row>
    <row r="16" spans="1:18">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row r="39" spans="1:2">
      <c r="A39" s="8"/>
      <c r="B39" s="8"/>
    </row>
    <row r="40" spans="1:2">
      <c r="A40" s="8"/>
      <c r="B40" s="8"/>
    </row>
    <row r="41" spans="1:2">
      <c r="A41" s="8"/>
      <c r="B41" s="8"/>
    </row>
    <row r="42" spans="1:2">
      <c r="A42" s="8"/>
      <c r="B42" s="8"/>
    </row>
    <row r="43" spans="1:2">
      <c r="A43" s="8"/>
      <c r="B43" s="8"/>
    </row>
    <row r="44" spans="1:2">
      <c r="A44" s="8"/>
      <c r="B44" s="8"/>
    </row>
    <row r="45" spans="1:2">
      <c r="A45" s="8"/>
      <c r="B45" s="8"/>
    </row>
    <row r="46" spans="1:2">
      <c r="A46" s="8"/>
      <c r="B46" s="8"/>
    </row>
    <row r="47" spans="1:2">
      <c r="A47" s="8"/>
      <c r="B47" s="8"/>
    </row>
    <row r="48" spans="1:2">
      <c r="A48" s="8"/>
      <c r="B48" s="8"/>
    </row>
    <row r="49" spans="1:2">
      <c r="A49" s="8"/>
      <c r="B49" s="8"/>
    </row>
    <row r="50" spans="1:2">
      <c r="A50" s="8"/>
      <c r="B50" s="8"/>
    </row>
    <row r="51" spans="1:2">
      <c r="A51" s="8"/>
      <c r="B51" s="8"/>
    </row>
    <row r="52" spans="1:2">
      <c r="A52" s="8"/>
      <c r="B52" s="8"/>
    </row>
    <row r="53" spans="1:2">
      <c r="A53" s="8"/>
      <c r="B53" s="8"/>
    </row>
    <row r="54" spans="1:2">
      <c r="A54" s="8"/>
      <c r="B54" s="8"/>
    </row>
    <row r="55" spans="1:2">
      <c r="A55" s="8"/>
      <c r="B55" s="8"/>
    </row>
    <row r="56" spans="1:2">
      <c r="A56" s="8"/>
      <c r="B56" s="8"/>
    </row>
    <row r="58" spans="1:2">
      <c r="A58" s="8"/>
      <c r="B58" s="8"/>
    </row>
    <row r="59" spans="1:2">
      <c r="A59" s="8"/>
      <c r="B59" s="8"/>
    </row>
    <row r="60" spans="1:2">
      <c r="A60" s="8"/>
      <c r="B60" s="8"/>
    </row>
    <row r="61" spans="1:2">
      <c r="A61" s="8"/>
      <c r="B61" s="8"/>
    </row>
    <row r="62" spans="1:2">
      <c r="A62" s="8"/>
      <c r="B62" s="8"/>
    </row>
    <row r="63" spans="1:2">
      <c r="A63" s="8"/>
      <c r="B63" s="8"/>
    </row>
    <row r="64" spans="1:2">
      <c r="A64" s="8"/>
      <c r="B64" s="8"/>
    </row>
    <row r="65" spans="1:2">
      <c r="A65" s="8"/>
      <c r="B65" s="8"/>
    </row>
    <row r="66" spans="1:2">
      <c r="A66" s="8"/>
      <c r="B66" s="8"/>
    </row>
    <row r="67" spans="1:2">
      <c r="A67" s="8"/>
      <c r="B67" s="8"/>
    </row>
    <row r="68" spans="1:2">
      <c r="A68" s="8"/>
      <c r="B68" s="8"/>
    </row>
    <row r="69" spans="1:2">
      <c r="A69" s="8"/>
      <c r="B69" s="8"/>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72"/>
  <sheetViews>
    <sheetView topLeftCell="S1" workbookViewId="0">
      <pane ySplit="1" topLeftCell="A2" activePane="bottomLeft" state="frozen"/>
      <selection pane="bottomLeft" activeCell="W1" sqref="W1"/>
    </sheetView>
  </sheetViews>
  <sheetFormatPr baseColWidth="10" defaultColWidth="14.5" defaultRowHeight="15.75" customHeight="1" x14ac:dyDescent="0"/>
  <cols>
    <col min="1" max="1" width="15.6640625" bestFit="1" customWidth="1"/>
    <col min="2" max="2" width="30" customWidth="1"/>
    <col min="3" max="3" width="23.6640625" customWidth="1"/>
    <col min="4" max="4" width="38.33203125" customWidth="1"/>
    <col min="5" max="5" width="27" customWidth="1"/>
    <col min="6" max="6" width="11.6640625" customWidth="1"/>
    <col min="7" max="7" width="19.33203125" customWidth="1"/>
    <col min="8" max="8" width="12" customWidth="1"/>
    <col min="9" max="9" width="18.33203125" customWidth="1"/>
    <col min="10" max="10" width="12.33203125" customWidth="1"/>
    <col min="11" max="11" width="10.1640625" customWidth="1"/>
    <col min="12" max="12" width="13.6640625" customWidth="1"/>
    <col min="13" max="13" width="24.5" customWidth="1"/>
    <col min="14" max="14" width="12.33203125" customWidth="1"/>
    <col min="15" max="30" width="21.5" customWidth="1"/>
    <col min="31" max="31" width="28.5" customWidth="1"/>
    <col min="32" max="48" width="21.5" customWidth="1"/>
    <col min="49" max="49" width="48.5" customWidth="1"/>
    <col min="50" max="50" width="26.5" customWidth="1"/>
    <col min="51" max="51" width="7.83203125" style="31" customWidth="1"/>
    <col min="52" max="52" width="7.5" style="32" customWidth="1"/>
    <col min="53" max="54" width="19.33203125" customWidth="1"/>
    <col min="55" max="55" width="21.5" customWidth="1"/>
    <col min="56" max="56" width="11.5" customWidth="1"/>
    <col min="57" max="57" width="9.83203125" customWidth="1"/>
    <col min="58" max="58" width="22.1640625" customWidth="1"/>
    <col min="59" max="59" width="6" customWidth="1"/>
    <col min="60" max="60" width="7.33203125" customWidth="1"/>
    <col min="61" max="61" width="6" customWidth="1"/>
    <col min="62" max="62" width="22.33203125" style="58" customWidth="1"/>
    <col min="63" max="63" width="10.1640625" customWidth="1"/>
    <col min="64" max="65" width="15.83203125" customWidth="1"/>
    <col min="66" max="66" width="14" customWidth="1"/>
    <col min="67" max="67" width="11.5" customWidth="1"/>
    <col min="68" max="69" width="21.5" customWidth="1"/>
  </cols>
  <sheetData>
    <row r="1" spans="1:69" ht="15.75" customHeight="1">
      <c r="A1" t="s">
        <v>0</v>
      </c>
      <c r="B1" t="s">
        <v>1</v>
      </c>
      <c r="C1" t="s">
        <v>2</v>
      </c>
      <c r="D1" t="s">
        <v>3</v>
      </c>
      <c r="E1" t="s">
        <v>4</v>
      </c>
      <c r="F1" t="s">
        <v>5</v>
      </c>
      <c r="G1" t="s">
        <v>6</v>
      </c>
      <c r="H1" t="s">
        <v>7</v>
      </c>
      <c r="I1" t="s">
        <v>8</v>
      </c>
      <c r="J1" t="s">
        <v>9</v>
      </c>
      <c r="K1" t="s">
        <v>10</v>
      </c>
      <c r="L1" s="1" t="s">
        <v>11</v>
      </c>
      <c r="M1" s="1" t="s">
        <v>12</v>
      </c>
      <c r="N1" s="1" t="s">
        <v>13</v>
      </c>
      <c r="O1" t="s">
        <v>14</v>
      </c>
      <c r="P1" t="s">
        <v>15</v>
      </c>
      <c r="Q1" s="1" t="s">
        <v>16</v>
      </c>
      <c r="R1" t="s">
        <v>17</v>
      </c>
      <c r="S1" t="s">
        <v>18</v>
      </c>
      <c r="T1" t="s">
        <v>19</v>
      </c>
      <c r="U1" t="s">
        <v>20</v>
      </c>
      <c r="V1" t="s">
        <v>21</v>
      </c>
      <c r="W1" t="s">
        <v>22</v>
      </c>
      <c r="X1" t="s">
        <v>23</v>
      </c>
      <c r="Y1" t="s">
        <v>24</v>
      </c>
      <c r="Z1" t="s">
        <v>25</v>
      </c>
      <c r="AA1" t="s">
        <v>26</v>
      </c>
      <c r="AB1" s="1" t="s">
        <v>27</v>
      </c>
      <c r="AC1" s="1" t="s">
        <v>28</v>
      </c>
      <c r="AD1" s="1" t="s">
        <v>29</v>
      </c>
      <c r="AE1" s="1" t="s">
        <v>30</v>
      </c>
      <c r="AF1" t="s">
        <v>31</v>
      </c>
      <c r="AG1" t="s">
        <v>32</v>
      </c>
      <c r="AH1" t="s">
        <v>33</v>
      </c>
      <c r="AI1" t="s">
        <v>34</v>
      </c>
      <c r="AJ1" t="s">
        <v>35</v>
      </c>
      <c r="AK1" t="s">
        <v>36</v>
      </c>
      <c r="AL1" t="s">
        <v>37</v>
      </c>
      <c r="AM1" s="45" t="s">
        <v>372</v>
      </c>
      <c r="AN1" s="1" t="s">
        <v>38</v>
      </c>
      <c r="AO1" t="s">
        <v>39</v>
      </c>
      <c r="AP1" t="s">
        <v>40</v>
      </c>
      <c r="AQ1" t="s">
        <v>41</v>
      </c>
      <c r="AR1" t="s">
        <v>42</v>
      </c>
      <c r="AS1" t="s">
        <v>43</v>
      </c>
      <c r="AT1" t="s">
        <v>44</v>
      </c>
      <c r="AU1" t="s">
        <v>45</v>
      </c>
      <c r="AV1" t="s">
        <v>46</v>
      </c>
      <c r="AW1" t="s">
        <v>47</v>
      </c>
      <c r="AX1" s="1" t="s">
        <v>48</v>
      </c>
      <c r="AY1" s="29" t="s">
        <v>343</v>
      </c>
      <c r="AZ1" s="52" t="s">
        <v>49</v>
      </c>
      <c r="BA1" s="1" t="s">
        <v>386</v>
      </c>
      <c r="BB1" s="45" t="s">
        <v>407</v>
      </c>
      <c r="BC1" s="1" t="s">
        <v>382</v>
      </c>
      <c r="BD1" s="1" t="s">
        <v>381</v>
      </c>
      <c r="BE1" s="1" t="s">
        <v>378</v>
      </c>
      <c r="BF1" s="1" t="s">
        <v>380</v>
      </c>
      <c r="BG1" s="1" t="s">
        <v>379</v>
      </c>
      <c r="BH1" s="1" t="s">
        <v>55</v>
      </c>
      <c r="BI1" s="1" t="s">
        <v>383</v>
      </c>
      <c r="BJ1" s="59" t="s">
        <v>414</v>
      </c>
      <c r="BK1" s="1" t="s">
        <v>385</v>
      </c>
      <c r="BL1" s="1" t="s">
        <v>384</v>
      </c>
      <c r="BM1" s="1" t="s">
        <v>423</v>
      </c>
      <c r="BN1" s="1" t="s">
        <v>396</v>
      </c>
      <c r="BO1" s="45" t="s">
        <v>430</v>
      </c>
      <c r="BP1" s="1" t="s">
        <v>59</v>
      </c>
      <c r="BQ1" s="1" t="s">
        <v>59</v>
      </c>
    </row>
    <row r="2" spans="1:69" ht="15.75" customHeight="1">
      <c r="A2" s="2">
        <v>42138.449623321758</v>
      </c>
      <c r="B2" s="1" t="s">
        <v>80</v>
      </c>
      <c r="C2" s="1" t="s">
        <v>62</v>
      </c>
      <c r="D2" s="1" t="s">
        <v>81</v>
      </c>
      <c r="E2" s="1" t="s">
        <v>82</v>
      </c>
      <c r="F2" s="1">
        <v>9</v>
      </c>
      <c r="G2" s="1" t="s">
        <v>83</v>
      </c>
      <c r="H2" s="1">
        <v>500</v>
      </c>
      <c r="I2" s="1" t="s">
        <v>84</v>
      </c>
      <c r="J2" s="1" t="s">
        <v>66</v>
      </c>
      <c r="L2" s="1" t="s">
        <v>67</v>
      </c>
      <c r="M2" s="1">
        <v>2</v>
      </c>
      <c r="N2" s="1" t="s">
        <v>68</v>
      </c>
      <c r="Q2" s="1">
        <v>650</v>
      </c>
      <c r="T2" s="1" t="s">
        <v>85</v>
      </c>
      <c r="U2" s="1" t="s">
        <v>70</v>
      </c>
      <c r="V2" s="1" t="s">
        <v>70</v>
      </c>
      <c r="W2" s="1">
        <v>2200</v>
      </c>
      <c r="X2" s="1">
        <v>200</v>
      </c>
      <c r="Y2" s="1">
        <v>2</v>
      </c>
      <c r="AB2" s="1" t="s">
        <v>72</v>
      </c>
      <c r="AC2" s="1" t="s">
        <v>70</v>
      </c>
      <c r="AD2" s="1">
        <v>60</v>
      </c>
      <c r="AF2" s="1">
        <v>0</v>
      </c>
      <c r="AG2" s="1">
        <v>0</v>
      </c>
      <c r="AH2" s="1" t="s">
        <v>66</v>
      </c>
      <c r="AJ2" s="1" t="s">
        <v>70</v>
      </c>
      <c r="AK2" s="1" t="s">
        <v>70</v>
      </c>
      <c r="AL2" s="1">
        <v>7000</v>
      </c>
      <c r="AM2" s="46">
        <f>AL2</f>
        <v>7000</v>
      </c>
      <c r="AN2" s="1" t="s">
        <v>86</v>
      </c>
      <c r="AO2" s="1" t="s">
        <v>87</v>
      </c>
      <c r="AP2" s="1" t="s">
        <v>88</v>
      </c>
      <c r="AQ2" s="1" t="s">
        <v>75</v>
      </c>
      <c r="AR2" s="1" t="s">
        <v>76</v>
      </c>
      <c r="AS2" s="1" t="s">
        <v>79</v>
      </c>
      <c r="AT2" s="1" t="s">
        <v>77</v>
      </c>
      <c r="AU2" s="1" t="s">
        <v>78</v>
      </c>
      <c r="AV2" s="1" t="s">
        <v>74</v>
      </c>
      <c r="AW2" s="1" t="s">
        <v>89</v>
      </c>
      <c r="AX2" s="1" t="s">
        <v>90</v>
      </c>
      <c r="AY2" s="30">
        <v>1</v>
      </c>
      <c r="AZ2" s="52" t="s">
        <v>66</v>
      </c>
      <c r="BC2" s="1" t="s">
        <v>66</v>
      </c>
      <c r="BD2" s="1">
        <v>4</v>
      </c>
      <c r="BH2" s="1" t="s">
        <v>66</v>
      </c>
      <c r="BJ2" s="57"/>
      <c r="BL2" s="1" t="s">
        <v>91</v>
      </c>
      <c r="BM2" s="1" t="str">
        <f>TEXT(BL2,"mmmm")</f>
        <v>April</v>
      </c>
      <c r="BN2" s="1" t="s">
        <v>70</v>
      </c>
      <c r="BO2" s="1">
        <f t="shared" ref="BO2:BO33" si="0">IF(AZ2="Yes",BG2,BD2)</f>
        <v>4</v>
      </c>
    </row>
    <row r="3" spans="1:69" ht="15.75" customHeight="1">
      <c r="A3" s="2">
        <v>42138.450112129634</v>
      </c>
      <c r="B3" s="1" t="s">
        <v>61</v>
      </c>
      <c r="C3" s="1" t="s">
        <v>62</v>
      </c>
      <c r="D3" s="1" t="s">
        <v>92</v>
      </c>
      <c r="G3" s="1" t="s">
        <v>93</v>
      </c>
      <c r="I3" s="1" t="s">
        <v>84</v>
      </c>
      <c r="J3" s="1" t="s">
        <v>66</v>
      </c>
      <c r="L3" s="1" t="s">
        <v>94</v>
      </c>
      <c r="M3" s="1">
        <v>1</v>
      </c>
      <c r="N3" s="1" t="s">
        <v>68</v>
      </c>
      <c r="Q3" s="1">
        <v>450</v>
      </c>
      <c r="T3" s="1" t="s">
        <v>69</v>
      </c>
      <c r="U3" s="1" t="s">
        <v>70</v>
      </c>
      <c r="V3" s="1" t="s">
        <v>66</v>
      </c>
      <c r="W3" s="1">
        <v>1500</v>
      </c>
      <c r="X3" s="1">
        <v>50</v>
      </c>
      <c r="Y3" s="1">
        <v>2</v>
      </c>
      <c r="AB3" s="1" t="s">
        <v>72</v>
      </c>
      <c r="AC3" s="1" t="s">
        <v>70</v>
      </c>
      <c r="AD3" s="1">
        <v>10</v>
      </c>
      <c r="AF3" s="1">
        <v>150</v>
      </c>
      <c r="AH3" s="1" t="s">
        <v>66</v>
      </c>
      <c r="AJ3" s="1" t="s">
        <v>70</v>
      </c>
      <c r="AK3" s="1" t="s">
        <v>70</v>
      </c>
      <c r="AL3" s="1">
        <v>14000</v>
      </c>
      <c r="AM3" s="46">
        <f>AL3</f>
        <v>14000</v>
      </c>
      <c r="AN3" s="1" t="s">
        <v>73</v>
      </c>
      <c r="AO3" s="1" t="s">
        <v>73</v>
      </c>
      <c r="AP3" s="1" t="s">
        <v>73</v>
      </c>
      <c r="AQ3" s="1" t="s">
        <v>76</v>
      </c>
      <c r="AR3" s="1" t="s">
        <v>75</v>
      </c>
      <c r="AS3" s="1" t="s">
        <v>74</v>
      </c>
      <c r="AT3" s="1" t="s">
        <v>78</v>
      </c>
      <c r="AU3" s="1" t="s">
        <v>77</v>
      </c>
      <c r="AV3" s="1" t="s">
        <v>79</v>
      </c>
      <c r="AW3" s="1" t="s">
        <v>95</v>
      </c>
      <c r="AX3" s="1">
        <v>92</v>
      </c>
      <c r="AY3" s="30">
        <v>0.92</v>
      </c>
      <c r="AZ3" s="52" t="s">
        <v>70</v>
      </c>
      <c r="BA3" s="1" t="s">
        <v>92</v>
      </c>
      <c r="BB3" t="str">
        <f t="shared" ref="BB3:BB65" si="1">IF(BA3="1.0 FTE (40 hours)", "More than 0.75 FTE, not exceeding 1.0 FTE (40 hours)", IF(BA3="0.75 FTE (30 hours)", "More than 0.5 FTE, not exceeding 0.75 FTE (30 hours)",IF(BA3="0.5 FTE (20 hours)","More than 0.25 FTE, not exceeding 0.5 FTE (20 hours)",IF(BA3="0.25 FTE (10 hours)","Not exceeding 0.25 FTE (10 hours)",BA3))))</f>
        <v>Not exceeding 0.25 FTE (10 hours)</v>
      </c>
      <c r="BC3" s="38"/>
      <c r="BD3" s="38"/>
      <c r="BE3" s="1" t="s">
        <v>66</v>
      </c>
      <c r="BG3" s="1">
        <v>5</v>
      </c>
      <c r="BH3" s="1" t="s">
        <v>66</v>
      </c>
      <c r="BI3" s="1" t="s">
        <v>96</v>
      </c>
      <c r="BJ3" s="57" t="str">
        <f>TEXT(BI3,"mmmm")</f>
        <v>April</v>
      </c>
      <c r="BK3" s="1" t="s">
        <v>66</v>
      </c>
      <c r="BL3" s="38"/>
      <c r="BM3" s="38"/>
      <c r="BN3" s="38"/>
      <c r="BO3" s="1">
        <f t="shared" si="0"/>
        <v>5</v>
      </c>
    </row>
    <row r="4" spans="1:69" ht="15.75" customHeight="1">
      <c r="A4" s="2">
        <v>42138.450142835645</v>
      </c>
      <c r="B4" s="1" t="s">
        <v>61</v>
      </c>
      <c r="C4" s="1" t="s">
        <v>62</v>
      </c>
      <c r="D4" s="1" t="s">
        <v>63</v>
      </c>
      <c r="E4" s="1" t="s">
        <v>97</v>
      </c>
      <c r="F4" s="1">
        <v>48</v>
      </c>
      <c r="G4" s="1" t="s">
        <v>93</v>
      </c>
      <c r="I4" s="1" t="s">
        <v>84</v>
      </c>
      <c r="J4" s="1" t="s">
        <v>70</v>
      </c>
      <c r="L4" s="1" t="s">
        <v>98</v>
      </c>
      <c r="M4" s="1">
        <v>1</v>
      </c>
      <c r="N4" s="1" t="s">
        <v>99</v>
      </c>
      <c r="Q4" s="1">
        <v>600</v>
      </c>
      <c r="T4" s="1" t="s">
        <v>69</v>
      </c>
      <c r="U4" s="1" t="s">
        <v>70</v>
      </c>
      <c r="V4" s="1" t="s">
        <v>66</v>
      </c>
      <c r="W4" s="1">
        <v>870</v>
      </c>
      <c r="X4" s="1">
        <v>125</v>
      </c>
      <c r="Y4" s="1" t="s">
        <v>71</v>
      </c>
      <c r="AB4" s="1" t="s">
        <v>72</v>
      </c>
      <c r="AC4" s="1" t="s">
        <v>66</v>
      </c>
      <c r="AD4" s="1">
        <v>18</v>
      </c>
      <c r="AF4" s="1">
        <v>130</v>
      </c>
      <c r="AG4" s="1">
        <v>500</v>
      </c>
      <c r="AH4" s="1" t="s">
        <v>66</v>
      </c>
      <c r="AJ4" s="1" t="s">
        <v>70</v>
      </c>
      <c r="AK4" s="1" t="s">
        <v>66</v>
      </c>
      <c r="AM4" s="47"/>
      <c r="AN4" s="1" t="s">
        <v>73</v>
      </c>
      <c r="AO4" s="1" t="s">
        <v>73</v>
      </c>
      <c r="AP4" s="1" t="s">
        <v>100</v>
      </c>
      <c r="AQ4" s="1" t="s">
        <v>79</v>
      </c>
      <c r="AR4" s="1" t="s">
        <v>75</v>
      </c>
      <c r="AS4" s="1" t="s">
        <v>74</v>
      </c>
      <c r="AT4" s="1" t="s">
        <v>76</v>
      </c>
      <c r="AU4" s="1" t="s">
        <v>78</v>
      </c>
      <c r="AV4" s="1" t="s">
        <v>77</v>
      </c>
      <c r="AX4" s="3">
        <v>0.8</v>
      </c>
      <c r="AY4" s="30">
        <v>0.8</v>
      </c>
      <c r="AZ4" s="52" t="s">
        <v>70</v>
      </c>
      <c r="BA4" s="1" t="s">
        <v>92</v>
      </c>
      <c r="BB4" t="str">
        <f t="shared" si="1"/>
        <v>Not exceeding 0.25 FTE (10 hours)</v>
      </c>
      <c r="BC4" s="38"/>
      <c r="BD4" s="38"/>
      <c r="BE4" s="1" t="s">
        <v>70</v>
      </c>
      <c r="BF4" s="1" t="s">
        <v>101</v>
      </c>
      <c r="BG4" s="1">
        <v>5</v>
      </c>
      <c r="BH4" s="1" t="s">
        <v>66</v>
      </c>
      <c r="BI4" s="1" t="s">
        <v>102</v>
      </c>
      <c r="BJ4" s="57" t="str">
        <f t="shared" ref="BJ4:BJ5" si="2">TEXT(BI4,"mmmm")</f>
        <v>March</v>
      </c>
      <c r="BK4" s="1" t="s">
        <v>70</v>
      </c>
      <c r="BL4" s="38"/>
      <c r="BM4" s="38"/>
      <c r="BN4" s="38"/>
      <c r="BO4" s="1">
        <f t="shared" si="0"/>
        <v>5</v>
      </c>
    </row>
    <row r="5" spans="1:69" ht="15.75" customHeight="1">
      <c r="A5" s="2">
        <v>42138.45046368055</v>
      </c>
      <c r="B5" s="1" t="s">
        <v>61</v>
      </c>
      <c r="C5" s="1" t="s">
        <v>104</v>
      </c>
      <c r="D5" s="1" t="s">
        <v>105</v>
      </c>
      <c r="E5" s="1" t="s">
        <v>106</v>
      </c>
      <c r="F5" s="1">
        <v>10</v>
      </c>
      <c r="G5" s="1" t="s">
        <v>64</v>
      </c>
      <c r="H5" s="1">
        <v>0</v>
      </c>
      <c r="I5" s="1" t="s">
        <v>107</v>
      </c>
      <c r="J5" s="1" t="s">
        <v>66</v>
      </c>
      <c r="K5" s="1">
        <v>0</v>
      </c>
      <c r="L5" s="1" t="s">
        <v>67</v>
      </c>
      <c r="M5" s="1" t="s">
        <v>108</v>
      </c>
      <c r="N5" s="1" t="s">
        <v>68</v>
      </c>
      <c r="Q5" s="1">
        <v>1000</v>
      </c>
      <c r="T5" s="1" t="s">
        <v>85</v>
      </c>
      <c r="U5" s="1" t="s">
        <v>70</v>
      </c>
      <c r="V5" s="1" t="s">
        <v>66</v>
      </c>
      <c r="W5" s="1">
        <v>1000</v>
      </c>
      <c r="X5" s="1">
        <v>100</v>
      </c>
      <c r="Y5" s="1" t="s">
        <v>109</v>
      </c>
      <c r="AB5" s="1" t="s">
        <v>72</v>
      </c>
      <c r="AC5" s="1" t="s">
        <v>70</v>
      </c>
      <c r="AD5" s="1">
        <v>30</v>
      </c>
      <c r="AF5" s="1">
        <v>0</v>
      </c>
      <c r="AG5" s="1">
        <v>200</v>
      </c>
      <c r="AH5" s="1" t="s">
        <v>70</v>
      </c>
      <c r="AI5" s="1">
        <v>17000</v>
      </c>
      <c r="AJ5" s="1" t="s">
        <v>66</v>
      </c>
      <c r="AK5" s="1" t="s">
        <v>70</v>
      </c>
      <c r="AL5" s="1">
        <v>54000</v>
      </c>
      <c r="AM5" s="46">
        <f t="shared" ref="AM5:AM67" si="3">AL5</f>
        <v>54000</v>
      </c>
      <c r="AN5" s="1" t="s">
        <v>110</v>
      </c>
      <c r="AO5" s="1" t="s">
        <v>110</v>
      </c>
      <c r="AP5" s="1" t="s">
        <v>110</v>
      </c>
      <c r="AQ5" s="1" t="s">
        <v>74</v>
      </c>
      <c r="AR5" s="1" t="s">
        <v>75</v>
      </c>
      <c r="AS5" s="1" t="s">
        <v>76</v>
      </c>
      <c r="AT5" s="1" t="s">
        <v>79</v>
      </c>
      <c r="AU5" s="1" t="s">
        <v>78</v>
      </c>
      <c r="AV5" s="1" t="s">
        <v>77</v>
      </c>
      <c r="AX5" s="1" t="s">
        <v>111</v>
      </c>
      <c r="AY5" s="30"/>
      <c r="AZ5" s="52" t="s">
        <v>70</v>
      </c>
      <c r="BA5" s="1">
        <v>0.375</v>
      </c>
      <c r="BB5" s="45" t="s">
        <v>408</v>
      </c>
      <c r="BC5" s="38"/>
      <c r="BD5" s="38"/>
      <c r="BE5" s="1" t="s">
        <v>70</v>
      </c>
      <c r="BF5" s="1" t="s">
        <v>112</v>
      </c>
      <c r="BG5" s="1">
        <v>5</v>
      </c>
      <c r="BH5" s="1" t="s">
        <v>66</v>
      </c>
      <c r="BI5" s="1" t="s">
        <v>113</v>
      </c>
      <c r="BJ5" s="57" t="str">
        <f t="shared" si="2"/>
        <v>March</v>
      </c>
      <c r="BK5" s="1" t="s">
        <v>70</v>
      </c>
      <c r="BL5" s="38"/>
      <c r="BM5" s="38"/>
      <c r="BN5" s="38"/>
      <c r="BO5" s="1">
        <f t="shared" si="0"/>
        <v>5</v>
      </c>
    </row>
    <row r="6" spans="1:69" ht="15.75" customHeight="1">
      <c r="A6" s="2">
        <v>42138.450510451388</v>
      </c>
      <c r="B6" s="1" t="s">
        <v>61</v>
      </c>
      <c r="C6" s="1" t="s">
        <v>62</v>
      </c>
      <c r="D6" s="1" t="s">
        <v>92</v>
      </c>
      <c r="E6" s="1" t="s">
        <v>106</v>
      </c>
      <c r="F6" s="1">
        <v>3</v>
      </c>
      <c r="G6" s="1" t="s">
        <v>64</v>
      </c>
      <c r="I6" s="1" t="s">
        <v>65</v>
      </c>
      <c r="J6" s="1" t="s">
        <v>66</v>
      </c>
      <c r="L6" s="1" t="s">
        <v>67</v>
      </c>
      <c r="M6" s="1">
        <v>1</v>
      </c>
      <c r="N6" s="1" t="s">
        <v>68</v>
      </c>
      <c r="Q6" s="1">
        <v>750</v>
      </c>
      <c r="T6" s="1" t="s">
        <v>85</v>
      </c>
      <c r="U6" s="1" t="s">
        <v>70</v>
      </c>
      <c r="V6" s="1" t="s">
        <v>66</v>
      </c>
      <c r="W6" s="1">
        <v>1800</v>
      </c>
      <c r="X6" s="1">
        <v>125</v>
      </c>
      <c r="Y6" s="1">
        <v>4</v>
      </c>
      <c r="AB6" s="1" t="s">
        <v>72</v>
      </c>
      <c r="AC6" s="1" t="s">
        <v>66</v>
      </c>
      <c r="AD6" s="1">
        <v>40</v>
      </c>
      <c r="AF6" s="1">
        <v>0</v>
      </c>
      <c r="AG6" s="1">
        <v>0</v>
      </c>
      <c r="AH6" s="1" t="s">
        <v>66</v>
      </c>
      <c r="AJ6" s="1" t="s">
        <v>70</v>
      </c>
      <c r="AK6" s="1" t="s">
        <v>66</v>
      </c>
      <c r="AL6" s="1" t="s">
        <v>114</v>
      </c>
      <c r="AM6" s="46"/>
      <c r="AN6" s="1" t="s">
        <v>115</v>
      </c>
      <c r="AO6" s="1" t="s">
        <v>110</v>
      </c>
      <c r="AP6" s="1" t="s">
        <v>110</v>
      </c>
      <c r="AQ6" s="1" t="s">
        <v>76</v>
      </c>
      <c r="AR6" s="1" t="s">
        <v>75</v>
      </c>
      <c r="AS6" s="1" t="s">
        <v>79</v>
      </c>
      <c r="AT6" s="1" t="s">
        <v>77</v>
      </c>
      <c r="AU6" s="1" t="s">
        <v>78</v>
      </c>
      <c r="AV6" s="1" t="s">
        <v>74</v>
      </c>
      <c r="AW6" s="1" t="s">
        <v>116</v>
      </c>
      <c r="AX6" s="3">
        <v>0.8</v>
      </c>
      <c r="AY6" s="30">
        <v>0.8</v>
      </c>
      <c r="AZ6" s="52" t="s">
        <v>66</v>
      </c>
      <c r="BB6" s="1"/>
      <c r="BC6" s="1" t="s">
        <v>70</v>
      </c>
      <c r="BD6" s="1">
        <v>5</v>
      </c>
      <c r="BH6" s="1" t="s">
        <v>66</v>
      </c>
      <c r="BJ6" s="57"/>
      <c r="BL6" s="1" t="s">
        <v>96</v>
      </c>
      <c r="BM6" s="1" t="str">
        <f>TEXT(BL6,"mmmm")</f>
        <v>April</v>
      </c>
      <c r="BN6" s="1" t="s">
        <v>66</v>
      </c>
      <c r="BO6" s="1">
        <f t="shared" si="0"/>
        <v>5</v>
      </c>
    </row>
    <row r="7" spans="1:69" ht="15" customHeight="1">
      <c r="A7" s="2">
        <v>42138.450861701393</v>
      </c>
      <c r="B7" s="1" t="s">
        <v>80</v>
      </c>
      <c r="C7" s="1" t="s">
        <v>62</v>
      </c>
      <c r="D7" s="1" t="s">
        <v>92</v>
      </c>
      <c r="F7" s="1">
        <v>10</v>
      </c>
      <c r="G7" s="1" t="s">
        <v>64</v>
      </c>
      <c r="I7" s="1" t="s">
        <v>107</v>
      </c>
      <c r="J7" s="1" t="s">
        <v>66</v>
      </c>
      <c r="L7" s="1" t="s">
        <v>117</v>
      </c>
      <c r="M7" s="1" t="s">
        <v>108</v>
      </c>
      <c r="N7" s="1" t="s">
        <v>68</v>
      </c>
      <c r="Q7" s="1">
        <v>475</v>
      </c>
      <c r="T7" s="1" t="s">
        <v>69</v>
      </c>
      <c r="U7" s="1" t="s">
        <v>70</v>
      </c>
      <c r="V7" s="1" t="s">
        <v>70</v>
      </c>
      <c r="W7" s="1">
        <v>0</v>
      </c>
      <c r="X7" s="1">
        <v>40</v>
      </c>
      <c r="Y7" s="1" t="s">
        <v>71</v>
      </c>
      <c r="AB7" s="1" t="s">
        <v>72</v>
      </c>
      <c r="AC7" s="1" t="s">
        <v>66</v>
      </c>
      <c r="AD7" s="1">
        <v>20</v>
      </c>
      <c r="AF7" s="1">
        <v>0</v>
      </c>
      <c r="AG7" s="1">
        <v>200</v>
      </c>
      <c r="AH7" s="1" t="s">
        <v>66</v>
      </c>
      <c r="AJ7" s="1" t="s">
        <v>66</v>
      </c>
      <c r="AK7" s="1" t="s">
        <v>70</v>
      </c>
      <c r="AL7" s="1">
        <v>4000</v>
      </c>
      <c r="AM7" s="46">
        <f t="shared" si="3"/>
        <v>4000</v>
      </c>
      <c r="AN7" s="1" t="s">
        <v>73</v>
      </c>
      <c r="AO7" s="1" t="s">
        <v>73</v>
      </c>
      <c r="AP7" s="1" t="s">
        <v>73</v>
      </c>
      <c r="AQ7" s="1" t="s">
        <v>76</v>
      </c>
      <c r="AR7" s="1" t="s">
        <v>76</v>
      </c>
      <c r="AS7" s="1" t="s">
        <v>75</v>
      </c>
      <c r="AT7" s="1" t="s">
        <v>79</v>
      </c>
      <c r="AU7" s="1" t="s">
        <v>77</v>
      </c>
      <c r="AV7" s="1" t="s">
        <v>75</v>
      </c>
      <c r="AW7" s="1" t="s">
        <v>118</v>
      </c>
      <c r="AX7" s="1" t="s">
        <v>119</v>
      </c>
      <c r="AY7" s="30"/>
      <c r="AZ7" s="52" t="s">
        <v>70</v>
      </c>
      <c r="BA7" s="1" t="s">
        <v>92</v>
      </c>
      <c r="BB7" s="1" t="str">
        <f t="shared" si="1"/>
        <v>Not exceeding 0.25 FTE (10 hours)</v>
      </c>
      <c r="BC7" s="38"/>
      <c r="BD7" s="38"/>
      <c r="BE7" s="1" t="s">
        <v>66</v>
      </c>
      <c r="BG7" s="38">
        <v>5</v>
      </c>
      <c r="BH7" s="1" t="s">
        <v>66</v>
      </c>
      <c r="BI7" s="1" t="s">
        <v>120</v>
      </c>
      <c r="BJ7" s="57" t="str">
        <f t="shared" ref="BJ7:BJ12" si="4">TEXT(BI7,"mmmm")</f>
        <v>April</v>
      </c>
      <c r="BK7" s="1" t="s">
        <v>70</v>
      </c>
      <c r="BL7" s="38"/>
      <c r="BM7" s="38"/>
      <c r="BN7" s="38"/>
      <c r="BO7" s="1">
        <f t="shared" si="0"/>
        <v>5</v>
      </c>
    </row>
    <row r="8" spans="1:69" ht="15.75" customHeight="1">
      <c r="A8" s="2">
        <v>42138.45105606482</v>
      </c>
      <c r="B8" s="1" t="s">
        <v>61</v>
      </c>
      <c r="C8" s="1" t="s">
        <v>104</v>
      </c>
      <c r="D8" s="1" t="s">
        <v>63</v>
      </c>
      <c r="G8" s="1" t="s">
        <v>64</v>
      </c>
      <c r="I8" s="1" t="s">
        <v>107</v>
      </c>
      <c r="J8" s="1" t="s">
        <v>70</v>
      </c>
      <c r="K8" s="1">
        <v>3600</v>
      </c>
      <c r="L8" s="1" t="s">
        <v>67</v>
      </c>
      <c r="M8" s="1" t="s">
        <v>108</v>
      </c>
      <c r="N8" s="1" t="s">
        <v>68</v>
      </c>
      <c r="Q8" s="1">
        <v>600</v>
      </c>
      <c r="T8" s="1" t="s">
        <v>69</v>
      </c>
      <c r="U8" s="1" t="s">
        <v>66</v>
      </c>
      <c r="V8" s="1" t="s">
        <v>70</v>
      </c>
      <c r="W8" s="1">
        <v>9090</v>
      </c>
      <c r="X8" s="1">
        <v>150</v>
      </c>
      <c r="Y8" s="1" t="s">
        <v>71</v>
      </c>
      <c r="AB8" s="1" t="s">
        <v>121</v>
      </c>
      <c r="AC8" s="1" t="s">
        <v>66</v>
      </c>
      <c r="AF8" s="1">
        <v>500</v>
      </c>
      <c r="AH8" s="1" t="s">
        <v>70</v>
      </c>
      <c r="AI8" s="1">
        <v>10000</v>
      </c>
      <c r="AJ8" s="1" t="s">
        <v>66</v>
      </c>
      <c r="AK8" s="1" t="s">
        <v>70</v>
      </c>
      <c r="AL8" s="1" t="s">
        <v>122</v>
      </c>
      <c r="AM8" s="46"/>
      <c r="AN8" s="1" t="s">
        <v>73</v>
      </c>
      <c r="AO8" s="1" t="s">
        <v>73</v>
      </c>
      <c r="AP8" s="1" t="s">
        <v>73</v>
      </c>
      <c r="AQ8" s="1" t="s">
        <v>75</v>
      </c>
      <c r="AR8" s="1" t="s">
        <v>76</v>
      </c>
      <c r="AS8" s="1" t="s">
        <v>78</v>
      </c>
      <c r="AT8" s="1" t="s">
        <v>78</v>
      </c>
      <c r="AU8" s="1" t="s">
        <v>74</v>
      </c>
      <c r="AV8" s="1" t="s">
        <v>79</v>
      </c>
      <c r="AX8" s="1">
        <v>30</v>
      </c>
      <c r="AY8" s="30">
        <v>0.3</v>
      </c>
      <c r="AZ8" s="52" t="s">
        <v>70</v>
      </c>
      <c r="BA8" s="1" t="s">
        <v>92</v>
      </c>
      <c r="BB8" s="1" t="str">
        <f t="shared" si="1"/>
        <v>Not exceeding 0.25 FTE (10 hours)</v>
      </c>
      <c r="BE8" s="1" t="s">
        <v>70</v>
      </c>
      <c r="BF8" s="1" t="s">
        <v>101</v>
      </c>
      <c r="BG8" s="1">
        <v>5</v>
      </c>
      <c r="BH8" s="1" t="s">
        <v>66</v>
      </c>
      <c r="BI8" s="1" t="s">
        <v>123</v>
      </c>
      <c r="BJ8" s="57" t="str">
        <f t="shared" si="4"/>
        <v>May</v>
      </c>
      <c r="BK8" s="1" t="s">
        <v>66</v>
      </c>
      <c r="BO8" s="1">
        <f t="shared" si="0"/>
        <v>5</v>
      </c>
    </row>
    <row r="9" spans="1:69" ht="15.75" customHeight="1">
      <c r="A9" s="2">
        <v>42138.451501874995</v>
      </c>
      <c r="B9" s="1" t="s">
        <v>61</v>
      </c>
      <c r="C9" s="1" t="s">
        <v>62</v>
      </c>
      <c r="D9" s="1" t="s">
        <v>63</v>
      </c>
      <c r="G9" s="1" t="s">
        <v>64</v>
      </c>
      <c r="I9" s="1" t="s">
        <v>107</v>
      </c>
      <c r="J9" s="1" t="s">
        <v>66</v>
      </c>
      <c r="L9" s="1" t="s">
        <v>67</v>
      </c>
      <c r="M9" s="1">
        <v>2</v>
      </c>
      <c r="N9" s="1" t="s">
        <v>68</v>
      </c>
      <c r="Q9" s="1">
        <v>230</v>
      </c>
      <c r="T9" s="1" t="s">
        <v>85</v>
      </c>
      <c r="U9" s="1" t="s">
        <v>70</v>
      </c>
      <c r="V9" s="1" t="s">
        <v>66</v>
      </c>
      <c r="W9" s="1">
        <v>1577</v>
      </c>
      <c r="X9" s="1">
        <v>60</v>
      </c>
      <c r="Y9" s="1">
        <v>1</v>
      </c>
      <c r="AB9" s="1" t="s">
        <v>72</v>
      </c>
      <c r="AC9" s="1" t="s">
        <v>66</v>
      </c>
      <c r="AD9" s="1">
        <v>20</v>
      </c>
      <c r="AF9" s="1">
        <v>100</v>
      </c>
      <c r="AG9" s="1">
        <v>100</v>
      </c>
      <c r="AH9" s="1" t="s">
        <v>66</v>
      </c>
      <c r="AJ9" s="1" t="s">
        <v>70</v>
      </c>
      <c r="AK9" s="1" t="s">
        <v>70</v>
      </c>
      <c r="AL9" s="1">
        <v>2500</v>
      </c>
      <c r="AM9" s="46">
        <f t="shared" si="3"/>
        <v>2500</v>
      </c>
      <c r="AN9" s="1" t="s">
        <v>73</v>
      </c>
      <c r="AO9" s="1" t="s">
        <v>73</v>
      </c>
      <c r="AP9" s="1" t="s">
        <v>73</v>
      </c>
      <c r="AQ9" s="1" t="s">
        <v>76</v>
      </c>
      <c r="AR9" s="1" t="s">
        <v>75</v>
      </c>
      <c r="AS9" s="1" t="s">
        <v>79</v>
      </c>
      <c r="AT9" s="1" t="s">
        <v>74</v>
      </c>
      <c r="AU9" s="1" t="s">
        <v>78</v>
      </c>
      <c r="AV9" s="1" t="s">
        <v>77</v>
      </c>
      <c r="AX9" s="3">
        <v>0.94</v>
      </c>
      <c r="AY9" s="30">
        <v>0.94</v>
      </c>
      <c r="AZ9" s="52" t="s">
        <v>70</v>
      </c>
      <c r="BA9" s="1" t="s">
        <v>92</v>
      </c>
      <c r="BB9" s="1" t="str">
        <f t="shared" si="1"/>
        <v>Not exceeding 0.25 FTE (10 hours)</v>
      </c>
      <c r="BE9" s="1" t="s">
        <v>70</v>
      </c>
      <c r="BF9" s="1" t="s">
        <v>101</v>
      </c>
      <c r="BG9" s="1">
        <v>4</v>
      </c>
      <c r="BH9" s="1" t="s">
        <v>66</v>
      </c>
      <c r="BI9" s="1" t="s">
        <v>124</v>
      </c>
      <c r="BJ9" s="57" t="str">
        <f t="shared" si="4"/>
        <v>March</v>
      </c>
      <c r="BK9" s="1" t="s">
        <v>70</v>
      </c>
      <c r="BO9" s="1">
        <f t="shared" si="0"/>
        <v>4</v>
      </c>
    </row>
    <row r="10" spans="1:69" ht="15.75" customHeight="1">
      <c r="A10" s="2">
        <v>42138.453383912041</v>
      </c>
      <c r="B10" s="1" t="s">
        <v>61</v>
      </c>
      <c r="C10" s="1" t="s">
        <v>62</v>
      </c>
      <c r="D10" s="1" t="s">
        <v>63</v>
      </c>
      <c r="G10" s="1" t="s">
        <v>64</v>
      </c>
      <c r="I10" s="1" t="s">
        <v>125</v>
      </c>
      <c r="J10" s="1" t="s">
        <v>66</v>
      </c>
      <c r="L10" s="1" t="s">
        <v>94</v>
      </c>
      <c r="M10" s="1">
        <v>1</v>
      </c>
      <c r="N10" s="1" t="s">
        <v>68</v>
      </c>
      <c r="Q10" s="1">
        <v>410</v>
      </c>
      <c r="T10" s="1" t="s">
        <v>69</v>
      </c>
      <c r="U10" s="1" t="s">
        <v>70</v>
      </c>
      <c r="V10" s="1" t="s">
        <v>66</v>
      </c>
      <c r="W10" s="1">
        <v>1600</v>
      </c>
      <c r="X10" s="1">
        <v>75</v>
      </c>
      <c r="Y10" s="1">
        <v>1</v>
      </c>
      <c r="AB10" s="1" t="s">
        <v>72</v>
      </c>
      <c r="AC10" s="1" t="s">
        <v>66</v>
      </c>
      <c r="AD10" s="1">
        <v>20</v>
      </c>
      <c r="AF10" s="1">
        <v>175</v>
      </c>
      <c r="AH10" s="1" t="s">
        <v>70</v>
      </c>
      <c r="AI10" s="1">
        <v>20000</v>
      </c>
      <c r="AJ10" s="1" t="s">
        <v>70</v>
      </c>
      <c r="AK10" s="1" t="s">
        <v>70</v>
      </c>
      <c r="AL10" s="1">
        <v>30000</v>
      </c>
      <c r="AM10" s="46">
        <f t="shared" si="3"/>
        <v>30000</v>
      </c>
      <c r="AN10" s="1" t="s">
        <v>100</v>
      </c>
      <c r="AO10" s="1" t="s">
        <v>73</v>
      </c>
      <c r="AP10" s="1" t="s">
        <v>100</v>
      </c>
      <c r="AQ10" s="1" t="s">
        <v>76</v>
      </c>
      <c r="AR10" s="1" t="s">
        <v>74</v>
      </c>
      <c r="AS10" s="1" t="s">
        <v>75</v>
      </c>
      <c r="AT10" s="1" t="s">
        <v>77</v>
      </c>
      <c r="AU10" s="1" t="s">
        <v>78</v>
      </c>
      <c r="AV10" s="1" t="s">
        <v>79</v>
      </c>
      <c r="AX10" s="1">
        <v>100</v>
      </c>
      <c r="AY10" s="30">
        <v>1</v>
      </c>
      <c r="AZ10" s="52" t="s">
        <v>70</v>
      </c>
      <c r="BA10" s="1" t="s">
        <v>63</v>
      </c>
      <c r="BB10" s="1" t="str">
        <f t="shared" si="1"/>
        <v>More than 0.25 FTE, not exceeding 0.5 FTE (20 hours)</v>
      </c>
      <c r="BE10" s="1" t="s">
        <v>66</v>
      </c>
      <c r="BG10" s="1">
        <v>5</v>
      </c>
      <c r="BH10" s="1" t="s">
        <v>66</v>
      </c>
      <c r="BJ10" s="57"/>
      <c r="BK10" s="1" t="s">
        <v>70</v>
      </c>
      <c r="BO10" s="1">
        <f t="shared" si="0"/>
        <v>5</v>
      </c>
    </row>
    <row r="11" spans="1:69" ht="15.75" customHeight="1">
      <c r="A11" s="2">
        <v>42138.455722025465</v>
      </c>
      <c r="B11" s="1" t="s">
        <v>61</v>
      </c>
      <c r="C11" s="1" t="s">
        <v>62</v>
      </c>
      <c r="D11" s="1" t="s">
        <v>63</v>
      </c>
      <c r="G11" s="1" t="s">
        <v>64</v>
      </c>
      <c r="I11" s="1" t="s">
        <v>107</v>
      </c>
      <c r="J11" s="1" t="s">
        <v>66</v>
      </c>
      <c r="L11" s="1" t="s">
        <v>67</v>
      </c>
      <c r="M11" s="1" t="s">
        <v>108</v>
      </c>
      <c r="N11" s="1" t="s">
        <v>68</v>
      </c>
      <c r="Q11" s="1">
        <v>800</v>
      </c>
      <c r="T11" s="1" t="s">
        <v>85</v>
      </c>
      <c r="U11" s="1" t="s">
        <v>70</v>
      </c>
      <c r="V11" s="1" t="s">
        <v>66</v>
      </c>
      <c r="W11" s="1">
        <v>1650</v>
      </c>
      <c r="X11" s="1">
        <v>90</v>
      </c>
      <c r="Y11" s="1" t="s">
        <v>71</v>
      </c>
      <c r="AB11" s="1" t="s">
        <v>72</v>
      </c>
      <c r="AC11" s="1" t="s">
        <v>66</v>
      </c>
      <c r="AD11" s="1">
        <v>30</v>
      </c>
      <c r="AF11" s="1">
        <v>100</v>
      </c>
      <c r="AG11" s="1">
        <v>100</v>
      </c>
      <c r="AH11" s="1" t="s">
        <v>70</v>
      </c>
      <c r="AI11" s="1">
        <v>3000</v>
      </c>
      <c r="AJ11" s="1" t="s">
        <v>66</v>
      </c>
      <c r="AK11" s="1" t="s">
        <v>70</v>
      </c>
      <c r="AL11" s="1" t="s">
        <v>126</v>
      </c>
      <c r="AM11" s="46">
        <v>35000</v>
      </c>
      <c r="AN11" s="1" t="s">
        <v>100</v>
      </c>
      <c r="AO11" s="1" t="s">
        <v>100</v>
      </c>
      <c r="AP11" s="1" t="s">
        <v>100</v>
      </c>
      <c r="AQ11" s="1" t="s">
        <v>76</v>
      </c>
      <c r="AR11" s="1" t="s">
        <v>75</v>
      </c>
      <c r="AS11" s="1" t="s">
        <v>79</v>
      </c>
      <c r="AT11" s="1" t="s">
        <v>74</v>
      </c>
      <c r="AU11" s="1" t="s">
        <v>78</v>
      </c>
      <c r="AV11" s="1" t="s">
        <v>77</v>
      </c>
      <c r="AW11" s="1" t="s">
        <v>127</v>
      </c>
      <c r="AX11" s="1" t="s">
        <v>128</v>
      </c>
      <c r="AY11" s="30">
        <v>0.92</v>
      </c>
      <c r="AZ11" s="52" t="s">
        <v>70</v>
      </c>
      <c r="BA11" s="1" t="s">
        <v>63</v>
      </c>
      <c r="BB11" s="1" t="str">
        <f t="shared" si="1"/>
        <v>More than 0.25 FTE, not exceeding 0.5 FTE (20 hours)</v>
      </c>
      <c r="BE11" s="1" t="s">
        <v>66</v>
      </c>
      <c r="BG11" s="1">
        <v>5</v>
      </c>
      <c r="BH11" s="1" t="s">
        <v>66</v>
      </c>
      <c r="BI11" s="1" t="s">
        <v>120</v>
      </c>
      <c r="BJ11" s="57" t="str">
        <f t="shared" si="4"/>
        <v>April</v>
      </c>
      <c r="BK11" s="1" t="s">
        <v>70</v>
      </c>
      <c r="BO11" s="1">
        <f t="shared" si="0"/>
        <v>5</v>
      </c>
    </row>
    <row r="12" spans="1:69" ht="15.75" customHeight="1">
      <c r="A12" s="2">
        <v>42138.455997812503</v>
      </c>
      <c r="B12" s="1" t="s">
        <v>61</v>
      </c>
      <c r="C12" s="1" t="s">
        <v>62</v>
      </c>
      <c r="D12" s="1" t="s">
        <v>63</v>
      </c>
      <c r="G12" s="1" t="s">
        <v>64</v>
      </c>
      <c r="H12" s="1">
        <v>0</v>
      </c>
      <c r="I12" s="1" t="s">
        <v>84</v>
      </c>
      <c r="J12" s="1" t="s">
        <v>70</v>
      </c>
      <c r="K12" s="1">
        <v>3000</v>
      </c>
      <c r="L12" s="1" t="s">
        <v>129</v>
      </c>
      <c r="M12" s="1">
        <v>1</v>
      </c>
      <c r="N12" s="1" t="s">
        <v>68</v>
      </c>
      <c r="Q12" s="1">
        <v>995</v>
      </c>
      <c r="T12" s="1" t="s">
        <v>69</v>
      </c>
      <c r="U12" s="1" t="s">
        <v>70</v>
      </c>
      <c r="V12" s="1" t="s">
        <v>66</v>
      </c>
      <c r="W12" s="1">
        <v>1800</v>
      </c>
      <c r="X12" s="1">
        <v>100</v>
      </c>
      <c r="Y12" s="1">
        <v>1</v>
      </c>
      <c r="AB12" s="1" t="s">
        <v>72</v>
      </c>
      <c r="AC12" s="1" t="s">
        <v>66</v>
      </c>
      <c r="AD12" s="1">
        <v>10</v>
      </c>
      <c r="AF12" s="1">
        <v>350</v>
      </c>
      <c r="AG12" s="1">
        <v>800</v>
      </c>
      <c r="AH12" s="1" t="s">
        <v>70</v>
      </c>
      <c r="AI12" s="1">
        <v>3500</v>
      </c>
      <c r="AJ12" s="1" t="s">
        <v>70</v>
      </c>
      <c r="AK12" s="1" t="s">
        <v>70</v>
      </c>
      <c r="AL12" s="1">
        <v>20000</v>
      </c>
      <c r="AM12" s="46">
        <f t="shared" si="3"/>
        <v>20000</v>
      </c>
      <c r="AN12" s="1" t="s">
        <v>100</v>
      </c>
      <c r="AO12" s="1" t="s">
        <v>100</v>
      </c>
      <c r="AP12" s="1" t="s">
        <v>73</v>
      </c>
      <c r="AQ12" s="1" t="s">
        <v>76</v>
      </c>
      <c r="AR12" s="1" t="s">
        <v>75</v>
      </c>
      <c r="AS12" s="1" t="s">
        <v>74</v>
      </c>
      <c r="AT12" s="1" t="s">
        <v>77</v>
      </c>
      <c r="AU12" s="1" t="s">
        <v>78</v>
      </c>
      <c r="AV12" s="1" t="s">
        <v>79</v>
      </c>
      <c r="AW12" s="1" t="s">
        <v>130</v>
      </c>
      <c r="AX12" s="3">
        <v>0.85</v>
      </c>
      <c r="AY12" s="30">
        <v>0.85</v>
      </c>
      <c r="AZ12" s="52" t="s">
        <v>70</v>
      </c>
      <c r="BA12" s="1" t="s">
        <v>63</v>
      </c>
      <c r="BB12" s="1" t="str">
        <f t="shared" si="1"/>
        <v>More than 0.25 FTE, not exceeding 0.5 FTE (20 hours)</v>
      </c>
      <c r="BE12" s="1" t="s">
        <v>66</v>
      </c>
      <c r="BG12" s="1">
        <v>5</v>
      </c>
      <c r="BH12" s="1" t="s">
        <v>66</v>
      </c>
      <c r="BI12" s="1" t="s">
        <v>120</v>
      </c>
      <c r="BJ12" s="57" t="str">
        <f t="shared" si="4"/>
        <v>April</v>
      </c>
      <c r="BK12" s="1" t="s">
        <v>70</v>
      </c>
      <c r="BO12" s="1">
        <f t="shared" si="0"/>
        <v>5</v>
      </c>
    </row>
    <row r="13" spans="1:69" ht="15.75" customHeight="1">
      <c r="A13" s="2">
        <v>42138.464164548612</v>
      </c>
      <c r="B13" s="1" t="s">
        <v>61</v>
      </c>
      <c r="C13" s="1" t="s">
        <v>62</v>
      </c>
      <c r="D13" s="1" t="s">
        <v>63</v>
      </c>
      <c r="G13" s="1" t="s">
        <v>83</v>
      </c>
      <c r="H13" s="1">
        <v>100</v>
      </c>
      <c r="I13" s="1" t="s">
        <v>84</v>
      </c>
      <c r="J13" s="1" t="s">
        <v>70</v>
      </c>
      <c r="K13" s="1">
        <v>2000</v>
      </c>
      <c r="L13" s="1" t="s">
        <v>67</v>
      </c>
      <c r="M13" s="1">
        <v>1</v>
      </c>
      <c r="N13" s="1" t="s">
        <v>68</v>
      </c>
      <c r="Q13" s="1">
        <v>900</v>
      </c>
      <c r="T13" s="1" t="s">
        <v>69</v>
      </c>
      <c r="U13" s="1" t="s">
        <v>70</v>
      </c>
      <c r="V13" s="1" t="s">
        <v>70</v>
      </c>
      <c r="W13" s="1">
        <v>1503.36</v>
      </c>
      <c r="X13" s="1">
        <v>200</v>
      </c>
      <c r="Y13" s="1" t="s">
        <v>71</v>
      </c>
      <c r="AB13" s="1" t="s">
        <v>131</v>
      </c>
      <c r="AC13" s="1" t="s">
        <v>66</v>
      </c>
      <c r="AF13" s="1">
        <v>200</v>
      </c>
      <c r="AG13" s="1">
        <v>1000</v>
      </c>
      <c r="AH13" s="1" t="s">
        <v>70</v>
      </c>
      <c r="AI13" s="1">
        <v>10000</v>
      </c>
      <c r="AJ13" s="1" t="s">
        <v>66</v>
      </c>
      <c r="AK13" s="1" t="s">
        <v>70</v>
      </c>
      <c r="AL13" s="4">
        <v>30000</v>
      </c>
      <c r="AM13" s="46">
        <v>30000</v>
      </c>
      <c r="AN13" s="1" t="s">
        <v>132</v>
      </c>
      <c r="AO13" s="1" t="s">
        <v>73</v>
      </c>
      <c r="AP13" s="1" t="s">
        <v>73</v>
      </c>
      <c r="AQ13" s="1" t="s">
        <v>76</v>
      </c>
      <c r="AR13" s="1" t="s">
        <v>75</v>
      </c>
      <c r="AS13" s="1" t="s">
        <v>79</v>
      </c>
      <c r="AT13" s="1" t="s">
        <v>74</v>
      </c>
      <c r="AU13" s="1" t="s">
        <v>78</v>
      </c>
      <c r="AV13" s="1" t="s">
        <v>77</v>
      </c>
      <c r="AW13" s="1" t="s">
        <v>133</v>
      </c>
      <c r="AZ13" s="52" t="s">
        <v>66</v>
      </c>
      <c r="BB13" s="1"/>
      <c r="BC13" s="1" t="s">
        <v>70</v>
      </c>
      <c r="BD13" s="1">
        <v>5</v>
      </c>
      <c r="BH13" s="1" t="s">
        <v>66</v>
      </c>
      <c r="BJ13" s="57"/>
      <c r="BM13" s="1"/>
      <c r="BN13" s="1" t="s">
        <v>70</v>
      </c>
      <c r="BO13" s="1">
        <f t="shared" si="0"/>
        <v>5</v>
      </c>
    </row>
    <row r="14" spans="1:69" ht="15.75" customHeight="1">
      <c r="A14" s="2">
        <v>42138.466276516207</v>
      </c>
      <c r="B14" s="1" t="s">
        <v>80</v>
      </c>
      <c r="C14" s="1" t="s">
        <v>62</v>
      </c>
      <c r="D14" s="1" t="s">
        <v>63</v>
      </c>
      <c r="G14" s="1" t="s">
        <v>64</v>
      </c>
      <c r="I14" s="1" t="s">
        <v>125</v>
      </c>
      <c r="J14" s="1" t="s">
        <v>66</v>
      </c>
      <c r="L14" s="1" t="s">
        <v>98</v>
      </c>
      <c r="M14" s="1">
        <v>1</v>
      </c>
      <c r="N14" s="1" t="s">
        <v>68</v>
      </c>
      <c r="Q14" s="1">
        <v>325</v>
      </c>
      <c r="T14" s="1" t="s">
        <v>85</v>
      </c>
      <c r="U14" s="1" t="s">
        <v>70</v>
      </c>
      <c r="V14" s="1" t="s">
        <v>66</v>
      </c>
      <c r="W14" s="1">
        <v>1700</v>
      </c>
      <c r="X14" s="1">
        <v>60</v>
      </c>
      <c r="Y14" s="1">
        <v>2</v>
      </c>
      <c r="AB14" s="1" t="s">
        <v>72</v>
      </c>
      <c r="AC14" s="1" t="s">
        <v>66</v>
      </c>
      <c r="AD14" s="1">
        <v>35</v>
      </c>
      <c r="AF14" s="1">
        <v>0</v>
      </c>
      <c r="AG14" s="1">
        <v>0</v>
      </c>
      <c r="AH14" s="1" t="s">
        <v>66</v>
      </c>
      <c r="AJ14" s="1" t="s">
        <v>66</v>
      </c>
      <c r="AK14" s="1" t="s">
        <v>66</v>
      </c>
      <c r="AM14" s="47"/>
      <c r="AN14" s="1" t="s">
        <v>73</v>
      </c>
      <c r="AO14" s="1" t="s">
        <v>100</v>
      </c>
      <c r="AP14" s="1" t="s">
        <v>134</v>
      </c>
      <c r="AQ14" s="1" t="s">
        <v>76</v>
      </c>
      <c r="AR14" s="1" t="s">
        <v>75</v>
      </c>
      <c r="AS14" s="1" t="s">
        <v>79</v>
      </c>
      <c r="AT14" s="1" t="s">
        <v>74</v>
      </c>
      <c r="AU14" s="1" t="s">
        <v>78</v>
      </c>
      <c r="AV14" s="1" t="s">
        <v>77</v>
      </c>
      <c r="AW14" s="1" t="s">
        <v>135</v>
      </c>
      <c r="AX14" s="3">
        <v>0.9</v>
      </c>
      <c r="AY14" s="30">
        <v>0.9</v>
      </c>
      <c r="AZ14" s="52" t="s">
        <v>70</v>
      </c>
      <c r="BA14" s="1" t="s">
        <v>136</v>
      </c>
      <c r="BB14" s="1" t="str">
        <f t="shared" si="1"/>
        <v>More than 0.75 FTE, not exceeding 1.0 FTE (40 hours)</v>
      </c>
      <c r="BE14" s="1" t="s">
        <v>66</v>
      </c>
      <c r="BG14" s="1">
        <v>4</v>
      </c>
      <c r="BH14" s="1" t="s">
        <v>70</v>
      </c>
      <c r="BI14" s="1" t="s">
        <v>137</v>
      </c>
      <c r="BJ14" s="57" t="str">
        <f t="shared" ref="BJ14:BJ15" si="5">TEXT(BI14,"mmmm")</f>
        <v>April</v>
      </c>
      <c r="BK14" s="1" t="s">
        <v>70</v>
      </c>
      <c r="BO14" s="1">
        <f t="shared" si="0"/>
        <v>4</v>
      </c>
    </row>
    <row r="15" spans="1:69" ht="15.75" customHeight="1">
      <c r="A15" s="2">
        <v>42138.471602303238</v>
      </c>
      <c r="B15" s="1" t="s">
        <v>61</v>
      </c>
      <c r="C15" s="1" t="s">
        <v>62</v>
      </c>
      <c r="D15" s="1" t="s">
        <v>63</v>
      </c>
      <c r="F15" s="1">
        <v>14</v>
      </c>
      <c r="G15" s="1" t="s">
        <v>83</v>
      </c>
      <c r="H15" s="1">
        <v>350</v>
      </c>
      <c r="I15" s="1" t="s">
        <v>107</v>
      </c>
      <c r="J15" s="1" t="s">
        <v>66</v>
      </c>
      <c r="L15" s="1" t="s">
        <v>67</v>
      </c>
      <c r="M15" s="1">
        <v>1</v>
      </c>
      <c r="N15" s="1" t="s">
        <v>68</v>
      </c>
      <c r="Q15" s="1">
        <v>375</v>
      </c>
      <c r="T15" s="1" t="s">
        <v>85</v>
      </c>
      <c r="U15" s="1" t="s">
        <v>70</v>
      </c>
      <c r="V15" s="1" t="s">
        <v>66</v>
      </c>
      <c r="W15" s="1">
        <v>3000</v>
      </c>
      <c r="X15" s="1">
        <v>40</v>
      </c>
      <c r="Y15" s="1" t="s">
        <v>71</v>
      </c>
      <c r="AB15" s="1" t="s">
        <v>72</v>
      </c>
      <c r="AC15" s="1" t="s">
        <v>66</v>
      </c>
      <c r="AD15" s="1">
        <v>5</v>
      </c>
      <c r="AF15" s="1">
        <v>120</v>
      </c>
      <c r="AG15" s="1">
        <v>200</v>
      </c>
      <c r="AH15" s="1" t="s">
        <v>70</v>
      </c>
      <c r="AI15" s="1">
        <v>6000</v>
      </c>
      <c r="AJ15" s="1" t="s">
        <v>70</v>
      </c>
      <c r="AK15" s="1" t="s">
        <v>70</v>
      </c>
      <c r="AL15" s="1">
        <v>57000</v>
      </c>
      <c r="AM15" s="46">
        <f t="shared" si="3"/>
        <v>57000</v>
      </c>
      <c r="AN15" s="1" t="s">
        <v>73</v>
      </c>
      <c r="AO15" s="1" t="s">
        <v>100</v>
      </c>
      <c r="AP15" s="1" t="s">
        <v>73</v>
      </c>
      <c r="AQ15" s="1" t="s">
        <v>75</v>
      </c>
      <c r="AR15" s="1" t="s">
        <v>79</v>
      </c>
      <c r="AS15" s="1" t="s">
        <v>77</v>
      </c>
      <c r="AT15" s="1" t="s">
        <v>78</v>
      </c>
      <c r="AU15" s="1" t="s">
        <v>74</v>
      </c>
      <c r="AV15" s="1" t="s">
        <v>76</v>
      </c>
      <c r="AX15" s="3">
        <v>0.8</v>
      </c>
      <c r="AY15" s="30">
        <v>0.8</v>
      </c>
      <c r="AZ15" s="52" t="s">
        <v>70</v>
      </c>
      <c r="BA15" s="1" t="s">
        <v>63</v>
      </c>
      <c r="BB15" s="1" t="str">
        <f t="shared" si="1"/>
        <v>More than 0.25 FTE, not exceeding 0.5 FTE (20 hours)</v>
      </c>
      <c r="BE15" s="1" t="s">
        <v>70</v>
      </c>
      <c r="BF15" s="1" t="s">
        <v>138</v>
      </c>
      <c r="BG15" s="1">
        <v>5</v>
      </c>
      <c r="BH15" s="1" t="s">
        <v>66</v>
      </c>
      <c r="BI15" s="1" t="s">
        <v>139</v>
      </c>
      <c r="BJ15" s="57" t="str">
        <f t="shared" si="5"/>
        <v>March</v>
      </c>
      <c r="BK15" s="1" t="s">
        <v>66</v>
      </c>
      <c r="BO15" s="1">
        <f t="shared" si="0"/>
        <v>5</v>
      </c>
    </row>
    <row r="16" spans="1:69" ht="15.75" customHeight="1">
      <c r="A16" s="2">
        <v>42138.473765069444</v>
      </c>
      <c r="B16" s="1" t="s">
        <v>61</v>
      </c>
      <c r="C16" s="1" t="s">
        <v>104</v>
      </c>
      <c r="D16" s="1" t="s">
        <v>63</v>
      </c>
      <c r="G16" s="1" t="s">
        <v>64</v>
      </c>
      <c r="I16" s="1" t="s">
        <v>107</v>
      </c>
      <c r="J16" s="1" t="s">
        <v>66</v>
      </c>
      <c r="L16" s="1" t="s">
        <v>67</v>
      </c>
      <c r="M16" s="1">
        <v>1</v>
      </c>
      <c r="N16" s="1" t="s">
        <v>68</v>
      </c>
      <c r="Q16" s="1">
        <v>300</v>
      </c>
      <c r="X16" s="1">
        <v>75</v>
      </c>
      <c r="Y16" s="1">
        <v>1</v>
      </c>
      <c r="AB16" s="1" t="s">
        <v>72</v>
      </c>
      <c r="AC16" s="1" t="s">
        <v>66</v>
      </c>
      <c r="AD16" s="1">
        <v>15</v>
      </c>
      <c r="AF16" s="1">
        <v>100</v>
      </c>
      <c r="AG16" s="1">
        <v>25</v>
      </c>
      <c r="AH16" s="1" t="s">
        <v>70</v>
      </c>
      <c r="AI16" s="1">
        <v>10000</v>
      </c>
      <c r="AJ16" s="1" t="s">
        <v>70</v>
      </c>
      <c r="AK16" s="1" t="s">
        <v>70</v>
      </c>
      <c r="AL16" s="1">
        <v>50000</v>
      </c>
      <c r="AM16" s="46">
        <f t="shared" si="3"/>
        <v>50000</v>
      </c>
      <c r="AN16" s="1" t="s">
        <v>140</v>
      </c>
      <c r="AO16" s="1" t="s">
        <v>73</v>
      </c>
      <c r="AP16" s="1" t="s">
        <v>73</v>
      </c>
      <c r="AQ16" s="1" t="s">
        <v>76</v>
      </c>
      <c r="AR16" s="1" t="s">
        <v>79</v>
      </c>
      <c r="AS16" s="1" t="s">
        <v>75</v>
      </c>
      <c r="AT16" s="1" t="s">
        <v>78</v>
      </c>
      <c r="AU16" s="1" t="s">
        <v>74</v>
      </c>
      <c r="AV16" s="1" t="s">
        <v>77</v>
      </c>
      <c r="AZ16" s="52" t="s">
        <v>66</v>
      </c>
      <c r="BB16" s="1"/>
      <c r="BC16" s="1" t="s">
        <v>70</v>
      </c>
      <c r="BD16" s="1">
        <v>5</v>
      </c>
      <c r="BH16" s="1" t="s">
        <v>66</v>
      </c>
      <c r="BJ16" s="57"/>
      <c r="BM16" s="1"/>
      <c r="BN16" s="1" t="s">
        <v>70</v>
      </c>
      <c r="BO16" s="1">
        <f t="shared" si="0"/>
        <v>5</v>
      </c>
    </row>
    <row r="17" spans="1:67" ht="15.75" customHeight="1">
      <c r="A17" s="2">
        <v>42138.475908680557</v>
      </c>
      <c r="B17" s="1" t="s">
        <v>61</v>
      </c>
      <c r="C17" s="1" t="s">
        <v>104</v>
      </c>
      <c r="D17" s="1" t="s">
        <v>63</v>
      </c>
      <c r="E17" s="1" t="s">
        <v>82</v>
      </c>
      <c r="F17" s="1">
        <v>3</v>
      </c>
      <c r="G17" s="1" t="s">
        <v>93</v>
      </c>
      <c r="I17" s="1" t="s">
        <v>141</v>
      </c>
      <c r="J17" s="1" t="s">
        <v>66</v>
      </c>
      <c r="L17" s="1" t="s">
        <v>94</v>
      </c>
      <c r="M17" s="1">
        <v>1</v>
      </c>
      <c r="N17" s="1" t="s">
        <v>99</v>
      </c>
      <c r="Q17" s="1">
        <v>650</v>
      </c>
      <c r="T17" s="1" t="s">
        <v>69</v>
      </c>
      <c r="U17" s="1" t="s">
        <v>70</v>
      </c>
      <c r="V17" s="1" t="s">
        <v>70</v>
      </c>
      <c r="W17" s="1">
        <v>3500</v>
      </c>
      <c r="X17" s="1">
        <v>150</v>
      </c>
      <c r="Y17" s="1">
        <v>4</v>
      </c>
      <c r="AB17" s="1" t="s">
        <v>72</v>
      </c>
      <c r="AC17" s="1" t="s">
        <v>66</v>
      </c>
      <c r="AD17" s="1">
        <v>25</v>
      </c>
      <c r="AF17" s="1">
        <v>200</v>
      </c>
      <c r="AH17" s="1" t="s">
        <v>66</v>
      </c>
      <c r="AJ17" s="1" t="s">
        <v>66</v>
      </c>
      <c r="AK17" s="1" t="s">
        <v>70</v>
      </c>
      <c r="AL17" s="1">
        <v>60000</v>
      </c>
      <c r="AM17" s="46">
        <f t="shared" si="3"/>
        <v>60000</v>
      </c>
      <c r="AN17" s="1" t="s">
        <v>142</v>
      </c>
      <c r="AO17" s="1" t="s">
        <v>142</v>
      </c>
      <c r="AP17" s="1" t="s">
        <v>142</v>
      </c>
      <c r="AQ17" s="1" t="s">
        <v>78</v>
      </c>
      <c r="AR17" s="1" t="s">
        <v>79</v>
      </c>
      <c r="AS17" s="1" t="s">
        <v>74</v>
      </c>
      <c r="AT17" s="1" t="s">
        <v>75</v>
      </c>
      <c r="AU17" s="1" t="s">
        <v>78</v>
      </c>
      <c r="AV17" s="1" t="s">
        <v>76</v>
      </c>
      <c r="AW17" s="1" t="s">
        <v>143</v>
      </c>
      <c r="AX17" s="3">
        <v>0.33</v>
      </c>
      <c r="AY17" s="30">
        <v>0.33</v>
      </c>
      <c r="AZ17" s="52" t="s">
        <v>70</v>
      </c>
      <c r="BA17" s="1" t="s">
        <v>92</v>
      </c>
      <c r="BB17" s="1" t="str">
        <f t="shared" si="1"/>
        <v>Not exceeding 0.25 FTE (10 hours)</v>
      </c>
      <c r="BE17" s="1" t="s">
        <v>70</v>
      </c>
      <c r="BF17" s="1" t="s">
        <v>144</v>
      </c>
      <c r="BG17" s="1">
        <v>5</v>
      </c>
      <c r="BH17" s="1" t="s">
        <v>66</v>
      </c>
      <c r="BI17" s="1" t="s">
        <v>145</v>
      </c>
      <c r="BJ17" s="57" t="str">
        <f t="shared" ref="BJ17:BJ21" si="6">TEXT(BI17,"mmmm")</f>
        <v>May</v>
      </c>
      <c r="BK17" s="1" t="s">
        <v>66</v>
      </c>
      <c r="BO17" s="1">
        <f t="shared" si="0"/>
        <v>5</v>
      </c>
    </row>
    <row r="18" spans="1:67" ht="15.75" customHeight="1">
      <c r="A18" s="2">
        <v>42138.477697847222</v>
      </c>
      <c r="B18" s="1" t="s">
        <v>61</v>
      </c>
      <c r="C18" s="1" t="s">
        <v>62</v>
      </c>
      <c r="D18" s="1" t="s">
        <v>63</v>
      </c>
      <c r="G18" s="1" t="s">
        <v>64</v>
      </c>
      <c r="I18" s="1" t="s">
        <v>107</v>
      </c>
      <c r="J18" s="1" t="s">
        <v>66</v>
      </c>
      <c r="L18" s="1" t="s">
        <v>94</v>
      </c>
      <c r="M18" s="1">
        <v>2</v>
      </c>
      <c r="N18" s="1" t="s">
        <v>68</v>
      </c>
      <c r="Q18" s="1">
        <v>751</v>
      </c>
      <c r="T18" s="1" t="s">
        <v>85</v>
      </c>
      <c r="U18" s="1" t="s">
        <v>70</v>
      </c>
      <c r="V18" s="1" t="s">
        <v>66</v>
      </c>
      <c r="W18" s="1">
        <v>1634</v>
      </c>
      <c r="X18" s="1">
        <v>60</v>
      </c>
      <c r="Y18" s="1" t="s">
        <v>71</v>
      </c>
      <c r="AB18" s="1" t="s">
        <v>121</v>
      </c>
      <c r="AC18" s="1" t="s">
        <v>66</v>
      </c>
      <c r="AF18" s="1">
        <v>20</v>
      </c>
      <c r="AH18" s="1" t="s">
        <v>66</v>
      </c>
      <c r="AJ18" s="1" t="s">
        <v>70</v>
      </c>
      <c r="AK18" s="1" t="s">
        <v>66</v>
      </c>
      <c r="AM18" s="47"/>
      <c r="AN18" s="1" t="s">
        <v>73</v>
      </c>
      <c r="AO18" s="1" t="s">
        <v>110</v>
      </c>
      <c r="AP18" s="1" t="s">
        <v>146</v>
      </c>
      <c r="AQ18" s="1" t="s">
        <v>75</v>
      </c>
      <c r="AR18" s="1" t="s">
        <v>75</v>
      </c>
      <c r="AS18" s="1" t="s">
        <v>76</v>
      </c>
      <c r="AT18" s="1" t="s">
        <v>76</v>
      </c>
      <c r="AU18" s="1" t="s">
        <v>77</v>
      </c>
      <c r="AV18" s="1" t="s">
        <v>76</v>
      </c>
      <c r="AW18" s="1" t="s">
        <v>147</v>
      </c>
      <c r="AX18" s="3">
        <v>1</v>
      </c>
      <c r="AY18" s="30">
        <v>1</v>
      </c>
      <c r="AZ18" s="52" t="s">
        <v>70</v>
      </c>
      <c r="BA18" s="1" t="s">
        <v>105</v>
      </c>
      <c r="BB18" s="1" t="str">
        <f t="shared" si="1"/>
        <v>More than 0.5 FTE, not exceeding 0.75 FTE (30 hours)</v>
      </c>
      <c r="BE18" s="1" t="s">
        <v>66</v>
      </c>
      <c r="BF18" s="1" t="s">
        <v>148</v>
      </c>
      <c r="BG18" s="1">
        <v>5</v>
      </c>
      <c r="BH18" s="1" t="s">
        <v>70</v>
      </c>
      <c r="BJ18" s="57"/>
      <c r="BK18" s="1" t="s">
        <v>70</v>
      </c>
      <c r="BO18" s="1">
        <f t="shared" si="0"/>
        <v>5</v>
      </c>
    </row>
    <row r="19" spans="1:67" ht="15.75" customHeight="1">
      <c r="A19" s="2">
        <v>42138.486489363422</v>
      </c>
      <c r="B19" s="1" t="s">
        <v>149</v>
      </c>
      <c r="C19" s="1" t="s">
        <v>62</v>
      </c>
      <c r="D19" s="1" t="s">
        <v>63</v>
      </c>
      <c r="F19" s="1">
        <v>20</v>
      </c>
      <c r="G19" s="1" t="s">
        <v>64</v>
      </c>
      <c r="I19" s="1" t="s">
        <v>65</v>
      </c>
      <c r="J19" s="1" t="s">
        <v>66</v>
      </c>
      <c r="L19" s="1" t="s">
        <v>150</v>
      </c>
      <c r="M19" s="1" t="s">
        <v>108</v>
      </c>
      <c r="Q19" s="1">
        <v>0</v>
      </c>
      <c r="T19" s="1" t="s">
        <v>85</v>
      </c>
      <c r="U19" s="1" t="s">
        <v>70</v>
      </c>
      <c r="V19" s="1" t="s">
        <v>66</v>
      </c>
      <c r="W19" s="1">
        <v>1500</v>
      </c>
      <c r="X19" s="1">
        <v>50</v>
      </c>
      <c r="Y19" s="1">
        <v>3</v>
      </c>
      <c r="AH19" s="1" t="s">
        <v>66</v>
      </c>
      <c r="AI19" s="1">
        <v>4000</v>
      </c>
      <c r="AJ19" s="1" t="s">
        <v>66</v>
      </c>
      <c r="AK19" s="1" t="s">
        <v>70</v>
      </c>
      <c r="AL19" s="1">
        <v>15000</v>
      </c>
      <c r="AM19" s="46">
        <f t="shared" si="3"/>
        <v>15000</v>
      </c>
      <c r="AN19" s="1" t="s">
        <v>73</v>
      </c>
      <c r="AO19" s="1" t="s">
        <v>73</v>
      </c>
      <c r="AP19" s="1" t="s">
        <v>73</v>
      </c>
      <c r="AQ19" s="1" t="s">
        <v>76</v>
      </c>
      <c r="AR19" s="1" t="s">
        <v>77</v>
      </c>
      <c r="AS19" s="1" t="s">
        <v>75</v>
      </c>
      <c r="AT19" s="1" t="s">
        <v>79</v>
      </c>
      <c r="AU19" s="1" t="s">
        <v>74</v>
      </c>
      <c r="AV19" s="1" t="s">
        <v>78</v>
      </c>
      <c r="AX19" s="1">
        <v>100</v>
      </c>
      <c r="AY19" s="30">
        <v>1</v>
      </c>
      <c r="AZ19" s="52" t="s">
        <v>70</v>
      </c>
      <c r="BA19" s="1" t="s">
        <v>63</v>
      </c>
      <c r="BB19" s="1" t="str">
        <f t="shared" si="1"/>
        <v>More than 0.25 FTE, not exceeding 0.5 FTE (20 hours)</v>
      </c>
      <c r="BE19" s="1" t="s">
        <v>70</v>
      </c>
      <c r="BF19" s="1" t="s">
        <v>101</v>
      </c>
      <c r="BG19" s="1">
        <v>5</v>
      </c>
      <c r="BH19" s="1" t="s">
        <v>66</v>
      </c>
      <c r="BI19" s="1" t="s">
        <v>120</v>
      </c>
      <c r="BJ19" s="57" t="str">
        <f t="shared" si="6"/>
        <v>April</v>
      </c>
      <c r="BK19" s="1" t="s">
        <v>70</v>
      </c>
      <c r="BO19" s="1">
        <f t="shared" si="0"/>
        <v>5</v>
      </c>
    </row>
    <row r="20" spans="1:67" ht="15.75" customHeight="1">
      <c r="A20" s="2">
        <v>42138.499923414347</v>
      </c>
      <c r="B20" s="1" t="s">
        <v>80</v>
      </c>
      <c r="C20" s="1" t="s">
        <v>62</v>
      </c>
      <c r="D20" s="1" t="s">
        <v>63</v>
      </c>
      <c r="G20" s="1" t="s">
        <v>64</v>
      </c>
      <c r="H20" s="1">
        <v>0</v>
      </c>
      <c r="I20" s="1" t="s">
        <v>151</v>
      </c>
      <c r="J20" s="1" t="s">
        <v>70</v>
      </c>
      <c r="K20" s="1">
        <v>3000</v>
      </c>
      <c r="L20" s="1" t="s">
        <v>67</v>
      </c>
      <c r="M20" s="1">
        <v>2</v>
      </c>
      <c r="N20" s="1" t="s">
        <v>68</v>
      </c>
      <c r="Q20" s="1">
        <v>615</v>
      </c>
      <c r="T20" s="1" t="s">
        <v>85</v>
      </c>
      <c r="U20" s="1" t="s">
        <v>70</v>
      </c>
      <c r="V20" s="1" t="s">
        <v>70</v>
      </c>
      <c r="X20" s="1">
        <v>150</v>
      </c>
      <c r="Y20" s="1">
        <v>2</v>
      </c>
      <c r="AB20" s="1" t="s">
        <v>72</v>
      </c>
      <c r="AC20" s="1" t="s">
        <v>66</v>
      </c>
      <c r="AD20" s="1">
        <v>20</v>
      </c>
      <c r="AF20" s="1">
        <v>100</v>
      </c>
      <c r="AG20" s="1">
        <v>0</v>
      </c>
      <c r="AH20" s="1" t="s">
        <v>66</v>
      </c>
      <c r="AJ20" s="1" t="s">
        <v>66</v>
      </c>
      <c r="AK20" s="1" t="s">
        <v>66</v>
      </c>
      <c r="AM20" s="47"/>
      <c r="AN20" s="1" t="s">
        <v>100</v>
      </c>
      <c r="AO20" s="1" t="s">
        <v>152</v>
      </c>
      <c r="AP20" s="1" t="s">
        <v>152</v>
      </c>
      <c r="AQ20" s="1" t="s">
        <v>75</v>
      </c>
      <c r="AR20" s="1" t="s">
        <v>75</v>
      </c>
      <c r="AS20" s="1" t="s">
        <v>75</v>
      </c>
      <c r="AT20" s="1" t="s">
        <v>79</v>
      </c>
      <c r="AU20" s="1" t="s">
        <v>77</v>
      </c>
      <c r="AV20" s="1" t="s">
        <v>75</v>
      </c>
      <c r="AW20" s="1" t="s">
        <v>153</v>
      </c>
      <c r="AX20" s="1">
        <v>80</v>
      </c>
      <c r="AY20" s="30">
        <v>0.8</v>
      </c>
      <c r="AZ20" s="52" t="s">
        <v>70</v>
      </c>
      <c r="BA20" s="1" t="s">
        <v>63</v>
      </c>
      <c r="BB20" s="1" t="str">
        <f t="shared" si="1"/>
        <v>More than 0.25 FTE, not exceeding 0.5 FTE (20 hours)</v>
      </c>
      <c r="BE20" s="1" t="s">
        <v>66</v>
      </c>
      <c r="BG20" s="1">
        <v>5</v>
      </c>
      <c r="BH20" s="1" t="s">
        <v>70</v>
      </c>
      <c r="BI20" s="1" t="s">
        <v>154</v>
      </c>
      <c r="BJ20" s="57" t="str">
        <f t="shared" si="6"/>
        <v>April</v>
      </c>
      <c r="BK20" s="1" t="s">
        <v>70</v>
      </c>
      <c r="BO20" s="1">
        <f t="shared" si="0"/>
        <v>5</v>
      </c>
    </row>
    <row r="21" spans="1:67" ht="15.75" customHeight="1">
      <c r="A21" s="2">
        <v>42138.511171180551</v>
      </c>
      <c r="B21" s="1" t="s">
        <v>61</v>
      </c>
      <c r="C21" s="1" t="s">
        <v>62</v>
      </c>
      <c r="D21" s="1" t="s">
        <v>105</v>
      </c>
      <c r="G21" s="1" t="s">
        <v>64</v>
      </c>
      <c r="I21" s="1" t="s">
        <v>107</v>
      </c>
      <c r="J21" s="1" t="s">
        <v>66</v>
      </c>
      <c r="L21" s="1" t="s">
        <v>155</v>
      </c>
      <c r="M21" s="1">
        <v>1</v>
      </c>
      <c r="N21" s="1" t="s">
        <v>68</v>
      </c>
      <c r="Q21" s="1">
        <v>350</v>
      </c>
      <c r="T21" s="1" t="s">
        <v>69</v>
      </c>
      <c r="U21" s="1" t="s">
        <v>70</v>
      </c>
      <c r="V21" s="1" t="s">
        <v>66</v>
      </c>
      <c r="W21" s="1">
        <v>1670</v>
      </c>
      <c r="X21" s="1">
        <v>45</v>
      </c>
      <c r="Y21" s="1">
        <v>2</v>
      </c>
      <c r="AB21" s="1" t="s">
        <v>156</v>
      </c>
      <c r="AC21" s="1" t="s">
        <v>70</v>
      </c>
      <c r="AF21" s="1">
        <v>450</v>
      </c>
      <c r="AG21" s="1">
        <v>3000</v>
      </c>
      <c r="AH21" s="1" t="s">
        <v>66</v>
      </c>
      <c r="AJ21" s="1" t="s">
        <v>66</v>
      </c>
      <c r="AK21" s="1" t="s">
        <v>70</v>
      </c>
      <c r="AL21" s="1">
        <v>11000</v>
      </c>
      <c r="AM21" s="46">
        <f t="shared" si="3"/>
        <v>11000</v>
      </c>
      <c r="AN21" s="1" t="s">
        <v>110</v>
      </c>
      <c r="AO21" s="1" t="s">
        <v>157</v>
      </c>
      <c r="AP21" s="1" t="s">
        <v>158</v>
      </c>
      <c r="AQ21" s="1" t="s">
        <v>75</v>
      </c>
      <c r="AR21" s="1" t="s">
        <v>76</v>
      </c>
      <c r="AS21" s="1" t="s">
        <v>79</v>
      </c>
      <c r="AT21" s="1" t="s">
        <v>78</v>
      </c>
      <c r="AU21" s="1" t="s">
        <v>77</v>
      </c>
      <c r="AV21" s="1" t="s">
        <v>74</v>
      </c>
      <c r="AX21" s="3">
        <v>1</v>
      </c>
      <c r="AY21" s="30">
        <v>1</v>
      </c>
      <c r="AZ21" s="52" t="s">
        <v>70</v>
      </c>
      <c r="BA21" s="1" t="s">
        <v>63</v>
      </c>
      <c r="BB21" s="1" t="str">
        <f t="shared" si="1"/>
        <v>More than 0.25 FTE, not exceeding 0.5 FTE (20 hours)</v>
      </c>
      <c r="BE21" s="1" t="s">
        <v>70</v>
      </c>
      <c r="BF21" s="1" t="s">
        <v>101</v>
      </c>
      <c r="BG21" s="1">
        <v>5</v>
      </c>
      <c r="BH21" s="1" t="s">
        <v>66</v>
      </c>
      <c r="BI21" s="1" t="s">
        <v>159</v>
      </c>
      <c r="BJ21" s="57" t="str">
        <f t="shared" si="6"/>
        <v>March</v>
      </c>
      <c r="BK21" s="1" t="s">
        <v>66</v>
      </c>
      <c r="BO21" s="1">
        <f t="shared" si="0"/>
        <v>5</v>
      </c>
    </row>
    <row r="22" spans="1:67" ht="15.75" customHeight="1">
      <c r="A22" s="2">
        <v>42138.5117703125</v>
      </c>
      <c r="B22" s="1" t="s">
        <v>61</v>
      </c>
      <c r="C22" s="1" t="s">
        <v>62</v>
      </c>
      <c r="D22" s="1" t="s">
        <v>63</v>
      </c>
      <c r="E22" s="1" t="s">
        <v>106</v>
      </c>
      <c r="F22" s="1">
        <v>14</v>
      </c>
      <c r="G22" s="1" t="s">
        <v>93</v>
      </c>
      <c r="H22" s="1">
        <v>200</v>
      </c>
      <c r="I22" s="1" t="s">
        <v>151</v>
      </c>
      <c r="J22" s="1" t="s">
        <v>66</v>
      </c>
      <c r="L22" s="1" t="s">
        <v>98</v>
      </c>
      <c r="M22" s="1">
        <v>1</v>
      </c>
      <c r="N22" s="1" t="s">
        <v>68</v>
      </c>
      <c r="Q22" s="1">
        <v>625</v>
      </c>
      <c r="T22" s="1" t="s">
        <v>69</v>
      </c>
      <c r="U22" s="1" t="s">
        <v>70</v>
      </c>
      <c r="V22" s="1" t="s">
        <v>66</v>
      </c>
      <c r="W22" s="1">
        <v>1600</v>
      </c>
      <c r="X22" s="1">
        <v>120</v>
      </c>
      <c r="Y22" s="1" t="s">
        <v>71</v>
      </c>
      <c r="AB22" s="1" t="s">
        <v>160</v>
      </c>
      <c r="AC22" s="1" t="s">
        <v>66</v>
      </c>
      <c r="AH22" s="1" t="s">
        <v>70</v>
      </c>
      <c r="AI22" s="1">
        <v>15000</v>
      </c>
      <c r="AJ22" s="1" t="s">
        <v>66</v>
      </c>
      <c r="AK22" s="1" t="s">
        <v>70</v>
      </c>
      <c r="AL22" s="1">
        <v>80000</v>
      </c>
      <c r="AM22" s="46">
        <f t="shared" si="3"/>
        <v>80000</v>
      </c>
      <c r="AN22" s="1" t="s">
        <v>73</v>
      </c>
      <c r="AO22" s="1" t="s">
        <v>73</v>
      </c>
      <c r="AP22" s="1" t="s">
        <v>73</v>
      </c>
      <c r="AQ22" s="1" t="s">
        <v>76</v>
      </c>
      <c r="AR22" s="1" t="s">
        <v>75</v>
      </c>
      <c r="AS22" s="1" t="s">
        <v>79</v>
      </c>
      <c r="AT22" s="1" t="s">
        <v>77</v>
      </c>
      <c r="AU22" s="1" t="s">
        <v>74</v>
      </c>
      <c r="AV22" s="1" t="s">
        <v>78</v>
      </c>
      <c r="AW22" s="1" t="s">
        <v>161</v>
      </c>
      <c r="AX22" s="1" t="s">
        <v>162</v>
      </c>
      <c r="AY22" s="30">
        <v>1</v>
      </c>
      <c r="AZ22" s="52" t="s">
        <v>66</v>
      </c>
      <c r="BB22" s="1"/>
      <c r="BC22" s="1" t="s">
        <v>70</v>
      </c>
      <c r="BD22" s="1">
        <v>5</v>
      </c>
      <c r="BH22" s="1" t="s">
        <v>66</v>
      </c>
      <c r="BJ22" s="57"/>
      <c r="BL22" s="1" t="s">
        <v>163</v>
      </c>
      <c r="BM22" s="1" t="str">
        <f>TEXT(BL22,"mmmm")</f>
        <v>January</v>
      </c>
      <c r="BN22" s="1" t="s">
        <v>66</v>
      </c>
      <c r="BO22" s="1">
        <f t="shared" si="0"/>
        <v>5</v>
      </c>
    </row>
    <row r="23" spans="1:67" ht="15.75" customHeight="1">
      <c r="A23" s="2">
        <v>42138.512122280095</v>
      </c>
      <c r="B23" s="1" t="s">
        <v>164</v>
      </c>
      <c r="C23" s="1" t="s">
        <v>62</v>
      </c>
      <c r="D23" s="1" t="s">
        <v>63</v>
      </c>
      <c r="F23" s="1">
        <v>7</v>
      </c>
      <c r="G23" s="1" t="s">
        <v>64</v>
      </c>
      <c r="I23" s="1" t="s">
        <v>107</v>
      </c>
      <c r="J23" s="1" t="s">
        <v>66</v>
      </c>
      <c r="L23" s="1" t="s">
        <v>67</v>
      </c>
      <c r="M23" s="1">
        <v>1</v>
      </c>
      <c r="N23" s="1" t="s">
        <v>68</v>
      </c>
      <c r="Q23" s="1">
        <v>750</v>
      </c>
      <c r="T23" s="1" t="s">
        <v>85</v>
      </c>
      <c r="U23" s="1" t="s">
        <v>70</v>
      </c>
      <c r="V23" s="1" t="s">
        <v>66</v>
      </c>
      <c r="W23" s="1">
        <v>900</v>
      </c>
      <c r="Y23" s="1">
        <v>3</v>
      </c>
      <c r="AB23" s="1" t="s">
        <v>72</v>
      </c>
      <c r="AC23" s="1" t="s">
        <v>66</v>
      </c>
      <c r="AD23" s="1">
        <v>40</v>
      </c>
      <c r="AF23" s="1">
        <v>100</v>
      </c>
      <c r="AG23" s="1">
        <v>100</v>
      </c>
      <c r="AH23" s="1" t="s">
        <v>66</v>
      </c>
      <c r="AJ23" s="1" t="s">
        <v>66</v>
      </c>
      <c r="AK23" s="1" t="s">
        <v>66</v>
      </c>
      <c r="AM23" s="47"/>
      <c r="AN23" s="1" t="s">
        <v>73</v>
      </c>
      <c r="AO23" s="1" t="s">
        <v>73</v>
      </c>
      <c r="AP23" s="1" t="s">
        <v>73</v>
      </c>
      <c r="AQ23" s="1" t="s">
        <v>78</v>
      </c>
      <c r="AR23" s="1" t="s">
        <v>75</v>
      </c>
      <c r="AS23" s="1" t="s">
        <v>79</v>
      </c>
      <c r="AT23" s="1" t="s">
        <v>77</v>
      </c>
      <c r="AU23" s="1" t="s">
        <v>74</v>
      </c>
      <c r="AV23" s="1" t="s">
        <v>76</v>
      </c>
      <c r="AW23" s="1" t="s">
        <v>165</v>
      </c>
      <c r="AX23" s="3">
        <v>0.9</v>
      </c>
      <c r="AY23" s="30">
        <v>0.9</v>
      </c>
      <c r="AZ23" s="52" t="s">
        <v>70</v>
      </c>
      <c r="BA23" s="1" t="s">
        <v>63</v>
      </c>
      <c r="BB23" s="1" t="str">
        <f t="shared" si="1"/>
        <v>More than 0.25 FTE, not exceeding 0.5 FTE (20 hours)</v>
      </c>
      <c r="BE23" s="1" t="s">
        <v>70</v>
      </c>
      <c r="BF23" s="1" t="s">
        <v>166</v>
      </c>
      <c r="BG23" s="1">
        <v>5</v>
      </c>
      <c r="BH23" s="1" t="s">
        <v>70</v>
      </c>
      <c r="BI23" s="1" t="s">
        <v>167</v>
      </c>
      <c r="BJ23" s="57" t="str">
        <f>TEXT(BI23,"mmmm")</f>
        <v>April</v>
      </c>
      <c r="BK23" s="1" t="s">
        <v>66</v>
      </c>
      <c r="BO23" s="1">
        <f t="shared" si="0"/>
        <v>5</v>
      </c>
    </row>
    <row r="24" spans="1:67" ht="15.75" customHeight="1">
      <c r="A24" s="2">
        <v>42138.546630081022</v>
      </c>
      <c r="B24" s="1" t="s">
        <v>61</v>
      </c>
      <c r="C24" s="1" t="s">
        <v>62</v>
      </c>
      <c r="D24" s="1" t="s">
        <v>63</v>
      </c>
      <c r="G24" s="1" t="s">
        <v>64</v>
      </c>
      <c r="I24" s="1" t="s">
        <v>125</v>
      </c>
      <c r="J24" s="1" t="s">
        <v>66</v>
      </c>
      <c r="L24" s="1" t="s">
        <v>67</v>
      </c>
      <c r="M24" s="1">
        <v>1</v>
      </c>
      <c r="N24" s="1" t="s">
        <v>68</v>
      </c>
      <c r="Q24" s="1">
        <v>515</v>
      </c>
      <c r="T24" s="1" t="s">
        <v>85</v>
      </c>
      <c r="U24" s="1" t="s">
        <v>70</v>
      </c>
      <c r="V24" s="1" t="s">
        <v>66</v>
      </c>
      <c r="W24" s="1">
        <v>1581.86</v>
      </c>
      <c r="X24" s="1">
        <v>75</v>
      </c>
      <c r="Y24" s="1">
        <v>2</v>
      </c>
      <c r="AB24" s="1" t="s">
        <v>72</v>
      </c>
      <c r="AC24" s="1" t="s">
        <v>66</v>
      </c>
      <c r="AD24" s="1">
        <v>25</v>
      </c>
      <c r="AF24" s="1">
        <v>300</v>
      </c>
      <c r="AG24" s="1">
        <v>600</v>
      </c>
      <c r="AH24" s="1" t="s">
        <v>66</v>
      </c>
      <c r="AJ24" s="1" t="s">
        <v>66</v>
      </c>
      <c r="AK24" s="1" t="s">
        <v>66</v>
      </c>
      <c r="AM24" s="47"/>
      <c r="AN24" s="1" t="s">
        <v>168</v>
      </c>
      <c r="AO24" s="1" t="s">
        <v>169</v>
      </c>
      <c r="AP24" s="1" t="s">
        <v>169</v>
      </c>
      <c r="AQ24" s="1" t="s">
        <v>75</v>
      </c>
      <c r="AR24" s="1" t="s">
        <v>74</v>
      </c>
      <c r="AS24" s="1" t="s">
        <v>76</v>
      </c>
      <c r="AT24" s="1" t="s">
        <v>77</v>
      </c>
      <c r="AU24" s="1" t="s">
        <v>78</v>
      </c>
      <c r="AV24" s="1" t="s">
        <v>79</v>
      </c>
      <c r="AW24" s="1" t="s">
        <v>170</v>
      </c>
      <c r="AZ24" s="52" t="s">
        <v>66</v>
      </c>
      <c r="BB24" s="1"/>
      <c r="BC24" s="1" t="s">
        <v>70</v>
      </c>
      <c r="BD24" s="1">
        <v>5</v>
      </c>
      <c r="BH24" s="1" t="s">
        <v>66</v>
      </c>
      <c r="BJ24" s="57"/>
      <c r="BM24" s="1"/>
      <c r="BO24" s="1">
        <f t="shared" si="0"/>
        <v>5</v>
      </c>
    </row>
    <row r="25" spans="1:67" ht="15.75" customHeight="1">
      <c r="A25" s="2">
        <v>42138.555972175927</v>
      </c>
      <c r="B25" s="1" t="s">
        <v>61</v>
      </c>
      <c r="C25" s="1" t="s">
        <v>104</v>
      </c>
      <c r="D25" s="1" t="s">
        <v>92</v>
      </c>
      <c r="E25" s="1" t="s">
        <v>171</v>
      </c>
      <c r="F25" s="1">
        <v>3</v>
      </c>
      <c r="G25" s="1" t="s">
        <v>64</v>
      </c>
      <c r="I25" s="1" t="s">
        <v>65</v>
      </c>
      <c r="J25" s="1" t="s">
        <v>66</v>
      </c>
      <c r="L25" s="1" t="s">
        <v>94</v>
      </c>
      <c r="M25" s="1">
        <v>1</v>
      </c>
      <c r="N25" s="1" t="s">
        <v>68</v>
      </c>
      <c r="Q25" s="1">
        <v>500</v>
      </c>
      <c r="T25" s="1" t="s">
        <v>69</v>
      </c>
      <c r="U25" s="1" t="s">
        <v>70</v>
      </c>
      <c r="V25" s="1" t="s">
        <v>70</v>
      </c>
      <c r="W25" s="1">
        <v>2000</v>
      </c>
      <c r="X25" s="1">
        <v>100</v>
      </c>
      <c r="Y25" s="1">
        <v>1</v>
      </c>
      <c r="AB25" s="1" t="s">
        <v>72</v>
      </c>
      <c r="AC25" s="1" t="s">
        <v>66</v>
      </c>
      <c r="AD25" s="1">
        <v>28</v>
      </c>
      <c r="AF25" s="1">
        <v>150</v>
      </c>
      <c r="AH25" s="1" t="s">
        <v>70</v>
      </c>
      <c r="AI25" s="1">
        <v>10000</v>
      </c>
      <c r="AJ25" s="1" t="s">
        <v>70</v>
      </c>
      <c r="AK25" s="1" t="s">
        <v>70</v>
      </c>
      <c r="AL25" s="1" t="s">
        <v>172</v>
      </c>
      <c r="AM25" s="46" t="str">
        <f t="shared" si="3"/>
        <v>15 000</v>
      </c>
      <c r="AN25" s="1" t="s">
        <v>110</v>
      </c>
      <c r="AO25" s="1" t="s">
        <v>110</v>
      </c>
      <c r="AP25" s="1" t="s">
        <v>110</v>
      </c>
      <c r="AQ25" s="1" t="s">
        <v>79</v>
      </c>
      <c r="AR25" s="1" t="s">
        <v>76</v>
      </c>
      <c r="AS25" s="1" t="s">
        <v>75</v>
      </c>
      <c r="AU25" s="1" t="s">
        <v>77</v>
      </c>
      <c r="AV25" s="1" t="s">
        <v>74</v>
      </c>
      <c r="AX25" s="1">
        <v>85</v>
      </c>
      <c r="AY25" s="30">
        <v>0.85</v>
      </c>
      <c r="AZ25" s="52" t="s">
        <v>66</v>
      </c>
      <c r="BB25" s="1"/>
      <c r="BC25" s="1" t="s">
        <v>70</v>
      </c>
      <c r="BD25" s="1">
        <v>5</v>
      </c>
      <c r="BH25" s="1" t="s">
        <v>66</v>
      </c>
      <c r="BJ25" s="57"/>
      <c r="BM25" s="1"/>
      <c r="BO25" s="1">
        <f t="shared" si="0"/>
        <v>5</v>
      </c>
    </row>
    <row r="26" spans="1:67" ht="15.75" customHeight="1">
      <c r="A26" s="2">
        <v>42138.558818067133</v>
      </c>
      <c r="B26" s="1" t="s">
        <v>149</v>
      </c>
      <c r="C26" s="1" t="s">
        <v>62</v>
      </c>
      <c r="D26" s="1" t="s">
        <v>63</v>
      </c>
      <c r="G26" s="1" t="s">
        <v>64</v>
      </c>
      <c r="I26" s="1" t="s">
        <v>107</v>
      </c>
      <c r="J26" s="1" t="s">
        <v>66</v>
      </c>
      <c r="L26" s="1" t="s">
        <v>67</v>
      </c>
      <c r="M26" s="1" t="s">
        <v>108</v>
      </c>
      <c r="N26" s="1" t="s">
        <v>68</v>
      </c>
      <c r="Q26" s="1">
        <v>725</v>
      </c>
      <c r="T26" s="1" t="s">
        <v>85</v>
      </c>
      <c r="U26" s="1" t="s">
        <v>70</v>
      </c>
      <c r="V26" s="1" t="s">
        <v>66</v>
      </c>
      <c r="W26" s="1">
        <v>0</v>
      </c>
      <c r="X26" s="1">
        <v>50</v>
      </c>
      <c r="Y26" s="1">
        <v>4</v>
      </c>
      <c r="AB26" s="1" t="s">
        <v>72</v>
      </c>
      <c r="AC26" s="1" t="s">
        <v>66</v>
      </c>
      <c r="AD26" s="1">
        <v>12</v>
      </c>
      <c r="AF26" s="1">
        <v>65</v>
      </c>
      <c r="AG26" s="1">
        <v>0</v>
      </c>
      <c r="AH26" s="1" t="s">
        <v>66</v>
      </c>
      <c r="AJ26" s="1" t="s">
        <v>66</v>
      </c>
      <c r="AK26" s="1" t="s">
        <v>66</v>
      </c>
      <c r="AM26" s="47"/>
      <c r="AN26" s="1" t="s">
        <v>146</v>
      </c>
      <c r="AO26" s="1" t="s">
        <v>146</v>
      </c>
      <c r="AP26" s="1" t="s">
        <v>146</v>
      </c>
      <c r="AQ26" s="1" t="s">
        <v>78</v>
      </c>
      <c r="AR26" s="1" t="s">
        <v>75</v>
      </c>
      <c r="AS26" s="1" t="s">
        <v>77</v>
      </c>
      <c r="AT26" s="1" t="s">
        <v>79</v>
      </c>
      <c r="AU26" s="1" t="s">
        <v>76</v>
      </c>
      <c r="AV26" s="1" t="s">
        <v>74</v>
      </c>
      <c r="AX26" s="1">
        <v>100</v>
      </c>
      <c r="AY26" s="30">
        <v>1</v>
      </c>
      <c r="AZ26" s="52" t="s">
        <v>70</v>
      </c>
      <c r="BA26" s="1" t="s">
        <v>63</v>
      </c>
      <c r="BB26" s="1" t="str">
        <f>IF(BA26="1.0 FTE (40 hours)", "More than 0.75 FTE, not exceeding 1.0 FTE (40 hours)", IF(BA26="0.75 FTE (30 hours)", "More than 0.5 FTE, not exceeding 0.75 FTE (30 hours)",IF(BA26="0.5 FTE (20 hours)","More than 0.25 FTE, not exceeding 0.5 FTE (20 hours)",IF(BA26="0.25 FTE (10 hours)","Not exceeding 0.25 FTE (10 hours)",BA26))))</f>
        <v>More than 0.25 FTE, not exceeding 0.5 FTE (20 hours)</v>
      </c>
      <c r="BE26" s="1" t="s">
        <v>66</v>
      </c>
      <c r="BG26" s="1">
        <v>5</v>
      </c>
      <c r="BH26" s="1" t="s">
        <v>66</v>
      </c>
      <c r="BI26" s="1" t="s">
        <v>173</v>
      </c>
      <c r="BJ26" s="57" t="str">
        <f t="shared" ref="BJ26:BJ29" si="7">TEXT(BI26,"mmmm")</f>
        <v>May</v>
      </c>
      <c r="BK26" s="1" t="s">
        <v>66</v>
      </c>
      <c r="BO26" s="1">
        <f t="shared" si="0"/>
        <v>5</v>
      </c>
    </row>
    <row r="27" spans="1:67" ht="15.75" customHeight="1">
      <c r="A27" s="2">
        <v>42138.558818055557</v>
      </c>
      <c r="B27" s="1" t="s">
        <v>61</v>
      </c>
      <c r="C27" s="1" t="s">
        <v>62</v>
      </c>
      <c r="D27" s="1" t="s">
        <v>63</v>
      </c>
      <c r="E27" s="1" t="s">
        <v>82</v>
      </c>
      <c r="F27" s="1">
        <v>10</v>
      </c>
      <c r="G27" s="1" t="s">
        <v>64</v>
      </c>
      <c r="I27" s="1" t="s">
        <v>125</v>
      </c>
      <c r="J27" s="1" t="s">
        <v>70</v>
      </c>
      <c r="K27" s="1">
        <v>1800</v>
      </c>
      <c r="L27" s="1" t="s">
        <v>98</v>
      </c>
      <c r="M27" s="1" t="s">
        <v>108</v>
      </c>
      <c r="N27" s="1" t="s">
        <v>68</v>
      </c>
      <c r="Q27" s="1">
        <v>850</v>
      </c>
      <c r="T27" s="1" t="s">
        <v>69</v>
      </c>
      <c r="U27" s="1" t="s">
        <v>70</v>
      </c>
      <c r="V27" s="1" t="s">
        <v>66</v>
      </c>
      <c r="W27" s="1">
        <v>1700</v>
      </c>
      <c r="X27" s="1">
        <v>100</v>
      </c>
      <c r="Y27" s="1">
        <v>1</v>
      </c>
      <c r="AB27" s="1" t="s">
        <v>72</v>
      </c>
      <c r="AC27" s="1" t="s">
        <v>66</v>
      </c>
      <c r="AD27" s="1">
        <v>65</v>
      </c>
      <c r="AF27" s="1">
        <v>170</v>
      </c>
      <c r="AG27" s="1">
        <v>825</v>
      </c>
      <c r="AH27" s="1" t="s">
        <v>66</v>
      </c>
      <c r="AJ27" s="1" t="s">
        <v>70</v>
      </c>
      <c r="AK27" s="1" t="s">
        <v>70</v>
      </c>
      <c r="AL27" s="4">
        <v>26000</v>
      </c>
      <c r="AM27" s="46">
        <v>26000</v>
      </c>
      <c r="AN27" s="1" t="s">
        <v>73</v>
      </c>
      <c r="AO27" s="1" t="s">
        <v>73</v>
      </c>
      <c r="AP27" s="1" t="s">
        <v>73</v>
      </c>
      <c r="AQ27" s="1" t="s">
        <v>76</v>
      </c>
      <c r="AR27" s="1" t="s">
        <v>75</v>
      </c>
      <c r="AS27" s="1" t="s">
        <v>79</v>
      </c>
      <c r="AT27" s="1" t="s">
        <v>78</v>
      </c>
      <c r="AU27" s="1" t="s">
        <v>74</v>
      </c>
      <c r="AV27" s="1" t="s">
        <v>77</v>
      </c>
      <c r="AW27" s="1" t="s">
        <v>174</v>
      </c>
      <c r="AX27" s="1">
        <v>100</v>
      </c>
      <c r="AY27" s="30">
        <v>1</v>
      </c>
      <c r="AZ27" s="52" t="s">
        <v>70</v>
      </c>
      <c r="BA27" s="1" t="s">
        <v>175</v>
      </c>
      <c r="BB27" s="1" t="s">
        <v>132</v>
      </c>
      <c r="BE27" s="1" t="s">
        <v>70</v>
      </c>
      <c r="BF27" s="1" t="s">
        <v>101</v>
      </c>
      <c r="BG27" s="1">
        <v>5</v>
      </c>
      <c r="BH27" s="1" t="s">
        <v>66</v>
      </c>
      <c r="BI27" s="1" t="s">
        <v>176</v>
      </c>
      <c r="BJ27" s="57" t="str">
        <f t="shared" si="7"/>
        <v>March</v>
      </c>
      <c r="BO27" s="1">
        <f t="shared" si="0"/>
        <v>5</v>
      </c>
    </row>
    <row r="28" spans="1:67" ht="15.75" customHeight="1">
      <c r="A28" s="2">
        <v>42138.561688587964</v>
      </c>
      <c r="B28" s="1" t="s">
        <v>164</v>
      </c>
      <c r="C28" s="1" t="s">
        <v>62</v>
      </c>
      <c r="D28" s="1" t="s">
        <v>63</v>
      </c>
      <c r="G28" s="1" t="s">
        <v>64</v>
      </c>
      <c r="I28" s="1" t="s">
        <v>107</v>
      </c>
      <c r="J28" s="1" t="s">
        <v>70</v>
      </c>
      <c r="K28" s="1">
        <v>1000</v>
      </c>
      <c r="L28" s="1" t="s">
        <v>98</v>
      </c>
      <c r="M28" s="1" t="s">
        <v>108</v>
      </c>
      <c r="N28" s="1" t="s">
        <v>99</v>
      </c>
      <c r="T28" s="1" t="s">
        <v>69</v>
      </c>
      <c r="U28" s="1" t="s">
        <v>70</v>
      </c>
      <c r="V28" s="1" t="s">
        <v>66</v>
      </c>
      <c r="W28" s="1">
        <v>2000</v>
      </c>
      <c r="X28" s="1">
        <v>100</v>
      </c>
      <c r="Y28" s="1">
        <v>1</v>
      </c>
      <c r="AB28" s="1" t="s">
        <v>72</v>
      </c>
      <c r="AC28" s="1" t="s">
        <v>66</v>
      </c>
      <c r="AD28" s="1">
        <v>25</v>
      </c>
      <c r="AF28" s="1">
        <v>120</v>
      </c>
      <c r="AG28" s="1">
        <v>1500</v>
      </c>
      <c r="AH28" s="1" t="s">
        <v>66</v>
      </c>
      <c r="AJ28" s="1" t="s">
        <v>66</v>
      </c>
      <c r="AK28" s="1" t="s">
        <v>70</v>
      </c>
      <c r="AL28" s="1">
        <v>5000</v>
      </c>
      <c r="AM28" s="46">
        <f t="shared" si="3"/>
        <v>5000</v>
      </c>
      <c r="AN28" s="1" t="s">
        <v>73</v>
      </c>
      <c r="AO28" s="1" t="s">
        <v>73</v>
      </c>
      <c r="AP28" s="1" t="s">
        <v>73</v>
      </c>
      <c r="AQ28" s="1" t="s">
        <v>79</v>
      </c>
      <c r="AR28" s="1" t="s">
        <v>76</v>
      </c>
      <c r="AS28" s="1" t="s">
        <v>77</v>
      </c>
      <c r="AT28" s="1" t="s">
        <v>74</v>
      </c>
      <c r="AU28" s="1" t="s">
        <v>78</v>
      </c>
      <c r="AV28" s="1" t="s">
        <v>75</v>
      </c>
      <c r="AW28" s="1" t="s">
        <v>177</v>
      </c>
      <c r="AX28" s="1" t="s">
        <v>178</v>
      </c>
      <c r="AY28" s="30">
        <v>0.8</v>
      </c>
      <c r="AZ28" s="52" t="s">
        <v>70</v>
      </c>
      <c r="BA28" s="1" t="s">
        <v>63</v>
      </c>
      <c r="BB28" s="1" t="str">
        <f t="shared" si="1"/>
        <v>More than 0.25 FTE, not exceeding 0.5 FTE (20 hours)</v>
      </c>
      <c r="BE28" s="1" t="s">
        <v>66</v>
      </c>
      <c r="BF28" s="1" t="s">
        <v>101</v>
      </c>
      <c r="BG28" s="1">
        <v>5</v>
      </c>
      <c r="BH28" s="1" t="s">
        <v>66</v>
      </c>
      <c r="BI28" s="1" t="s">
        <v>102</v>
      </c>
      <c r="BJ28" s="57" t="str">
        <f t="shared" si="7"/>
        <v>March</v>
      </c>
      <c r="BK28" s="1" t="s">
        <v>70</v>
      </c>
      <c r="BO28" s="1">
        <f t="shared" si="0"/>
        <v>5</v>
      </c>
    </row>
    <row r="29" spans="1:67" ht="15.75" customHeight="1">
      <c r="A29" s="2">
        <v>42138.573421712965</v>
      </c>
      <c r="B29" s="1" t="s">
        <v>61</v>
      </c>
      <c r="C29" s="1" t="s">
        <v>62</v>
      </c>
      <c r="D29" s="1" t="s">
        <v>63</v>
      </c>
      <c r="F29" s="1">
        <v>10</v>
      </c>
      <c r="G29" s="1" t="s">
        <v>64</v>
      </c>
      <c r="I29" s="1" t="s">
        <v>107</v>
      </c>
      <c r="J29" s="1" t="s">
        <v>66</v>
      </c>
      <c r="L29" s="1" t="s">
        <v>67</v>
      </c>
      <c r="M29" s="1">
        <v>1</v>
      </c>
      <c r="N29" s="1" t="s">
        <v>68</v>
      </c>
      <c r="Q29" s="1">
        <v>545</v>
      </c>
      <c r="T29" s="1" t="s">
        <v>85</v>
      </c>
      <c r="U29" s="1" t="s">
        <v>70</v>
      </c>
      <c r="V29" s="1" t="s">
        <v>70</v>
      </c>
      <c r="W29" s="1">
        <v>0</v>
      </c>
      <c r="X29" s="1">
        <v>150</v>
      </c>
      <c r="Y29" s="1" t="s">
        <v>71</v>
      </c>
      <c r="AB29" s="1" t="s">
        <v>160</v>
      </c>
      <c r="AC29" s="1" t="s">
        <v>66</v>
      </c>
      <c r="AF29" s="1">
        <v>350</v>
      </c>
      <c r="AG29" s="1">
        <v>3500</v>
      </c>
      <c r="AH29" s="1" t="s">
        <v>70</v>
      </c>
      <c r="AI29" s="1">
        <v>25000</v>
      </c>
      <c r="AJ29" s="1" t="s">
        <v>66</v>
      </c>
      <c r="AK29" s="1" t="s">
        <v>66</v>
      </c>
      <c r="AM29" s="47"/>
      <c r="AN29" s="1" t="s">
        <v>73</v>
      </c>
      <c r="AO29" s="1" t="s">
        <v>73</v>
      </c>
      <c r="AP29" s="1" t="s">
        <v>146</v>
      </c>
      <c r="AQ29" s="1" t="s">
        <v>76</v>
      </c>
      <c r="AR29" s="1" t="s">
        <v>75</v>
      </c>
      <c r="AS29" s="1" t="s">
        <v>79</v>
      </c>
      <c r="AT29" s="1" t="s">
        <v>74</v>
      </c>
      <c r="AU29" s="1" t="s">
        <v>78</v>
      </c>
      <c r="AV29" s="1" t="s">
        <v>77</v>
      </c>
      <c r="AW29" s="1" t="s">
        <v>179</v>
      </c>
      <c r="AX29" s="1">
        <v>80</v>
      </c>
      <c r="AY29" s="30">
        <v>0.8</v>
      </c>
      <c r="AZ29" s="52" t="s">
        <v>70</v>
      </c>
      <c r="BA29" s="1" t="s">
        <v>180</v>
      </c>
      <c r="BB29" s="45" t="s">
        <v>410</v>
      </c>
      <c r="BE29" s="1" t="s">
        <v>66</v>
      </c>
      <c r="BG29" s="1">
        <v>5</v>
      </c>
      <c r="BH29" s="1" t="s">
        <v>66</v>
      </c>
      <c r="BI29" s="1" t="s">
        <v>181</v>
      </c>
      <c r="BJ29" s="57" t="str">
        <f t="shared" si="7"/>
        <v>February</v>
      </c>
      <c r="BK29" s="1" t="s">
        <v>70</v>
      </c>
      <c r="BO29" s="1">
        <f t="shared" si="0"/>
        <v>5</v>
      </c>
    </row>
    <row r="30" spans="1:67" ht="15.75" customHeight="1">
      <c r="A30" s="2">
        <v>42138.589471828702</v>
      </c>
      <c r="B30" s="1" t="s">
        <v>61</v>
      </c>
      <c r="C30" s="1" t="s">
        <v>62</v>
      </c>
      <c r="D30" s="1" t="s">
        <v>63</v>
      </c>
      <c r="E30" s="1" t="s">
        <v>171</v>
      </c>
      <c r="F30" s="1">
        <v>14</v>
      </c>
      <c r="G30" s="1" t="s">
        <v>64</v>
      </c>
      <c r="I30" s="1" t="s">
        <v>65</v>
      </c>
      <c r="J30" s="1" t="s">
        <v>66</v>
      </c>
      <c r="L30" s="1" t="s">
        <v>98</v>
      </c>
      <c r="M30" s="1">
        <v>1</v>
      </c>
      <c r="N30" s="1" t="s">
        <v>68</v>
      </c>
      <c r="Q30" s="1">
        <v>600</v>
      </c>
      <c r="T30" s="1" t="s">
        <v>85</v>
      </c>
      <c r="U30" s="1" t="s">
        <v>70</v>
      </c>
      <c r="V30" s="1" t="s">
        <v>66</v>
      </c>
      <c r="W30" s="1">
        <v>1500</v>
      </c>
      <c r="X30" s="1">
        <v>50</v>
      </c>
      <c r="Y30" s="1" t="s">
        <v>109</v>
      </c>
      <c r="AB30" s="1" t="s">
        <v>72</v>
      </c>
      <c r="AC30" s="1" t="s">
        <v>70</v>
      </c>
      <c r="AD30" s="1">
        <v>20</v>
      </c>
      <c r="AF30" s="1">
        <v>100</v>
      </c>
      <c r="AG30" s="1">
        <v>500</v>
      </c>
      <c r="AH30" s="1" t="s">
        <v>70</v>
      </c>
      <c r="AI30" s="1">
        <v>3000</v>
      </c>
      <c r="AJ30" s="1" t="s">
        <v>70</v>
      </c>
      <c r="AK30" s="1" t="s">
        <v>70</v>
      </c>
      <c r="AL30" s="1">
        <v>30000</v>
      </c>
      <c r="AM30" s="46">
        <f t="shared" si="3"/>
        <v>30000</v>
      </c>
      <c r="AN30" s="1" t="s">
        <v>182</v>
      </c>
      <c r="AO30" s="1" t="s">
        <v>73</v>
      </c>
      <c r="AP30" s="1" t="s">
        <v>73</v>
      </c>
      <c r="AQ30" s="1" t="s">
        <v>76</v>
      </c>
      <c r="AR30" s="1" t="s">
        <v>75</v>
      </c>
      <c r="AS30" s="1" t="s">
        <v>77</v>
      </c>
      <c r="AT30" s="1" t="s">
        <v>78</v>
      </c>
      <c r="AU30" s="1" t="s">
        <v>74</v>
      </c>
      <c r="AV30" s="1" t="s">
        <v>79</v>
      </c>
      <c r="AW30" s="1" t="s">
        <v>183</v>
      </c>
      <c r="AX30" s="3">
        <v>1</v>
      </c>
      <c r="AY30" s="30">
        <v>1</v>
      </c>
      <c r="AZ30" s="52" t="s">
        <v>66</v>
      </c>
      <c r="BB30" s="1"/>
      <c r="BC30" s="1" t="s">
        <v>70</v>
      </c>
      <c r="BD30" s="1">
        <v>5</v>
      </c>
      <c r="BH30" s="1" t="s">
        <v>66</v>
      </c>
      <c r="BJ30" s="57"/>
      <c r="BL30" s="1" t="s">
        <v>184</v>
      </c>
      <c r="BM30" s="1" t="str">
        <f t="shared" ref="BM30:BM31" si="8">TEXT(BL30,"mmmm")</f>
        <v>April</v>
      </c>
      <c r="BN30" s="1" t="s">
        <v>66</v>
      </c>
      <c r="BO30" s="1">
        <f t="shared" si="0"/>
        <v>5</v>
      </c>
    </row>
    <row r="31" spans="1:67" ht="15.75" customHeight="1">
      <c r="A31" s="2">
        <v>42138.593193680557</v>
      </c>
      <c r="B31" s="1" t="s">
        <v>61</v>
      </c>
      <c r="C31" s="1" t="s">
        <v>62</v>
      </c>
      <c r="D31" s="1" t="s">
        <v>63</v>
      </c>
      <c r="G31" s="1" t="s">
        <v>93</v>
      </c>
      <c r="I31" s="1" t="s">
        <v>141</v>
      </c>
      <c r="J31" s="1" t="s">
        <v>66</v>
      </c>
      <c r="L31" s="1" t="s">
        <v>98</v>
      </c>
      <c r="M31" s="1">
        <v>1</v>
      </c>
      <c r="N31" s="1" t="s">
        <v>99</v>
      </c>
      <c r="Q31" s="1">
        <v>450</v>
      </c>
      <c r="T31" s="1" t="s">
        <v>69</v>
      </c>
      <c r="U31" s="1" t="s">
        <v>70</v>
      </c>
      <c r="V31" s="1" t="s">
        <v>70</v>
      </c>
      <c r="W31" s="1">
        <v>1600</v>
      </c>
      <c r="X31" s="1">
        <v>100</v>
      </c>
      <c r="Y31" s="1" t="s">
        <v>71</v>
      </c>
      <c r="AB31" s="1" t="s">
        <v>72</v>
      </c>
      <c r="AC31" s="1" t="s">
        <v>66</v>
      </c>
      <c r="AD31" s="1">
        <v>30</v>
      </c>
      <c r="AF31" s="1">
        <v>100</v>
      </c>
      <c r="AG31" s="1">
        <v>0</v>
      </c>
      <c r="AH31" s="1" t="s">
        <v>70</v>
      </c>
      <c r="AI31" s="1">
        <v>5000</v>
      </c>
      <c r="AJ31" s="1" t="s">
        <v>70</v>
      </c>
      <c r="AK31" s="1" t="s">
        <v>70</v>
      </c>
      <c r="AL31" s="1">
        <v>25000</v>
      </c>
      <c r="AM31" s="46">
        <f t="shared" si="3"/>
        <v>25000</v>
      </c>
      <c r="AN31" s="1" t="s">
        <v>185</v>
      </c>
      <c r="AO31" s="1" t="s">
        <v>73</v>
      </c>
      <c r="AP31" s="1" t="s">
        <v>73</v>
      </c>
      <c r="AQ31" s="1" t="s">
        <v>75</v>
      </c>
      <c r="AR31" s="1" t="s">
        <v>76</v>
      </c>
      <c r="AS31" s="1" t="s">
        <v>78</v>
      </c>
      <c r="AT31" s="1" t="s">
        <v>74</v>
      </c>
      <c r="AU31" s="1" t="s">
        <v>79</v>
      </c>
      <c r="AV31" s="1" t="s">
        <v>77</v>
      </c>
      <c r="AX31" s="1">
        <v>100</v>
      </c>
      <c r="AY31" s="30">
        <v>1</v>
      </c>
      <c r="AZ31" s="52" t="s">
        <v>66</v>
      </c>
      <c r="BB31" s="1"/>
      <c r="BC31" s="1" t="s">
        <v>66</v>
      </c>
      <c r="BD31" s="1">
        <v>5</v>
      </c>
      <c r="BH31" s="1" t="s">
        <v>66</v>
      </c>
      <c r="BJ31" s="57"/>
      <c r="BL31" s="1" t="s">
        <v>186</v>
      </c>
      <c r="BM31" s="1" t="str">
        <f t="shared" si="8"/>
        <v>February</v>
      </c>
      <c r="BN31" s="1" t="s">
        <v>70</v>
      </c>
      <c r="BO31" s="1">
        <f t="shared" si="0"/>
        <v>5</v>
      </c>
    </row>
    <row r="32" spans="1:67" ht="15.75" customHeight="1">
      <c r="A32" s="2">
        <v>42138.619865196757</v>
      </c>
      <c r="B32" s="1" t="s">
        <v>61</v>
      </c>
      <c r="C32" s="1" t="s">
        <v>104</v>
      </c>
      <c r="D32" s="1" t="s">
        <v>63</v>
      </c>
      <c r="G32" s="1" t="s">
        <v>64</v>
      </c>
      <c r="I32" s="1" t="s">
        <v>107</v>
      </c>
      <c r="J32" s="1" t="s">
        <v>66</v>
      </c>
      <c r="L32" s="1" t="s">
        <v>98</v>
      </c>
      <c r="M32" s="1">
        <v>1</v>
      </c>
      <c r="N32" s="1" t="s">
        <v>68</v>
      </c>
      <c r="Q32" s="1">
        <v>600</v>
      </c>
      <c r="T32" s="1" t="s">
        <v>69</v>
      </c>
      <c r="U32" s="1" t="s">
        <v>70</v>
      </c>
      <c r="V32" s="1" t="s">
        <v>66</v>
      </c>
      <c r="W32" s="1">
        <v>1900</v>
      </c>
      <c r="X32" s="1">
        <v>80</v>
      </c>
      <c r="Y32" s="1" t="s">
        <v>71</v>
      </c>
      <c r="AB32" s="1" t="s">
        <v>72</v>
      </c>
      <c r="AC32" s="1" t="s">
        <v>66</v>
      </c>
      <c r="AD32" s="1">
        <v>20</v>
      </c>
      <c r="AF32" s="1">
        <v>100</v>
      </c>
      <c r="AH32" s="1" t="s">
        <v>70</v>
      </c>
      <c r="AI32" s="1">
        <v>15000</v>
      </c>
      <c r="AJ32" s="1" t="s">
        <v>70</v>
      </c>
      <c r="AK32" s="1" t="s">
        <v>70</v>
      </c>
      <c r="AL32" s="1">
        <v>8000</v>
      </c>
      <c r="AM32" s="46">
        <f t="shared" si="3"/>
        <v>8000</v>
      </c>
      <c r="AN32" s="1" t="s">
        <v>73</v>
      </c>
      <c r="AO32" s="1" t="s">
        <v>73</v>
      </c>
      <c r="AP32" s="1" t="s">
        <v>73</v>
      </c>
      <c r="AQ32" s="1" t="s">
        <v>79</v>
      </c>
      <c r="AR32" s="1" t="s">
        <v>75</v>
      </c>
      <c r="AS32" s="1" t="s">
        <v>77</v>
      </c>
      <c r="AT32" s="1" t="s">
        <v>74</v>
      </c>
      <c r="AU32" s="1" t="s">
        <v>78</v>
      </c>
      <c r="AV32" s="1" t="s">
        <v>76</v>
      </c>
      <c r="AX32" s="1">
        <v>80</v>
      </c>
      <c r="AY32" s="30">
        <v>0.8</v>
      </c>
      <c r="AZ32" s="52" t="s">
        <v>70</v>
      </c>
      <c r="BA32" s="1" t="s">
        <v>63</v>
      </c>
      <c r="BB32" s="1" t="str">
        <f t="shared" si="1"/>
        <v>More than 0.25 FTE, not exceeding 0.5 FTE (20 hours)</v>
      </c>
      <c r="BE32" s="1" t="s">
        <v>66</v>
      </c>
      <c r="BG32" s="1">
        <v>5</v>
      </c>
      <c r="BH32" s="1" t="s">
        <v>66</v>
      </c>
      <c r="BI32" s="1" t="s">
        <v>120</v>
      </c>
      <c r="BJ32" s="57" t="str">
        <f>TEXT(BI32,"mmmm")</f>
        <v>April</v>
      </c>
      <c r="BK32" s="1" t="s">
        <v>66</v>
      </c>
      <c r="BO32" s="1">
        <f t="shared" si="0"/>
        <v>5</v>
      </c>
    </row>
    <row r="33" spans="1:67" ht="15.75" customHeight="1">
      <c r="A33" s="2">
        <v>42138.623550798613</v>
      </c>
      <c r="B33" s="1" t="s">
        <v>61</v>
      </c>
      <c r="C33" s="1" t="s">
        <v>62</v>
      </c>
      <c r="D33" s="1" t="s">
        <v>63</v>
      </c>
      <c r="G33" s="1" t="s">
        <v>64</v>
      </c>
      <c r="I33" s="1" t="s">
        <v>151</v>
      </c>
      <c r="J33" s="1" t="s">
        <v>66</v>
      </c>
      <c r="L33" s="1" t="s">
        <v>67</v>
      </c>
      <c r="M33" s="1">
        <v>1</v>
      </c>
      <c r="N33" s="1" t="s">
        <v>68</v>
      </c>
      <c r="Q33" s="1">
        <v>400</v>
      </c>
      <c r="T33" s="1" t="s">
        <v>85</v>
      </c>
      <c r="U33" s="1" t="s">
        <v>70</v>
      </c>
      <c r="V33" s="1" t="s">
        <v>66</v>
      </c>
      <c r="W33" s="1">
        <v>1700</v>
      </c>
      <c r="X33" s="1">
        <v>1</v>
      </c>
      <c r="Y33" s="1" t="s">
        <v>71</v>
      </c>
      <c r="AB33" s="1" t="s">
        <v>72</v>
      </c>
      <c r="AC33" s="1" t="s">
        <v>66</v>
      </c>
      <c r="AD33" s="1">
        <v>20</v>
      </c>
      <c r="AF33" s="1">
        <v>150</v>
      </c>
      <c r="AG33" s="1">
        <v>500</v>
      </c>
      <c r="AH33" s="1" t="s">
        <v>66</v>
      </c>
      <c r="AJ33" s="1" t="s">
        <v>70</v>
      </c>
      <c r="AK33" s="1" t="s">
        <v>66</v>
      </c>
      <c r="AM33" s="47"/>
      <c r="AN33" s="1" t="s">
        <v>73</v>
      </c>
      <c r="AO33" s="1" t="s">
        <v>73</v>
      </c>
      <c r="AP33" s="1" t="s">
        <v>73</v>
      </c>
      <c r="AQ33" s="1" t="s">
        <v>76</v>
      </c>
      <c r="AR33" s="1" t="s">
        <v>75</v>
      </c>
      <c r="AS33" s="1" t="s">
        <v>76</v>
      </c>
      <c r="AT33" s="1" t="s">
        <v>76</v>
      </c>
      <c r="AU33" s="1" t="s">
        <v>75</v>
      </c>
      <c r="AV33" s="1" t="s">
        <v>76</v>
      </c>
      <c r="AX33" s="3">
        <v>0.9</v>
      </c>
      <c r="AY33" s="30">
        <v>0.9</v>
      </c>
      <c r="AZ33" s="52" t="s">
        <v>66</v>
      </c>
      <c r="BB33" s="1"/>
      <c r="BC33" s="1" t="s">
        <v>66</v>
      </c>
      <c r="BD33" s="1">
        <v>5</v>
      </c>
      <c r="BH33" s="1" t="s">
        <v>70</v>
      </c>
      <c r="BJ33" s="57"/>
      <c r="BL33" s="1" t="s">
        <v>187</v>
      </c>
      <c r="BM33" s="1" t="str">
        <f>TEXT(BL33,"mmmm")</f>
        <v>April</v>
      </c>
      <c r="BN33" s="1" t="s">
        <v>70</v>
      </c>
      <c r="BO33" s="1">
        <f t="shared" si="0"/>
        <v>5</v>
      </c>
    </row>
    <row r="34" spans="1:67" ht="15.75" customHeight="1">
      <c r="A34" s="2">
        <v>42138.761068043983</v>
      </c>
      <c r="B34" s="1" t="s">
        <v>61</v>
      </c>
      <c r="C34" s="1" t="s">
        <v>104</v>
      </c>
      <c r="D34" s="1" t="s">
        <v>63</v>
      </c>
      <c r="E34" s="1" t="s">
        <v>171</v>
      </c>
      <c r="F34" s="1">
        <v>30</v>
      </c>
      <c r="G34" s="1" t="s">
        <v>64</v>
      </c>
      <c r="I34" s="1" t="s">
        <v>125</v>
      </c>
      <c r="J34" s="1" t="s">
        <v>66</v>
      </c>
      <c r="L34" s="1" t="s">
        <v>98</v>
      </c>
      <c r="M34" s="1">
        <v>2</v>
      </c>
      <c r="N34" s="1" t="s">
        <v>68</v>
      </c>
      <c r="Q34" s="1">
        <v>400</v>
      </c>
      <c r="T34" s="1" t="s">
        <v>69</v>
      </c>
      <c r="U34" s="1" t="s">
        <v>70</v>
      </c>
      <c r="V34" s="1" t="s">
        <v>66</v>
      </c>
      <c r="W34" s="1">
        <v>1577.36</v>
      </c>
      <c r="X34" s="1">
        <v>100</v>
      </c>
      <c r="Y34" s="1">
        <v>1</v>
      </c>
      <c r="AB34" s="1" t="s">
        <v>72</v>
      </c>
      <c r="AC34" s="1" t="s">
        <v>66</v>
      </c>
      <c r="AD34" s="1">
        <v>40</v>
      </c>
      <c r="AF34" s="1">
        <v>0</v>
      </c>
      <c r="AG34" s="1">
        <v>0</v>
      </c>
      <c r="AH34" s="1" t="s">
        <v>70</v>
      </c>
      <c r="AI34" s="1">
        <v>19815</v>
      </c>
      <c r="AJ34" s="1" t="s">
        <v>70</v>
      </c>
      <c r="AK34" s="1" t="s">
        <v>70</v>
      </c>
      <c r="AL34" s="4">
        <v>49862</v>
      </c>
      <c r="AM34" s="46">
        <f t="shared" si="3"/>
        <v>49862</v>
      </c>
      <c r="AN34" s="1" t="s">
        <v>73</v>
      </c>
      <c r="AO34" s="1" t="s">
        <v>73</v>
      </c>
      <c r="AP34" s="1" t="s">
        <v>73</v>
      </c>
      <c r="AQ34" s="1" t="s">
        <v>76</v>
      </c>
      <c r="AR34" s="1" t="s">
        <v>75</v>
      </c>
      <c r="AS34" s="1" t="s">
        <v>74</v>
      </c>
      <c r="AT34" s="1" t="s">
        <v>79</v>
      </c>
      <c r="AU34" s="1" t="s">
        <v>78</v>
      </c>
      <c r="AV34" s="1" t="s">
        <v>77</v>
      </c>
      <c r="AW34" s="1" t="s">
        <v>188</v>
      </c>
      <c r="AX34" s="3">
        <v>0.8</v>
      </c>
      <c r="AY34" s="30">
        <v>0.8</v>
      </c>
      <c r="AZ34" s="52" t="s">
        <v>70</v>
      </c>
      <c r="BA34" s="1" t="s">
        <v>189</v>
      </c>
      <c r="BB34" s="45" t="s">
        <v>410</v>
      </c>
      <c r="BE34" s="1" t="s">
        <v>70</v>
      </c>
      <c r="BF34" s="1" t="s">
        <v>101</v>
      </c>
      <c r="BG34" s="1">
        <v>5</v>
      </c>
      <c r="BH34" s="1" t="s">
        <v>66</v>
      </c>
      <c r="BI34" s="1" t="s">
        <v>187</v>
      </c>
      <c r="BJ34" s="57" t="str">
        <f t="shared" ref="BJ34:BJ35" si="9">TEXT(BI34,"mmmm")</f>
        <v>April</v>
      </c>
      <c r="BK34" s="1" t="s">
        <v>70</v>
      </c>
      <c r="BO34" s="1">
        <f t="shared" ref="BO34:BO65" si="10">IF(AZ34="Yes",BG34,BD34)</f>
        <v>5</v>
      </c>
    </row>
    <row r="35" spans="1:67" ht="15.75" customHeight="1">
      <c r="A35" s="2">
        <v>42138.761894745374</v>
      </c>
      <c r="B35" s="1" t="s">
        <v>149</v>
      </c>
      <c r="C35" s="1" t="s">
        <v>62</v>
      </c>
      <c r="D35" s="1" t="s">
        <v>63</v>
      </c>
      <c r="G35" s="1" t="s">
        <v>64</v>
      </c>
      <c r="I35" s="1" t="s">
        <v>107</v>
      </c>
      <c r="J35" s="1" t="s">
        <v>70</v>
      </c>
      <c r="K35" s="1">
        <v>500</v>
      </c>
      <c r="L35" s="1" t="s">
        <v>67</v>
      </c>
      <c r="M35" s="1" t="s">
        <v>108</v>
      </c>
      <c r="N35" s="1" t="s">
        <v>68</v>
      </c>
      <c r="Q35" s="1">
        <v>950</v>
      </c>
      <c r="T35" s="1" t="s">
        <v>85</v>
      </c>
      <c r="U35" s="1" t="s">
        <v>70</v>
      </c>
      <c r="V35" s="1" t="s">
        <v>66</v>
      </c>
      <c r="W35" s="1">
        <v>1800</v>
      </c>
      <c r="X35" s="1">
        <v>100</v>
      </c>
      <c r="Y35" s="1">
        <v>2</v>
      </c>
      <c r="AB35" s="1" t="s">
        <v>72</v>
      </c>
      <c r="AC35" s="1" t="s">
        <v>66</v>
      </c>
      <c r="AD35" s="1">
        <v>30</v>
      </c>
      <c r="AF35" s="1">
        <v>250</v>
      </c>
      <c r="AG35" s="1">
        <v>700</v>
      </c>
      <c r="AH35" s="1" t="s">
        <v>66</v>
      </c>
      <c r="AJ35" s="1" t="s">
        <v>70</v>
      </c>
      <c r="AK35" s="1" t="s">
        <v>70</v>
      </c>
      <c r="AL35" s="1">
        <v>5000</v>
      </c>
      <c r="AM35" s="46">
        <f t="shared" si="3"/>
        <v>5000</v>
      </c>
      <c r="AN35" s="1" t="s">
        <v>73</v>
      </c>
      <c r="AO35" s="1" t="s">
        <v>73</v>
      </c>
      <c r="AP35" s="1" t="s">
        <v>73</v>
      </c>
      <c r="AQ35" s="1" t="s">
        <v>79</v>
      </c>
      <c r="AR35" s="1" t="s">
        <v>75</v>
      </c>
      <c r="AS35" s="1" t="s">
        <v>76</v>
      </c>
      <c r="AT35" s="1" t="s">
        <v>78</v>
      </c>
      <c r="AU35" s="1" t="s">
        <v>74</v>
      </c>
      <c r="AV35" s="1" t="s">
        <v>77</v>
      </c>
      <c r="AX35" s="1">
        <v>100</v>
      </c>
      <c r="AY35" s="30">
        <v>1</v>
      </c>
      <c r="AZ35" s="52" t="s">
        <v>70</v>
      </c>
      <c r="BA35" s="1" t="s">
        <v>63</v>
      </c>
      <c r="BB35" s="1" t="str">
        <f t="shared" si="1"/>
        <v>More than 0.25 FTE, not exceeding 0.5 FTE (20 hours)</v>
      </c>
      <c r="BE35" s="1" t="s">
        <v>66</v>
      </c>
      <c r="BG35" s="1">
        <v>5</v>
      </c>
      <c r="BH35" s="1" t="s">
        <v>66</v>
      </c>
      <c r="BI35" s="1" t="s">
        <v>103</v>
      </c>
      <c r="BJ35" s="57" t="str">
        <f t="shared" si="9"/>
        <v>May</v>
      </c>
      <c r="BK35" s="1" t="s">
        <v>66</v>
      </c>
      <c r="BO35" s="1">
        <f t="shared" si="10"/>
        <v>5</v>
      </c>
    </row>
    <row r="36" spans="1:67" ht="15.75" customHeight="1">
      <c r="A36" s="2">
        <v>42138.77100414352</v>
      </c>
      <c r="B36" s="1" t="s">
        <v>61</v>
      </c>
      <c r="C36" s="1" t="s">
        <v>62</v>
      </c>
      <c r="D36" s="1" t="s">
        <v>63</v>
      </c>
      <c r="G36" s="1" t="s">
        <v>93</v>
      </c>
      <c r="I36" s="1" t="s">
        <v>107</v>
      </c>
      <c r="J36" s="1" t="s">
        <v>66</v>
      </c>
      <c r="L36" s="1" t="s">
        <v>98</v>
      </c>
      <c r="N36" s="1" t="s">
        <v>68</v>
      </c>
      <c r="Q36" s="1">
        <v>500</v>
      </c>
      <c r="T36" s="1" t="s">
        <v>69</v>
      </c>
      <c r="U36" s="1" t="s">
        <v>70</v>
      </c>
      <c r="V36" s="1" t="s">
        <v>66</v>
      </c>
      <c r="W36" s="1">
        <v>1700</v>
      </c>
      <c r="X36" s="1">
        <v>300</v>
      </c>
      <c r="Y36" s="1">
        <v>1</v>
      </c>
      <c r="AB36" s="1" t="s">
        <v>72</v>
      </c>
      <c r="AC36" s="1" t="s">
        <v>66</v>
      </c>
      <c r="AD36" s="1">
        <v>30</v>
      </c>
      <c r="AF36" s="1">
        <v>200</v>
      </c>
      <c r="AG36" s="1">
        <v>2000</v>
      </c>
      <c r="AH36" s="1" t="s">
        <v>70</v>
      </c>
      <c r="AI36" s="1">
        <v>7000</v>
      </c>
      <c r="AJ36" s="1" t="s">
        <v>70</v>
      </c>
      <c r="AK36" s="1" t="s">
        <v>66</v>
      </c>
      <c r="AM36" s="47"/>
      <c r="AO36" s="1" t="s">
        <v>73</v>
      </c>
      <c r="AP36" s="1" t="s">
        <v>73</v>
      </c>
      <c r="AQ36" s="1" t="s">
        <v>76</v>
      </c>
      <c r="AR36" s="1" t="s">
        <v>75</v>
      </c>
      <c r="AS36" s="1" t="s">
        <v>79</v>
      </c>
      <c r="AT36" s="1" t="s">
        <v>74</v>
      </c>
      <c r="AU36" s="1" t="s">
        <v>78</v>
      </c>
      <c r="AV36" s="1" t="s">
        <v>77</v>
      </c>
      <c r="AZ36" s="52" t="s">
        <v>66</v>
      </c>
      <c r="BB36" s="1"/>
      <c r="BC36" s="1" t="s">
        <v>66</v>
      </c>
      <c r="BD36" s="1">
        <v>1</v>
      </c>
      <c r="BH36" s="1" t="s">
        <v>66</v>
      </c>
      <c r="BJ36" s="57"/>
      <c r="BL36" s="1" t="s">
        <v>187</v>
      </c>
      <c r="BM36" s="1" t="str">
        <f>TEXT(BL36,"mmmm")</f>
        <v>April</v>
      </c>
      <c r="BN36" s="1" t="s">
        <v>70</v>
      </c>
      <c r="BO36" s="1">
        <f t="shared" si="10"/>
        <v>1</v>
      </c>
    </row>
    <row r="37" spans="1:67" ht="15.75" customHeight="1">
      <c r="A37" s="2">
        <v>42138.83152806713</v>
      </c>
      <c r="B37" s="1" t="s">
        <v>61</v>
      </c>
      <c r="C37" s="1" t="s">
        <v>62</v>
      </c>
      <c r="D37" s="1" t="s">
        <v>63</v>
      </c>
      <c r="E37" s="1" t="s">
        <v>171</v>
      </c>
      <c r="F37" s="1">
        <v>10</v>
      </c>
      <c r="G37" s="1" t="s">
        <v>64</v>
      </c>
      <c r="I37" s="1" t="s">
        <v>125</v>
      </c>
      <c r="J37" s="1" t="s">
        <v>66</v>
      </c>
      <c r="L37" s="1" t="s">
        <v>67</v>
      </c>
      <c r="M37" s="1" t="s">
        <v>108</v>
      </c>
      <c r="N37" s="1" t="s">
        <v>68</v>
      </c>
      <c r="Q37" s="1">
        <v>750</v>
      </c>
      <c r="T37" s="1" t="s">
        <v>69</v>
      </c>
      <c r="U37" s="1" t="s">
        <v>70</v>
      </c>
      <c r="V37" s="1" t="s">
        <v>66</v>
      </c>
      <c r="W37" s="1">
        <v>1700</v>
      </c>
      <c r="X37" s="1">
        <v>100</v>
      </c>
      <c r="Y37" s="1">
        <v>3</v>
      </c>
      <c r="AB37" s="1" t="s">
        <v>72</v>
      </c>
      <c r="AC37" s="1" t="s">
        <v>66</v>
      </c>
      <c r="AD37" s="1">
        <v>25</v>
      </c>
      <c r="AF37" s="1">
        <v>0</v>
      </c>
      <c r="AG37" s="1">
        <v>200</v>
      </c>
      <c r="AH37" s="1" t="s">
        <v>70</v>
      </c>
      <c r="AI37" s="1">
        <v>18000</v>
      </c>
      <c r="AJ37" s="1" t="s">
        <v>66</v>
      </c>
      <c r="AK37" s="1" t="s">
        <v>70</v>
      </c>
      <c r="AL37" s="1">
        <v>85000</v>
      </c>
      <c r="AM37" s="46">
        <f t="shared" si="3"/>
        <v>85000</v>
      </c>
      <c r="AN37" s="1" t="s">
        <v>132</v>
      </c>
      <c r="AO37" s="1" t="s">
        <v>146</v>
      </c>
      <c r="AP37" s="1" t="s">
        <v>146</v>
      </c>
      <c r="AQ37" s="1" t="s">
        <v>79</v>
      </c>
      <c r="AR37" s="1" t="s">
        <v>75</v>
      </c>
      <c r="AS37" s="1" t="s">
        <v>76</v>
      </c>
      <c r="AT37" s="1" t="s">
        <v>78</v>
      </c>
      <c r="AU37" s="1" t="s">
        <v>74</v>
      </c>
      <c r="AV37" s="1" t="s">
        <v>77</v>
      </c>
      <c r="AX37" s="1">
        <v>100</v>
      </c>
      <c r="AY37" s="30">
        <v>1</v>
      </c>
      <c r="AZ37" s="52" t="s">
        <v>70</v>
      </c>
      <c r="BA37" s="1" t="s">
        <v>190</v>
      </c>
      <c r="BB37" s="1" t="s">
        <v>132</v>
      </c>
      <c r="BE37" s="1" t="s">
        <v>70</v>
      </c>
      <c r="BF37" s="1" t="s">
        <v>101</v>
      </c>
      <c r="BG37" s="1">
        <v>5</v>
      </c>
      <c r="BH37" s="1" t="s">
        <v>66</v>
      </c>
      <c r="BI37" s="1" t="s">
        <v>187</v>
      </c>
      <c r="BJ37" s="57" t="str">
        <f t="shared" ref="BJ37:BJ39" si="11">TEXT(BI37,"mmmm")</f>
        <v>April</v>
      </c>
      <c r="BK37" s="1" t="s">
        <v>70</v>
      </c>
      <c r="BO37" s="1">
        <f t="shared" si="10"/>
        <v>5</v>
      </c>
    </row>
    <row r="38" spans="1:67" ht="15.75" customHeight="1">
      <c r="A38" s="2">
        <v>42138.880984201387</v>
      </c>
      <c r="B38" s="1" t="s">
        <v>61</v>
      </c>
      <c r="C38" s="1" t="s">
        <v>104</v>
      </c>
      <c r="D38" s="1" t="s">
        <v>63</v>
      </c>
      <c r="G38" s="1" t="s">
        <v>64</v>
      </c>
      <c r="I38" s="1" t="s">
        <v>84</v>
      </c>
      <c r="J38" s="1" t="s">
        <v>70</v>
      </c>
      <c r="K38" s="1">
        <v>2100</v>
      </c>
      <c r="L38" s="1" t="s">
        <v>98</v>
      </c>
      <c r="M38" s="1" t="s">
        <v>108</v>
      </c>
      <c r="N38" s="1" t="s">
        <v>68</v>
      </c>
      <c r="Q38" s="1">
        <v>800</v>
      </c>
      <c r="T38" s="1" t="s">
        <v>85</v>
      </c>
      <c r="U38" s="1" t="s">
        <v>70</v>
      </c>
      <c r="V38" s="1" t="s">
        <v>66</v>
      </c>
      <c r="W38" s="1">
        <v>1560</v>
      </c>
      <c r="X38" s="1">
        <v>70</v>
      </c>
      <c r="Y38" s="1" t="s">
        <v>71</v>
      </c>
      <c r="AB38" s="1" t="s">
        <v>72</v>
      </c>
      <c r="AC38" s="1" t="s">
        <v>70</v>
      </c>
      <c r="AD38" s="1">
        <v>30</v>
      </c>
      <c r="AF38" s="1">
        <v>150</v>
      </c>
      <c r="AG38" s="1">
        <v>50</v>
      </c>
      <c r="AH38" s="1" t="s">
        <v>66</v>
      </c>
      <c r="AJ38" s="1" t="s">
        <v>70</v>
      </c>
      <c r="AK38" s="1" t="s">
        <v>66</v>
      </c>
      <c r="AM38" s="47"/>
      <c r="AN38" s="1" t="s">
        <v>191</v>
      </c>
      <c r="AO38" s="1" t="s">
        <v>73</v>
      </c>
      <c r="AP38" s="1" t="s">
        <v>73</v>
      </c>
      <c r="AQ38" s="1" t="s">
        <v>75</v>
      </c>
      <c r="AR38" s="1" t="s">
        <v>79</v>
      </c>
      <c r="AS38" s="1" t="s">
        <v>76</v>
      </c>
      <c r="AT38" s="1" t="s">
        <v>74</v>
      </c>
      <c r="AU38" s="1" t="s">
        <v>78</v>
      </c>
      <c r="AV38" s="1" t="s">
        <v>77</v>
      </c>
      <c r="AX38" s="1">
        <v>85</v>
      </c>
      <c r="AY38" s="30">
        <v>0.85</v>
      </c>
      <c r="AZ38" s="52" t="s">
        <v>70</v>
      </c>
      <c r="BA38" s="1" t="s">
        <v>192</v>
      </c>
      <c r="BB38" s="45" t="s">
        <v>408</v>
      </c>
      <c r="BE38" s="1" t="s">
        <v>66</v>
      </c>
      <c r="BG38" s="1">
        <v>5</v>
      </c>
      <c r="BH38" s="1" t="s">
        <v>66</v>
      </c>
      <c r="BI38" s="1" t="s">
        <v>187</v>
      </c>
      <c r="BJ38" s="57" t="str">
        <f t="shared" si="11"/>
        <v>April</v>
      </c>
      <c r="BK38" s="1" t="s">
        <v>70</v>
      </c>
      <c r="BO38" s="1">
        <f t="shared" si="10"/>
        <v>5</v>
      </c>
    </row>
    <row r="39" spans="1:67" ht="15.75" customHeight="1">
      <c r="A39" s="2">
        <v>42139.486804375003</v>
      </c>
      <c r="B39" s="1" t="s">
        <v>61</v>
      </c>
      <c r="C39" s="1" t="s">
        <v>104</v>
      </c>
      <c r="D39" s="1" t="s">
        <v>63</v>
      </c>
      <c r="G39" s="1" t="s">
        <v>64</v>
      </c>
      <c r="I39" s="1" t="s">
        <v>65</v>
      </c>
      <c r="J39" s="1" t="s">
        <v>66</v>
      </c>
      <c r="L39" s="1" t="s">
        <v>67</v>
      </c>
      <c r="M39" s="1">
        <v>1</v>
      </c>
      <c r="N39" s="1" t="s">
        <v>68</v>
      </c>
      <c r="Q39" s="1">
        <v>400</v>
      </c>
      <c r="T39" s="1" t="s">
        <v>85</v>
      </c>
      <c r="U39" s="1" t="s">
        <v>70</v>
      </c>
      <c r="V39" s="1" t="s">
        <v>66</v>
      </c>
      <c r="W39" s="1">
        <v>1600</v>
      </c>
      <c r="X39" s="1">
        <v>75</v>
      </c>
      <c r="Y39" s="1" t="s">
        <v>71</v>
      </c>
      <c r="AB39" s="1" t="s">
        <v>121</v>
      </c>
      <c r="AC39" s="1" t="s">
        <v>66</v>
      </c>
      <c r="AH39" s="1" t="s">
        <v>66</v>
      </c>
      <c r="AJ39" s="1" t="s">
        <v>66</v>
      </c>
      <c r="AK39" s="1" t="s">
        <v>70</v>
      </c>
      <c r="AL39" s="1">
        <v>20000</v>
      </c>
      <c r="AM39" s="46">
        <f t="shared" si="3"/>
        <v>20000</v>
      </c>
      <c r="AN39" s="1" t="s">
        <v>73</v>
      </c>
      <c r="AO39" s="1" t="s">
        <v>193</v>
      </c>
      <c r="AP39" s="1" t="s">
        <v>73</v>
      </c>
      <c r="AQ39" s="1" t="s">
        <v>75</v>
      </c>
      <c r="AR39" s="1" t="s">
        <v>76</v>
      </c>
      <c r="AS39" s="1" t="s">
        <v>74</v>
      </c>
      <c r="AT39" s="1" t="s">
        <v>79</v>
      </c>
      <c r="AU39" s="1" t="s">
        <v>77</v>
      </c>
      <c r="AV39" s="1" t="s">
        <v>78</v>
      </c>
      <c r="AX39" s="3">
        <v>0.8</v>
      </c>
      <c r="AY39" s="30">
        <v>0.8</v>
      </c>
      <c r="AZ39" s="52" t="s">
        <v>70</v>
      </c>
      <c r="BA39" s="1" t="s">
        <v>63</v>
      </c>
      <c r="BB39" s="1" t="str">
        <f t="shared" si="1"/>
        <v>More than 0.25 FTE, not exceeding 0.5 FTE (20 hours)</v>
      </c>
      <c r="BE39" s="1" t="s">
        <v>66</v>
      </c>
      <c r="BG39" s="1">
        <v>3</v>
      </c>
      <c r="BH39" s="1" t="s">
        <v>66</v>
      </c>
      <c r="BI39" s="1" t="s">
        <v>137</v>
      </c>
      <c r="BJ39" s="57" t="str">
        <f t="shared" si="11"/>
        <v>April</v>
      </c>
      <c r="BK39" s="1" t="s">
        <v>70</v>
      </c>
      <c r="BO39" s="1">
        <f t="shared" si="10"/>
        <v>3</v>
      </c>
    </row>
    <row r="40" spans="1:67" ht="15.75" customHeight="1">
      <c r="A40" s="2">
        <v>42139.486881377314</v>
      </c>
      <c r="B40" s="1" t="s">
        <v>80</v>
      </c>
      <c r="C40" s="1" t="s">
        <v>62</v>
      </c>
      <c r="D40" s="1" t="s">
        <v>63</v>
      </c>
      <c r="F40" s="1">
        <v>7</v>
      </c>
      <c r="G40" s="1" t="s">
        <v>64</v>
      </c>
      <c r="H40" s="1">
        <v>2000</v>
      </c>
      <c r="I40" s="1" t="s">
        <v>107</v>
      </c>
      <c r="J40" s="1" t="s">
        <v>66</v>
      </c>
      <c r="L40" s="1" t="s">
        <v>67</v>
      </c>
      <c r="M40" s="1">
        <v>2</v>
      </c>
      <c r="N40" s="1" t="s">
        <v>68</v>
      </c>
      <c r="Q40" s="1">
        <v>450</v>
      </c>
      <c r="T40" s="1" t="s">
        <v>69</v>
      </c>
      <c r="U40" s="1" t="s">
        <v>70</v>
      </c>
      <c r="V40" s="1" t="s">
        <v>66</v>
      </c>
      <c r="W40" s="1">
        <v>1636</v>
      </c>
      <c r="X40" s="1">
        <v>50</v>
      </c>
      <c r="Y40" s="1" t="s">
        <v>109</v>
      </c>
      <c r="AB40" s="1" t="s">
        <v>72</v>
      </c>
      <c r="AC40" s="1" t="s">
        <v>66</v>
      </c>
      <c r="AD40" s="1">
        <v>20</v>
      </c>
      <c r="AF40" s="1">
        <v>500</v>
      </c>
      <c r="AG40" s="1">
        <v>0</v>
      </c>
      <c r="AH40" s="1" t="s">
        <v>66</v>
      </c>
      <c r="AJ40" s="1" t="s">
        <v>70</v>
      </c>
      <c r="AK40" s="1" t="s">
        <v>66</v>
      </c>
      <c r="AM40" s="47"/>
      <c r="AN40" s="1" t="s">
        <v>194</v>
      </c>
      <c r="AO40" s="1" t="s">
        <v>195</v>
      </c>
      <c r="AP40" s="1" t="s">
        <v>195</v>
      </c>
      <c r="AQ40" s="1" t="s">
        <v>75</v>
      </c>
      <c r="AR40" s="1" t="s">
        <v>79</v>
      </c>
      <c r="AS40" s="1" t="s">
        <v>76</v>
      </c>
      <c r="AT40" s="1" t="s">
        <v>74</v>
      </c>
      <c r="AU40" s="1" t="s">
        <v>78</v>
      </c>
      <c r="AV40" s="1" t="s">
        <v>77</v>
      </c>
      <c r="AX40" s="1">
        <v>87.5</v>
      </c>
      <c r="AY40" s="30">
        <v>0.875</v>
      </c>
      <c r="AZ40" s="52" t="s">
        <v>66</v>
      </c>
      <c r="BB40" s="1"/>
      <c r="BC40" s="1" t="s">
        <v>66</v>
      </c>
      <c r="BD40" s="1">
        <v>5</v>
      </c>
      <c r="BH40" s="1" t="s">
        <v>70</v>
      </c>
      <c r="BJ40" s="57"/>
      <c r="BL40" s="1" t="s">
        <v>196</v>
      </c>
      <c r="BM40" s="1" t="str">
        <f>TEXT(BL40,"mmmm")</f>
        <v>February</v>
      </c>
      <c r="BN40" s="1" t="s">
        <v>70</v>
      </c>
      <c r="BO40" s="1">
        <f t="shared" si="10"/>
        <v>5</v>
      </c>
    </row>
    <row r="41" spans="1:67" ht="15.75" customHeight="1">
      <c r="A41" s="2">
        <v>42139.489158912038</v>
      </c>
      <c r="B41" s="1" t="s">
        <v>61</v>
      </c>
      <c r="C41" s="1" t="s">
        <v>62</v>
      </c>
      <c r="D41" s="1" t="s">
        <v>63</v>
      </c>
      <c r="G41" s="1" t="s">
        <v>93</v>
      </c>
      <c r="H41" s="1">
        <v>0</v>
      </c>
      <c r="I41" s="1" t="s">
        <v>84</v>
      </c>
      <c r="J41" s="1" t="s">
        <v>66</v>
      </c>
      <c r="L41" s="1" t="s">
        <v>98</v>
      </c>
      <c r="M41" s="1">
        <v>1</v>
      </c>
      <c r="N41" s="1" t="s">
        <v>99</v>
      </c>
      <c r="Q41" s="1">
        <v>1500</v>
      </c>
      <c r="T41" s="1" t="s">
        <v>69</v>
      </c>
      <c r="U41" s="1" t="s">
        <v>70</v>
      </c>
      <c r="V41" s="1" t="s">
        <v>66</v>
      </c>
      <c r="W41" s="1">
        <v>3600</v>
      </c>
      <c r="X41" s="1">
        <v>150</v>
      </c>
      <c r="Y41" s="1">
        <v>1</v>
      </c>
      <c r="AB41" s="1" t="s">
        <v>72</v>
      </c>
      <c r="AC41" s="1" t="s">
        <v>66</v>
      </c>
      <c r="AD41" s="1">
        <v>25</v>
      </c>
      <c r="AF41" s="1">
        <v>40</v>
      </c>
      <c r="AG41" s="1">
        <v>800</v>
      </c>
      <c r="AH41" s="1" t="s">
        <v>66</v>
      </c>
      <c r="AJ41" s="1" t="s">
        <v>70</v>
      </c>
      <c r="AK41" s="1" t="s">
        <v>66</v>
      </c>
      <c r="AM41" s="47"/>
      <c r="AN41" s="1" t="s">
        <v>73</v>
      </c>
      <c r="AP41" s="1" t="s">
        <v>73</v>
      </c>
      <c r="AQ41" s="1" t="s">
        <v>75</v>
      </c>
      <c r="AR41" s="1" t="s">
        <v>79</v>
      </c>
      <c r="AS41" s="1" t="s">
        <v>78</v>
      </c>
      <c r="AT41" s="1" t="s">
        <v>74</v>
      </c>
      <c r="AU41" s="1" t="s">
        <v>77</v>
      </c>
      <c r="AV41" s="1" t="s">
        <v>76</v>
      </c>
      <c r="AX41" s="1">
        <v>90</v>
      </c>
      <c r="AY41" s="30">
        <v>0.9</v>
      </c>
      <c r="AZ41" s="52" t="s">
        <v>70</v>
      </c>
      <c r="BA41" s="1" t="s">
        <v>92</v>
      </c>
      <c r="BB41" s="1" t="str">
        <f t="shared" si="1"/>
        <v>Not exceeding 0.25 FTE (10 hours)</v>
      </c>
      <c r="BE41" s="1" t="s">
        <v>66</v>
      </c>
      <c r="BG41" s="1">
        <v>3</v>
      </c>
      <c r="BH41" s="1" t="s">
        <v>66</v>
      </c>
      <c r="BJ41" s="57"/>
      <c r="BK41" s="1" t="s">
        <v>70</v>
      </c>
      <c r="BO41" s="1">
        <f t="shared" si="10"/>
        <v>3</v>
      </c>
    </row>
    <row r="42" spans="1:67" ht="15.75" customHeight="1">
      <c r="A42" s="2">
        <v>42139.493225219907</v>
      </c>
      <c r="B42" s="1" t="s">
        <v>61</v>
      </c>
      <c r="C42" s="1" t="s">
        <v>62</v>
      </c>
      <c r="D42" s="1" t="s">
        <v>63</v>
      </c>
      <c r="F42" s="1">
        <v>21</v>
      </c>
      <c r="G42" s="1" t="s">
        <v>64</v>
      </c>
      <c r="I42" s="1" t="s">
        <v>141</v>
      </c>
      <c r="J42" s="1" t="s">
        <v>66</v>
      </c>
      <c r="L42" s="1" t="s">
        <v>67</v>
      </c>
      <c r="M42" s="1">
        <v>1</v>
      </c>
      <c r="N42" s="1" t="s">
        <v>68</v>
      </c>
      <c r="Q42" s="1">
        <v>430</v>
      </c>
      <c r="T42" s="1" t="s">
        <v>69</v>
      </c>
      <c r="U42" s="1" t="s">
        <v>70</v>
      </c>
      <c r="V42" s="1" t="s">
        <v>66</v>
      </c>
      <c r="W42" s="1">
        <v>1600</v>
      </c>
      <c r="X42" s="1">
        <v>80</v>
      </c>
      <c r="Y42" s="1">
        <v>2</v>
      </c>
      <c r="AB42" s="1" t="s">
        <v>72</v>
      </c>
      <c r="AC42" s="1" t="s">
        <v>66</v>
      </c>
      <c r="AD42" s="1">
        <v>30</v>
      </c>
      <c r="AF42" s="1">
        <v>100</v>
      </c>
      <c r="AG42" s="1">
        <v>300</v>
      </c>
      <c r="AH42" s="1" t="s">
        <v>66</v>
      </c>
      <c r="AJ42" s="1" t="s">
        <v>66</v>
      </c>
      <c r="AK42" s="1" t="s">
        <v>70</v>
      </c>
      <c r="AL42" s="5">
        <v>20000</v>
      </c>
      <c r="AM42" s="46">
        <f t="shared" si="3"/>
        <v>20000</v>
      </c>
      <c r="AN42" s="1" t="s">
        <v>100</v>
      </c>
      <c r="AO42" s="1" t="s">
        <v>73</v>
      </c>
      <c r="AP42" s="1" t="s">
        <v>73</v>
      </c>
      <c r="AQ42" s="1" t="s">
        <v>76</v>
      </c>
      <c r="AR42" s="1" t="s">
        <v>75</v>
      </c>
      <c r="AS42" s="1" t="s">
        <v>74</v>
      </c>
      <c r="AT42" s="1" t="s">
        <v>78</v>
      </c>
      <c r="AU42" s="1" t="s">
        <v>79</v>
      </c>
      <c r="AV42" s="1" t="s">
        <v>77</v>
      </c>
      <c r="AX42" s="3">
        <v>0.8</v>
      </c>
      <c r="AY42" s="30">
        <v>0.8</v>
      </c>
      <c r="AZ42" s="52" t="s">
        <v>70</v>
      </c>
      <c r="BA42" s="1" t="s">
        <v>63</v>
      </c>
      <c r="BB42" s="1" t="str">
        <f t="shared" si="1"/>
        <v>More than 0.25 FTE, not exceeding 0.5 FTE (20 hours)</v>
      </c>
      <c r="BE42" s="1" t="s">
        <v>70</v>
      </c>
      <c r="BF42" s="1" t="s">
        <v>101</v>
      </c>
      <c r="BG42" s="1">
        <v>5</v>
      </c>
      <c r="BH42" s="1" t="s">
        <v>66</v>
      </c>
      <c r="BI42" s="1" t="s">
        <v>184</v>
      </c>
      <c r="BJ42" s="57" t="str">
        <f t="shared" ref="BJ42:BJ43" si="12">TEXT(BI42,"mmmm")</f>
        <v>April</v>
      </c>
      <c r="BK42" s="1" t="s">
        <v>66</v>
      </c>
      <c r="BO42" s="1">
        <f t="shared" si="10"/>
        <v>5</v>
      </c>
    </row>
    <row r="43" spans="1:67" ht="15.75" customHeight="1">
      <c r="A43" s="2">
        <v>42139.496350439818</v>
      </c>
      <c r="B43" s="1" t="s">
        <v>61</v>
      </c>
      <c r="C43" s="1" t="s">
        <v>104</v>
      </c>
      <c r="D43" s="1" t="s">
        <v>63</v>
      </c>
      <c r="E43" s="1" t="s">
        <v>197</v>
      </c>
      <c r="F43" s="1">
        <v>5</v>
      </c>
      <c r="G43" s="1" t="s">
        <v>64</v>
      </c>
      <c r="I43" s="1" t="s">
        <v>65</v>
      </c>
      <c r="J43" s="1" t="s">
        <v>66</v>
      </c>
      <c r="L43" s="1" t="s">
        <v>94</v>
      </c>
      <c r="M43" s="1">
        <v>4</v>
      </c>
      <c r="N43" s="1" t="s">
        <v>68</v>
      </c>
      <c r="Q43" s="1">
        <v>450</v>
      </c>
      <c r="T43" s="1" t="s">
        <v>69</v>
      </c>
      <c r="U43" s="1" t="s">
        <v>70</v>
      </c>
      <c r="V43" s="1" t="s">
        <v>66</v>
      </c>
      <c r="W43" s="1">
        <v>1400</v>
      </c>
      <c r="X43" s="1">
        <v>50</v>
      </c>
      <c r="Y43" s="1" t="s">
        <v>71</v>
      </c>
      <c r="AB43" s="1" t="s">
        <v>72</v>
      </c>
      <c r="AC43" s="1" t="s">
        <v>66</v>
      </c>
      <c r="AD43" s="1">
        <v>20</v>
      </c>
      <c r="AF43" s="1">
        <v>0</v>
      </c>
      <c r="AG43" s="1">
        <v>600</v>
      </c>
      <c r="AH43" s="1" t="s">
        <v>66</v>
      </c>
      <c r="AJ43" s="1" t="s">
        <v>70</v>
      </c>
      <c r="AK43" s="1" t="s">
        <v>66</v>
      </c>
      <c r="AM43" s="47"/>
      <c r="AN43" s="1" t="s">
        <v>146</v>
      </c>
      <c r="AO43" s="1" t="s">
        <v>146</v>
      </c>
      <c r="AP43" s="1" t="s">
        <v>146</v>
      </c>
      <c r="AQ43" s="1" t="s">
        <v>75</v>
      </c>
      <c r="AR43" s="1" t="s">
        <v>76</v>
      </c>
      <c r="AS43" s="1" t="s">
        <v>74</v>
      </c>
      <c r="AT43" s="1" t="s">
        <v>79</v>
      </c>
      <c r="AU43" s="1" t="s">
        <v>78</v>
      </c>
      <c r="AV43" s="1" t="s">
        <v>77</v>
      </c>
      <c r="AX43" s="3">
        <v>0.8</v>
      </c>
      <c r="AY43" s="30">
        <v>0.8</v>
      </c>
      <c r="AZ43" s="52" t="s">
        <v>70</v>
      </c>
      <c r="BA43" s="1" t="s">
        <v>63</v>
      </c>
      <c r="BB43" s="1" t="str">
        <f t="shared" si="1"/>
        <v>More than 0.25 FTE, not exceeding 0.5 FTE (20 hours)</v>
      </c>
      <c r="BE43" s="1" t="s">
        <v>66</v>
      </c>
      <c r="BG43" s="1">
        <v>5</v>
      </c>
      <c r="BH43" s="1" t="s">
        <v>66</v>
      </c>
      <c r="BI43" s="1" t="s">
        <v>198</v>
      </c>
      <c r="BJ43" s="57" t="str">
        <f t="shared" si="12"/>
        <v>April</v>
      </c>
      <c r="BK43" s="1" t="s">
        <v>70</v>
      </c>
      <c r="BO43" s="1">
        <f t="shared" si="10"/>
        <v>5</v>
      </c>
    </row>
    <row r="44" spans="1:67" ht="15.75" customHeight="1">
      <c r="A44" s="2">
        <v>42139.499402106478</v>
      </c>
      <c r="B44" s="1" t="s">
        <v>61</v>
      </c>
      <c r="C44" s="1" t="s">
        <v>104</v>
      </c>
      <c r="D44" s="1" t="s">
        <v>63</v>
      </c>
      <c r="G44" s="1" t="s">
        <v>64</v>
      </c>
      <c r="I44" s="1" t="s">
        <v>151</v>
      </c>
      <c r="J44" s="1" t="s">
        <v>66</v>
      </c>
      <c r="L44" s="1" t="s">
        <v>67</v>
      </c>
      <c r="M44" s="1">
        <v>1</v>
      </c>
      <c r="N44" s="1" t="s">
        <v>68</v>
      </c>
      <c r="Q44" s="1">
        <v>305</v>
      </c>
      <c r="T44" s="1" t="s">
        <v>69</v>
      </c>
      <c r="U44" s="1" t="s">
        <v>70</v>
      </c>
      <c r="V44" s="1" t="s">
        <v>66</v>
      </c>
      <c r="W44" s="1">
        <v>1600</v>
      </c>
      <c r="X44" s="1">
        <v>40</v>
      </c>
      <c r="Y44" s="1">
        <v>1</v>
      </c>
      <c r="AB44" s="1" t="s">
        <v>72</v>
      </c>
      <c r="AC44" s="1" t="s">
        <v>66</v>
      </c>
      <c r="AD44" s="1">
        <v>10</v>
      </c>
      <c r="AH44" s="1" t="s">
        <v>70</v>
      </c>
      <c r="AI44" s="1">
        <v>500</v>
      </c>
      <c r="AJ44" s="1" t="s">
        <v>66</v>
      </c>
      <c r="AK44" s="1" t="s">
        <v>70</v>
      </c>
      <c r="AL44" s="1">
        <v>30000</v>
      </c>
      <c r="AM44" s="46">
        <f t="shared" si="3"/>
        <v>30000</v>
      </c>
      <c r="AN44" s="1" t="s">
        <v>73</v>
      </c>
      <c r="AO44" s="1" t="s">
        <v>73</v>
      </c>
      <c r="AP44" s="1" t="s">
        <v>73</v>
      </c>
      <c r="AQ44" s="1" t="s">
        <v>76</v>
      </c>
      <c r="AR44" s="1" t="s">
        <v>75</v>
      </c>
      <c r="AS44" s="1" t="s">
        <v>74</v>
      </c>
      <c r="AT44" s="1" t="s">
        <v>77</v>
      </c>
      <c r="AU44" s="1" t="s">
        <v>78</v>
      </c>
      <c r="AV44" s="1" t="s">
        <v>79</v>
      </c>
      <c r="AX44" s="1">
        <v>80</v>
      </c>
      <c r="AY44" s="30">
        <v>0.8</v>
      </c>
      <c r="AZ44" s="52" t="s">
        <v>66</v>
      </c>
      <c r="BB44" s="1"/>
      <c r="BC44" s="1" t="s">
        <v>70</v>
      </c>
      <c r="BD44" s="1">
        <v>5</v>
      </c>
      <c r="BH44" s="1" t="s">
        <v>66</v>
      </c>
      <c r="BL44" s="1" t="s">
        <v>184</v>
      </c>
      <c r="BM44" s="1" t="str">
        <f t="shared" ref="BM44:BM46" si="13">TEXT(BL44,"mmmm")</f>
        <v>April</v>
      </c>
      <c r="BN44" s="1" t="s">
        <v>66</v>
      </c>
      <c r="BO44" s="1">
        <f t="shared" si="10"/>
        <v>5</v>
      </c>
    </row>
    <row r="45" spans="1:67" ht="15.75" customHeight="1">
      <c r="A45" s="2">
        <v>42139.506834340282</v>
      </c>
      <c r="B45" s="1" t="s">
        <v>61</v>
      </c>
      <c r="C45" s="1" t="s">
        <v>62</v>
      </c>
      <c r="D45" s="1" t="s">
        <v>63</v>
      </c>
      <c r="G45" s="1" t="s">
        <v>83</v>
      </c>
      <c r="H45" s="1">
        <v>336.12</v>
      </c>
      <c r="I45" s="1" t="s">
        <v>65</v>
      </c>
      <c r="J45" s="1" t="s">
        <v>66</v>
      </c>
      <c r="L45" s="1" t="s">
        <v>67</v>
      </c>
      <c r="M45" s="1">
        <v>1</v>
      </c>
      <c r="N45" s="1" t="s">
        <v>68</v>
      </c>
      <c r="Q45" s="1">
        <v>536.5</v>
      </c>
      <c r="T45" s="1" t="s">
        <v>69</v>
      </c>
      <c r="U45" s="1" t="s">
        <v>70</v>
      </c>
      <c r="V45" s="1" t="s">
        <v>66</v>
      </c>
      <c r="W45" s="1">
        <v>1600</v>
      </c>
      <c r="X45" s="1">
        <v>100</v>
      </c>
      <c r="Y45" s="1">
        <v>1</v>
      </c>
      <c r="AB45" s="1" t="s">
        <v>72</v>
      </c>
      <c r="AC45" s="1" t="s">
        <v>66</v>
      </c>
      <c r="AD45" s="1">
        <v>20</v>
      </c>
      <c r="AF45" s="1">
        <v>100</v>
      </c>
      <c r="AG45" s="1">
        <v>300</v>
      </c>
      <c r="AH45" s="1" t="s">
        <v>66</v>
      </c>
      <c r="AJ45" s="1" t="s">
        <v>70</v>
      </c>
      <c r="AK45" s="1" t="s">
        <v>70</v>
      </c>
      <c r="AL45" s="1">
        <v>65000</v>
      </c>
      <c r="AM45" s="46">
        <f t="shared" si="3"/>
        <v>65000</v>
      </c>
      <c r="AN45" s="1" t="s">
        <v>199</v>
      </c>
      <c r="AO45" s="1" t="s">
        <v>110</v>
      </c>
      <c r="AP45" s="1" t="s">
        <v>146</v>
      </c>
      <c r="AQ45" s="1" t="s">
        <v>75</v>
      </c>
      <c r="AR45" s="1" t="s">
        <v>79</v>
      </c>
      <c r="AS45" s="1" t="s">
        <v>74</v>
      </c>
      <c r="AT45" s="1" t="s">
        <v>78</v>
      </c>
      <c r="AU45" s="1" t="s">
        <v>77</v>
      </c>
      <c r="AV45" s="1" t="s">
        <v>76</v>
      </c>
      <c r="AX45" s="3">
        <v>0.8</v>
      </c>
      <c r="AY45" s="30">
        <v>0.8</v>
      </c>
      <c r="AZ45" s="52" t="s">
        <v>66</v>
      </c>
      <c r="BB45" s="1"/>
      <c r="BC45" s="1" t="s">
        <v>70</v>
      </c>
      <c r="BD45" s="1">
        <v>5</v>
      </c>
      <c r="BH45" s="1" t="s">
        <v>66</v>
      </c>
      <c r="BL45" s="1" t="s">
        <v>167</v>
      </c>
      <c r="BM45" s="1" t="str">
        <f t="shared" si="13"/>
        <v>April</v>
      </c>
      <c r="BN45" s="1" t="s">
        <v>70</v>
      </c>
      <c r="BO45" s="1">
        <f t="shared" si="10"/>
        <v>5</v>
      </c>
    </row>
    <row r="46" spans="1:67" ht="15.75" customHeight="1">
      <c r="A46" s="2">
        <v>42139.530368692125</v>
      </c>
      <c r="B46" s="1" t="s">
        <v>80</v>
      </c>
      <c r="C46" s="1" t="s">
        <v>62</v>
      </c>
      <c r="D46" s="1" t="s">
        <v>63</v>
      </c>
      <c r="G46" s="1" t="s">
        <v>64</v>
      </c>
      <c r="I46" s="1" t="s">
        <v>107</v>
      </c>
      <c r="J46" s="1" t="s">
        <v>66</v>
      </c>
      <c r="L46" s="1" t="s">
        <v>98</v>
      </c>
      <c r="M46" s="1">
        <v>2</v>
      </c>
      <c r="N46" s="1" t="s">
        <v>68</v>
      </c>
      <c r="Q46" s="1">
        <v>350</v>
      </c>
      <c r="T46" s="1" t="s">
        <v>85</v>
      </c>
      <c r="U46" s="1" t="s">
        <v>70</v>
      </c>
      <c r="V46" s="1" t="s">
        <v>66</v>
      </c>
      <c r="W46" s="1">
        <v>1700</v>
      </c>
      <c r="X46" s="1">
        <v>50</v>
      </c>
      <c r="Y46" s="1" t="s">
        <v>109</v>
      </c>
      <c r="AB46" s="1" t="s">
        <v>72</v>
      </c>
      <c r="AC46" s="1" t="s">
        <v>66</v>
      </c>
      <c r="AD46" s="1">
        <v>25</v>
      </c>
      <c r="AH46" s="1" t="s">
        <v>66</v>
      </c>
      <c r="AJ46" s="1" t="s">
        <v>70</v>
      </c>
      <c r="AK46" s="1" t="s">
        <v>66</v>
      </c>
      <c r="AM46" s="47"/>
      <c r="AN46" s="1" t="s">
        <v>200</v>
      </c>
      <c r="AO46" s="1" t="s">
        <v>201</v>
      </c>
      <c r="AP46" s="1" t="s">
        <v>100</v>
      </c>
      <c r="AQ46" s="1" t="s">
        <v>76</v>
      </c>
      <c r="AR46" s="1" t="s">
        <v>75</v>
      </c>
      <c r="AS46" s="1" t="s">
        <v>77</v>
      </c>
      <c r="AT46" s="1" t="s">
        <v>78</v>
      </c>
      <c r="AU46" s="1" t="s">
        <v>74</v>
      </c>
      <c r="AV46" s="1" t="s">
        <v>79</v>
      </c>
      <c r="AW46" s="1" t="s">
        <v>202</v>
      </c>
      <c r="AX46" s="1" t="s">
        <v>203</v>
      </c>
      <c r="AY46" s="30">
        <v>0.9</v>
      </c>
      <c r="AZ46" s="52" t="s">
        <v>66</v>
      </c>
      <c r="BB46" s="1"/>
      <c r="BC46" s="1" t="s">
        <v>66</v>
      </c>
      <c r="BD46" s="1">
        <v>5</v>
      </c>
      <c r="BH46" s="1" t="s">
        <v>70</v>
      </c>
      <c r="BL46" s="1" t="s">
        <v>102</v>
      </c>
      <c r="BM46" s="1" t="str">
        <f t="shared" si="13"/>
        <v>March</v>
      </c>
      <c r="BN46" s="1" t="s">
        <v>70</v>
      </c>
      <c r="BO46" s="1">
        <f t="shared" si="10"/>
        <v>5</v>
      </c>
    </row>
    <row r="47" spans="1:67" ht="15.75" customHeight="1">
      <c r="A47" s="2">
        <v>42139.56278028935</v>
      </c>
      <c r="B47" s="1" t="s">
        <v>61</v>
      </c>
      <c r="C47" s="1" t="s">
        <v>104</v>
      </c>
      <c r="D47" s="1" t="s">
        <v>92</v>
      </c>
      <c r="E47" s="1" t="s">
        <v>171</v>
      </c>
      <c r="F47" s="1">
        <v>5</v>
      </c>
      <c r="G47" s="1" t="s">
        <v>64</v>
      </c>
      <c r="I47" s="1" t="s">
        <v>141</v>
      </c>
      <c r="J47" s="1" t="s">
        <v>66</v>
      </c>
      <c r="L47" s="1" t="s">
        <v>67</v>
      </c>
      <c r="M47" s="1" t="s">
        <v>108</v>
      </c>
      <c r="N47" s="1" t="s">
        <v>68</v>
      </c>
      <c r="Q47" s="1">
        <v>620</v>
      </c>
      <c r="T47" s="1" t="s">
        <v>85</v>
      </c>
      <c r="U47" s="1" t="s">
        <v>70</v>
      </c>
      <c r="V47" s="1" t="s">
        <v>66</v>
      </c>
      <c r="W47" s="1">
        <v>1077</v>
      </c>
      <c r="X47" s="1">
        <v>40</v>
      </c>
      <c r="Y47" s="1">
        <v>1</v>
      </c>
      <c r="AB47" s="1" t="s">
        <v>131</v>
      </c>
      <c r="AC47" s="1" t="s">
        <v>66</v>
      </c>
      <c r="AF47" s="1">
        <v>150</v>
      </c>
      <c r="AG47" s="1">
        <v>100</v>
      </c>
      <c r="AH47" s="1" t="s">
        <v>70</v>
      </c>
      <c r="AJ47" s="1" t="s">
        <v>66</v>
      </c>
      <c r="AK47" s="1" t="s">
        <v>70</v>
      </c>
      <c r="AM47" s="47"/>
      <c r="AN47" s="1" t="s">
        <v>73</v>
      </c>
      <c r="AO47" s="1" t="s">
        <v>73</v>
      </c>
      <c r="AP47" s="1" t="s">
        <v>73</v>
      </c>
      <c r="AQ47" s="1" t="s">
        <v>79</v>
      </c>
      <c r="AR47" s="1" t="s">
        <v>75</v>
      </c>
      <c r="AS47" s="1" t="s">
        <v>76</v>
      </c>
      <c r="AT47" s="1" t="s">
        <v>77</v>
      </c>
      <c r="AU47" s="1" t="s">
        <v>74</v>
      </c>
      <c r="AV47" s="1" t="s">
        <v>78</v>
      </c>
      <c r="AX47" s="1">
        <v>80</v>
      </c>
      <c r="AY47" s="30">
        <v>0.8</v>
      </c>
      <c r="AZ47" s="52" t="s">
        <v>70</v>
      </c>
      <c r="BA47" s="1" t="s">
        <v>92</v>
      </c>
      <c r="BB47" s="1" t="str">
        <f t="shared" si="1"/>
        <v>Not exceeding 0.25 FTE (10 hours)</v>
      </c>
      <c r="BE47" s="1" t="s">
        <v>66</v>
      </c>
      <c r="BG47" s="1">
        <v>5</v>
      </c>
      <c r="BH47" s="1" t="s">
        <v>66</v>
      </c>
      <c r="BI47" s="1" t="s">
        <v>204</v>
      </c>
      <c r="BJ47" s="57" t="str">
        <f t="shared" ref="BJ47:BJ51" si="14">TEXT(BI47,"mmmm")</f>
        <v>February</v>
      </c>
      <c r="BK47" s="1" t="s">
        <v>70</v>
      </c>
      <c r="BO47" s="1">
        <f t="shared" si="10"/>
        <v>5</v>
      </c>
    </row>
    <row r="48" spans="1:67" ht="15.75" customHeight="1">
      <c r="A48" s="2">
        <v>42139.568762962968</v>
      </c>
      <c r="B48" s="1" t="s">
        <v>61</v>
      </c>
      <c r="C48" s="1" t="s">
        <v>62</v>
      </c>
      <c r="D48" s="1" t="s">
        <v>63</v>
      </c>
      <c r="E48" s="1" t="s">
        <v>106</v>
      </c>
      <c r="F48" s="1">
        <v>5</v>
      </c>
      <c r="G48" s="1" t="s">
        <v>93</v>
      </c>
      <c r="I48" s="1" t="s">
        <v>107</v>
      </c>
      <c r="J48" s="1" t="s">
        <v>66</v>
      </c>
      <c r="L48" s="1" t="s">
        <v>98</v>
      </c>
      <c r="M48" s="1">
        <v>1</v>
      </c>
      <c r="N48" s="1" t="s">
        <v>68</v>
      </c>
      <c r="Q48" s="1">
        <v>437</v>
      </c>
      <c r="T48" s="1" t="s">
        <v>69</v>
      </c>
      <c r="U48" s="1" t="s">
        <v>66</v>
      </c>
      <c r="V48" s="1" t="s">
        <v>70</v>
      </c>
      <c r="W48" s="1">
        <v>0</v>
      </c>
      <c r="X48" s="1">
        <v>40</v>
      </c>
      <c r="Y48" s="1">
        <v>4</v>
      </c>
      <c r="AB48" s="1" t="s">
        <v>72</v>
      </c>
      <c r="AC48" s="1" t="s">
        <v>66</v>
      </c>
      <c r="AD48" s="1">
        <v>8</v>
      </c>
      <c r="AF48" s="1">
        <v>41</v>
      </c>
      <c r="AG48" s="1">
        <v>0</v>
      </c>
      <c r="AH48" s="1" t="s">
        <v>66</v>
      </c>
      <c r="AJ48" s="1" t="s">
        <v>70</v>
      </c>
      <c r="AK48" s="1" t="s">
        <v>66</v>
      </c>
      <c r="AM48" s="47"/>
      <c r="AN48" s="1" t="s">
        <v>205</v>
      </c>
      <c r="AO48" s="1" t="s">
        <v>100</v>
      </c>
      <c r="AP48" s="1" t="s">
        <v>100</v>
      </c>
      <c r="AQ48" s="1" t="s">
        <v>79</v>
      </c>
      <c r="AR48" s="1" t="s">
        <v>77</v>
      </c>
      <c r="AS48" s="1" t="s">
        <v>76</v>
      </c>
      <c r="AT48" s="1" t="s">
        <v>74</v>
      </c>
      <c r="AU48" s="1" t="s">
        <v>78</v>
      </c>
      <c r="AV48" s="1" t="s">
        <v>75</v>
      </c>
      <c r="AX48" s="1">
        <v>0</v>
      </c>
      <c r="AY48" s="30"/>
      <c r="AZ48" s="52" t="s">
        <v>70</v>
      </c>
      <c r="BA48" s="1" t="s">
        <v>206</v>
      </c>
      <c r="BB48" s="1" t="str">
        <f t="shared" si="1"/>
        <v>OPS for 20hr at $33/hr</v>
      </c>
      <c r="BE48" s="1" t="s">
        <v>66</v>
      </c>
      <c r="BG48" s="1">
        <v>5</v>
      </c>
      <c r="BH48" s="1" t="s">
        <v>66</v>
      </c>
      <c r="BI48" s="1" t="s">
        <v>102</v>
      </c>
      <c r="BJ48" s="57" t="str">
        <f t="shared" si="14"/>
        <v>March</v>
      </c>
      <c r="BK48" s="1" t="s">
        <v>70</v>
      </c>
      <c r="BO48" s="1">
        <f t="shared" si="10"/>
        <v>5</v>
      </c>
    </row>
    <row r="49" spans="1:67" ht="15.75" customHeight="1">
      <c r="A49" s="2">
        <v>42139.616162812497</v>
      </c>
      <c r="B49" s="1" t="s">
        <v>80</v>
      </c>
      <c r="C49" s="1" t="s">
        <v>62</v>
      </c>
      <c r="D49" s="1" t="s">
        <v>63</v>
      </c>
      <c r="F49" s="1">
        <v>0</v>
      </c>
      <c r="G49" s="1" t="s">
        <v>64</v>
      </c>
      <c r="I49" s="1" t="s">
        <v>107</v>
      </c>
      <c r="J49" s="1" t="s">
        <v>66</v>
      </c>
      <c r="L49" s="1" t="s">
        <v>67</v>
      </c>
      <c r="M49" s="1" t="s">
        <v>109</v>
      </c>
      <c r="N49" s="1" t="s">
        <v>68</v>
      </c>
      <c r="Q49" s="1">
        <v>700</v>
      </c>
      <c r="T49" s="1" t="s">
        <v>85</v>
      </c>
      <c r="U49" s="1" t="s">
        <v>70</v>
      </c>
      <c r="V49" s="1" t="s">
        <v>66</v>
      </c>
      <c r="W49" s="1">
        <v>1700</v>
      </c>
      <c r="X49" s="1">
        <v>350</v>
      </c>
      <c r="Y49" s="1">
        <v>2</v>
      </c>
      <c r="AB49" s="1" t="s">
        <v>72</v>
      </c>
      <c r="AC49" s="1" t="s">
        <v>66</v>
      </c>
      <c r="AD49" s="1">
        <v>10</v>
      </c>
      <c r="AF49" s="1">
        <v>250</v>
      </c>
      <c r="AG49" s="1">
        <v>200</v>
      </c>
      <c r="AH49" s="1" t="s">
        <v>66</v>
      </c>
      <c r="AJ49" s="1" t="s">
        <v>66</v>
      </c>
      <c r="AK49" s="1" t="s">
        <v>66</v>
      </c>
      <c r="AM49" s="47"/>
      <c r="AN49" s="1" t="s">
        <v>73</v>
      </c>
      <c r="AO49" s="1" t="s">
        <v>73</v>
      </c>
      <c r="AP49" s="1" t="s">
        <v>73</v>
      </c>
      <c r="AQ49" s="1" t="s">
        <v>75</v>
      </c>
      <c r="AR49" s="1" t="s">
        <v>75</v>
      </c>
      <c r="AS49" s="1" t="s">
        <v>75</v>
      </c>
      <c r="AT49" s="1" t="s">
        <v>75</v>
      </c>
      <c r="AU49" s="1" t="s">
        <v>76</v>
      </c>
      <c r="AV49" s="1" t="s">
        <v>75</v>
      </c>
      <c r="AW49" s="1" t="s">
        <v>207</v>
      </c>
      <c r="AX49" s="1" t="s">
        <v>208</v>
      </c>
      <c r="AY49" s="30"/>
      <c r="AZ49" s="52" t="s">
        <v>70</v>
      </c>
      <c r="BA49" s="1" t="s">
        <v>63</v>
      </c>
      <c r="BB49" s="1" t="str">
        <f t="shared" si="1"/>
        <v>More than 0.25 FTE, not exceeding 0.5 FTE (20 hours)</v>
      </c>
      <c r="BE49" s="1" t="s">
        <v>66</v>
      </c>
      <c r="BG49" s="1">
        <v>5</v>
      </c>
      <c r="BH49" s="1" t="s">
        <v>70</v>
      </c>
      <c r="BI49" s="1" t="s">
        <v>173</v>
      </c>
      <c r="BJ49" s="57" t="str">
        <f t="shared" si="14"/>
        <v>May</v>
      </c>
      <c r="BK49" s="1" t="s">
        <v>66</v>
      </c>
      <c r="BO49" s="1">
        <f t="shared" si="10"/>
        <v>5</v>
      </c>
    </row>
    <row r="50" spans="1:67" ht="15.75" customHeight="1">
      <c r="A50" s="2">
        <v>42139.626584317128</v>
      </c>
      <c r="B50" s="1" t="s">
        <v>61</v>
      </c>
      <c r="C50" s="1" t="s">
        <v>62</v>
      </c>
      <c r="D50" s="1" t="s">
        <v>63</v>
      </c>
      <c r="G50" s="1" t="s">
        <v>64</v>
      </c>
      <c r="I50" s="1" t="s">
        <v>125</v>
      </c>
      <c r="J50" s="1" t="s">
        <v>66</v>
      </c>
      <c r="L50" s="1" t="s">
        <v>98</v>
      </c>
      <c r="M50" s="1">
        <v>2</v>
      </c>
      <c r="N50" s="1" t="s">
        <v>68</v>
      </c>
      <c r="Q50" s="1">
        <v>500</v>
      </c>
      <c r="T50" s="1" t="s">
        <v>85</v>
      </c>
      <c r="U50" s="1" t="s">
        <v>70</v>
      </c>
      <c r="V50" s="1" t="s">
        <v>66</v>
      </c>
      <c r="W50" s="1">
        <v>1700</v>
      </c>
      <c r="X50" s="1">
        <v>75</v>
      </c>
      <c r="Y50" s="1">
        <v>2</v>
      </c>
      <c r="AB50" s="1" t="s">
        <v>72</v>
      </c>
      <c r="AC50" s="1" t="s">
        <v>66</v>
      </c>
      <c r="AD50" s="1">
        <v>35</v>
      </c>
      <c r="AH50" s="1" t="s">
        <v>70</v>
      </c>
      <c r="AI50" s="1">
        <v>10000</v>
      </c>
      <c r="AJ50" s="1" t="s">
        <v>70</v>
      </c>
      <c r="AK50" s="1" t="s">
        <v>70</v>
      </c>
      <c r="AL50" s="1">
        <v>60000</v>
      </c>
      <c r="AM50" s="46">
        <f t="shared" si="3"/>
        <v>60000</v>
      </c>
      <c r="AN50" s="1" t="s">
        <v>110</v>
      </c>
      <c r="AO50" s="1" t="s">
        <v>73</v>
      </c>
      <c r="AP50" s="1" t="s">
        <v>73</v>
      </c>
      <c r="AQ50" s="1" t="s">
        <v>79</v>
      </c>
      <c r="AR50" s="1" t="s">
        <v>76</v>
      </c>
      <c r="AS50" s="1" t="s">
        <v>77</v>
      </c>
      <c r="AT50" s="1" t="s">
        <v>78</v>
      </c>
      <c r="AU50" s="1" t="s">
        <v>74</v>
      </c>
      <c r="AV50" s="1" t="s">
        <v>75</v>
      </c>
      <c r="AX50" s="1">
        <v>94</v>
      </c>
      <c r="AY50" s="30">
        <v>0.94</v>
      </c>
      <c r="AZ50" s="52" t="s">
        <v>70</v>
      </c>
      <c r="BA50" s="1" t="s">
        <v>63</v>
      </c>
      <c r="BB50" s="1" t="str">
        <f t="shared" si="1"/>
        <v>More than 0.25 FTE, not exceeding 0.5 FTE (20 hours)</v>
      </c>
      <c r="BE50" s="1" t="s">
        <v>70</v>
      </c>
      <c r="BF50" s="1" t="s">
        <v>101</v>
      </c>
      <c r="BG50" s="1">
        <v>5</v>
      </c>
      <c r="BH50" s="1" t="s">
        <v>66</v>
      </c>
      <c r="BI50" s="1" t="s">
        <v>102</v>
      </c>
      <c r="BJ50" s="57" t="str">
        <f t="shared" si="14"/>
        <v>March</v>
      </c>
      <c r="BK50" s="1" t="s">
        <v>66</v>
      </c>
      <c r="BO50" s="1">
        <f t="shared" si="10"/>
        <v>5</v>
      </c>
    </row>
    <row r="51" spans="1:67" ht="15.75" customHeight="1">
      <c r="A51" s="2">
        <v>42139.64714591435</v>
      </c>
      <c r="B51" s="1" t="s">
        <v>61</v>
      </c>
      <c r="C51" s="1" t="s">
        <v>62</v>
      </c>
      <c r="D51" s="1" t="s">
        <v>63</v>
      </c>
      <c r="E51" s="1" t="s">
        <v>82</v>
      </c>
      <c r="F51" s="1">
        <v>14</v>
      </c>
      <c r="G51" s="1" t="s">
        <v>64</v>
      </c>
      <c r="I51" s="1" t="s">
        <v>65</v>
      </c>
      <c r="J51" s="1" t="s">
        <v>66</v>
      </c>
      <c r="L51" s="1" t="s">
        <v>67</v>
      </c>
      <c r="M51" s="1">
        <v>1</v>
      </c>
      <c r="N51" s="1" t="s">
        <v>68</v>
      </c>
      <c r="Q51" s="1">
        <v>1000</v>
      </c>
      <c r="T51" s="1" t="s">
        <v>85</v>
      </c>
      <c r="U51" s="1" t="s">
        <v>70</v>
      </c>
      <c r="V51" s="1" t="s">
        <v>66</v>
      </c>
      <c r="W51" s="1">
        <v>1600</v>
      </c>
      <c r="X51" s="1">
        <v>100</v>
      </c>
      <c r="Y51" s="1">
        <v>1</v>
      </c>
      <c r="AB51" s="1" t="s">
        <v>72</v>
      </c>
      <c r="AC51" s="1" t="s">
        <v>66</v>
      </c>
      <c r="AD51" s="1">
        <v>15</v>
      </c>
      <c r="AF51" s="1">
        <v>350</v>
      </c>
      <c r="AG51" s="1">
        <v>400</v>
      </c>
      <c r="AH51" s="1" t="s">
        <v>66</v>
      </c>
      <c r="AJ51" s="1" t="s">
        <v>70</v>
      </c>
      <c r="AK51" s="1" t="s">
        <v>66</v>
      </c>
      <c r="AM51" s="47"/>
      <c r="AN51" s="1" t="s">
        <v>100</v>
      </c>
      <c r="AO51" s="1" t="s">
        <v>100</v>
      </c>
      <c r="AP51" s="1" t="s">
        <v>100</v>
      </c>
      <c r="AQ51" s="1" t="s">
        <v>77</v>
      </c>
      <c r="AR51" s="1" t="s">
        <v>75</v>
      </c>
      <c r="AS51" s="1" t="s">
        <v>79</v>
      </c>
      <c r="AT51" s="1" t="s">
        <v>78</v>
      </c>
      <c r="AU51" s="1" t="s">
        <v>76</v>
      </c>
      <c r="AV51" s="1" t="s">
        <v>74</v>
      </c>
      <c r="AZ51" s="52" t="s">
        <v>70</v>
      </c>
      <c r="BA51" s="1" t="s">
        <v>63</v>
      </c>
      <c r="BB51" s="1" t="str">
        <f t="shared" si="1"/>
        <v>More than 0.25 FTE, not exceeding 0.5 FTE (20 hours)</v>
      </c>
      <c r="BE51" s="1" t="s">
        <v>70</v>
      </c>
      <c r="BF51" s="1" t="s">
        <v>101</v>
      </c>
      <c r="BG51" s="1">
        <v>5</v>
      </c>
      <c r="BH51" s="1" t="s">
        <v>66</v>
      </c>
      <c r="BI51" s="1" t="s">
        <v>120</v>
      </c>
      <c r="BJ51" s="57" t="str">
        <f t="shared" si="14"/>
        <v>April</v>
      </c>
      <c r="BK51" s="1" t="s">
        <v>70</v>
      </c>
      <c r="BO51" s="1">
        <f t="shared" si="10"/>
        <v>5</v>
      </c>
    </row>
    <row r="52" spans="1:67" ht="15.75" customHeight="1">
      <c r="A52" s="2">
        <v>42139.709138877311</v>
      </c>
      <c r="B52" s="1" t="s">
        <v>61</v>
      </c>
      <c r="C52" s="1" t="s">
        <v>104</v>
      </c>
      <c r="D52" s="1" t="s">
        <v>63</v>
      </c>
      <c r="G52" s="1" t="s">
        <v>83</v>
      </c>
      <c r="H52" s="1">
        <v>112.94</v>
      </c>
      <c r="I52" s="1" t="s">
        <v>84</v>
      </c>
      <c r="J52" s="1" t="s">
        <v>70</v>
      </c>
      <c r="K52" s="1">
        <v>2000</v>
      </c>
      <c r="L52" s="1" t="s">
        <v>67</v>
      </c>
      <c r="M52" s="1">
        <v>1</v>
      </c>
      <c r="N52" s="1" t="s">
        <v>68</v>
      </c>
      <c r="Q52" s="1">
        <v>460</v>
      </c>
      <c r="T52" s="1" t="s">
        <v>69</v>
      </c>
      <c r="U52" s="1" t="s">
        <v>70</v>
      </c>
      <c r="V52" s="1" t="s">
        <v>66</v>
      </c>
      <c r="W52" s="1">
        <v>1577.36</v>
      </c>
      <c r="X52" s="1">
        <v>60</v>
      </c>
      <c r="Y52" s="1" t="s">
        <v>109</v>
      </c>
      <c r="AB52" s="1" t="s">
        <v>131</v>
      </c>
      <c r="AC52" s="1" t="s">
        <v>70</v>
      </c>
      <c r="AF52" s="1">
        <v>100</v>
      </c>
      <c r="AG52" s="1">
        <v>120</v>
      </c>
      <c r="AH52" s="1" t="s">
        <v>70</v>
      </c>
      <c r="AI52" s="1">
        <v>18000</v>
      </c>
      <c r="AJ52" s="1" t="s">
        <v>66</v>
      </c>
      <c r="AK52" s="1" t="s">
        <v>70</v>
      </c>
      <c r="AL52" s="1">
        <v>60000</v>
      </c>
      <c r="AM52" s="46">
        <f t="shared" si="3"/>
        <v>60000</v>
      </c>
      <c r="AN52" s="1" t="s">
        <v>73</v>
      </c>
      <c r="AO52" s="1" t="s">
        <v>73</v>
      </c>
      <c r="AP52" s="1" t="s">
        <v>73</v>
      </c>
      <c r="AQ52" s="1" t="s">
        <v>76</v>
      </c>
      <c r="AR52" s="1" t="s">
        <v>75</v>
      </c>
      <c r="AS52" s="1" t="s">
        <v>77</v>
      </c>
      <c r="AT52" s="1" t="s">
        <v>78</v>
      </c>
      <c r="AU52" s="1" t="s">
        <v>74</v>
      </c>
      <c r="AV52" s="1" t="s">
        <v>79</v>
      </c>
      <c r="AX52" s="3">
        <v>0.8</v>
      </c>
      <c r="AY52" s="30">
        <v>0.8</v>
      </c>
      <c r="AZ52" s="52" t="s">
        <v>70</v>
      </c>
      <c r="BA52" s="1" t="s">
        <v>92</v>
      </c>
      <c r="BB52" s="1" t="str">
        <f t="shared" si="1"/>
        <v>Not exceeding 0.25 FTE (10 hours)</v>
      </c>
      <c r="BE52" s="1" t="s">
        <v>66</v>
      </c>
      <c r="BG52" s="1">
        <v>5</v>
      </c>
      <c r="BH52" s="1" t="s">
        <v>66</v>
      </c>
      <c r="BJ52" s="57"/>
      <c r="BK52" s="1" t="s">
        <v>66</v>
      </c>
      <c r="BO52" s="1">
        <f t="shared" si="10"/>
        <v>5</v>
      </c>
    </row>
    <row r="53" spans="1:67" ht="15.75" customHeight="1">
      <c r="A53" s="2">
        <v>42139.735043877314</v>
      </c>
      <c r="B53" s="1" t="s">
        <v>61</v>
      </c>
      <c r="C53" s="1" t="s">
        <v>62</v>
      </c>
      <c r="D53" s="1" t="s">
        <v>63</v>
      </c>
      <c r="F53" s="1">
        <v>14</v>
      </c>
      <c r="I53" s="1" t="s">
        <v>65</v>
      </c>
      <c r="J53" s="1" t="s">
        <v>66</v>
      </c>
      <c r="L53" s="1" t="s">
        <v>67</v>
      </c>
      <c r="M53" s="1">
        <v>1</v>
      </c>
      <c r="N53" s="1" t="s">
        <v>68</v>
      </c>
      <c r="Q53" s="1">
        <v>450</v>
      </c>
      <c r="T53" s="1" t="s">
        <v>69</v>
      </c>
      <c r="U53" s="1" t="s">
        <v>70</v>
      </c>
      <c r="V53" s="1" t="s">
        <v>66</v>
      </c>
      <c r="W53" s="1">
        <v>1700</v>
      </c>
      <c r="X53" s="1">
        <v>100</v>
      </c>
      <c r="Y53" s="1">
        <v>1</v>
      </c>
      <c r="AB53" s="1" t="s">
        <v>72</v>
      </c>
      <c r="AC53" s="1" t="s">
        <v>66</v>
      </c>
      <c r="AD53" s="1">
        <v>30</v>
      </c>
      <c r="AF53" s="1">
        <v>100</v>
      </c>
      <c r="AG53" s="1">
        <v>500</v>
      </c>
      <c r="AH53" s="1" t="s">
        <v>66</v>
      </c>
      <c r="AJ53" s="1" t="s">
        <v>70</v>
      </c>
      <c r="AM53" s="47"/>
      <c r="AN53" s="1" t="s">
        <v>100</v>
      </c>
      <c r="AO53" s="1" t="s">
        <v>73</v>
      </c>
      <c r="AP53" s="1" t="s">
        <v>73</v>
      </c>
      <c r="AQ53" s="1" t="s">
        <v>79</v>
      </c>
      <c r="AR53" s="1" t="s">
        <v>75</v>
      </c>
      <c r="AS53" s="1" t="s">
        <v>76</v>
      </c>
      <c r="AT53" s="1" t="s">
        <v>78</v>
      </c>
      <c r="AU53" s="1" t="s">
        <v>74</v>
      </c>
      <c r="AV53" s="1" t="s">
        <v>77</v>
      </c>
      <c r="AW53" s="1" t="s">
        <v>209</v>
      </c>
      <c r="AX53" s="1">
        <v>100</v>
      </c>
      <c r="AY53" s="30">
        <v>1</v>
      </c>
      <c r="AZ53" s="52" t="s">
        <v>66</v>
      </c>
      <c r="BB53" s="1"/>
      <c r="BC53" s="1" t="s">
        <v>70</v>
      </c>
      <c r="BD53" s="1">
        <v>5</v>
      </c>
      <c r="BH53" s="1" t="s">
        <v>66</v>
      </c>
      <c r="BL53" s="1" t="s">
        <v>210</v>
      </c>
      <c r="BM53" s="1" t="str">
        <f>TEXT(BL53,"mmmm")</f>
        <v>March</v>
      </c>
      <c r="BN53" s="1" t="s">
        <v>66</v>
      </c>
      <c r="BO53" s="1">
        <f t="shared" si="10"/>
        <v>5</v>
      </c>
    </row>
    <row r="54" spans="1:67" ht="15.75" customHeight="1">
      <c r="A54" s="2">
        <v>42139.843859328699</v>
      </c>
      <c r="B54" s="1" t="s">
        <v>61</v>
      </c>
      <c r="C54" s="1" t="s">
        <v>62</v>
      </c>
      <c r="D54" s="1" t="s">
        <v>63</v>
      </c>
      <c r="G54" s="1" t="s">
        <v>83</v>
      </c>
      <c r="I54" s="1" t="s">
        <v>107</v>
      </c>
      <c r="J54" s="1" t="s">
        <v>66</v>
      </c>
      <c r="L54" s="1" t="s">
        <v>67</v>
      </c>
      <c r="M54" s="1" t="s">
        <v>108</v>
      </c>
      <c r="N54" s="1" t="s">
        <v>68</v>
      </c>
      <c r="Q54" s="1">
        <v>1800</v>
      </c>
      <c r="T54" s="1" t="s">
        <v>85</v>
      </c>
      <c r="U54" s="1" t="s">
        <v>66</v>
      </c>
      <c r="V54" s="1" t="s">
        <v>66</v>
      </c>
      <c r="W54" s="1">
        <v>1400</v>
      </c>
      <c r="X54" s="1">
        <v>75</v>
      </c>
      <c r="Y54" s="1">
        <v>1</v>
      </c>
      <c r="AB54" s="1" t="s">
        <v>72</v>
      </c>
      <c r="AC54" s="1" t="s">
        <v>66</v>
      </c>
      <c r="AD54" s="1">
        <v>20</v>
      </c>
      <c r="AF54" s="1">
        <v>200</v>
      </c>
      <c r="AG54" s="1">
        <v>300</v>
      </c>
      <c r="AH54" s="1" t="s">
        <v>66</v>
      </c>
      <c r="AJ54" s="1" t="s">
        <v>70</v>
      </c>
      <c r="AK54" s="1" t="s">
        <v>70</v>
      </c>
      <c r="AM54" s="47"/>
      <c r="AN54" s="1" t="s">
        <v>100</v>
      </c>
      <c r="AO54" s="1" t="s">
        <v>73</v>
      </c>
      <c r="AP54" s="1" t="s">
        <v>73</v>
      </c>
      <c r="AQ54" s="1" t="s">
        <v>76</v>
      </c>
      <c r="AR54" s="1" t="s">
        <v>75</v>
      </c>
      <c r="AS54" s="1" t="s">
        <v>79</v>
      </c>
      <c r="AT54" s="1" t="s">
        <v>77</v>
      </c>
      <c r="AU54" s="1" t="s">
        <v>78</v>
      </c>
      <c r="AV54" s="1" t="s">
        <v>74</v>
      </c>
      <c r="AZ54" s="52" t="s">
        <v>70</v>
      </c>
      <c r="BA54" s="1" t="s">
        <v>63</v>
      </c>
      <c r="BB54" s="1" t="str">
        <f t="shared" si="1"/>
        <v>More than 0.25 FTE, not exceeding 0.5 FTE (20 hours)</v>
      </c>
      <c r="BE54" s="1" t="s">
        <v>70</v>
      </c>
      <c r="BF54" s="1" t="s">
        <v>101</v>
      </c>
      <c r="BG54" s="1">
        <v>5</v>
      </c>
      <c r="BH54" s="1" t="s">
        <v>66</v>
      </c>
      <c r="BI54" s="1" t="s">
        <v>211</v>
      </c>
      <c r="BJ54" s="57" t="str">
        <f t="shared" ref="BJ54:BJ56" si="15">TEXT(BI54,"mmmm")</f>
        <v>March</v>
      </c>
      <c r="BK54" s="1" t="s">
        <v>70</v>
      </c>
      <c r="BO54" s="1">
        <f t="shared" si="10"/>
        <v>5</v>
      </c>
    </row>
    <row r="55" spans="1:67" ht="15.75" customHeight="1">
      <c r="A55" s="2">
        <v>42139.859086921293</v>
      </c>
      <c r="B55" s="1" t="s">
        <v>149</v>
      </c>
      <c r="C55" s="1" t="s">
        <v>62</v>
      </c>
      <c r="D55" s="1" t="s">
        <v>92</v>
      </c>
      <c r="G55" s="1" t="s">
        <v>83</v>
      </c>
      <c r="I55" s="1" t="s">
        <v>65</v>
      </c>
      <c r="J55" s="1" t="s">
        <v>66</v>
      </c>
      <c r="L55" s="1" t="s">
        <v>67</v>
      </c>
      <c r="M55" s="1">
        <v>2</v>
      </c>
      <c r="N55" s="1" t="s">
        <v>68</v>
      </c>
      <c r="Q55" s="1">
        <v>1127</v>
      </c>
      <c r="T55" s="1" t="s">
        <v>69</v>
      </c>
      <c r="U55" s="1" t="s">
        <v>70</v>
      </c>
      <c r="V55" s="1" t="s">
        <v>66</v>
      </c>
      <c r="X55" s="1">
        <v>250</v>
      </c>
      <c r="Y55" s="1">
        <v>3</v>
      </c>
      <c r="AB55" s="1" t="s">
        <v>72</v>
      </c>
      <c r="AC55" s="1" t="s">
        <v>66</v>
      </c>
      <c r="AD55" s="1">
        <v>5</v>
      </c>
      <c r="AF55" s="1">
        <v>100</v>
      </c>
      <c r="AG55" s="1">
        <v>1000</v>
      </c>
      <c r="AH55" s="1" t="s">
        <v>70</v>
      </c>
      <c r="AI55" s="1">
        <v>13000</v>
      </c>
      <c r="AJ55" s="1" t="s">
        <v>70</v>
      </c>
      <c r="AK55" s="1" t="s">
        <v>66</v>
      </c>
      <c r="AM55" s="47"/>
      <c r="AN55" s="1" t="s">
        <v>212</v>
      </c>
      <c r="AO55" s="1" t="s">
        <v>212</v>
      </c>
      <c r="AP55" s="1" t="s">
        <v>212</v>
      </c>
      <c r="AQ55" s="1" t="s">
        <v>77</v>
      </c>
      <c r="AR55" s="1" t="s">
        <v>75</v>
      </c>
      <c r="AS55" s="1" t="s">
        <v>76</v>
      </c>
      <c r="AT55" s="1" t="s">
        <v>79</v>
      </c>
      <c r="AU55" s="1" t="s">
        <v>78</v>
      </c>
      <c r="AV55" s="1" t="s">
        <v>74</v>
      </c>
      <c r="AW55" s="1" t="s">
        <v>213</v>
      </c>
      <c r="AX55" s="1">
        <v>100</v>
      </c>
      <c r="AY55" s="30">
        <v>1</v>
      </c>
      <c r="AZ55" s="52" t="s">
        <v>70</v>
      </c>
      <c r="BA55" s="1" t="s">
        <v>92</v>
      </c>
      <c r="BB55" s="1" t="str">
        <f t="shared" si="1"/>
        <v>Not exceeding 0.25 FTE (10 hours)</v>
      </c>
      <c r="BE55" s="1" t="s">
        <v>70</v>
      </c>
      <c r="BF55" s="1" t="s">
        <v>112</v>
      </c>
      <c r="BG55" s="1">
        <v>5</v>
      </c>
      <c r="BH55" s="1" t="s">
        <v>66</v>
      </c>
      <c r="BI55" s="1" t="s">
        <v>214</v>
      </c>
      <c r="BJ55" s="57" t="str">
        <f t="shared" si="15"/>
        <v>April</v>
      </c>
      <c r="BK55" s="1" t="s">
        <v>70</v>
      </c>
      <c r="BO55" s="1">
        <f t="shared" si="10"/>
        <v>5</v>
      </c>
    </row>
    <row r="56" spans="1:67" ht="15.75" customHeight="1">
      <c r="A56" s="2">
        <v>42140.332648900461</v>
      </c>
      <c r="B56" s="1" t="s">
        <v>61</v>
      </c>
      <c r="C56" s="1" t="s">
        <v>62</v>
      </c>
      <c r="D56" s="1" t="s">
        <v>63</v>
      </c>
      <c r="F56" s="1">
        <v>0</v>
      </c>
      <c r="G56" s="1" t="s">
        <v>64</v>
      </c>
      <c r="I56" s="1" t="s">
        <v>107</v>
      </c>
      <c r="J56" s="1" t="s">
        <v>66</v>
      </c>
      <c r="L56" s="1" t="s">
        <v>67</v>
      </c>
      <c r="M56" s="1" t="s">
        <v>108</v>
      </c>
      <c r="N56" s="1" t="s">
        <v>68</v>
      </c>
      <c r="Q56" s="1">
        <v>900</v>
      </c>
      <c r="T56" s="1" t="s">
        <v>69</v>
      </c>
      <c r="U56" s="1" t="s">
        <v>70</v>
      </c>
      <c r="V56" s="1" t="s">
        <v>66</v>
      </c>
      <c r="W56" s="1">
        <v>1500</v>
      </c>
      <c r="X56" s="1">
        <v>150</v>
      </c>
      <c r="Y56" s="1" t="s">
        <v>109</v>
      </c>
      <c r="AB56" s="1" t="s">
        <v>121</v>
      </c>
      <c r="AC56" s="1" t="s">
        <v>66</v>
      </c>
      <c r="AD56" s="1">
        <v>20</v>
      </c>
      <c r="AF56" s="1">
        <v>150</v>
      </c>
      <c r="AG56" s="1">
        <v>1200</v>
      </c>
      <c r="AH56" s="1" t="s">
        <v>70</v>
      </c>
      <c r="AI56" s="1">
        <v>14000</v>
      </c>
      <c r="AJ56" s="1" t="s">
        <v>66</v>
      </c>
      <c r="AK56" s="1" t="s">
        <v>70</v>
      </c>
      <c r="AL56" s="1">
        <v>50000</v>
      </c>
      <c r="AM56" s="46">
        <f t="shared" si="3"/>
        <v>50000</v>
      </c>
      <c r="AN56" s="1" t="s">
        <v>110</v>
      </c>
      <c r="AO56" s="1" t="s">
        <v>110</v>
      </c>
      <c r="AP56" s="1" t="s">
        <v>110</v>
      </c>
      <c r="AQ56" s="1" t="s">
        <v>74</v>
      </c>
      <c r="AR56" s="1" t="s">
        <v>75</v>
      </c>
      <c r="AS56" s="1" t="s">
        <v>79</v>
      </c>
      <c r="AT56" s="1" t="s">
        <v>77</v>
      </c>
      <c r="AU56" s="1" t="s">
        <v>78</v>
      </c>
      <c r="AV56" s="1" t="s">
        <v>76</v>
      </c>
      <c r="AX56" s="1" t="s">
        <v>215</v>
      </c>
      <c r="AY56" s="30"/>
      <c r="AZ56" s="52" t="s">
        <v>70</v>
      </c>
      <c r="BA56" s="1" t="s">
        <v>92</v>
      </c>
      <c r="BB56" s="1" t="str">
        <f t="shared" si="1"/>
        <v>Not exceeding 0.25 FTE (10 hours)</v>
      </c>
      <c r="BE56" s="1" t="s">
        <v>70</v>
      </c>
      <c r="BF56" s="1" t="s">
        <v>101</v>
      </c>
      <c r="BG56" s="1">
        <v>5</v>
      </c>
      <c r="BH56" s="1" t="s">
        <v>66</v>
      </c>
      <c r="BI56" s="1" t="s">
        <v>210</v>
      </c>
      <c r="BJ56" s="57" t="str">
        <f t="shared" si="15"/>
        <v>March</v>
      </c>
      <c r="BK56" s="1" t="s">
        <v>70</v>
      </c>
      <c r="BO56" s="1">
        <f t="shared" si="10"/>
        <v>5</v>
      </c>
    </row>
    <row r="57" spans="1:67" ht="15.75" customHeight="1">
      <c r="A57" s="2">
        <v>42140.520110787038</v>
      </c>
      <c r="C57" s="1" t="s">
        <v>104</v>
      </c>
      <c r="D57" s="1" t="s">
        <v>92</v>
      </c>
      <c r="E57" s="1" t="s">
        <v>216</v>
      </c>
      <c r="F57" s="1">
        <v>60</v>
      </c>
      <c r="G57" s="1" t="s">
        <v>64</v>
      </c>
      <c r="I57" s="1" t="s">
        <v>84</v>
      </c>
      <c r="J57" s="1" t="s">
        <v>66</v>
      </c>
      <c r="L57" s="1" t="s">
        <v>67</v>
      </c>
      <c r="M57" s="1">
        <v>2</v>
      </c>
      <c r="N57" s="1" t="s">
        <v>68</v>
      </c>
      <c r="Q57" s="1">
        <v>1090</v>
      </c>
      <c r="T57" s="1" t="s">
        <v>69</v>
      </c>
      <c r="U57" s="1" t="s">
        <v>70</v>
      </c>
      <c r="V57" s="1" t="s">
        <v>66</v>
      </c>
      <c r="W57" s="1">
        <v>1200</v>
      </c>
      <c r="X57" s="1">
        <v>75</v>
      </c>
      <c r="Y57" s="1">
        <v>2</v>
      </c>
      <c r="AB57" s="1" t="s">
        <v>72</v>
      </c>
      <c r="AC57" s="1" t="s">
        <v>66</v>
      </c>
      <c r="AD57" s="1">
        <v>30</v>
      </c>
      <c r="AF57" s="1">
        <v>100</v>
      </c>
      <c r="AG57" s="1">
        <v>0</v>
      </c>
      <c r="AH57" s="1" t="s">
        <v>66</v>
      </c>
      <c r="AJ57" s="1" t="s">
        <v>66</v>
      </c>
      <c r="AK57" s="1" t="s">
        <v>66</v>
      </c>
      <c r="AM57" s="47"/>
      <c r="AN57" s="1" t="s">
        <v>146</v>
      </c>
      <c r="AO57" s="1" t="s">
        <v>146</v>
      </c>
      <c r="AP57" s="1" t="s">
        <v>146</v>
      </c>
      <c r="AQ57" s="1" t="s">
        <v>75</v>
      </c>
      <c r="AR57" s="1" t="s">
        <v>76</v>
      </c>
      <c r="AS57" s="1" t="s">
        <v>79</v>
      </c>
      <c r="AT57" s="1" t="s">
        <v>77</v>
      </c>
      <c r="AU57" s="1" t="s">
        <v>78</v>
      </c>
      <c r="AV57" s="1" t="s">
        <v>74</v>
      </c>
      <c r="AX57" s="1">
        <v>33</v>
      </c>
      <c r="AY57" s="30">
        <v>0.33</v>
      </c>
      <c r="AZ57" s="52" t="s">
        <v>66</v>
      </c>
      <c r="BB57" s="1"/>
      <c r="BC57" s="1" t="s">
        <v>70</v>
      </c>
      <c r="BD57" s="1">
        <v>5</v>
      </c>
      <c r="BH57" s="1" t="s">
        <v>66</v>
      </c>
      <c r="BL57" s="1" t="s">
        <v>91</v>
      </c>
      <c r="BM57" s="1" t="str">
        <f t="shared" ref="BM57:BM60" si="16">TEXT(BL57,"mmmm")</f>
        <v>April</v>
      </c>
      <c r="BN57" s="1" t="s">
        <v>66</v>
      </c>
      <c r="BO57" s="1">
        <f t="shared" si="10"/>
        <v>5</v>
      </c>
    </row>
    <row r="58" spans="1:67" ht="15.75" customHeight="1">
      <c r="A58" s="2">
        <v>42141.210339178244</v>
      </c>
      <c r="B58" s="1" t="s">
        <v>80</v>
      </c>
      <c r="C58" s="1" t="s">
        <v>62</v>
      </c>
      <c r="D58" s="1" t="s">
        <v>63</v>
      </c>
      <c r="E58" s="1" t="s">
        <v>106</v>
      </c>
      <c r="F58" s="1">
        <v>3</v>
      </c>
      <c r="G58" s="1" t="s">
        <v>64</v>
      </c>
      <c r="I58" s="1" t="s">
        <v>84</v>
      </c>
      <c r="J58" s="1" t="s">
        <v>66</v>
      </c>
      <c r="L58" s="1" t="s">
        <v>67</v>
      </c>
      <c r="M58" s="1">
        <v>1</v>
      </c>
      <c r="N58" s="1" t="s">
        <v>68</v>
      </c>
      <c r="Q58" s="1">
        <v>500</v>
      </c>
      <c r="T58" s="1" t="s">
        <v>85</v>
      </c>
      <c r="U58" s="1" t="s">
        <v>70</v>
      </c>
      <c r="V58" s="1" t="s">
        <v>66</v>
      </c>
      <c r="W58" s="1">
        <v>1650</v>
      </c>
      <c r="X58" s="1">
        <v>100</v>
      </c>
      <c r="Y58" s="1">
        <v>1</v>
      </c>
      <c r="AB58" s="1" t="s">
        <v>131</v>
      </c>
      <c r="AC58" s="1" t="s">
        <v>66</v>
      </c>
      <c r="AF58" s="1">
        <v>0</v>
      </c>
      <c r="AG58" s="1">
        <v>0</v>
      </c>
      <c r="AH58" s="1" t="s">
        <v>66</v>
      </c>
      <c r="AJ58" s="1" t="s">
        <v>66</v>
      </c>
      <c r="AK58" s="1" t="s">
        <v>70</v>
      </c>
      <c r="AL58" s="1">
        <v>2700</v>
      </c>
      <c r="AM58" s="46">
        <f t="shared" si="3"/>
        <v>2700</v>
      </c>
      <c r="AN58" s="1" t="s">
        <v>217</v>
      </c>
      <c r="AO58" s="1" t="s">
        <v>146</v>
      </c>
      <c r="AP58" s="1" t="s">
        <v>146</v>
      </c>
      <c r="AQ58" s="1" t="s">
        <v>75</v>
      </c>
      <c r="AR58" s="1" t="s">
        <v>75</v>
      </c>
      <c r="AS58" s="1" t="s">
        <v>76</v>
      </c>
      <c r="AT58" s="1" t="s">
        <v>79</v>
      </c>
      <c r="AU58" s="1" t="s">
        <v>77</v>
      </c>
      <c r="AV58" s="1" t="s">
        <v>76</v>
      </c>
      <c r="AW58" s="1" t="s">
        <v>218</v>
      </c>
      <c r="AX58" s="3">
        <v>0.9</v>
      </c>
      <c r="AY58" s="30">
        <v>0.9</v>
      </c>
      <c r="AZ58" s="52" t="s">
        <v>66</v>
      </c>
      <c r="BB58" s="1"/>
      <c r="BC58" s="1" t="s">
        <v>66</v>
      </c>
      <c r="BD58" s="1">
        <v>5</v>
      </c>
      <c r="BH58" s="1" t="s">
        <v>70</v>
      </c>
      <c r="BL58" s="1" t="s">
        <v>219</v>
      </c>
      <c r="BM58" s="1" t="str">
        <f t="shared" si="16"/>
        <v>February</v>
      </c>
      <c r="BN58" s="1" t="s">
        <v>70</v>
      </c>
      <c r="BO58" s="1">
        <f t="shared" si="10"/>
        <v>5</v>
      </c>
    </row>
    <row r="59" spans="1:67" ht="15.75" customHeight="1">
      <c r="A59" s="2">
        <v>42141.647727870368</v>
      </c>
      <c r="B59" s="1" t="s">
        <v>80</v>
      </c>
      <c r="C59" s="1" t="s">
        <v>62</v>
      </c>
      <c r="D59" s="1" t="s">
        <v>63</v>
      </c>
      <c r="E59" s="1" t="s">
        <v>106</v>
      </c>
      <c r="F59" s="1">
        <v>3</v>
      </c>
      <c r="G59" s="1" t="s">
        <v>64</v>
      </c>
      <c r="I59" s="1" t="s">
        <v>84</v>
      </c>
      <c r="J59" s="1" t="s">
        <v>66</v>
      </c>
      <c r="L59" s="1" t="s">
        <v>67</v>
      </c>
      <c r="M59" s="1">
        <v>1</v>
      </c>
      <c r="N59" s="1" t="s">
        <v>68</v>
      </c>
      <c r="Q59" s="1">
        <v>500</v>
      </c>
      <c r="T59" s="1" t="s">
        <v>85</v>
      </c>
      <c r="U59" s="1" t="s">
        <v>70</v>
      </c>
      <c r="V59" s="1" t="s">
        <v>66</v>
      </c>
      <c r="W59" s="1">
        <v>1650</v>
      </c>
      <c r="X59" s="1">
        <v>100</v>
      </c>
      <c r="Y59" s="1">
        <v>1</v>
      </c>
      <c r="AB59" s="1" t="s">
        <v>131</v>
      </c>
      <c r="AC59" s="1" t="s">
        <v>66</v>
      </c>
      <c r="AF59" s="1">
        <v>0</v>
      </c>
      <c r="AG59" s="1">
        <v>0</v>
      </c>
      <c r="AH59" s="1" t="s">
        <v>66</v>
      </c>
      <c r="AJ59" s="1" t="s">
        <v>66</v>
      </c>
      <c r="AK59" s="1" t="s">
        <v>70</v>
      </c>
      <c r="AL59" s="1">
        <v>2700</v>
      </c>
      <c r="AM59" s="46">
        <f t="shared" si="3"/>
        <v>2700</v>
      </c>
      <c r="AN59" s="1" t="s">
        <v>217</v>
      </c>
      <c r="AO59" s="1" t="s">
        <v>146</v>
      </c>
      <c r="AP59" s="1" t="s">
        <v>146</v>
      </c>
      <c r="AQ59" s="1" t="s">
        <v>75</v>
      </c>
      <c r="AR59" s="1" t="s">
        <v>75</v>
      </c>
      <c r="AS59" s="1" t="s">
        <v>76</v>
      </c>
      <c r="AT59" s="1" t="s">
        <v>79</v>
      </c>
      <c r="AU59" s="1" t="s">
        <v>77</v>
      </c>
      <c r="AV59" s="1" t="s">
        <v>76</v>
      </c>
      <c r="AW59" s="1" t="s">
        <v>218</v>
      </c>
      <c r="AX59" s="3">
        <v>0.9</v>
      </c>
      <c r="AY59" s="30">
        <v>0.9</v>
      </c>
      <c r="AZ59" s="52" t="s">
        <v>66</v>
      </c>
      <c r="BB59" s="1"/>
      <c r="BC59" s="1" t="s">
        <v>66</v>
      </c>
      <c r="BD59" s="1">
        <v>5</v>
      </c>
      <c r="BH59" s="1" t="s">
        <v>70</v>
      </c>
      <c r="BL59" s="1" t="s">
        <v>219</v>
      </c>
      <c r="BM59" s="1" t="str">
        <f t="shared" si="16"/>
        <v>February</v>
      </c>
      <c r="BN59" s="1" t="s">
        <v>70</v>
      </c>
      <c r="BO59" s="1">
        <f t="shared" si="10"/>
        <v>5</v>
      </c>
    </row>
    <row r="60" spans="1:67" ht="15.75" customHeight="1">
      <c r="A60" s="2">
        <v>42142.37559679398</v>
      </c>
      <c r="B60" s="1" t="s">
        <v>61</v>
      </c>
      <c r="C60" s="1" t="s">
        <v>104</v>
      </c>
      <c r="D60" s="1" t="s">
        <v>63</v>
      </c>
      <c r="F60" s="1">
        <v>14</v>
      </c>
      <c r="G60" s="1" t="s">
        <v>64</v>
      </c>
      <c r="I60" s="1" t="s">
        <v>107</v>
      </c>
      <c r="J60" s="1" t="s">
        <v>66</v>
      </c>
      <c r="L60" s="1" t="s">
        <v>67</v>
      </c>
      <c r="M60" s="1">
        <v>1</v>
      </c>
      <c r="N60" s="1" t="s">
        <v>68</v>
      </c>
      <c r="Q60" s="1">
        <v>416</v>
      </c>
      <c r="T60" s="1" t="s">
        <v>69</v>
      </c>
      <c r="U60" s="1" t="s">
        <v>70</v>
      </c>
      <c r="V60" s="1" t="s">
        <v>66</v>
      </c>
      <c r="W60" s="1">
        <v>1600</v>
      </c>
      <c r="X60" s="1">
        <v>300</v>
      </c>
      <c r="Y60" s="1" t="s">
        <v>71</v>
      </c>
      <c r="AB60" s="1" t="s">
        <v>220</v>
      </c>
      <c r="AC60" s="1" t="s">
        <v>70</v>
      </c>
      <c r="AD60" s="1">
        <v>10</v>
      </c>
      <c r="AF60" s="1">
        <v>105</v>
      </c>
      <c r="AG60" s="1">
        <v>1100</v>
      </c>
      <c r="AH60" s="1" t="s">
        <v>70</v>
      </c>
      <c r="AI60" s="1">
        <v>15000</v>
      </c>
      <c r="AJ60" s="1" t="s">
        <v>70</v>
      </c>
      <c r="AK60" s="1" t="s">
        <v>70</v>
      </c>
      <c r="AL60" s="1">
        <v>1500</v>
      </c>
      <c r="AM60" s="46">
        <f t="shared" si="3"/>
        <v>1500</v>
      </c>
      <c r="AN60" s="1" t="s">
        <v>221</v>
      </c>
      <c r="AO60" s="1" t="s">
        <v>73</v>
      </c>
      <c r="AP60" s="1" t="s">
        <v>73</v>
      </c>
      <c r="AQ60" s="1" t="s">
        <v>76</v>
      </c>
      <c r="AR60" s="1" t="s">
        <v>75</v>
      </c>
      <c r="AS60" s="1" t="s">
        <v>79</v>
      </c>
      <c r="AT60" s="1" t="s">
        <v>78</v>
      </c>
      <c r="AU60" s="1" t="s">
        <v>77</v>
      </c>
      <c r="AV60" s="1" t="s">
        <v>74</v>
      </c>
      <c r="AX60" s="1">
        <v>80</v>
      </c>
      <c r="AY60" s="30">
        <v>0.8</v>
      </c>
      <c r="AZ60" s="52" t="s">
        <v>66</v>
      </c>
      <c r="BB60" s="1"/>
      <c r="BC60" s="1" t="s">
        <v>66</v>
      </c>
      <c r="BD60" s="1">
        <v>4</v>
      </c>
      <c r="BH60" s="1" t="s">
        <v>66</v>
      </c>
      <c r="BL60" s="1" t="s">
        <v>222</v>
      </c>
      <c r="BM60" s="1" t="str">
        <f t="shared" si="16"/>
        <v>August</v>
      </c>
      <c r="BN60" s="1" t="s">
        <v>70</v>
      </c>
      <c r="BO60" s="1">
        <f t="shared" si="10"/>
        <v>4</v>
      </c>
    </row>
    <row r="61" spans="1:67" ht="15.75" customHeight="1">
      <c r="A61" s="2">
        <v>42142.381496261572</v>
      </c>
      <c r="B61" s="1" t="s">
        <v>61</v>
      </c>
      <c r="C61" s="1" t="s">
        <v>62</v>
      </c>
      <c r="D61" s="1">
        <v>0.73</v>
      </c>
      <c r="G61" s="1" t="s">
        <v>64</v>
      </c>
      <c r="I61" s="1" t="s">
        <v>107</v>
      </c>
      <c r="J61" s="1" t="s">
        <v>70</v>
      </c>
      <c r="K61" s="1">
        <v>500</v>
      </c>
      <c r="L61" s="1" t="s">
        <v>67</v>
      </c>
      <c r="M61" s="1" t="s">
        <v>108</v>
      </c>
      <c r="N61" s="1" t="s">
        <v>68</v>
      </c>
      <c r="Q61" s="1">
        <v>640</v>
      </c>
      <c r="T61" s="1" t="s">
        <v>69</v>
      </c>
      <c r="U61" s="1" t="s">
        <v>70</v>
      </c>
      <c r="V61" s="1" t="s">
        <v>66</v>
      </c>
      <c r="W61" s="1">
        <v>1600</v>
      </c>
      <c r="X61" s="1">
        <v>100</v>
      </c>
      <c r="Y61" s="1" t="s">
        <v>71</v>
      </c>
      <c r="AB61" s="1" t="s">
        <v>121</v>
      </c>
      <c r="AC61" s="1" t="s">
        <v>66</v>
      </c>
      <c r="AF61" s="1">
        <v>100</v>
      </c>
      <c r="AG61" s="1">
        <v>1600</v>
      </c>
      <c r="AH61" s="1" t="s">
        <v>70</v>
      </c>
      <c r="AI61" s="1">
        <v>16000</v>
      </c>
      <c r="AJ61" s="1" t="s">
        <v>70</v>
      </c>
      <c r="AK61" s="1" t="s">
        <v>66</v>
      </c>
      <c r="AM61" s="47"/>
      <c r="AN61" s="1" t="s">
        <v>73</v>
      </c>
      <c r="AO61" s="1" t="s">
        <v>73</v>
      </c>
      <c r="AP61" s="1" t="s">
        <v>73</v>
      </c>
      <c r="AQ61" s="1" t="s">
        <v>76</v>
      </c>
      <c r="AR61" s="1" t="s">
        <v>75</v>
      </c>
      <c r="AS61" s="1" t="s">
        <v>78</v>
      </c>
      <c r="AT61" s="1" t="s">
        <v>77</v>
      </c>
      <c r="AU61" s="1" t="s">
        <v>79</v>
      </c>
      <c r="AV61" s="1" t="s">
        <v>74</v>
      </c>
      <c r="AX61" s="1">
        <v>100</v>
      </c>
      <c r="AY61" s="30">
        <v>1</v>
      </c>
      <c r="AZ61" s="52" t="s">
        <v>66</v>
      </c>
      <c r="BB61" s="1"/>
      <c r="BC61" s="1" t="s">
        <v>66</v>
      </c>
      <c r="BD61" s="1">
        <v>2</v>
      </c>
      <c r="BH61" s="1" t="s">
        <v>66</v>
      </c>
      <c r="BM61" s="1"/>
      <c r="BN61" s="1" t="s">
        <v>70</v>
      </c>
      <c r="BO61" s="1">
        <f t="shared" si="10"/>
        <v>2</v>
      </c>
    </row>
    <row r="62" spans="1:67" ht="15.75" customHeight="1">
      <c r="A62" s="2">
        <v>42142.399895567127</v>
      </c>
      <c r="B62" s="1" t="s">
        <v>164</v>
      </c>
      <c r="C62" s="1" t="s">
        <v>104</v>
      </c>
      <c r="D62" s="1" t="s">
        <v>63</v>
      </c>
      <c r="F62" s="1">
        <v>6</v>
      </c>
      <c r="G62" s="1" t="s">
        <v>64</v>
      </c>
      <c r="I62" s="1" t="s">
        <v>84</v>
      </c>
      <c r="J62" s="1" t="s">
        <v>66</v>
      </c>
      <c r="L62" s="1" t="s">
        <v>67</v>
      </c>
      <c r="M62" s="1">
        <v>1</v>
      </c>
      <c r="N62" s="1" t="s">
        <v>68</v>
      </c>
      <c r="Q62" s="1">
        <v>412</v>
      </c>
      <c r="T62" s="1" t="s">
        <v>85</v>
      </c>
      <c r="U62" s="1" t="s">
        <v>70</v>
      </c>
      <c r="V62" s="1" t="s">
        <v>66</v>
      </c>
      <c r="W62" s="1">
        <v>1577.36</v>
      </c>
      <c r="X62" s="1">
        <v>150</v>
      </c>
      <c r="Y62" s="1">
        <v>3</v>
      </c>
      <c r="AB62" s="1" t="s">
        <v>72</v>
      </c>
      <c r="AC62" s="1" t="s">
        <v>66</v>
      </c>
      <c r="AD62" s="1">
        <v>30</v>
      </c>
      <c r="AF62" s="1">
        <v>90</v>
      </c>
      <c r="AG62" s="1">
        <v>90</v>
      </c>
      <c r="AH62" s="1" t="s">
        <v>66</v>
      </c>
      <c r="AJ62" s="1" t="s">
        <v>70</v>
      </c>
      <c r="AK62" s="1" t="s">
        <v>66</v>
      </c>
      <c r="AM62" s="47"/>
      <c r="AN62" s="1" t="s">
        <v>146</v>
      </c>
      <c r="AO62" s="1" t="s">
        <v>146</v>
      </c>
      <c r="AP62" s="1" t="s">
        <v>146</v>
      </c>
      <c r="AQ62" s="1" t="s">
        <v>76</v>
      </c>
      <c r="AR62" s="1" t="s">
        <v>79</v>
      </c>
      <c r="AS62" s="1" t="s">
        <v>74</v>
      </c>
      <c r="AT62" s="1" t="s">
        <v>78</v>
      </c>
      <c r="AU62" s="1" t="s">
        <v>77</v>
      </c>
      <c r="AV62" s="1" t="s">
        <v>75</v>
      </c>
      <c r="AX62" s="3">
        <v>1</v>
      </c>
      <c r="AY62" s="30">
        <v>1</v>
      </c>
      <c r="AZ62" s="38" t="s">
        <v>70</v>
      </c>
      <c r="BA62" s="1" t="s">
        <v>223</v>
      </c>
      <c r="BB62" s="45" t="s">
        <v>410</v>
      </c>
      <c r="BE62" s="1" t="s">
        <v>66</v>
      </c>
      <c r="BG62" s="1">
        <v>5</v>
      </c>
      <c r="BH62" s="1" t="s">
        <v>66</v>
      </c>
      <c r="BI62" s="1" t="s">
        <v>224</v>
      </c>
      <c r="BJ62" s="57" t="str">
        <f t="shared" ref="BJ62:BJ65" si="17">TEXT(BI62,"mmmm")</f>
        <v>March</v>
      </c>
      <c r="BK62" s="1" t="s">
        <v>70</v>
      </c>
      <c r="BO62" s="1">
        <f t="shared" si="10"/>
        <v>5</v>
      </c>
    </row>
    <row r="63" spans="1:67" ht="15.75" customHeight="1">
      <c r="A63" s="2">
        <v>42142.428000555556</v>
      </c>
      <c r="B63" s="1" t="s">
        <v>61</v>
      </c>
      <c r="C63" s="1" t="s">
        <v>62</v>
      </c>
      <c r="D63" s="1" t="s">
        <v>63</v>
      </c>
      <c r="G63" s="1" t="s">
        <v>93</v>
      </c>
      <c r="I63" s="1" t="s">
        <v>84</v>
      </c>
      <c r="J63" s="1" t="s">
        <v>66</v>
      </c>
      <c r="L63" s="1" t="s">
        <v>67</v>
      </c>
      <c r="M63" s="1">
        <v>1</v>
      </c>
      <c r="N63" s="1" t="s">
        <v>68</v>
      </c>
      <c r="Q63" s="1">
        <v>550</v>
      </c>
      <c r="T63" s="1" t="s">
        <v>85</v>
      </c>
      <c r="U63" s="1" t="s">
        <v>70</v>
      </c>
      <c r="V63" s="1" t="s">
        <v>66</v>
      </c>
      <c r="W63" s="1">
        <v>1700</v>
      </c>
      <c r="X63" s="1">
        <v>60</v>
      </c>
      <c r="Y63" s="1">
        <v>2</v>
      </c>
      <c r="AB63" s="1" t="s">
        <v>72</v>
      </c>
      <c r="AC63" s="1" t="s">
        <v>66</v>
      </c>
      <c r="AD63" s="1">
        <v>18</v>
      </c>
      <c r="AF63" s="1">
        <v>175</v>
      </c>
      <c r="AH63" s="1" t="s">
        <v>66</v>
      </c>
      <c r="AJ63" s="1" t="s">
        <v>66</v>
      </c>
      <c r="AK63" s="1" t="s">
        <v>70</v>
      </c>
      <c r="AL63" s="4">
        <v>21000</v>
      </c>
      <c r="AM63" s="46">
        <f t="shared" si="3"/>
        <v>21000</v>
      </c>
      <c r="AN63" s="1" t="s">
        <v>100</v>
      </c>
      <c r="AO63" s="1" t="s">
        <v>73</v>
      </c>
      <c r="AP63" s="1" t="s">
        <v>100</v>
      </c>
      <c r="AQ63" s="1" t="s">
        <v>75</v>
      </c>
      <c r="AR63" s="1" t="s">
        <v>76</v>
      </c>
      <c r="AS63" s="1" t="s">
        <v>79</v>
      </c>
      <c r="AT63" s="1" t="s">
        <v>78</v>
      </c>
      <c r="AU63" s="1" t="s">
        <v>74</v>
      </c>
      <c r="AV63" s="1" t="s">
        <v>77</v>
      </c>
      <c r="AX63" s="1">
        <v>100</v>
      </c>
      <c r="AY63" s="30">
        <v>1</v>
      </c>
      <c r="AZ63" s="52" t="s">
        <v>70</v>
      </c>
      <c r="BA63" s="1" t="s">
        <v>63</v>
      </c>
      <c r="BB63" s="1" t="str">
        <f t="shared" si="1"/>
        <v>More than 0.25 FTE, not exceeding 0.5 FTE (20 hours)</v>
      </c>
      <c r="BE63" s="1" t="s">
        <v>66</v>
      </c>
      <c r="BG63" s="1">
        <v>1</v>
      </c>
      <c r="BH63" s="1" t="s">
        <v>66</v>
      </c>
      <c r="BI63" s="1" t="s">
        <v>120</v>
      </c>
      <c r="BJ63" s="57" t="str">
        <f t="shared" si="17"/>
        <v>April</v>
      </c>
      <c r="BK63" s="1" t="s">
        <v>70</v>
      </c>
      <c r="BO63" s="1">
        <f t="shared" si="10"/>
        <v>1</v>
      </c>
    </row>
    <row r="64" spans="1:67" ht="15.75" customHeight="1">
      <c r="A64" s="2">
        <v>42142.442159687504</v>
      </c>
      <c r="B64" s="1" t="s">
        <v>61</v>
      </c>
      <c r="C64" s="1" t="s">
        <v>62</v>
      </c>
      <c r="D64" s="1" t="s">
        <v>63</v>
      </c>
      <c r="F64" s="1">
        <v>7</v>
      </c>
      <c r="G64" s="1" t="s">
        <v>64</v>
      </c>
      <c r="I64" s="1" t="s">
        <v>125</v>
      </c>
      <c r="J64" s="1" t="s">
        <v>66</v>
      </c>
      <c r="L64" s="1" t="s">
        <v>67</v>
      </c>
      <c r="M64" s="1" t="s">
        <v>108</v>
      </c>
      <c r="N64" s="1" t="s">
        <v>68</v>
      </c>
      <c r="Q64" s="1">
        <v>775</v>
      </c>
      <c r="T64" s="1" t="s">
        <v>85</v>
      </c>
      <c r="U64" s="1" t="s">
        <v>70</v>
      </c>
      <c r="V64" s="1" t="s">
        <v>66</v>
      </c>
      <c r="W64" s="1">
        <v>2000</v>
      </c>
      <c r="X64" s="1">
        <v>60</v>
      </c>
      <c r="Y64" s="1">
        <v>4</v>
      </c>
      <c r="AB64" s="1" t="s">
        <v>72</v>
      </c>
      <c r="AC64" s="1" t="s">
        <v>66</v>
      </c>
      <c r="AD64" s="1">
        <v>10</v>
      </c>
      <c r="AF64" s="1">
        <v>200</v>
      </c>
      <c r="AG64" s="1">
        <v>1000</v>
      </c>
      <c r="AH64" s="1" t="s">
        <v>66</v>
      </c>
      <c r="AJ64" s="1" t="s">
        <v>70</v>
      </c>
      <c r="AK64" s="1" t="s">
        <v>70</v>
      </c>
      <c r="AL64" s="1">
        <v>25000</v>
      </c>
      <c r="AM64" s="46">
        <f t="shared" si="3"/>
        <v>25000</v>
      </c>
      <c r="AN64" s="1" t="s">
        <v>225</v>
      </c>
      <c r="AO64" s="1" t="s">
        <v>73</v>
      </c>
      <c r="AP64" s="1" t="s">
        <v>226</v>
      </c>
      <c r="AQ64" s="1" t="s">
        <v>74</v>
      </c>
      <c r="AR64" s="1" t="s">
        <v>76</v>
      </c>
      <c r="AS64" s="1" t="s">
        <v>79</v>
      </c>
      <c r="AT64" s="1" t="s">
        <v>77</v>
      </c>
      <c r="AU64" s="1" t="s">
        <v>78</v>
      </c>
      <c r="AV64" s="1" t="s">
        <v>75</v>
      </c>
      <c r="AW64" s="1" t="s">
        <v>227</v>
      </c>
      <c r="AX64" s="1">
        <v>93</v>
      </c>
      <c r="AY64" s="30">
        <v>0.93</v>
      </c>
      <c r="AZ64" s="52" t="s">
        <v>70</v>
      </c>
      <c r="BA64" s="1" t="s">
        <v>92</v>
      </c>
      <c r="BB64" s="1" t="str">
        <f t="shared" si="1"/>
        <v>Not exceeding 0.25 FTE (10 hours)</v>
      </c>
      <c r="BE64" s="1" t="s">
        <v>70</v>
      </c>
      <c r="BF64" s="1" t="s">
        <v>101</v>
      </c>
      <c r="BG64" s="1">
        <v>5</v>
      </c>
      <c r="BH64" s="1" t="s">
        <v>66</v>
      </c>
      <c r="BJ64" s="57"/>
      <c r="BK64" s="1" t="s">
        <v>70</v>
      </c>
      <c r="BO64" s="1">
        <f t="shared" si="10"/>
        <v>5</v>
      </c>
    </row>
    <row r="65" spans="1:67" ht="15.75" customHeight="1">
      <c r="A65" s="2">
        <v>42142.484726064809</v>
      </c>
      <c r="B65" s="1" t="s">
        <v>61</v>
      </c>
      <c r="C65" s="1" t="s">
        <v>62</v>
      </c>
      <c r="D65" s="1" t="s">
        <v>63</v>
      </c>
      <c r="H65" s="1">
        <v>75</v>
      </c>
      <c r="I65" s="1" t="s">
        <v>141</v>
      </c>
      <c r="J65" s="1" t="s">
        <v>70</v>
      </c>
      <c r="K65" s="1">
        <v>1300</v>
      </c>
      <c r="L65" s="1" t="s">
        <v>67</v>
      </c>
      <c r="M65" s="1">
        <v>1</v>
      </c>
      <c r="N65" s="1" t="s">
        <v>68</v>
      </c>
      <c r="Q65" s="1">
        <v>550</v>
      </c>
      <c r="T65" s="1" t="s">
        <v>69</v>
      </c>
      <c r="U65" s="1" t="s">
        <v>70</v>
      </c>
      <c r="V65" s="1" t="s">
        <v>70</v>
      </c>
      <c r="W65" s="1">
        <v>1650</v>
      </c>
      <c r="X65" s="1">
        <v>80</v>
      </c>
      <c r="Y65" s="1">
        <v>1</v>
      </c>
      <c r="AB65" s="1" t="s">
        <v>121</v>
      </c>
      <c r="AC65" s="1" t="s">
        <v>66</v>
      </c>
      <c r="AF65" s="1">
        <v>100</v>
      </c>
      <c r="AG65" s="1">
        <v>600</v>
      </c>
      <c r="AH65" s="1" t="s">
        <v>66</v>
      </c>
      <c r="AJ65" s="1" t="s">
        <v>66</v>
      </c>
      <c r="AK65" s="1" t="s">
        <v>66</v>
      </c>
      <c r="AM65" s="47"/>
      <c r="AN65" s="1" t="s">
        <v>110</v>
      </c>
      <c r="AO65" s="1" t="s">
        <v>110</v>
      </c>
      <c r="AP65" s="1" t="s">
        <v>110</v>
      </c>
      <c r="AQ65" s="1" t="s">
        <v>75</v>
      </c>
      <c r="AR65" s="1" t="s">
        <v>79</v>
      </c>
      <c r="AS65" s="1" t="s">
        <v>76</v>
      </c>
      <c r="AT65" s="1" t="s">
        <v>74</v>
      </c>
      <c r="AU65" s="1" t="s">
        <v>78</v>
      </c>
      <c r="AV65" s="1" t="s">
        <v>77</v>
      </c>
      <c r="AX65" s="1">
        <v>80</v>
      </c>
      <c r="AY65" s="30">
        <v>0.8</v>
      </c>
      <c r="AZ65" s="52" t="s">
        <v>70</v>
      </c>
      <c r="BA65" s="1" t="s">
        <v>92</v>
      </c>
      <c r="BB65" s="1" t="str">
        <f t="shared" si="1"/>
        <v>Not exceeding 0.25 FTE (10 hours)</v>
      </c>
      <c r="BE65" s="1" t="s">
        <v>66</v>
      </c>
      <c r="BG65" s="1">
        <v>5</v>
      </c>
      <c r="BH65" s="1" t="s">
        <v>70</v>
      </c>
      <c r="BI65" s="1" t="s">
        <v>184</v>
      </c>
      <c r="BJ65" s="57" t="str">
        <f t="shared" si="17"/>
        <v>April</v>
      </c>
      <c r="BK65" s="1" t="s">
        <v>70</v>
      </c>
      <c r="BO65" s="1">
        <f t="shared" si="10"/>
        <v>5</v>
      </c>
    </row>
    <row r="66" spans="1:67" ht="15.75" customHeight="1">
      <c r="A66" s="2">
        <v>42142.54443228009</v>
      </c>
      <c r="B66" s="1" t="s">
        <v>164</v>
      </c>
      <c r="C66" s="1" t="s">
        <v>104</v>
      </c>
      <c r="D66" s="1" t="s">
        <v>63</v>
      </c>
      <c r="G66" s="1" t="s">
        <v>64</v>
      </c>
      <c r="I66" s="1" t="s">
        <v>107</v>
      </c>
      <c r="J66" s="1" t="s">
        <v>66</v>
      </c>
      <c r="L66" s="1" t="s">
        <v>67</v>
      </c>
      <c r="M66" s="1">
        <v>2</v>
      </c>
      <c r="N66" s="1" t="s">
        <v>68</v>
      </c>
      <c r="Q66" s="1">
        <v>1000</v>
      </c>
      <c r="T66" s="1" t="s">
        <v>69</v>
      </c>
      <c r="U66" s="1" t="s">
        <v>70</v>
      </c>
      <c r="V66" s="1" t="s">
        <v>66</v>
      </c>
      <c r="W66" s="1">
        <v>200</v>
      </c>
      <c r="X66" s="1">
        <v>300</v>
      </c>
      <c r="Y66" s="1">
        <v>2</v>
      </c>
      <c r="AB66" s="1" t="s">
        <v>72</v>
      </c>
      <c r="AC66" s="1" t="s">
        <v>66</v>
      </c>
      <c r="AD66" s="1">
        <v>70</v>
      </c>
      <c r="AF66" s="1">
        <v>700</v>
      </c>
      <c r="AG66" s="1">
        <v>500</v>
      </c>
      <c r="AH66" s="1" t="s">
        <v>66</v>
      </c>
      <c r="AJ66" s="1" t="s">
        <v>70</v>
      </c>
      <c r="AK66" s="1" t="s">
        <v>66</v>
      </c>
      <c r="AM66" s="47"/>
      <c r="AN66" s="1" t="s">
        <v>146</v>
      </c>
      <c r="AO66" s="1" t="s">
        <v>146</v>
      </c>
      <c r="AP66" s="1" t="s">
        <v>146</v>
      </c>
      <c r="AQ66" s="1" t="s">
        <v>76</v>
      </c>
      <c r="AR66" s="1" t="s">
        <v>75</v>
      </c>
      <c r="AS66" s="1" t="s">
        <v>79</v>
      </c>
      <c r="AT66" s="1" t="s">
        <v>77</v>
      </c>
      <c r="AU66" s="1" t="s">
        <v>78</v>
      </c>
      <c r="AV66" s="1" t="s">
        <v>74</v>
      </c>
      <c r="AX66" s="1">
        <v>100</v>
      </c>
      <c r="AY66" s="30">
        <v>1</v>
      </c>
      <c r="AZ66" s="52" t="s">
        <v>66</v>
      </c>
      <c r="BB66" s="1"/>
      <c r="BC66" s="1" t="s">
        <v>70</v>
      </c>
      <c r="BD66" s="1">
        <v>5</v>
      </c>
      <c r="BH66" s="1" t="s">
        <v>66</v>
      </c>
      <c r="BM66" s="1"/>
      <c r="BN66" s="1" t="s">
        <v>70</v>
      </c>
      <c r="BO66" s="1">
        <f t="shared" ref="BO66:BO97" si="18">IF(AZ66="Yes",BG66,BD66)</f>
        <v>5</v>
      </c>
    </row>
    <row r="67" spans="1:67" ht="15.75" customHeight="1">
      <c r="A67" s="2">
        <v>42142.65408148148</v>
      </c>
      <c r="B67" s="1" t="s">
        <v>61</v>
      </c>
      <c r="C67" s="1" t="s">
        <v>62</v>
      </c>
      <c r="D67" s="1" t="s">
        <v>63</v>
      </c>
      <c r="E67" s="1" t="s">
        <v>106</v>
      </c>
      <c r="F67" s="1">
        <v>3</v>
      </c>
      <c r="G67" s="1" t="s">
        <v>64</v>
      </c>
      <c r="I67" s="1" t="s">
        <v>84</v>
      </c>
      <c r="J67" s="1" t="s">
        <v>66</v>
      </c>
      <c r="L67" s="1" t="s">
        <v>98</v>
      </c>
      <c r="M67" s="1">
        <v>1</v>
      </c>
      <c r="N67" s="1" t="s">
        <v>68</v>
      </c>
      <c r="Q67" s="1">
        <v>445</v>
      </c>
      <c r="T67" s="1" t="s">
        <v>69</v>
      </c>
      <c r="U67" s="1" t="s">
        <v>70</v>
      </c>
      <c r="V67" s="1" t="s">
        <v>66</v>
      </c>
      <c r="W67" s="1">
        <v>1800</v>
      </c>
      <c r="X67" s="1">
        <v>100</v>
      </c>
      <c r="Y67" s="1">
        <v>2</v>
      </c>
      <c r="AB67" s="1" t="s">
        <v>72</v>
      </c>
      <c r="AC67" s="1" t="s">
        <v>66</v>
      </c>
      <c r="AD67" s="1">
        <v>25</v>
      </c>
      <c r="AF67" s="1">
        <v>200</v>
      </c>
      <c r="AG67" s="1">
        <v>1100</v>
      </c>
      <c r="AH67" s="1" t="s">
        <v>70</v>
      </c>
      <c r="AI67" s="1">
        <v>13250</v>
      </c>
      <c r="AJ67" s="1" t="s">
        <v>70</v>
      </c>
      <c r="AK67" s="1" t="s">
        <v>70</v>
      </c>
      <c r="AL67" s="1">
        <v>38000</v>
      </c>
      <c r="AM67" s="46">
        <f t="shared" si="3"/>
        <v>38000</v>
      </c>
      <c r="AN67" s="1" t="s">
        <v>169</v>
      </c>
      <c r="AO67" s="1" t="s">
        <v>169</v>
      </c>
      <c r="AP67" s="1" t="s">
        <v>169</v>
      </c>
      <c r="AQ67" s="1" t="s">
        <v>75</v>
      </c>
      <c r="AR67" s="1" t="s">
        <v>76</v>
      </c>
      <c r="AS67" s="1" t="s">
        <v>74</v>
      </c>
      <c r="AT67" s="1" t="s">
        <v>79</v>
      </c>
      <c r="AU67" s="1" t="s">
        <v>78</v>
      </c>
      <c r="AV67" s="1" t="s">
        <v>77</v>
      </c>
      <c r="AW67" s="1" t="s">
        <v>228</v>
      </c>
      <c r="AX67" s="3">
        <v>1</v>
      </c>
      <c r="AY67" s="30">
        <v>1</v>
      </c>
      <c r="AZ67" s="52" t="s">
        <v>66</v>
      </c>
      <c r="BB67" s="1"/>
      <c r="BC67" s="1" t="s">
        <v>66</v>
      </c>
      <c r="BD67" s="1">
        <v>3</v>
      </c>
      <c r="BH67" s="1" t="s">
        <v>66</v>
      </c>
      <c r="BL67" s="1" t="s">
        <v>229</v>
      </c>
      <c r="BM67" s="1" t="str">
        <f t="shared" ref="BM67" si="19">TEXT(BL67,"mmmm")</f>
        <v>May</v>
      </c>
      <c r="BN67" s="1" t="s">
        <v>70</v>
      </c>
      <c r="BO67" s="1">
        <f t="shared" si="18"/>
        <v>3</v>
      </c>
    </row>
    <row r="68" spans="1:67" ht="15.75" customHeight="1">
      <c r="A68" s="2">
        <v>42143.654674004632</v>
      </c>
      <c r="B68" s="1" t="s">
        <v>61</v>
      </c>
      <c r="C68" s="1" t="s">
        <v>62</v>
      </c>
      <c r="D68" s="1" t="s">
        <v>63</v>
      </c>
      <c r="G68" s="1" t="s">
        <v>83</v>
      </c>
      <c r="H68" s="1">
        <v>180</v>
      </c>
      <c r="I68" s="1" t="s">
        <v>84</v>
      </c>
      <c r="J68" s="1" t="s">
        <v>70</v>
      </c>
      <c r="K68" s="1">
        <v>2000</v>
      </c>
      <c r="L68" s="1" t="s">
        <v>98</v>
      </c>
      <c r="M68" s="1">
        <v>3</v>
      </c>
      <c r="N68" s="1" t="s">
        <v>99</v>
      </c>
      <c r="Q68" s="1">
        <v>900</v>
      </c>
      <c r="T68" s="1" t="s">
        <v>69</v>
      </c>
      <c r="U68" s="1" t="s">
        <v>70</v>
      </c>
      <c r="V68" s="1" t="s">
        <v>70</v>
      </c>
      <c r="W68" s="1">
        <v>0</v>
      </c>
      <c r="X68" s="1">
        <v>120</v>
      </c>
      <c r="Y68" s="1">
        <v>2</v>
      </c>
      <c r="AB68" s="1" t="s">
        <v>72</v>
      </c>
      <c r="AC68" s="1" t="s">
        <v>66</v>
      </c>
      <c r="AD68" s="1">
        <v>60</v>
      </c>
      <c r="AF68" s="1">
        <v>150</v>
      </c>
      <c r="AG68" s="1">
        <v>600</v>
      </c>
      <c r="AH68" s="1" t="s">
        <v>66</v>
      </c>
      <c r="AJ68" s="1" t="s">
        <v>70</v>
      </c>
      <c r="AK68" s="1" t="s">
        <v>70</v>
      </c>
      <c r="AL68" s="1">
        <v>30000</v>
      </c>
      <c r="AM68" s="46">
        <f t="shared" ref="AM68:AM131" si="20">AL68</f>
        <v>30000</v>
      </c>
      <c r="AN68" s="1" t="s">
        <v>205</v>
      </c>
      <c r="AO68" s="1" t="s">
        <v>212</v>
      </c>
      <c r="AP68" s="1" t="s">
        <v>212</v>
      </c>
      <c r="AQ68" s="1" t="s">
        <v>79</v>
      </c>
      <c r="AR68" s="1" t="s">
        <v>75</v>
      </c>
      <c r="AS68" s="1" t="s">
        <v>77</v>
      </c>
      <c r="AT68" s="1" t="s">
        <v>74</v>
      </c>
      <c r="AU68" s="1" t="s">
        <v>78</v>
      </c>
      <c r="AV68" s="1" t="s">
        <v>76</v>
      </c>
      <c r="AX68" s="3">
        <v>1</v>
      </c>
      <c r="AY68" s="30">
        <v>1</v>
      </c>
      <c r="AZ68" s="52" t="s">
        <v>70</v>
      </c>
      <c r="BA68" s="1" t="s">
        <v>63</v>
      </c>
      <c r="BB68" s="1" t="str">
        <f t="shared" ref="BB68:BB130" si="21">IF(BA68="1.0 FTE (40 hours)", "More than 0.75 FTE, not exceeding 1.0 FTE (40 hours)", IF(BA68="0.75 FTE (30 hours)", "More than 0.5 FTE, not exceeding 0.75 FTE (30 hours)",IF(BA68="0.5 FTE (20 hours)","More than 0.25 FTE, not exceeding 0.5 FTE (20 hours)",IF(BA68="0.25 FTE (10 hours)","Not exceeding 0.25 FTE (10 hours)",BA68))))</f>
        <v>More than 0.25 FTE, not exceeding 0.5 FTE (20 hours)</v>
      </c>
      <c r="BE68" s="1" t="s">
        <v>66</v>
      </c>
      <c r="BF68" s="1" t="s">
        <v>101</v>
      </c>
      <c r="BG68" s="1">
        <v>5</v>
      </c>
      <c r="BH68" s="1" t="s">
        <v>66</v>
      </c>
      <c r="BI68" s="1" t="s">
        <v>198</v>
      </c>
      <c r="BJ68" s="57" t="str">
        <f t="shared" ref="BJ68:BJ69" si="22">TEXT(BI68,"mmmm")</f>
        <v>April</v>
      </c>
      <c r="BK68" s="1" t="s">
        <v>66</v>
      </c>
      <c r="BO68" s="1">
        <f t="shared" si="18"/>
        <v>5</v>
      </c>
    </row>
    <row r="69" spans="1:67" ht="15.75" customHeight="1">
      <c r="A69" s="2">
        <v>42145.541499988423</v>
      </c>
      <c r="B69" s="1" t="s">
        <v>61</v>
      </c>
      <c r="C69" s="1" t="s">
        <v>62</v>
      </c>
      <c r="D69" s="1" t="s">
        <v>63</v>
      </c>
      <c r="F69" s="1">
        <v>2</v>
      </c>
      <c r="G69" s="1" t="s">
        <v>64</v>
      </c>
      <c r="I69" s="1" t="s">
        <v>125</v>
      </c>
      <c r="J69" s="1" t="s">
        <v>66</v>
      </c>
      <c r="L69" s="1" t="s">
        <v>98</v>
      </c>
      <c r="M69" s="1">
        <v>2</v>
      </c>
      <c r="N69" s="1" t="s">
        <v>99</v>
      </c>
      <c r="Q69" s="1">
        <v>300</v>
      </c>
      <c r="T69" s="1" t="s">
        <v>69</v>
      </c>
      <c r="U69" s="1" t="s">
        <v>70</v>
      </c>
      <c r="V69" s="1" t="s">
        <v>66</v>
      </c>
      <c r="W69" s="1">
        <v>1400</v>
      </c>
      <c r="X69" s="1">
        <v>75</v>
      </c>
      <c r="Y69" s="1">
        <v>4</v>
      </c>
      <c r="AB69" s="1" t="s">
        <v>72</v>
      </c>
      <c r="AC69" s="1" t="s">
        <v>70</v>
      </c>
      <c r="AD69" s="1">
        <v>20</v>
      </c>
      <c r="AF69" s="1">
        <v>20</v>
      </c>
      <c r="AG69" s="1">
        <v>0</v>
      </c>
      <c r="AH69" s="1" t="s">
        <v>70</v>
      </c>
      <c r="AI69" s="1">
        <v>18000</v>
      </c>
      <c r="AJ69" s="1" t="s">
        <v>66</v>
      </c>
      <c r="AK69" s="1" t="s">
        <v>70</v>
      </c>
      <c r="AL69" s="1">
        <v>30000</v>
      </c>
      <c r="AM69" s="46">
        <f t="shared" si="20"/>
        <v>30000</v>
      </c>
      <c r="AN69" s="1" t="s">
        <v>73</v>
      </c>
      <c r="AO69" s="1" t="s">
        <v>169</v>
      </c>
      <c r="AP69" s="1" t="s">
        <v>169</v>
      </c>
      <c r="AQ69" s="1" t="s">
        <v>78</v>
      </c>
      <c r="AR69" s="1" t="s">
        <v>76</v>
      </c>
      <c r="AS69" s="1" t="s">
        <v>77</v>
      </c>
      <c r="AT69" s="1" t="s">
        <v>79</v>
      </c>
      <c r="AU69" s="1" t="s">
        <v>74</v>
      </c>
      <c r="AV69" s="1" t="s">
        <v>75</v>
      </c>
      <c r="AW69" s="1" t="s">
        <v>230</v>
      </c>
      <c r="AX69" s="1">
        <v>90</v>
      </c>
      <c r="AY69" s="30">
        <v>0.9</v>
      </c>
      <c r="AZ69" s="52" t="s">
        <v>70</v>
      </c>
      <c r="BA69" s="1" t="s">
        <v>63</v>
      </c>
      <c r="BB69" s="1" t="str">
        <f t="shared" si="21"/>
        <v>More than 0.25 FTE, not exceeding 0.5 FTE (20 hours)</v>
      </c>
      <c r="BE69" s="1" t="s">
        <v>70</v>
      </c>
      <c r="BF69" s="1" t="s">
        <v>101</v>
      </c>
      <c r="BG69" s="1">
        <v>4</v>
      </c>
      <c r="BH69" s="1" t="s">
        <v>66</v>
      </c>
      <c r="BI69" s="1" t="s">
        <v>231</v>
      </c>
      <c r="BJ69" s="57" t="str">
        <f t="shared" si="22"/>
        <v>May</v>
      </c>
      <c r="BK69" s="1" t="s">
        <v>66</v>
      </c>
      <c r="BO69" s="1">
        <f t="shared" si="18"/>
        <v>4</v>
      </c>
    </row>
    <row r="70" spans="1:67" ht="15.75" customHeight="1">
      <c r="A70" s="2">
        <v>42156.574750821761</v>
      </c>
      <c r="B70" s="1" t="s">
        <v>61</v>
      </c>
      <c r="C70" s="1" t="s">
        <v>62</v>
      </c>
      <c r="D70" s="1">
        <v>0.625</v>
      </c>
      <c r="F70" s="1">
        <v>10</v>
      </c>
      <c r="G70" s="1" t="s">
        <v>64</v>
      </c>
      <c r="I70" s="1" t="s">
        <v>65</v>
      </c>
      <c r="J70" s="1" t="s">
        <v>66</v>
      </c>
      <c r="L70" s="1" t="s">
        <v>67</v>
      </c>
      <c r="M70" s="1">
        <v>1</v>
      </c>
      <c r="N70" s="1" t="s">
        <v>68</v>
      </c>
      <c r="Q70" s="1">
        <v>410</v>
      </c>
      <c r="T70" s="1" t="s">
        <v>69</v>
      </c>
      <c r="U70" s="1" t="s">
        <v>70</v>
      </c>
      <c r="V70" s="1" t="s">
        <v>66</v>
      </c>
      <c r="W70" s="1">
        <v>1600</v>
      </c>
      <c r="X70" s="1">
        <v>65</v>
      </c>
      <c r="Y70" s="1">
        <v>1</v>
      </c>
      <c r="AB70" s="1" t="s">
        <v>72</v>
      </c>
      <c r="AC70" s="1" t="s">
        <v>66</v>
      </c>
      <c r="AD70" s="1">
        <v>10</v>
      </c>
      <c r="AF70" s="1">
        <v>80</v>
      </c>
      <c r="AG70" s="1">
        <v>500</v>
      </c>
      <c r="AH70" s="1" t="s">
        <v>70</v>
      </c>
      <c r="AI70" s="1">
        <v>300</v>
      </c>
      <c r="AJ70" s="1" t="s">
        <v>66</v>
      </c>
      <c r="AK70" s="1" t="s">
        <v>66</v>
      </c>
      <c r="AM70" s="47"/>
      <c r="AN70" s="1" t="s">
        <v>248</v>
      </c>
      <c r="AO70" s="1" t="s">
        <v>73</v>
      </c>
      <c r="AP70" s="1" t="s">
        <v>73</v>
      </c>
      <c r="AQ70" s="1" t="s">
        <v>77</v>
      </c>
      <c r="AR70" s="1" t="s">
        <v>75</v>
      </c>
      <c r="AS70" s="1" t="s">
        <v>76</v>
      </c>
      <c r="AT70" s="1" t="s">
        <v>79</v>
      </c>
      <c r="AU70" s="1" t="s">
        <v>78</v>
      </c>
      <c r="AV70" s="1" t="s">
        <v>74</v>
      </c>
      <c r="AX70" s="1">
        <v>100</v>
      </c>
      <c r="AY70" s="30">
        <v>1</v>
      </c>
      <c r="AZ70" s="52" t="s">
        <v>66</v>
      </c>
      <c r="BB70" s="1"/>
      <c r="BC70" s="1" t="s">
        <v>70</v>
      </c>
      <c r="BD70" s="1">
        <v>5</v>
      </c>
      <c r="BH70" s="1" t="s">
        <v>66</v>
      </c>
      <c r="BL70" s="1" t="s">
        <v>249</v>
      </c>
      <c r="BM70" s="1" t="str">
        <f>TEXT(BL70,"mmmm")</f>
        <v>January</v>
      </c>
      <c r="BN70" s="1" t="s">
        <v>70</v>
      </c>
      <c r="BO70" s="1">
        <f t="shared" si="18"/>
        <v>5</v>
      </c>
    </row>
    <row r="71" spans="1:67" ht="15.75" customHeight="1">
      <c r="A71" s="2">
        <v>42156.745239305557</v>
      </c>
      <c r="B71" s="1" t="s">
        <v>61</v>
      </c>
      <c r="C71" s="1" t="s">
        <v>104</v>
      </c>
      <c r="D71" s="1" t="s">
        <v>63</v>
      </c>
      <c r="E71" s="1" t="s">
        <v>106</v>
      </c>
      <c r="F71" s="1">
        <v>14</v>
      </c>
      <c r="G71" s="1" t="s">
        <v>64</v>
      </c>
      <c r="I71" s="1" t="s">
        <v>125</v>
      </c>
      <c r="J71" s="1" t="s">
        <v>66</v>
      </c>
      <c r="L71" s="1" t="s">
        <v>67</v>
      </c>
      <c r="M71" s="1" t="s">
        <v>108</v>
      </c>
      <c r="N71" s="1" t="s">
        <v>68</v>
      </c>
      <c r="Q71" s="1">
        <v>945</v>
      </c>
      <c r="T71" s="1" t="s">
        <v>85</v>
      </c>
      <c r="U71" s="1" t="s">
        <v>70</v>
      </c>
      <c r="V71" s="1" t="s">
        <v>66</v>
      </c>
      <c r="W71" s="1">
        <v>20000</v>
      </c>
      <c r="X71" s="1">
        <v>100</v>
      </c>
      <c r="Y71" s="1">
        <v>2</v>
      </c>
      <c r="AB71" s="1" t="s">
        <v>72</v>
      </c>
      <c r="AC71" s="1" t="s">
        <v>66</v>
      </c>
      <c r="AD71" s="1">
        <v>20</v>
      </c>
      <c r="AF71" s="1">
        <v>0</v>
      </c>
      <c r="AG71" s="1">
        <v>200</v>
      </c>
      <c r="AH71" s="1" t="s">
        <v>70</v>
      </c>
      <c r="AI71" s="1">
        <v>40000</v>
      </c>
      <c r="AJ71" s="1" t="s">
        <v>66</v>
      </c>
      <c r="AK71" s="1" t="s">
        <v>70</v>
      </c>
      <c r="AL71" s="4">
        <v>100000</v>
      </c>
      <c r="AM71" s="46">
        <f t="shared" si="20"/>
        <v>100000</v>
      </c>
      <c r="AN71" s="1" t="s">
        <v>73</v>
      </c>
      <c r="AO71" s="1" t="s">
        <v>73</v>
      </c>
      <c r="AP71" s="1" t="s">
        <v>73</v>
      </c>
      <c r="AQ71" s="1" t="s">
        <v>76</v>
      </c>
      <c r="AR71" s="1" t="s">
        <v>75</v>
      </c>
      <c r="AS71" s="1" t="s">
        <v>78</v>
      </c>
      <c r="AT71" s="1" t="s">
        <v>79</v>
      </c>
      <c r="AU71" s="1" t="s">
        <v>77</v>
      </c>
      <c r="AV71" s="1" t="s">
        <v>74</v>
      </c>
      <c r="AX71" s="1">
        <v>80</v>
      </c>
      <c r="AY71" s="30">
        <v>0.8</v>
      </c>
      <c r="AZ71" s="52" t="s">
        <v>70</v>
      </c>
      <c r="BA71" s="1" t="s">
        <v>63</v>
      </c>
      <c r="BB71" s="1" t="str">
        <f t="shared" si="21"/>
        <v>More than 0.25 FTE, not exceeding 0.5 FTE (20 hours)</v>
      </c>
      <c r="BE71" s="1" t="s">
        <v>66</v>
      </c>
      <c r="BG71" s="1">
        <v>5</v>
      </c>
      <c r="BH71" s="1" t="s">
        <v>66</v>
      </c>
      <c r="BI71" s="1" t="s">
        <v>250</v>
      </c>
      <c r="BJ71" s="57" t="str">
        <f>TEXT(BI71,"mmmm")</f>
        <v>April</v>
      </c>
      <c r="BK71" s="1" t="s">
        <v>66</v>
      </c>
      <c r="BO71" s="1">
        <f t="shared" si="18"/>
        <v>5</v>
      </c>
    </row>
    <row r="72" spans="1:67" ht="15.75" customHeight="1">
      <c r="A72" s="2">
        <v>42156.963544976854</v>
      </c>
      <c r="B72" s="1" t="s">
        <v>61</v>
      </c>
      <c r="C72" s="1" t="s">
        <v>62</v>
      </c>
      <c r="D72" s="1" t="s">
        <v>63</v>
      </c>
      <c r="G72" s="1" t="s">
        <v>64</v>
      </c>
      <c r="I72" s="1" t="s">
        <v>84</v>
      </c>
      <c r="J72" s="1" t="s">
        <v>66</v>
      </c>
      <c r="L72" s="1" t="s">
        <v>67</v>
      </c>
      <c r="M72" s="1">
        <v>3</v>
      </c>
      <c r="N72" s="1" t="s">
        <v>68</v>
      </c>
      <c r="Q72" s="1">
        <v>450</v>
      </c>
      <c r="T72" s="1" t="s">
        <v>69</v>
      </c>
      <c r="U72" s="1" t="s">
        <v>70</v>
      </c>
      <c r="V72" s="1" t="s">
        <v>66</v>
      </c>
      <c r="W72" s="1">
        <v>1500</v>
      </c>
      <c r="X72" s="1">
        <v>50</v>
      </c>
      <c r="Y72" s="1">
        <v>2</v>
      </c>
      <c r="AB72" s="1" t="s">
        <v>121</v>
      </c>
      <c r="AC72" s="1" t="s">
        <v>66</v>
      </c>
      <c r="AH72" s="1" t="s">
        <v>66</v>
      </c>
      <c r="AJ72" s="1" t="s">
        <v>66</v>
      </c>
      <c r="AK72" s="1" t="s">
        <v>66</v>
      </c>
      <c r="AM72" s="47"/>
      <c r="AN72" s="1" t="s">
        <v>73</v>
      </c>
      <c r="AO72" s="1" t="s">
        <v>73</v>
      </c>
      <c r="AP72" s="1" t="s">
        <v>73</v>
      </c>
      <c r="AQ72" s="1" t="s">
        <v>76</v>
      </c>
      <c r="AR72" s="1" t="s">
        <v>75</v>
      </c>
      <c r="AS72" s="1" t="s">
        <v>79</v>
      </c>
      <c r="AT72" s="1" t="s">
        <v>77</v>
      </c>
      <c r="AU72" s="1" t="s">
        <v>78</v>
      </c>
      <c r="AV72" s="1" t="s">
        <v>74</v>
      </c>
      <c r="AZ72" s="52" t="s">
        <v>66</v>
      </c>
      <c r="BB72" s="1"/>
      <c r="BC72" s="1" t="s">
        <v>70</v>
      </c>
      <c r="BD72" s="1">
        <v>5</v>
      </c>
      <c r="BH72" s="1" t="s">
        <v>66</v>
      </c>
      <c r="BM72" s="1"/>
      <c r="BN72" s="1" t="s">
        <v>70</v>
      </c>
      <c r="BO72" s="1">
        <f t="shared" si="18"/>
        <v>5</v>
      </c>
    </row>
    <row r="73" spans="1:67" ht="15.75" customHeight="1">
      <c r="A73" s="2">
        <v>42157.110182476856</v>
      </c>
      <c r="B73" s="1" t="s">
        <v>61</v>
      </c>
      <c r="C73" s="1" t="s">
        <v>62</v>
      </c>
      <c r="D73" s="1" t="s">
        <v>63</v>
      </c>
      <c r="E73" s="1" t="s">
        <v>106</v>
      </c>
      <c r="F73" s="1">
        <v>5</v>
      </c>
      <c r="G73" s="1" t="s">
        <v>64</v>
      </c>
      <c r="I73" s="1" t="s">
        <v>125</v>
      </c>
      <c r="J73" s="1" t="s">
        <v>66</v>
      </c>
      <c r="L73" s="1" t="s">
        <v>67</v>
      </c>
      <c r="M73" s="1">
        <v>1</v>
      </c>
      <c r="N73" s="1" t="s">
        <v>68</v>
      </c>
      <c r="Q73" s="1">
        <v>400</v>
      </c>
      <c r="T73" s="1" t="s">
        <v>85</v>
      </c>
      <c r="U73" s="1" t="s">
        <v>70</v>
      </c>
      <c r="V73" s="1" t="s">
        <v>66</v>
      </c>
      <c r="W73" s="1">
        <v>800</v>
      </c>
      <c r="X73" s="1">
        <v>80</v>
      </c>
      <c r="Y73" s="1">
        <v>2</v>
      </c>
      <c r="AB73" s="1" t="s">
        <v>131</v>
      </c>
      <c r="AC73" s="1" t="s">
        <v>66</v>
      </c>
      <c r="AF73" s="1">
        <v>180</v>
      </c>
      <c r="AH73" s="1" t="s">
        <v>66</v>
      </c>
      <c r="AJ73" s="1" t="s">
        <v>66</v>
      </c>
      <c r="AK73" s="1" t="s">
        <v>70</v>
      </c>
      <c r="AM73" s="47"/>
      <c r="AN73" s="1" t="s">
        <v>73</v>
      </c>
      <c r="AO73" s="1" t="s">
        <v>73</v>
      </c>
      <c r="AP73" s="1" t="s">
        <v>73</v>
      </c>
      <c r="AQ73" s="1" t="s">
        <v>79</v>
      </c>
      <c r="AR73" s="1" t="s">
        <v>76</v>
      </c>
      <c r="AS73" s="1" t="s">
        <v>78</v>
      </c>
      <c r="AT73" s="1" t="s">
        <v>75</v>
      </c>
      <c r="AU73" s="1" t="s">
        <v>77</v>
      </c>
      <c r="AV73" s="1" t="s">
        <v>74</v>
      </c>
      <c r="AW73" s="1" t="s">
        <v>251</v>
      </c>
      <c r="AZ73" s="52" t="s">
        <v>66</v>
      </c>
      <c r="BB73" s="1"/>
      <c r="BC73" s="1" t="s">
        <v>66</v>
      </c>
      <c r="BD73" s="1">
        <v>4</v>
      </c>
      <c r="BH73" s="1" t="s">
        <v>70</v>
      </c>
      <c r="BL73" s="1" t="s">
        <v>250</v>
      </c>
      <c r="BM73" s="1" t="str">
        <f t="shared" ref="BM73:BM74" si="23">TEXT(BL73,"mmmm")</f>
        <v>April</v>
      </c>
      <c r="BN73" s="1" t="s">
        <v>70</v>
      </c>
      <c r="BO73" s="1">
        <f t="shared" si="18"/>
        <v>4</v>
      </c>
    </row>
    <row r="74" spans="1:67" ht="15.75" customHeight="1">
      <c r="A74" s="2">
        <v>42157.380534328702</v>
      </c>
      <c r="B74" s="1" t="s">
        <v>61</v>
      </c>
      <c r="C74" s="1" t="s">
        <v>62</v>
      </c>
      <c r="D74" s="1" t="s">
        <v>92</v>
      </c>
      <c r="E74" s="1" t="s">
        <v>106</v>
      </c>
      <c r="F74" s="1">
        <v>7</v>
      </c>
      <c r="G74" s="1" t="s">
        <v>64</v>
      </c>
      <c r="I74" s="1" t="s">
        <v>107</v>
      </c>
      <c r="J74" s="1" t="s">
        <v>70</v>
      </c>
      <c r="K74" s="1">
        <v>2700</v>
      </c>
      <c r="L74" s="1" t="s">
        <v>67</v>
      </c>
      <c r="M74" s="1">
        <v>1</v>
      </c>
      <c r="N74" s="1" t="s">
        <v>68</v>
      </c>
      <c r="Q74" s="1">
        <v>518</v>
      </c>
      <c r="T74" s="1" t="s">
        <v>69</v>
      </c>
      <c r="U74" s="1" t="s">
        <v>70</v>
      </c>
      <c r="V74" s="1" t="s">
        <v>66</v>
      </c>
      <c r="X74" s="1">
        <v>55</v>
      </c>
      <c r="Y74" s="1">
        <v>2</v>
      </c>
      <c r="AB74" s="1" t="s">
        <v>131</v>
      </c>
      <c r="AC74" s="1" t="s">
        <v>66</v>
      </c>
      <c r="AF74" s="1">
        <v>0</v>
      </c>
      <c r="AG74" s="1">
        <v>430</v>
      </c>
      <c r="AH74" s="1" t="s">
        <v>70</v>
      </c>
      <c r="AI74" s="1">
        <v>20000</v>
      </c>
      <c r="AJ74" s="1" t="s">
        <v>66</v>
      </c>
      <c r="AK74" s="1" t="s">
        <v>66</v>
      </c>
      <c r="AM74" s="47"/>
      <c r="AN74" s="1" t="s">
        <v>252</v>
      </c>
      <c r="AO74" s="1" t="s">
        <v>110</v>
      </c>
      <c r="AP74" s="1" t="s">
        <v>110</v>
      </c>
      <c r="AQ74" s="1" t="s">
        <v>76</v>
      </c>
      <c r="AR74" s="1" t="s">
        <v>75</v>
      </c>
      <c r="AS74" s="1" t="s">
        <v>74</v>
      </c>
      <c r="AT74" s="1" t="s">
        <v>77</v>
      </c>
      <c r="AU74" s="1" t="s">
        <v>78</v>
      </c>
      <c r="AV74" s="1" t="s">
        <v>79</v>
      </c>
      <c r="AX74" s="1">
        <v>100</v>
      </c>
      <c r="AY74" s="30">
        <v>1</v>
      </c>
      <c r="AZ74" s="52" t="s">
        <v>66</v>
      </c>
      <c r="BB74" s="1"/>
      <c r="BC74" s="1" t="s">
        <v>66</v>
      </c>
      <c r="BD74" s="1">
        <v>3</v>
      </c>
      <c r="BH74" s="1" t="s">
        <v>66</v>
      </c>
      <c r="BL74" s="1" t="s">
        <v>249</v>
      </c>
      <c r="BM74" s="1" t="str">
        <f t="shared" si="23"/>
        <v>January</v>
      </c>
      <c r="BN74" s="1" t="s">
        <v>70</v>
      </c>
      <c r="BO74" s="1">
        <f t="shared" si="18"/>
        <v>3</v>
      </c>
    </row>
    <row r="75" spans="1:67" ht="15.75" customHeight="1">
      <c r="A75" s="2">
        <v>42157.471308912034</v>
      </c>
      <c r="B75" s="1" t="s">
        <v>61</v>
      </c>
      <c r="C75" s="1" t="s">
        <v>62</v>
      </c>
      <c r="D75" s="1" t="s">
        <v>63</v>
      </c>
      <c r="F75" s="1">
        <v>0</v>
      </c>
      <c r="G75" s="1" t="s">
        <v>64</v>
      </c>
      <c r="I75" s="1" t="s">
        <v>107</v>
      </c>
      <c r="J75" s="1" t="s">
        <v>66</v>
      </c>
      <c r="L75" s="1" t="s">
        <v>94</v>
      </c>
      <c r="M75" s="1">
        <v>1</v>
      </c>
      <c r="N75" s="1" t="s">
        <v>68</v>
      </c>
      <c r="Q75" s="1">
        <v>475</v>
      </c>
      <c r="T75" s="1" t="s">
        <v>85</v>
      </c>
      <c r="U75" s="1" t="s">
        <v>70</v>
      </c>
      <c r="W75" s="1">
        <v>1647</v>
      </c>
      <c r="X75" s="1">
        <v>120</v>
      </c>
      <c r="Y75" s="1">
        <v>1</v>
      </c>
      <c r="AB75" s="1" t="s">
        <v>72</v>
      </c>
      <c r="AC75" s="1" t="s">
        <v>66</v>
      </c>
      <c r="AD75" s="1">
        <v>15</v>
      </c>
      <c r="AF75" s="1">
        <v>0</v>
      </c>
      <c r="AG75" s="1">
        <v>0</v>
      </c>
      <c r="AH75" s="1" t="s">
        <v>70</v>
      </c>
      <c r="AI75" s="1">
        <v>6600</v>
      </c>
      <c r="AJ75" s="1" t="s">
        <v>66</v>
      </c>
      <c r="AK75" s="1" t="s">
        <v>66</v>
      </c>
      <c r="AM75" s="47"/>
      <c r="AO75" s="1" t="s">
        <v>146</v>
      </c>
      <c r="AP75" s="1" t="s">
        <v>146</v>
      </c>
      <c r="AQ75" s="1" t="s">
        <v>79</v>
      </c>
      <c r="AR75" s="1" t="s">
        <v>77</v>
      </c>
      <c r="AS75" s="1" t="s">
        <v>75</v>
      </c>
      <c r="AT75" s="1" t="s">
        <v>78</v>
      </c>
      <c r="AU75" s="1" t="s">
        <v>74</v>
      </c>
      <c r="AV75" s="1" t="s">
        <v>76</v>
      </c>
      <c r="AW75" s="1" t="s">
        <v>253</v>
      </c>
      <c r="AX75" s="1">
        <v>100</v>
      </c>
      <c r="AY75" s="30">
        <v>1</v>
      </c>
      <c r="AZ75" s="52" t="s">
        <v>66</v>
      </c>
      <c r="BB75" s="1"/>
      <c r="BC75" s="1" t="s">
        <v>70</v>
      </c>
      <c r="BD75" s="1">
        <v>5</v>
      </c>
      <c r="BH75" s="1" t="s">
        <v>66</v>
      </c>
      <c r="BM75" s="1"/>
      <c r="BO75" s="1">
        <f t="shared" si="18"/>
        <v>5</v>
      </c>
    </row>
    <row r="76" spans="1:67" ht="15.75" customHeight="1">
      <c r="A76" s="2">
        <v>42157.486114201391</v>
      </c>
      <c r="B76" s="1" t="s">
        <v>61</v>
      </c>
      <c r="C76" s="1" t="s">
        <v>62</v>
      </c>
      <c r="D76" s="1" t="s">
        <v>63</v>
      </c>
      <c r="G76" s="1" t="s">
        <v>64</v>
      </c>
      <c r="I76" s="1" t="s">
        <v>151</v>
      </c>
      <c r="J76" s="1" t="s">
        <v>70</v>
      </c>
      <c r="K76" s="1">
        <v>2000</v>
      </c>
      <c r="L76" s="1" t="s">
        <v>94</v>
      </c>
      <c r="M76" s="1">
        <v>1</v>
      </c>
      <c r="N76" s="1" t="s">
        <v>68</v>
      </c>
      <c r="Q76" s="1">
        <v>400</v>
      </c>
      <c r="T76" s="1" t="s">
        <v>69</v>
      </c>
      <c r="U76" s="1" t="s">
        <v>70</v>
      </c>
      <c r="V76" s="1" t="s">
        <v>66</v>
      </c>
      <c r="W76" s="1">
        <v>0</v>
      </c>
      <c r="X76" s="1">
        <v>500</v>
      </c>
      <c r="Y76" s="1" t="s">
        <v>71</v>
      </c>
      <c r="AB76" s="1" t="s">
        <v>72</v>
      </c>
      <c r="AC76" s="1" t="s">
        <v>66</v>
      </c>
      <c r="AD76" s="1">
        <v>40</v>
      </c>
      <c r="AH76" s="1" t="s">
        <v>70</v>
      </c>
      <c r="AI76" s="1">
        <v>14997</v>
      </c>
      <c r="AJ76" s="1" t="s">
        <v>66</v>
      </c>
      <c r="AK76" s="1" t="s">
        <v>66</v>
      </c>
      <c r="AM76" s="47"/>
      <c r="AN76" s="1" t="s">
        <v>110</v>
      </c>
      <c r="AO76" s="1" t="s">
        <v>110</v>
      </c>
      <c r="AP76" s="1" t="s">
        <v>110</v>
      </c>
      <c r="AQ76" s="1" t="s">
        <v>77</v>
      </c>
      <c r="AR76" s="1" t="s">
        <v>75</v>
      </c>
      <c r="AS76" s="1" t="s">
        <v>76</v>
      </c>
      <c r="AT76" s="1" t="s">
        <v>74</v>
      </c>
      <c r="AU76" s="1" t="s">
        <v>78</v>
      </c>
      <c r="AV76" s="1" t="s">
        <v>79</v>
      </c>
      <c r="AX76" s="1">
        <v>100</v>
      </c>
      <c r="AY76" s="30">
        <v>1</v>
      </c>
      <c r="AZ76" s="52" t="s">
        <v>66</v>
      </c>
      <c r="BB76" s="1"/>
      <c r="BC76" s="1" t="s">
        <v>70</v>
      </c>
      <c r="BD76" s="1">
        <v>5</v>
      </c>
      <c r="BH76" s="1" t="s">
        <v>66</v>
      </c>
      <c r="BM76" s="1"/>
      <c r="BN76" s="1" t="s">
        <v>66</v>
      </c>
      <c r="BO76" s="1">
        <f t="shared" si="18"/>
        <v>5</v>
      </c>
    </row>
    <row r="77" spans="1:67" ht="15.75" customHeight="1">
      <c r="A77" s="2">
        <v>42157.486623946759</v>
      </c>
      <c r="B77" s="1" t="s">
        <v>61</v>
      </c>
      <c r="C77" s="1" t="s">
        <v>62</v>
      </c>
      <c r="D77" s="1" t="s">
        <v>63</v>
      </c>
      <c r="F77" s="1">
        <v>5</v>
      </c>
      <c r="G77" s="1" t="s">
        <v>64</v>
      </c>
      <c r="I77" s="1" t="s">
        <v>84</v>
      </c>
      <c r="J77" s="1" t="s">
        <v>66</v>
      </c>
      <c r="L77" s="1" t="s">
        <v>67</v>
      </c>
      <c r="M77" s="1" t="s">
        <v>108</v>
      </c>
      <c r="N77" s="1" t="s">
        <v>68</v>
      </c>
      <c r="Q77" s="1">
        <v>700</v>
      </c>
      <c r="T77" s="1" t="s">
        <v>69</v>
      </c>
      <c r="U77" s="1" t="s">
        <v>70</v>
      </c>
      <c r="V77" s="1" t="s">
        <v>66</v>
      </c>
      <c r="W77" s="1">
        <v>1560</v>
      </c>
      <c r="X77" s="1">
        <v>55</v>
      </c>
      <c r="Y77" s="1">
        <v>2</v>
      </c>
      <c r="AB77" s="1" t="s">
        <v>131</v>
      </c>
      <c r="AC77" s="1" t="s">
        <v>66</v>
      </c>
      <c r="AF77" s="1">
        <v>0</v>
      </c>
      <c r="AG77" s="1">
        <v>0</v>
      </c>
      <c r="AH77" s="1" t="s">
        <v>66</v>
      </c>
      <c r="AJ77" s="1" t="s">
        <v>66</v>
      </c>
      <c r="AK77" s="1" t="s">
        <v>66</v>
      </c>
      <c r="AM77" s="47"/>
      <c r="AN77" s="1" t="s">
        <v>73</v>
      </c>
      <c r="AO77" s="1" t="s">
        <v>73</v>
      </c>
      <c r="AP77" s="1" t="s">
        <v>73</v>
      </c>
      <c r="AQ77" s="1" t="s">
        <v>75</v>
      </c>
      <c r="AR77" s="1" t="s">
        <v>76</v>
      </c>
      <c r="AS77" s="1" t="s">
        <v>79</v>
      </c>
      <c r="AT77" s="1" t="s">
        <v>78</v>
      </c>
      <c r="AU77" s="1" t="s">
        <v>74</v>
      </c>
      <c r="AV77" s="1" t="s">
        <v>77</v>
      </c>
      <c r="AX77" s="1">
        <v>75</v>
      </c>
      <c r="AY77" s="30">
        <v>0.75</v>
      </c>
      <c r="AZ77" s="52" t="s">
        <v>70</v>
      </c>
      <c r="BA77" s="1" t="s">
        <v>63</v>
      </c>
      <c r="BB77" s="1" t="str">
        <f t="shared" si="21"/>
        <v>More than 0.25 FTE, not exceeding 0.5 FTE (20 hours)</v>
      </c>
      <c r="BE77" s="1" t="s">
        <v>66</v>
      </c>
      <c r="BG77" s="1">
        <v>5</v>
      </c>
      <c r="BH77" s="1" t="s">
        <v>66</v>
      </c>
      <c r="BI77" s="1" t="s">
        <v>184</v>
      </c>
      <c r="BJ77" s="57" t="str">
        <f t="shared" ref="BJ77:BJ81" si="24">TEXT(BI77,"mmmm")</f>
        <v>April</v>
      </c>
      <c r="BK77" s="1" t="s">
        <v>70</v>
      </c>
      <c r="BO77" s="1">
        <f t="shared" si="18"/>
        <v>5</v>
      </c>
    </row>
    <row r="78" spans="1:67" ht="15.75" customHeight="1">
      <c r="A78" s="2">
        <v>42157.493211817127</v>
      </c>
      <c r="B78" s="1" t="s">
        <v>61</v>
      </c>
      <c r="C78" s="1" t="s">
        <v>62</v>
      </c>
      <c r="D78" s="1" t="s">
        <v>63</v>
      </c>
      <c r="G78" s="1" t="s">
        <v>64</v>
      </c>
      <c r="I78" s="1" t="s">
        <v>151</v>
      </c>
      <c r="J78" s="1" t="s">
        <v>66</v>
      </c>
      <c r="L78" s="1" t="s">
        <v>67</v>
      </c>
      <c r="M78" s="1">
        <v>1</v>
      </c>
      <c r="N78" s="1" t="s">
        <v>68</v>
      </c>
      <c r="Q78" s="1">
        <v>500</v>
      </c>
      <c r="T78" s="1" t="s">
        <v>69</v>
      </c>
      <c r="U78" s="1" t="s">
        <v>70</v>
      </c>
      <c r="V78" s="1" t="s">
        <v>66</v>
      </c>
      <c r="W78" s="1">
        <v>1600</v>
      </c>
      <c r="X78" s="1">
        <v>75</v>
      </c>
      <c r="Y78" s="1">
        <v>1</v>
      </c>
      <c r="AB78" s="1" t="s">
        <v>72</v>
      </c>
      <c r="AC78" s="1" t="s">
        <v>66</v>
      </c>
      <c r="AD78" s="1">
        <v>20</v>
      </c>
      <c r="AF78" s="1">
        <v>0</v>
      </c>
      <c r="AG78" s="1">
        <v>0</v>
      </c>
      <c r="AH78" s="1" t="s">
        <v>66</v>
      </c>
      <c r="AJ78" s="1" t="s">
        <v>66</v>
      </c>
      <c r="AK78" s="1" t="s">
        <v>66</v>
      </c>
      <c r="AM78" s="47"/>
      <c r="AN78" s="1" t="s">
        <v>73</v>
      </c>
      <c r="AO78" s="1" t="s">
        <v>73</v>
      </c>
      <c r="AP78" s="1" t="s">
        <v>73</v>
      </c>
      <c r="AQ78" s="1" t="s">
        <v>75</v>
      </c>
      <c r="AR78" s="1" t="s">
        <v>76</v>
      </c>
      <c r="AS78" s="1" t="s">
        <v>79</v>
      </c>
      <c r="AT78" s="1" t="s">
        <v>77</v>
      </c>
      <c r="AU78" s="1" t="s">
        <v>78</v>
      </c>
      <c r="AV78" s="1" t="s">
        <v>78</v>
      </c>
      <c r="AX78" s="1">
        <v>100</v>
      </c>
      <c r="AY78" s="30">
        <v>1</v>
      </c>
      <c r="AZ78" s="52" t="s">
        <v>70</v>
      </c>
      <c r="BA78" s="1" t="s">
        <v>63</v>
      </c>
      <c r="BB78" s="1" t="str">
        <f t="shared" si="21"/>
        <v>More than 0.25 FTE, not exceeding 0.5 FTE (20 hours)</v>
      </c>
      <c r="BE78" s="1" t="s">
        <v>66</v>
      </c>
      <c r="BG78" s="1">
        <v>5</v>
      </c>
      <c r="BH78" s="1" t="s">
        <v>66</v>
      </c>
      <c r="BI78" s="1" t="s">
        <v>120</v>
      </c>
      <c r="BJ78" s="57" t="str">
        <f t="shared" si="24"/>
        <v>April</v>
      </c>
      <c r="BK78" s="1" t="s">
        <v>70</v>
      </c>
      <c r="BO78" s="1">
        <f t="shared" si="18"/>
        <v>5</v>
      </c>
    </row>
    <row r="79" spans="1:67" ht="15.75" customHeight="1">
      <c r="A79" s="2">
        <v>42157.493868495367</v>
      </c>
      <c r="B79" s="1" t="s">
        <v>61</v>
      </c>
      <c r="C79" s="1" t="s">
        <v>62</v>
      </c>
      <c r="D79" s="1" t="s">
        <v>63</v>
      </c>
      <c r="G79" s="1" t="s">
        <v>64</v>
      </c>
      <c r="I79" s="1" t="s">
        <v>65</v>
      </c>
      <c r="J79" s="1" t="s">
        <v>66</v>
      </c>
      <c r="L79" s="1" t="s">
        <v>67</v>
      </c>
      <c r="M79" s="1" t="s">
        <v>108</v>
      </c>
      <c r="N79" s="1" t="s">
        <v>68</v>
      </c>
      <c r="Q79" s="1">
        <v>750</v>
      </c>
      <c r="T79" s="1" t="s">
        <v>69</v>
      </c>
      <c r="U79" s="1" t="s">
        <v>70</v>
      </c>
      <c r="V79" s="1" t="s">
        <v>66</v>
      </c>
      <c r="W79" s="1">
        <v>1700</v>
      </c>
      <c r="X79" s="1">
        <v>60</v>
      </c>
      <c r="Y79" s="1">
        <v>3</v>
      </c>
      <c r="AB79" s="1" t="s">
        <v>131</v>
      </c>
      <c r="AC79" s="1" t="s">
        <v>66</v>
      </c>
      <c r="AF79" s="1">
        <v>0</v>
      </c>
      <c r="AG79" s="1">
        <v>500</v>
      </c>
      <c r="AH79" s="1" t="s">
        <v>66</v>
      </c>
      <c r="AJ79" s="1" t="s">
        <v>66</v>
      </c>
      <c r="AK79" s="1" t="s">
        <v>70</v>
      </c>
      <c r="AL79" s="1">
        <v>40000</v>
      </c>
      <c r="AM79" s="46">
        <f t="shared" si="20"/>
        <v>40000</v>
      </c>
      <c r="AN79" s="1" t="s">
        <v>100</v>
      </c>
      <c r="AO79" s="1" t="s">
        <v>73</v>
      </c>
      <c r="AP79" s="1" t="s">
        <v>73</v>
      </c>
      <c r="AQ79" s="1" t="s">
        <v>76</v>
      </c>
      <c r="AR79" s="1" t="s">
        <v>79</v>
      </c>
      <c r="AS79" s="1" t="s">
        <v>75</v>
      </c>
      <c r="AT79" s="1" t="s">
        <v>74</v>
      </c>
      <c r="AU79" s="1" t="s">
        <v>77</v>
      </c>
      <c r="AV79" s="1" t="s">
        <v>78</v>
      </c>
      <c r="AX79" s="1">
        <v>80</v>
      </c>
      <c r="AY79" s="30">
        <v>0.8</v>
      </c>
      <c r="AZ79" s="52" t="s">
        <v>70</v>
      </c>
      <c r="BA79" s="1" t="s">
        <v>92</v>
      </c>
      <c r="BB79" s="1" t="str">
        <f t="shared" si="21"/>
        <v>Not exceeding 0.25 FTE (10 hours)</v>
      </c>
      <c r="BE79" s="1" t="s">
        <v>66</v>
      </c>
      <c r="BG79" s="1">
        <v>4</v>
      </c>
      <c r="BH79" s="1" t="s">
        <v>66</v>
      </c>
      <c r="BI79" s="1" t="s">
        <v>254</v>
      </c>
      <c r="BJ79" s="57" t="str">
        <f t="shared" si="24"/>
        <v>May</v>
      </c>
      <c r="BK79" s="1" t="s">
        <v>70</v>
      </c>
      <c r="BO79" s="1">
        <f t="shared" si="18"/>
        <v>4</v>
      </c>
    </row>
    <row r="80" spans="1:67" ht="15.75" customHeight="1">
      <c r="A80" s="2">
        <v>42157.496106701394</v>
      </c>
      <c r="B80" s="1" t="s">
        <v>61</v>
      </c>
      <c r="C80" s="1" t="s">
        <v>62</v>
      </c>
      <c r="D80" s="1" t="s">
        <v>63</v>
      </c>
      <c r="G80" s="1" t="s">
        <v>64</v>
      </c>
      <c r="I80" s="1" t="s">
        <v>107</v>
      </c>
      <c r="J80" s="1" t="s">
        <v>66</v>
      </c>
      <c r="L80" s="1" t="s">
        <v>98</v>
      </c>
      <c r="M80" s="1">
        <v>1</v>
      </c>
      <c r="N80" s="1" t="s">
        <v>68</v>
      </c>
      <c r="Q80" s="1">
        <v>1200</v>
      </c>
      <c r="T80" s="1" t="s">
        <v>69</v>
      </c>
      <c r="U80" s="1" t="s">
        <v>70</v>
      </c>
      <c r="V80" s="1" t="s">
        <v>66</v>
      </c>
      <c r="W80" s="1">
        <v>2000</v>
      </c>
      <c r="X80" s="1">
        <v>100</v>
      </c>
      <c r="Y80" s="1">
        <v>2</v>
      </c>
      <c r="AB80" s="1" t="s">
        <v>72</v>
      </c>
      <c r="AC80" s="1" t="s">
        <v>66</v>
      </c>
      <c r="AD80" s="1">
        <v>10</v>
      </c>
      <c r="AF80" s="1">
        <v>50</v>
      </c>
      <c r="AG80" s="1">
        <v>0</v>
      </c>
      <c r="AH80" s="1" t="s">
        <v>70</v>
      </c>
      <c r="AI80" s="1">
        <v>2000</v>
      </c>
      <c r="AJ80" s="1" t="s">
        <v>66</v>
      </c>
      <c r="AK80" s="1" t="s">
        <v>70</v>
      </c>
      <c r="AL80" s="1">
        <v>60000</v>
      </c>
      <c r="AM80" s="46">
        <f t="shared" si="20"/>
        <v>60000</v>
      </c>
      <c r="AN80" s="1" t="s">
        <v>73</v>
      </c>
      <c r="AO80" s="1" t="s">
        <v>73</v>
      </c>
      <c r="AP80" s="1" t="s">
        <v>73</v>
      </c>
      <c r="AQ80" s="1" t="s">
        <v>76</v>
      </c>
      <c r="AR80" s="1" t="s">
        <v>75</v>
      </c>
      <c r="AS80" s="1" t="s">
        <v>79</v>
      </c>
      <c r="AT80" s="1" t="s">
        <v>78</v>
      </c>
      <c r="AU80" s="1" t="s">
        <v>77</v>
      </c>
      <c r="AV80" s="1" t="s">
        <v>74</v>
      </c>
      <c r="AX80" s="1">
        <v>100</v>
      </c>
      <c r="AY80" s="30">
        <v>1</v>
      </c>
      <c r="AZ80" s="52" t="s">
        <v>70</v>
      </c>
      <c r="BA80" s="1" t="s">
        <v>63</v>
      </c>
      <c r="BB80" s="1" t="str">
        <f t="shared" si="21"/>
        <v>More than 0.25 FTE, not exceeding 0.5 FTE (20 hours)</v>
      </c>
      <c r="BE80" s="1" t="s">
        <v>66</v>
      </c>
      <c r="BG80" s="1">
        <v>5</v>
      </c>
      <c r="BH80" s="1" t="s">
        <v>66</v>
      </c>
      <c r="BI80" s="1" t="s">
        <v>224</v>
      </c>
      <c r="BJ80" s="57" t="str">
        <f t="shared" si="24"/>
        <v>March</v>
      </c>
      <c r="BK80" s="1" t="s">
        <v>70</v>
      </c>
      <c r="BO80" s="1">
        <f t="shared" si="18"/>
        <v>5</v>
      </c>
    </row>
    <row r="81" spans="1:67" ht="15.75" customHeight="1">
      <c r="A81" s="2">
        <v>42157.500354224539</v>
      </c>
      <c r="B81" s="1" t="s">
        <v>61</v>
      </c>
      <c r="C81" s="1" t="s">
        <v>62</v>
      </c>
      <c r="D81" s="1" t="s">
        <v>63</v>
      </c>
      <c r="G81" s="1" t="s">
        <v>64</v>
      </c>
      <c r="I81" s="1" t="s">
        <v>151</v>
      </c>
      <c r="J81" s="1" t="s">
        <v>66</v>
      </c>
      <c r="L81" s="1" t="s">
        <v>67</v>
      </c>
      <c r="M81" s="1">
        <v>1</v>
      </c>
      <c r="N81" s="1" t="s">
        <v>68</v>
      </c>
      <c r="Q81" s="1">
        <v>400</v>
      </c>
      <c r="T81" s="1" t="s">
        <v>69</v>
      </c>
      <c r="U81" s="1" t="s">
        <v>70</v>
      </c>
      <c r="V81" s="1" t="s">
        <v>70</v>
      </c>
      <c r="X81" s="1">
        <v>75</v>
      </c>
      <c r="Y81" s="1">
        <v>4</v>
      </c>
      <c r="AB81" s="1" t="s">
        <v>72</v>
      </c>
      <c r="AC81" s="1" t="s">
        <v>66</v>
      </c>
      <c r="AD81" s="1">
        <v>7</v>
      </c>
      <c r="AF81" s="1">
        <v>75</v>
      </c>
      <c r="AG81" s="1">
        <v>0</v>
      </c>
      <c r="AH81" s="1" t="s">
        <v>70</v>
      </c>
      <c r="AI81" s="1">
        <v>3000</v>
      </c>
      <c r="AJ81" s="1" t="s">
        <v>66</v>
      </c>
      <c r="AK81" s="1" t="s">
        <v>70</v>
      </c>
      <c r="AL81" s="1">
        <v>40000</v>
      </c>
      <c r="AM81" s="46">
        <f t="shared" si="20"/>
        <v>40000</v>
      </c>
      <c r="AN81" s="1" t="s">
        <v>100</v>
      </c>
      <c r="AO81" s="1" t="s">
        <v>255</v>
      </c>
      <c r="AP81" s="1" t="s">
        <v>255</v>
      </c>
      <c r="AQ81" s="1" t="s">
        <v>75</v>
      </c>
      <c r="AR81" s="1" t="s">
        <v>76</v>
      </c>
      <c r="AS81" s="1" t="s">
        <v>77</v>
      </c>
      <c r="AT81" s="1" t="s">
        <v>79</v>
      </c>
      <c r="AU81" s="1" t="s">
        <v>78</v>
      </c>
      <c r="AV81" s="1" t="s">
        <v>74</v>
      </c>
      <c r="AX81" s="3">
        <v>1</v>
      </c>
      <c r="AY81" s="30">
        <v>1</v>
      </c>
      <c r="AZ81" s="52" t="s">
        <v>70</v>
      </c>
      <c r="BA81" s="1" t="s">
        <v>92</v>
      </c>
      <c r="BB81" s="1" t="str">
        <f t="shared" si="21"/>
        <v>Not exceeding 0.25 FTE (10 hours)</v>
      </c>
      <c r="BE81" s="1" t="s">
        <v>66</v>
      </c>
      <c r="BG81" s="1">
        <v>4</v>
      </c>
      <c r="BH81" s="1" t="s">
        <v>66</v>
      </c>
      <c r="BI81" s="1" t="s">
        <v>256</v>
      </c>
      <c r="BJ81" s="57" t="str">
        <f t="shared" si="24"/>
        <v>March</v>
      </c>
      <c r="BK81" s="1" t="s">
        <v>70</v>
      </c>
      <c r="BO81" s="1">
        <f t="shared" si="18"/>
        <v>4</v>
      </c>
    </row>
    <row r="82" spans="1:67" ht="15.75" customHeight="1">
      <c r="A82" s="2">
        <v>42157.500586099537</v>
      </c>
      <c r="B82" s="1" t="s">
        <v>61</v>
      </c>
      <c r="C82" s="1" t="s">
        <v>104</v>
      </c>
      <c r="D82" s="1" t="s">
        <v>63</v>
      </c>
      <c r="F82" s="1">
        <v>5</v>
      </c>
      <c r="G82" s="1" t="s">
        <v>83</v>
      </c>
      <c r="H82" s="1">
        <v>0</v>
      </c>
      <c r="I82" s="1" t="s">
        <v>84</v>
      </c>
      <c r="J82" s="1" t="s">
        <v>66</v>
      </c>
      <c r="L82" s="1" t="s">
        <v>94</v>
      </c>
      <c r="M82" s="1">
        <v>3</v>
      </c>
      <c r="N82" s="1" t="s">
        <v>68</v>
      </c>
      <c r="Q82" s="1">
        <v>400</v>
      </c>
      <c r="T82" s="1" t="s">
        <v>69</v>
      </c>
      <c r="U82" s="1" t="s">
        <v>70</v>
      </c>
      <c r="V82" s="1" t="s">
        <v>66</v>
      </c>
      <c r="W82" s="1">
        <v>1800</v>
      </c>
      <c r="X82" s="1">
        <v>75</v>
      </c>
      <c r="Y82" s="1">
        <v>2</v>
      </c>
      <c r="AB82" s="1" t="s">
        <v>72</v>
      </c>
      <c r="AC82" s="1" t="s">
        <v>66</v>
      </c>
      <c r="AD82" s="1">
        <v>20</v>
      </c>
      <c r="AF82" s="1">
        <v>200</v>
      </c>
      <c r="AG82" s="1">
        <v>300</v>
      </c>
      <c r="AH82" s="1" t="s">
        <v>70</v>
      </c>
      <c r="AI82" s="1">
        <v>5000</v>
      </c>
      <c r="AJ82" s="1" t="s">
        <v>66</v>
      </c>
      <c r="AK82" s="1" t="s">
        <v>70</v>
      </c>
      <c r="AL82" s="1">
        <v>45000</v>
      </c>
      <c r="AM82" s="46">
        <f t="shared" si="20"/>
        <v>45000</v>
      </c>
      <c r="AN82" s="1" t="s">
        <v>100</v>
      </c>
      <c r="AO82" s="1" t="s">
        <v>73</v>
      </c>
      <c r="AP82" s="1" t="s">
        <v>73</v>
      </c>
      <c r="AQ82" s="1" t="s">
        <v>79</v>
      </c>
      <c r="AR82" s="1" t="s">
        <v>76</v>
      </c>
      <c r="AS82" s="1" t="s">
        <v>78</v>
      </c>
      <c r="AT82" s="1" t="s">
        <v>74</v>
      </c>
      <c r="AU82" s="1" t="s">
        <v>77</v>
      </c>
      <c r="AV82" s="1" t="s">
        <v>75</v>
      </c>
      <c r="AX82" s="3">
        <v>1</v>
      </c>
      <c r="AY82" s="30">
        <v>1</v>
      </c>
      <c r="AZ82" s="52" t="s">
        <v>66</v>
      </c>
      <c r="BB82" s="1"/>
      <c r="BC82" s="1" t="s">
        <v>70</v>
      </c>
      <c r="BD82" s="1">
        <v>5</v>
      </c>
      <c r="BH82" s="1" t="s">
        <v>66</v>
      </c>
      <c r="BL82" s="1" t="s">
        <v>186</v>
      </c>
      <c r="BM82" s="1" t="str">
        <f>TEXT(BL82,"mmmm")</f>
        <v>February</v>
      </c>
      <c r="BN82" s="1" t="s">
        <v>70</v>
      </c>
      <c r="BO82" s="1">
        <f t="shared" si="18"/>
        <v>5</v>
      </c>
    </row>
    <row r="83" spans="1:67" ht="15.75" customHeight="1">
      <c r="A83" s="2">
        <v>42157.505031273147</v>
      </c>
      <c r="B83" s="1" t="s">
        <v>61</v>
      </c>
      <c r="C83" s="1" t="s">
        <v>62</v>
      </c>
      <c r="D83" s="1" t="s">
        <v>63</v>
      </c>
      <c r="E83" s="1" t="s">
        <v>171</v>
      </c>
      <c r="F83" s="1">
        <v>5</v>
      </c>
      <c r="G83" s="1" t="s">
        <v>64</v>
      </c>
      <c r="I83" s="1" t="s">
        <v>65</v>
      </c>
      <c r="J83" s="1" t="s">
        <v>66</v>
      </c>
      <c r="L83" s="1" t="s">
        <v>67</v>
      </c>
      <c r="M83" s="1" t="s">
        <v>108</v>
      </c>
      <c r="N83" s="1" t="s">
        <v>68</v>
      </c>
      <c r="Q83" s="1">
        <v>900</v>
      </c>
      <c r="T83" s="1" t="s">
        <v>85</v>
      </c>
      <c r="U83" s="1" t="s">
        <v>70</v>
      </c>
      <c r="V83" s="1" t="s">
        <v>66</v>
      </c>
      <c r="W83" s="1">
        <v>1400</v>
      </c>
      <c r="X83" s="1">
        <v>100</v>
      </c>
      <c r="Y83" s="1">
        <v>1</v>
      </c>
      <c r="AB83" s="1" t="s">
        <v>72</v>
      </c>
      <c r="AC83" s="1" t="s">
        <v>66</v>
      </c>
      <c r="AD83" s="1">
        <v>40</v>
      </c>
      <c r="AF83" s="1">
        <v>0</v>
      </c>
      <c r="AG83" s="1">
        <v>0</v>
      </c>
      <c r="AH83" s="1" t="s">
        <v>66</v>
      </c>
      <c r="AJ83" s="1" t="s">
        <v>70</v>
      </c>
      <c r="AK83" s="1" t="s">
        <v>70</v>
      </c>
      <c r="AL83" s="1">
        <v>60000</v>
      </c>
      <c r="AM83" s="46">
        <f t="shared" si="20"/>
        <v>60000</v>
      </c>
      <c r="AN83" s="1" t="s">
        <v>73</v>
      </c>
      <c r="AO83" s="1" t="s">
        <v>73</v>
      </c>
      <c r="AP83" s="1" t="s">
        <v>73</v>
      </c>
      <c r="AQ83" s="1" t="s">
        <v>76</v>
      </c>
      <c r="AR83" s="1" t="s">
        <v>79</v>
      </c>
      <c r="AS83" s="1" t="s">
        <v>75</v>
      </c>
      <c r="AT83" s="1" t="s">
        <v>77</v>
      </c>
      <c r="AU83" s="1" t="s">
        <v>78</v>
      </c>
      <c r="AV83" s="1" t="s">
        <v>74</v>
      </c>
      <c r="AW83" s="1" t="s">
        <v>257</v>
      </c>
      <c r="AX83" s="1">
        <v>100</v>
      </c>
      <c r="AY83" s="30">
        <v>1</v>
      </c>
      <c r="AZ83" s="52" t="s">
        <v>70</v>
      </c>
      <c r="BA83" s="1" t="s">
        <v>63</v>
      </c>
      <c r="BB83" s="1" t="str">
        <f t="shared" si="21"/>
        <v>More than 0.25 FTE, not exceeding 0.5 FTE (20 hours)</v>
      </c>
      <c r="BE83" s="1" t="s">
        <v>66</v>
      </c>
      <c r="BG83" s="1">
        <v>5</v>
      </c>
      <c r="BH83" s="1" t="s">
        <v>66</v>
      </c>
      <c r="BI83" s="1" t="s">
        <v>103</v>
      </c>
      <c r="BJ83" s="57" t="str">
        <f t="shared" ref="BJ83:BJ85" si="25">TEXT(BI83,"mmmm")</f>
        <v>May</v>
      </c>
      <c r="BK83" s="1" t="s">
        <v>70</v>
      </c>
      <c r="BO83" s="1">
        <f t="shared" si="18"/>
        <v>5</v>
      </c>
    </row>
    <row r="84" spans="1:67" ht="15.75" customHeight="1">
      <c r="A84" s="2">
        <v>42157.525658171297</v>
      </c>
      <c r="B84" s="1" t="s">
        <v>61</v>
      </c>
      <c r="C84" s="1" t="s">
        <v>104</v>
      </c>
      <c r="D84" s="1" t="s">
        <v>105</v>
      </c>
      <c r="G84" s="1" t="s">
        <v>93</v>
      </c>
      <c r="I84" s="1" t="s">
        <v>107</v>
      </c>
      <c r="J84" s="1" t="s">
        <v>66</v>
      </c>
      <c r="L84" s="1" t="s">
        <v>67</v>
      </c>
      <c r="M84" s="1" t="s">
        <v>108</v>
      </c>
      <c r="N84" s="1" t="s">
        <v>68</v>
      </c>
      <c r="Q84" s="1">
        <v>850</v>
      </c>
      <c r="T84" s="1" t="s">
        <v>69</v>
      </c>
      <c r="U84" s="1" t="s">
        <v>70</v>
      </c>
      <c r="V84" s="1" t="s">
        <v>66</v>
      </c>
      <c r="W84" s="1">
        <v>1000</v>
      </c>
      <c r="X84" s="1">
        <v>350</v>
      </c>
      <c r="Y84" s="1" t="s">
        <v>109</v>
      </c>
      <c r="AB84" s="1" t="s">
        <v>72</v>
      </c>
      <c r="AC84" s="1" t="s">
        <v>66</v>
      </c>
      <c r="AD84" s="1">
        <v>45</v>
      </c>
      <c r="AF84" s="1">
        <v>150</v>
      </c>
      <c r="AG84" s="1">
        <v>1500</v>
      </c>
      <c r="AH84" s="1" t="s">
        <v>66</v>
      </c>
      <c r="AJ84" s="1" t="s">
        <v>70</v>
      </c>
      <c r="AK84" s="1" t="s">
        <v>66</v>
      </c>
      <c r="AM84" s="47"/>
      <c r="AN84" s="1" t="s">
        <v>73</v>
      </c>
      <c r="AO84" s="1" t="s">
        <v>73</v>
      </c>
      <c r="AP84" s="1" t="s">
        <v>73</v>
      </c>
      <c r="AQ84" s="1" t="s">
        <v>79</v>
      </c>
      <c r="AR84" s="1" t="s">
        <v>76</v>
      </c>
      <c r="AS84" s="1" t="s">
        <v>78</v>
      </c>
      <c r="AT84" s="1" t="s">
        <v>74</v>
      </c>
      <c r="AU84" s="1" t="s">
        <v>77</v>
      </c>
      <c r="AV84" s="1" t="s">
        <v>75</v>
      </c>
      <c r="AW84" s="1" t="s">
        <v>258</v>
      </c>
      <c r="AX84" s="1">
        <v>100</v>
      </c>
      <c r="AY84" s="30">
        <v>1</v>
      </c>
      <c r="AZ84" s="52" t="s">
        <v>70</v>
      </c>
      <c r="BA84" s="1" t="s">
        <v>105</v>
      </c>
      <c r="BB84" s="1" t="str">
        <f t="shared" si="21"/>
        <v>More than 0.5 FTE, not exceeding 0.75 FTE (30 hours)</v>
      </c>
      <c r="BE84" s="1" t="s">
        <v>66</v>
      </c>
      <c r="BF84" s="1" t="s">
        <v>101</v>
      </c>
      <c r="BG84" s="1">
        <v>5</v>
      </c>
      <c r="BH84" s="1" t="s">
        <v>66</v>
      </c>
      <c r="BI84" s="1" t="s">
        <v>103</v>
      </c>
      <c r="BJ84" s="57" t="str">
        <f t="shared" si="25"/>
        <v>May</v>
      </c>
      <c r="BK84" s="1" t="s">
        <v>70</v>
      </c>
      <c r="BO84" s="1">
        <f t="shared" si="18"/>
        <v>5</v>
      </c>
    </row>
    <row r="85" spans="1:67" ht="15.75" customHeight="1">
      <c r="A85" s="2">
        <v>42157.527849803242</v>
      </c>
      <c r="B85" s="1" t="s">
        <v>61</v>
      </c>
      <c r="C85" s="1" t="s">
        <v>62</v>
      </c>
      <c r="D85" s="1" t="s">
        <v>63</v>
      </c>
      <c r="G85" s="1" t="s">
        <v>64</v>
      </c>
      <c r="I85" s="1" t="s">
        <v>65</v>
      </c>
      <c r="J85" s="1" t="s">
        <v>66</v>
      </c>
      <c r="L85" s="1" t="s">
        <v>67</v>
      </c>
      <c r="M85" s="1" t="s">
        <v>108</v>
      </c>
      <c r="N85" s="1" t="s">
        <v>68</v>
      </c>
      <c r="Q85" s="1">
        <v>700</v>
      </c>
      <c r="T85" s="1" t="s">
        <v>69</v>
      </c>
      <c r="U85" s="1" t="s">
        <v>70</v>
      </c>
      <c r="V85" s="1" t="s">
        <v>70</v>
      </c>
      <c r="W85" s="1">
        <v>1600</v>
      </c>
      <c r="X85" s="1">
        <v>150</v>
      </c>
      <c r="Y85" s="1">
        <v>1</v>
      </c>
      <c r="AB85" s="1" t="s">
        <v>72</v>
      </c>
      <c r="AC85" s="1" t="s">
        <v>66</v>
      </c>
      <c r="AD85" s="1">
        <v>40</v>
      </c>
      <c r="AH85" s="1" t="s">
        <v>70</v>
      </c>
      <c r="AI85" s="1">
        <v>1600</v>
      </c>
      <c r="AJ85" s="1" t="s">
        <v>66</v>
      </c>
      <c r="AK85" s="1" t="s">
        <v>70</v>
      </c>
      <c r="AL85" s="1">
        <v>75000</v>
      </c>
      <c r="AM85" s="46">
        <f t="shared" si="20"/>
        <v>75000</v>
      </c>
      <c r="AN85" s="1" t="s">
        <v>73</v>
      </c>
      <c r="AO85" s="1" t="s">
        <v>73</v>
      </c>
      <c r="AP85" s="1" t="s">
        <v>73</v>
      </c>
      <c r="AQ85" s="1" t="s">
        <v>75</v>
      </c>
      <c r="AR85" s="1" t="s">
        <v>76</v>
      </c>
      <c r="AS85" s="1" t="s">
        <v>79</v>
      </c>
      <c r="AT85" s="1" t="s">
        <v>74</v>
      </c>
      <c r="AU85" s="1" t="s">
        <v>78</v>
      </c>
      <c r="AV85" s="1" t="s">
        <v>77</v>
      </c>
      <c r="AW85" s="1" t="s">
        <v>259</v>
      </c>
      <c r="AZ85" s="52" t="s">
        <v>70</v>
      </c>
      <c r="BA85" s="1" t="s">
        <v>63</v>
      </c>
      <c r="BB85" s="1" t="str">
        <f t="shared" si="21"/>
        <v>More than 0.25 FTE, not exceeding 0.5 FTE (20 hours)</v>
      </c>
      <c r="BE85" s="1" t="s">
        <v>66</v>
      </c>
      <c r="BG85" s="1">
        <v>5</v>
      </c>
      <c r="BH85" s="1" t="s">
        <v>66</v>
      </c>
      <c r="BI85" s="1" t="s">
        <v>260</v>
      </c>
      <c r="BJ85" s="57" t="str">
        <f t="shared" si="25"/>
        <v>April</v>
      </c>
      <c r="BK85" s="1" t="s">
        <v>70</v>
      </c>
      <c r="BO85" s="1">
        <f t="shared" si="18"/>
        <v>5</v>
      </c>
    </row>
    <row r="86" spans="1:67" ht="15.75" customHeight="1">
      <c r="A86" s="2">
        <v>42157.586876041663</v>
      </c>
      <c r="B86" s="1" t="s">
        <v>61</v>
      </c>
      <c r="C86" s="1" t="s">
        <v>104</v>
      </c>
      <c r="D86" s="1" t="s">
        <v>63</v>
      </c>
      <c r="E86" s="1" t="s">
        <v>171</v>
      </c>
      <c r="F86" s="1">
        <v>15</v>
      </c>
      <c r="G86" s="1" t="s">
        <v>93</v>
      </c>
      <c r="H86" s="1">
        <v>20</v>
      </c>
      <c r="I86" s="1" t="s">
        <v>65</v>
      </c>
      <c r="J86" s="1" t="s">
        <v>66</v>
      </c>
      <c r="L86" s="1" t="s">
        <v>98</v>
      </c>
      <c r="M86" s="1">
        <v>3</v>
      </c>
      <c r="N86" s="1" t="s">
        <v>99</v>
      </c>
      <c r="Q86" s="1">
        <v>1150</v>
      </c>
      <c r="T86" s="1" t="s">
        <v>69</v>
      </c>
      <c r="U86" s="1" t="s">
        <v>70</v>
      </c>
      <c r="V86" s="1" t="s">
        <v>66</v>
      </c>
      <c r="W86" s="1">
        <v>2000</v>
      </c>
      <c r="X86" s="1">
        <v>120</v>
      </c>
      <c r="Y86" s="1">
        <v>1</v>
      </c>
      <c r="AB86" s="1" t="s">
        <v>72</v>
      </c>
      <c r="AC86" s="1" t="s">
        <v>66</v>
      </c>
      <c r="AD86" s="1">
        <v>40</v>
      </c>
      <c r="AF86" s="1">
        <v>200</v>
      </c>
      <c r="AG86" s="1">
        <v>0</v>
      </c>
      <c r="AH86" s="1" t="s">
        <v>70</v>
      </c>
      <c r="AI86" s="1">
        <v>18000</v>
      </c>
      <c r="AJ86" s="1" t="s">
        <v>70</v>
      </c>
      <c r="AK86" s="1" t="s">
        <v>70</v>
      </c>
      <c r="AL86" s="1">
        <v>40000</v>
      </c>
      <c r="AM86" s="46">
        <f t="shared" si="20"/>
        <v>40000</v>
      </c>
      <c r="AN86" s="1" t="s">
        <v>261</v>
      </c>
      <c r="AO86" s="1" t="s">
        <v>73</v>
      </c>
      <c r="AP86" s="1" t="s">
        <v>73</v>
      </c>
      <c r="AQ86" s="1" t="s">
        <v>75</v>
      </c>
      <c r="AR86" s="1" t="s">
        <v>76</v>
      </c>
      <c r="AS86" s="1" t="s">
        <v>78</v>
      </c>
      <c r="AT86" s="1" t="s">
        <v>74</v>
      </c>
      <c r="AU86" s="1" t="s">
        <v>77</v>
      </c>
      <c r="AV86" s="1" t="s">
        <v>79</v>
      </c>
      <c r="AX86" s="1">
        <v>80</v>
      </c>
      <c r="AY86" s="30">
        <v>0.8</v>
      </c>
      <c r="AZ86" s="52" t="s">
        <v>66</v>
      </c>
      <c r="BB86" s="1"/>
      <c r="BC86" s="1" t="s">
        <v>66</v>
      </c>
      <c r="BD86" s="1">
        <v>5</v>
      </c>
      <c r="BH86" s="1" t="s">
        <v>66</v>
      </c>
      <c r="BL86" s="1" t="s">
        <v>103</v>
      </c>
      <c r="BM86" s="1" t="str">
        <f t="shared" ref="BM86" si="26">TEXT(BL86,"mmmm")</f>
        <v>May</v>
      </c>
      <c r="BN86" s="1" t="s">
        <v>66</v>
      </c>
      <c r="BO86" s="1">
        <f t="shared" si="18"/>
        <v>5</v>
      </c>
    </row>
    <row r="87" spans="1:67" ht="15.75" customHeight="1">
      <c r="A87" s="2">
        <v>42157.618028935191</v>
      </c>
      <c r="B87" s="1" t="s">
        <v>61</v>
      </c>
      <c r="C87" s="1" t="s">
        <v>104</v>
      </c>
      <c r="D87" s="1" t="s">
        <v>92</v>
      </c>
      <c r="G87" s="1" t="s">
        <v>64</v>
      </c>
      <c r="I87" s="1" t="s">
        <v>125</v>
      </c>
      <c r="J87" s="1" t="s">
        <v>66</v>
      </c>
      <c r="L87" s="1" t="s">
        <v>98</v>
      </c>
      <c r="M87" s="1" t="s">
        <v>108</v>
      </c>
      <c r="N87" s="1" t="s">
        <v>68</v>
      </c>
      <c r="Q87" s="1">
        <v>725</v>
      </c>
      <c r="T87" s="1" t="s">
        <v>85</v>
      </c>
      <c r="U87" s="1" t="s">
        <v>70</v>
      </c>
      <c r="V87" s="1" t="s">
        <v>66</v>
      </c>
      <c r="W87" s="1">
        <v>1728.11</v>
      </c>
      <c r="X87" s="1">
        <v>35</v>
      </c>
      <c r="Y87" s="1">
        <v>1</v>
      </c>
      <c r="AB87" s="1" t="s">
        <v>72</v>
      </c>
      <c r="AC87" s="1" t="s">
        <v>66</v>
      </c>
      <c r="AF87" s="1">
        <v>200</v>
      </c>
      <c r="AG87" s="1">
        <v>0</v>
      </c>
      <c r="AH87" s="1" t="s">
        <v>66</v>
      </c>
      <c r="AJ87" s="1" t="s">
        <v>70</v>
      </c>
      <c r="AK87" s="1" t="s">
        <v>66</v>
      </c>
      <c r="AM87" s="47"/>
      <c r="AN87" s="1" t="s">
        <v>73</v>
      </c>
      <c r="AO87" s="1" t="s">
        <v>73</v>
      </c>
      <c r="AP87" s="1" t="s">
        <v>73</v>
      </c>
      <c r="AQ87" s="1" t="s">
        <v>75</v>
      </c>
      <c r="AR87" s="1" t="s">
        <v>76</v>
      </c>
      <c r="AS87" s="1" t="s">
        <v>77</v>
      </c>
      <c r="AT87" s="1" t="s">
        <v>79</v>
      </c>
      <c r="AU87" s="1" t="s">
        <v>74</v>
      </c>
      <c r="AV87" s="1" t="s">
        <v>78</v>
      </c>
      <c r="AX87" s="3">
        <v>0.8</v>
      </c>
      <c r="AY87" s="30">
        <v>0.8</v>
      </c>
      <c r="AZ87" s="52" t="s">
        <v>66</v>
      </c>
      <c r="BB87" s="1"/>
      <c r="BC87" s="1" t="s">
        <v>66</v>
      </c>
      <c r="BD87" s="1">
        <v>3</v>
      </c>
      <c r="BH87" s="1" t="s">
        <v>66</v>
      </c>
      <c r="BM87" s="1"/>
      <c r="BN87" s="1" t="s">
        <v>70</v>
      </c>
      <c r="BO87" s="1">
        <f t="shared" si="18"/>
        <v>3</v>
      </c>
    </row>
    <row r="88" spans="1:67" ht="15.75" customHeight="1">
      <c r="A88" s="2">
        <v>42157.629916562495</v>
      </c>
      <c r="B88" s="1" t="s">
        <v>61</v>
      </c>
      <c r="C88" s="1" t="s">
        <v>62</v>
      </c>
      <c r="D88" s="1" t="s">
        <v>63</v>
      </c>
      <c r="G88" s="1" t="s">
        <v>64</v>
      </c>
      <c r="I88" s="1" t="s">
        <v>107</v>
      </c>
      <c r="J88" s="1" t="s">
        <v>66</v>
      </c>
      <c r="Q88" s="1">
        <v>500</v>
      </c>
      <c r="T88" s="1" t="s">
        <v>85</v>
      </c>
      <c r="U88" s="1" t="s">
        <v>70</v>
      </c>
      <c r="V88" s="1" t="s">
        <v>66</v>
      </c>
      <c r="W88" s="1">
        <v>2000</v>
      </c>
      <c r="X88" s="1">
        <v>150</v>
      </c>
      <c r="Y88" s="1">
        <v>2</v>
      </c>
      <c r="AB88" s="1" t="s">
        <v>220</v>
      </c>
      <c r="AC88" s="1" t="s">
        <v>70</v>
      </c>
      <c r="AD88" s="1">
        <v>50</v>
      </c>
      <c r="AG88" s="1">
        <v>750</v>
      </c>
      <c r="AH88" s="1" t="s">
        <v>70</v>
      </c>
      <c r="AI88" s="1">
        <v>10000</v>
      </c>
      <c r="AJ88" s="1" t="s">
        <v>66</v>
      </c>
      <c r="AK88" s="1" t="s">
        <v>70</v>
      </c>
      <c r="AM88" s="47"/>
      <c r="AN88" s="1" t="s">
        <v>73</v>
      </c>
      <c r="AO88" s="1" t="s">
        <v>73</v>
      </c>
      <c r="AP88" s="1" t="s">
        <v>73</v>
      </c>
      <c r="AQ88" s="1" t="s">
        <v>75</v>
      </c>
      <c r="AR88" s="1" t="s">
        <v>79</v>
      </c>
      <c r="AS88" s="1" t="s">
        <v>74</v>
      </c>
      <c r="AT88" s="1" t="s">
        <v>78</v>
      </c>
      <c r="AU88" s="1" t="s">
        <v>77</v>
      </c>
      <c r="AV88" s="1" t="s">
        <v>76</v>
      </c>
      <c r="AX88" s="1">
        <v>100</v>
      </c>
      <c r="AY88" s="30">
        <v>1</v>
      </c>
      <c r="AZ88" s="52" t="s">
        <v>70</v>
      </c>
      <c r="BA88" s="1" t="s">
        <v>92</v>
      </c>
      <c r="BB88" s="1" t="str">
        <f t="shared" si="21"/>
        <v>Not exceeding 0.25 FTE (10 hours)</v>
      </c>
      <c r="BE88" s="1" t="s">
        <v>66</v>
      </c>
      <c r="BG88" s="1">
        <v>5</v>
      </c>
      <c r="BH88" s="1" t="s">
        <v>66</v>
      </c>
      <c r="BI88" s="1" t="s">
        <v>159</v>
      </c>
      <c r="BJ88" s="57" t="str">
        <f t="shared" ref="BJ88" si="27">TEXT(BI88,"mmmm")</f>
        <v>March</v>
      </c>
      <c r="BK88" s="1" t="s">
        <v>70</v>
      </c>
      <c r="BO88" s="1">
        <f t="shared" si="18"/>
        <v>5</v>
      </c>
    </row>
    <row r="89" spans="1:67" ht="15.75" customHeight="1">
      <c r="A89" s="2">
        <v>42157.656422280095</v>
      </c>
      <c r="B89" s="1" t="s">
        <v>61</v>
      </c>
      <c r="C89" s="1" t="s">
        <v>62</v>
      </c>
      <c r="D89" s="1" t="s">
        <v>63</v>
      </c>
      <c r="G89" s="1" t="s">
        <v>93</v>
      </c>
      <c r="I89" s="1" t="s">
        <v>107</v>
      </c>
      <c r="J89" s="1" t="s">
        <v>66</v>
      </c>
      <c r="L89" s="1" t="s">
        <v>94</v>
      </c>
      <c r="M89" s="1">
        <v>1</v>
      </c>
      <c r="N89" s="1" t="s">
        <v>99</v>
      </c>
      <c r="Q89" s="1">
        <v>600</v>
      </c>
      <c r="T89" s="1" t="s">
        <v>85</v>
      </c>
      <c r="U89" s="1" t="s">
        <v>70</v>
      </c>
      <c r="V89" s="1" t="s">
        <v>66</v>
      </c>
      <c r="W89" s="1">
        <v>1600</v>
      </c>
      <c r="X89" s="1">
        <v>100</v>
      </c>
      <c r="Y89" s="1">
        <v>2</v>
      </c>
      <c r="AB89" s="1" t="s">
        <v>72</v>
      </c>
      <c r="AD89" s="1">
        <v>20</v>
      </c>
      <c r="AF89" s="1">
        <v>200</v>
      </c>
      <c r="AG89" s="1">
        <v>1000</v>
      </c>
      <c r="AH89" s="1" t="s">
        <v>66</v>
      </c>
      <c r="AJ89" s="1" t="s">
        <v>70</v>
      </c>
      <c r="AK89" s="1" t="s">
        <v>66</v>
      </c>
      <c r="AM89" s="47"/>
      <c r="AN89" s="1" t="s">
        <v>110</v>
      </c>
      <c r="AO89" s="1" t="s">
        <v>110</v>
      </c>
      <c r="AP89" s="1" t="s">
        <v>110</v>
      </c>
      <c r="AQ89" s="1" t="s">
        <v>75</v>
      </c>
      <c r="AR89" s="1" t="s">
        <v>76</v>
      </c>
      <c r="AS89" s="1" t="s">
        <v>77</v>
      </c>
      <c r="AT89" s="1" t="s">
        <v>74</v>
      </c>
      <c r="AU89" s="1" t="s">
        <v>78</v>
      </c>
      <c r="AV89" s="1" t="s">
        <v>79</v>
      </c>
      <c r="AX89" s="1">
        <v>100</v>
      </c>
      <c r="AY89" s="30">
        <v>1</v>
      </c>
      <c r="AZ89" s="52" t="s">
        <v>70</v>
      </c>
      <c r="BA89" s="1" t="s">
        <v>63</v>
      </c>
      <c r="BB89" s="1" t="str">
        <f t="shared" si="21"/>
        <v>More than 0.25 FTE, not exceeding 0.5 FTE (20 hours)</v>
      </c>
      <c r="BE89" s="1" t="s">
        <v>66</v>
      </c>
      <c r="BG89" s="1">
        <v>5</v>
      </c>
      <c r="BH89" s="1" t="s">
        <v>66</v>
      </c>
      <c r="BJ89" s="57"/>
      <c r="BK89" s="1" t="s">
        <v>70</v>
      </c>
      <c r="BO89" s="1">
        <f t="shared" si="18"/>
        <v>5</v>
      </c>
    </row>
    <row r="90" spans="1:67" ht="15.75" customHeight="1">
      <c r="A90" s="2">
        <v>42157.696499780097</v>
      </c>
      <c r="B90" s="1" t="s">
        <v>61</v>
      </c>
      <c r="C90" s="1" t="s">
        <v>62</v>
      </c>
      <c r="D90" s="1" t="s">
        <v>92</v>
      </c>
      <c r="E90" s="1" t="s">
        <v>106</v>
      </c>
      <c r="F90" s="1">
        <v>1</v>
      </c>
      <c r="G90" s="1" t="s">
        <v>64</v>
      </c>
      <c r="I90" s="1" t="s">
        <v>151</v>
      </c>
      <c r="J90" s="1" t="s">
        <v>66</v>
      </c>
      <c r="L90" s="1" t="s">
        <v>94</v>
      </c>
      <c r="M90" s="1">
        <v>1</v>
      </c>
      <c r="N90" s="1" t="s">
        <v>68</v>
      </c>
      <c r="Q90" s="1">
        <v>600</v>
      </c>
      <c r="T90" s="1" t="s">
        <v>69</v>
      </c>
      <c r="U90" s="1" t="s">
        <v>70</v>
      </c>
      <c r="V90" s="1" t="s">
        <v>66</v>
      </c>
      <c r="W90" s="1">
        <v>1700</v>
      </c>
      <c r="Y90" s="1">
        <v>2</v>
      </c>
      <c r="AB90" s="1" t="s">
        <v>72</v>
      </c>
      <c r="AC90" s="1" t="s">
        <v>70</v>
      </c>
      <c r="AF90" s="1">
        <v>50</v>
      </c>
      <c r="AG90" s="1">
        <v>1000</v>
      </c>
      <c r="AH90" s="1" t="s">
        <v>70</v>
      </c>
      <c r="AI90" s="1">
        <v>150</v>
      </c>
      <c r="AJ90" s="1" t="s">
        <v>66</v>
      </c>
      <c r="AK90" s="1" t="s">
        <v>70</v>
      </c>
      <c r="AL90" s="1">
        <v>150000</v>
      </c>
      <c r="AM90" s="46">
        <f t="shared" si="20"/>
        <v>150000</v>
      </c>
      <c r="AN90" s="1" t="s">
        <v>262</v>
      </c>
      <c r="AO90" s="1" t="s">
        <v>100</v>
      </c>
      <c r="AP90" s="1" t="s">
        <v>100</v>
      </c>
      <c r="AQ90" s="1" t="s">
        <v>76</v>
      </c>
      <c r="AR90" s="1" t="s">
        <v>75</v>
      </c>
      <c r="AS90" s="1" t="s">
        <v>77</v>
      </c>
      <c r="AT90" s="1" t="s">
        <v>78</v>
      </c>
      <c r="AU90" s="1" t="s">
        <v>74</v>
      </c>
      <c r="AV90" s="1" t="s">
        <v>79</v>
      </c>
      <c r="AX90" s="1">
        <v>100</v>
      </c>
      <c r="AY90" s="30">
        <v>1</v>
      </c>
      <c r="AZ90" s="52" t="s">
        <v>66</v>
      </c>
      <c r="BB90" s="1"/>
      <c r="BC90" s="1" t="s">
        <v>70</v>
      </c>
      <c r="BD90" s="1">
        <v>5</v>
      </c>
      <c r="BH90" s="1" t="s">
        <v>66</v>
      </c>
      <c r="BM90" s="1"/>
      <c r="BN90" s="1" t="s">
        <v>66</v>
      </c>
      <c r="BO90" s="1">
        <f t="shared" si="18"/>
        <v>5</v>
      </c>
    </row>
    <row r="91" spans="1:67" ht="15.75" customHeight="1">
      <c r="A91" s="2">
        <v>42158.399427557873</v>
      </c>
      <c r="B91" s="1" t="s">
        <v>61</v>
      </c>
      <c r="C91" s="1" t="s">
        <v>62</v>
      </c>
      <c r="D91" s="1" t="s">
        <v>92</v>
      </c>
      <c r="G91" s="1" t="s">
        <v>64</v>
      </c>
      <c r="I91" s="1" t="s">
        <v>151</v>
      </c>
      <c r="J91" s="1" t="s">
        <v>66</v>
      </c>
      <c r="L91" s="1" t="s">
        <v>98</v>
      </c>
      <c r="M91" s="1">
        <v>3</v>
      </c>
      <c r="N91" s="1" t="s">
        <v>68</v>
      </c>
      <c r="Q91" s="1">
        <v>300</v>
      </c>
      <c r="T91" s="1" t="s">
        <v>69</v>
      </c>
      <c r="U91" s="1" t="s">
        <v>70</v>
      </c>
      <c r="V91" s="1" t="s">
        <v>66</v>
      </c>
      <c r="W91" s="1">
        <v>837</v>
      </c>
      <c r="Y91" s="1" t="s">
        <v>71</v>
      </c>
      <c r="AB91" s="1" t="s">
        <v>220</v>
      </c>
      <c r="AC91" s="1" t="s">
        <v>70</v>
      </c>
      <c r="AD91" s="1">
        <v>20</v>
      </c>
      <c r="AF91" s="1">
        <v>200</v>
      </c>
      <c r="AG91" s="1">
        <v>500</v>
      </c>
      <c r="AH91" s="1" t="s">
        <v>66</v>
      </c>
      <c r="AJ91" s="1" t="s">
        <v>70</v>
      </c>
      <c r="AK91" s="1" t="s">
        <v>70</v>
      </c>
      <c r="AL91" s="1">
        <v>30000</v>
      </c>
      <c r="AM91" s="46">
        <f t="shared" si="20"/>
        <v>30000</v>
      </c>
      <c r="AN91" s="1" t="s">
        <v>73</v>
      </c>
      <c r="AO91" s="1" t="s">
        <v>73</v>
      </c>
      <c r="AP91" s="1" t="s">
        <v>73</v>
      </c>
      <c r="AQ91" s="1" t="s">
        <v>79</v>
      </c>
      <c r="AR91" s="1" t="s">
        <v>75</v>
      </c>
      <c r="AS91" s="1" t="s">
        <v>74</v>
      </c>
      <c r="AT91" s="1" t="s">
        <v>77</v>
      </c>
      <c r="AU91" s="1" t="s">
        <v>76</v>
      </c>
      <c r="AV91" s="1" t="s">
        <v>78</v>
      </c>
      <c r="AX91" s="1">
        <v>100</v>
      </c>
      <c r="AY91" s="30">
        <v>1</v>
      </c>
      <c r="AZ91" s="52" t="s">
        <v>70</v>
      </c>
      <c r="BA91" s="1" t="s">
        <v>92</v>
      </c>
      <c r="BB91" s="1" t="str">
        <f t="shared" si="21"/>
        <v>Not exceeding 0.25 FTE (10 hours)</v>
      </c>
      <c r="BE91" s="1" t="s">
        <v>66</v>
      </c>
      <c r="BG91" s="1">
        <v>5</v>
      </c>
      <c r="BH91" s="1" t="s">
        <v>66</v>
      </c>
      <c r="BI91" s="1" t="s">
        <v>102</v>
      </c>
      <c r="BJ91" s="57" t="str">
        <f t="shared" ref="BJ91:BJ93" si="28">TEXT(BI91,"mmmm")</f>
        <v>March</v>
      </c>
      <c r="BK91" s="1" t="s">
        <v>70</v>
      </c>
      <c r="BO91" s="1">
        <f t="shared" si="18"/>
        <v>5</v>
      </c>
    </row>
    <row r="92" spans="1:67" ht="15.75" customHeight="1">
      <c r="A92" s="2">
        <v>42158.454346666666</v>
      </c>
      <c r="B92" s="1" t="s">
        <v>61</v>
      </c>
      <c r="C92" s="1" t="s">
        <v>62</v>
      </c>
      <c r="D92" s="1">
        <v>0.67</v>
      </c>
      <c r="F92" s="1">
        <v>7</v>
      </c>
      <c r="G92" s="1" t="s">
        <v>64</v>
      </c>
      <c r="I92" s="1" t="s">
        <v>107</v>
      </c>
      <c r="J92" s="1" t="s">
        <v>66</v>
      </c>
      <c r="L92" s="1" t="s">
        <v>98</v>
      </c>
      <c r="M92" s="1" t="s">
        <v>108</v>
      </c>
      <c r="N92" s="1" t="s">
        <v>68</v>
      </c>
      <c r="Q92" s="1">
        <v>1400</v>
      </c>
      <c r="T92" s="1" t="s">
        <v>69</v>
      </c>
      <c r="U92" s="1" t="s">
        <v>70</v>
      </c>
      <c r="V92" s="1" t="s">
        <v>66</v>
      </c>
      <c r="W92" s="1">
        <v>1500</v>
      </c>
      <c r="X92" s="1">
        <v>170</v>
      </c>
      <c r="Y92" s="1">
        <v>2</v>
      </c>
      <c r="AB92" s="1" t="s">
        <v>72</v>
      </c>
      <c r="AC92" s="1" t="s">
        <v>66</v>
      </c>
      <c r="AD92" s="1">
        <v>30</v>
      </c>
      <c r="AF92" s="1">
        <v>0</v>
      </c>
      <c r="AG92" s="1">
        <v>1600</v>
      </c>
      <c r="AH92" s="1" t="s">
        <v>66</v>
      </c>
      <c r="AJ92" s="1" t="s">
        <v>70</v>
      </c>
      <c r="AK92" s="1" t="s">
        <v>66</v>
      </c>
      <c r="AM92" s="47"/>
      <c r="AN92" s="1" t="s">
        <v>73</v>
      </c>
      <c r="AO92" s="1" t="s">
        <v>73</v>
      </c>
      <c r="AP92" s="1" t="s">
        <v>73</v>
      </c>
      <c r="AQ92" s="1" t="s">
        <v>75</v>
      </c>
      <c r="AR92" s="1" t="s">
        <v>76</v>
      </c>
      <c r="AS92" s="1" t="s">
        <v>74</v>
      </c>
      <c r="AT92" s="1" t="s">
        <v>78</v>
      </c>
      <c r="AU92" s="1" t="s">
        <v>79</v>
      </c>
      <c r="AV92" s="1" t="s">
        <v>77</v>
      </c>
      <c r="AX92" s="1">
        <v>85</v>
      </c>
      <c r="AY92" s="30">
        <v>0.85</v>
      </c>
      <c r="AZ92" s="52" t="s">
        <v>70</v>
      </c>
      <c r="BA92" s="1" t="s">
        <v>63</v>
      </c>
      <c r="BB92" s="1" t="str">
        <f t="shared" si="21"/>
        <v>More than 0.25 FTE, not exceeding 0.5 FTE (20 hours)</v>
      </c>
      <c r="BE92" s="1" t="s">
        <v>70</v>
      </c>
      <c r="BF92" s="1" t="s">
        <v>101</v>
      </c>
      <c r="BG92" s="1">
        <v>5</v>
      </c>
      <c r="BH92" s="1" t="s">
        <v>66</v>
      </c>
      <c r="BI92" s="1" t="s">
        <v>120</v>
      </c>
      <c r="BJ92" s="57" t="str">
        <f t="shared" si="28"/>
        <v>April</v>
      </c>
      <c r="BK92" s="1" t="s">
        <v>70</v>
      </c>
      <c r="BO92" s="1">
        <f t="shared" si="18"/>
        <v>5</v>
      </c>
    </row>
    <row r="93" spans="1:67" ht="15.75" customHeight="1">
      <c r="A93" s="2">
        <v>42158.460617013887</v>
      </c>
      <c r="B93" s="1" t="s">
        <v>61</v>
      </c>
      <c r="C93" s="1" t="s">
        <v>62</v>
      </c>
      <c r="D93" s="1" t="s">
        <v>63</v>
      </c>
      <c r="G93" s="1" t="s">
        <v>93</v>
      </c>
      <c r="I93" s="1" t="s">
        <v>84</v>
      </c>
      <c r="J93" s="1" t="s">
        <v>66</v>
      </c>
      <c r="L93" s="1" t="s">
        <v>98</v>
      </c>
      <c r="M93" s="1">
        <v>2</v>
      </c>
      <c r="N93" s="1" t="s">
        <v>68</v>
      </c>
      <c r="Q93" s="1">
        <v>667</v>
      </c>
      <c r="T93" s="1" t="s">
        <v>69</v>
      </c>
      <c r="U93" s="1" t="s">
        <v>70</v>
      </c>
      <c r="V93" s="1" t="s">
        <v>66</v>
      </c>
      <c r="W93" s="1">
        <v>1740</v>
      </c>
      <c r="X93" s="1">
        <v>40</v>
      </c>
      <c r="Y93" s="1">
        <v>3</v>
      </c>
      <c r="AB93" s="1" t="s">
        <v>72</v>
      </c>
      <c r="AC93" s="1" t="s">
        <v>66</v>
      </c>
      <c r="AD93" s="1">
        <v>25</v>
      </c>
      <c r="AF93" s="1">
        <v>150</v>
      </c>
      <c r="AG93" s="1">
        <v>2000</v>
      </c>
      <c r="AH93" s="1" t="s">
        <v>66</v>
      </c>
      <c r="AJ93" s="1" t="s">
        <v>70</v>
      </c>
      <c r="AK93" s="1" t="s">
        <v>66</v>
      </c>
      <c r="AM93" s="47"/>
      <c r="AN93" s="1" t="s">
        <v>73</v>
      </c>
      <c r="AO93" s="1" t="s">
        <v>73</v>
      </c>
      <c r="AP93" s="1" t="s">
        <v>73</v>
      </c>
      <c r="AQ93" s="1" t="s">
        <v>79</v>
      </c>
      <c r="AR93" s="1" t="s">
        <v>75</v>
      </c>
      <c r="AS93" s="1" t="s">
        <v>78</v>
      </c>
      <c r="AT93" s="1" t="s">
        <v>74</v>
      </c>
      <c r="AU93" s="1" t="s">
        <v>77</v>
      </c>
      <c r="AV93" s="1" t="s">
        <v>76</v>
      </c>
      <c r="AX93" s="3">
        <v>0.88</v>
      </c>
      <c r="AY93" s="30">
        <v>0.88</v>
      </c>
      <c r="AZ93" s="52" t="s">
        <v>70</v>
      </c>
      <c r="BA93" s="1" t="s">
        <v>63</v>
      </c>
      <c r="BB93" s="1" t="str">
        <f t="shared" si="21"/>
        <v>More than 0.25 FTE, not exceeding 0.5 FTE (20 hours)</v>
      </c>
      <c r="BE93" s="1" t="s">
        <v>66</v>
      </c>
      <c r="BG93" s="1">
        <v>5</v>
      </c>
      <c r="BH93" s="1" t="s">
        <v>66</v>
      </c>
      <c r="BI93" s="1" t="s">
        <v>124</v>
      </c>
      <c r="BJ93" s="57" t="str">
        <f t="shared" si="28"/>
        <v>March</v>
      </c>
      <c r="BK93" s="1" t="s">
        <v>70</v>
      </c>
      <c r="BO93" s="1">
        <f t="shared" si="18"/>
        <v>5</v>
      </c>
    </row>
    <row r="94" spans="1:67" ht="15.75" customHeight="1">
      <c r="A94" s="2">
        <v>42158.462866041664</v>
      </c>
      <c r="B94" s="1" t="s">
        <v>61</v>
      </c>
      <c r="C94" s="1" t="s">
        <v>62</v>
      </c>
      <c r="D94" s="1" t="s">
        <v>92</v>
      </c>
      <c r="E94" s="1" t="s">
        <v>171</v>
      </c>
      <c r="F94" s="1">
        <v>7</v>
      </c>
      <c r="G94" s="1" t="s">
        <v>64</v>
      </c>
      <c r="I94" s="1" t="s">
        <v>84</v>
      </c>
      <c r="J94" s="1" t="s">
        <v>66</v>
      </c>
      <c r="L94" s="1" t="s">
        <v>67</v>
      </c>
      <c r="M94" s="1">
        <v>1</v>
      </c>
      <c r="N94" s="1" t="s">
        <v>68</v>
      </c>
      <c r="Q94" s="1">
        <v>779</v>
      </c>
      <c r="T94" s="1" t="s">
        <v>85</v>
      </c>
      <c r="U94" s="1" t="s">
        <v>70</v>
      </c>
      <c r="V94" s="1" t="s">
        <v>66</v>
      </c>
      <c r="W94" s="1">
        <v>900</v>
      </c>
      <c r="X94" s="1">
        <v>50</v>
      </c>
      <c r="Y94" s="1">
        <v>2</v>
      </c>
      <c r="AB94" s="1" t="s">
        <v>72</v>
      </c>
      <c r="AC94" s="1" t="s">
        <v>66</v>
      </c>
      <c r="AD94" s="1">
        <v>40</v>
      </c>
      <c r="AF94" s="1">
        <v>160</v>
      </c>
      <c r="AG94" s="1">
        <v>0</v>
      </c>
      <c r="AH94" s="1" t="s">
        <v>66</v>
      </c>
      <c r="AJ94" s="1" t="s">
        <v>66</v>
      </c>
      <c r="AK94" s="1" t="s">
        <v>70</v>
      </c>
      <c r="AL94" s="4">
        <v>23000</v>
      </c>
      <c r="AM94" s="46">
        <f t="shared" si="20"/>
        <v>23000</v>
      </c>
      <c r="AN94" s="1" t="s">
        <v>263</v>
      </c>
      <c r="AO94" s="1" t="s">
        <v>73</v>
      </c>
      <c r="AP94" s="1" t="s">
        <v>264</v>
      </c>
      <c r="AQ94" s="1" t="s">
        <v>75</v>
      </c>
      <c r="AR94" s="1" t="s">
        <v>74</v>
      </c>
      <c r="AS94" s="1" t="s">
        <v>79</v>
      </c>
      <c r="AT94" s="1" t="s">
        <v>78</v>
      </c>
      <c r="AU94" s="1" t="s">
        <v>77</v>
      </c>
      <c r="AV94" s="1" t="s">
        <v>76</v>
      </c>
      <c r="AW94" s="1" t="s">
        <v>265</v>
      </c>
      <c r="AX94" s="1">
        <v>90</v>
      </c>
      <c r="AY94" s="30">
        <v>0.9</v>
      </c>
      <c r="AZ94" s="52" t="s">
        <v>66</v>
      </c>
      <c r="BB94" s="1"/>
      <c r="BC94" s="1" t="s">
        <v>70</v>
      </c>
      <c r="BD94" s="1">
        <v>5</v>
      </c>
      <c r="BH94" s="1" t="s">
        <v>66</v>
      </c>
      <c r="BL94" s="1" t="s">
        <v>120</v>
      </c>
      <c r="BM94" s="1" t="str">
        <f>TEXT(BL94,"mmmm")</f>
        <v>April</v>
      </c>
      <c r="BN94" s="1" t="s">
        <v>70</v>
      </c>
      <c r="BO94" s="1">
        <f t="shared" si="18"/>
        <v>5</v>
      </c>
    </row>
    <row r="95" spans="1:67" ht="15.75" customHeight="1">
      <c r="A95" s="2">
        <v>42158.48214555555</v>
      </c>
      <c r="B95" s="1" t="s">
        <v>61</v>
      </c>
      <c r="C95" s="1" t="s">
        <v>62</v>
      </c>
      <c r="D95" s="1" t="s">
        <v>63</v>
      </c>
      <c r="G95" s="1" t="s">
        <v>83</v>
      </c>
      <c r="H95" s="1">
        <v>300</v>
      </c>
      <c r="I95" s="1" t="s">
        <v>84</v>
      </c>
      <c r="J95" s="1" t="s">
        <v>66</v>
      </c>
      <c r="L95" s="1" t="s">
        <v>98</v>
      </c>
      <c r="M95" s="1" t="s">
        <v>108</v>
      </c>
      <c r="N95" s="1" t="s">
        <v>99</v>
      </c>
      <c r="Q95" s="1">
        <v>0</v>
      </c>
      <c r="T95" s="1" t="s">
        <v>85</v>
      </c>
      <c r="U95" s="1" t="s">
        <v>70</v>
      </c>
      <c r="V95" s="1" t="s">
        <v>66</v>
      </c>
      <c r="W95" s="1">
        <v>1500</v>
      </c>
      <c r="X95" s="1">
        <v>100</v>
      </c>
      <c r="Y95" s="1" t="s">
        <v>71</v>
      </c>
      <c r="AB95" s="1" t="s">
        <v>72</v>
      </c>
      <c r="AC95" s="1" t="s">
        <v>66</v>
      </c>
      <c r="AD95" s="1">
        <v>20</v>
      </c>
      <c r="AF95" s="1">
        <v>300</v>
      </c>
      <c r="AG95" s="1">
        <v>800</v>
      </c>
      <c r="AH95" s="1" t="s">
        <v>66</v>
      </c>
      <c r="AJ95" s="1" t="s">
        <v>70</v>
      </c>
      <c r="AK95" s="1" t="s">
        <v>66</v>
      </c>
      <c r="AM95" s="47"/>
      <c r="AN95" s="1" t="s">
        <v>73</v>
      </c>
      <c r="AO95" s="1" t="s">
        <v>110</v>
      </c>
      <c r="AP95" s="1" t="s">
        <v>110</v>
      </c>
      <c r="AQ95" s="1" t="s">
        <v>75</v>
      </c>
      <c r="AR95" s="1" t="s">
        <v>76</v>
      </c>
      <c r="AS95" s="1" t="s">
        <v>77</v>
      </c>
      <c r="AV95" s="1" t="s">
        <v>79</v>
      </c>
      <c r="AX95" s="1" t="s">
        <v>266</v>
      </c>
      <c r="AY95" s="30"/>
      <c r="AZ95" s="52" t="s">
        <v>70</v>
      </c>
      <c r="BA95" s="1" t="s">
        <v>92</v>
      </c>
      <c r="BB95" s="1" t="str">
        <f t="shared" si="21"/>
        <v>Not exceeding 0.25 FTE (10 hours)</v>
      </c>
      <c r="BE95" s="1" t="s">
        <v>70</v>
      </c>
      <c r="BF95" s="1" t="s">
        <v>101</v>
      </c>
      <c r="BG95" s="1">
        <v>5</v>
      </c>
      <c r="BH95" s="1" t="s">
        <v>66</v>
      </c>
      <c r="BI95" s="1" t="s">
        <v>184</v>
      </c>
      <c r="BJ95" s="57" t="str">
        <f t="shared" ref="BJ95:BJ97" si="29">TEXT(BI95,"mmmm")</f>
        <v>April</v>
      </c>
      <c r="BK95" s="1" t="s">
        <v>66</v>
      </c>
      <c r="BO95" s="1">
        <f t="shared" si="18"/>
        <v>5</v>
      </c>
    </row>
    <row r="96" spans="1:67" ht="15.75" customHeight="1">
      <c r="A96" s="2">
        <v>42158.486231574076</v>
      </c>
      <c r="B96" s="1" t="s">
        <v>61</v>
      </c>
      <c r="C96" s="1" t="s">
        <v>62</v>
      </c>
      <c r="D96" s="1" t="s">
        <v>193</v>
      </c>
      <c r="E96" s="1" t="s">
        <v>171</v>
      </c>
      <c r="F96" s="1">
        <v>200</v>
      </c>
      <c r="G96" s="1" t="s">
        <v>64</v>
      </c>
      <c r="I96" s="1" t="s">
        <v>84</v>
      </c>
      <c r="J96" s="1" t="s">
        <v>66</v>
      </c>
      <c r="L96" s="1" t="s">
        <v>98</v>
      </c>
      <c r="M96" s="1">
        <v>1</v>
      </c>
      <c r="N96" s="1" t="s">
        <v>99</v>
      </c>
      <c r="Q96" s="1">
        <v>1300</v>
      </c>
      <c r="T96" s="1" t="s">
        <v>69</v>
      </c>
      <c r="U96" s="1" t="s">
        <v>70</v>
      </c>
      <c r="V96" s="1" t="s">
        <v>70</v>
      </c>
      <c r="W96" s="1">
        <v>0</v>
      </c>
      <c r="X96" s="1">
        <v>150</v>
      </c>
      <c r="Y96" s="1">
        <v>1</v>
      </c>
      <c r="AB96" s="1" t="s">
        <v>72</v>
      </c>
      <c r="AC96" s="1" t="s">
        <v>66</v>
      </c>
      <c r="AD96" s="1">
        <v>35</v>
      </c>
      <c r="AF96" s="1">
        <v>250</v>
      </c>
      <c r="AG96" s="1">
        <v>250</v>
      </c>
      <c r="AH96" s="1" t="s">
        <v>66</v>
      </c>
      <c r="AJ96" s="1" t="s">
        <v>70</v>
      </c>
      <c r="AK96" s="1" t="s">
        <v>66</v>
      </c>
      <c r="AM96" s="47"/>
      <c r="AN96" s="1" t="s">
        <v>100</v>
      </c>
      <c r="AO96" s="1" t="s">
        <v>100</v>
      </c>
      <c r="AP96" s="1" t="s">
        <v>100</v>
      </c>
      <c r="AQ96" s="1" t="s">
        <v>74</v>
      </c>
      <c r="AR96" s="1" t="s">
        <v>76</v>
      </c>
      <c r="AS96" s="1" t="s">
        <v>78</v>
      </c>
      <c r="AT96" s="1" t="s">
        <v>77</v>
      </c>
      <c r="AU96" s="1" t="s">
        <v>79</v>
      </c>
      <c r="AV96" s="1" t="s">
        <v>75</v>
      </c>
      <c r="AX96" s="1">
        <v>100</v>
      </c>
      <c r="AY96" s="30">
        <v>1</v>
      </c>
      <c r="AZ96" s="52" t="s">
        <v>70</v>
      </c>
      <c r="BA96" s="1" t="s">
        <v>193</v>
      </c>
      <c r="BB96" s="1" t="str">
        <f t="shared" si="21"/>
        <v>Fellowship</v>
      </c>
      <c r="BE96" s="1" t="s">
        <v>66</v>
      </c>
      <c r="BG96" s="1">
        <v>5</v>
      </c>
      <c r="BH96" s="1" t="s">
        <v>66</v>
      </c>
      <c r="BI96" s="1" t="s">
        <v>163</v>
      </c>
      <c r="BJ96" s="57" t="str">
        <f t="shared" si="29"/>
        <v>January</v>
      </c>
      <c r="BK96" s="1" t="s">
        <v>70</v>
      </c>
      <c r="BO96" s="1">
        <f t="shared" si="18"/>
        <v>5</v>
      </c>
    </row>
    <row r="97" spans="1:67" ht="15.75" customHeight="1">
      <c r="A97" s="2">
        <v>42158.487859363428</v>
      </c>
      <c r="B97" s="1" t="s">
        <v>61</v>
      </c>
      <c r="C97" s="1" t="s">
        <v>62</v>
      </c>
      <c r="D97" s="1" t="s">
        <v>63</v>
      </c>
      <c r="G97" s="1" t="s">
        <v>93</v>
      </c>
      <c r="I97" s="1" t="s">
        <v>107</v>
      </c>
      <c r="J97" s="1" t="s">
        <v>66</v>
      </c>
      <c r="L97" s="1" t="s">
        <v>267</v>
      </c>
      <c r="M97" s="1" t="s">
        <v>108</v>
      </c>
      <c r="N97" s="1" t="s">
        <v>68</v>
      </c>
      <c r="Q97" s="1">
        <v>900</v>
      </c>
      <c r="T97" s="1" t="s">
        <v>85</v>
      </c>
      <c r="U97" s="1" t="s">
        <v>70</v>
      </c>
      <c r="V97" s="1" t="s">
        <v>66</v>
      </c>
      <c r="W97" s="1">
        <v>900</v>
      </c>
      <c r="X97" s="1">
        <v>150</v>
      </c>
      <c r="Y97" s="1">
        <v>1</v>
      </c>
      <c r="AB97" s="1" t="s">
        <v>72</v>
      </c>
      <c r="AC97" s="1" t="s">
        <v>66</v>
      </c>
      <c r="AD97" s="1">
        <v>20</v>
      </c>
      <c r="AF97" s="1">
        <v>0</v>
      </c>
      <c r="AG97" s="1">
        <v>200</v>
      </c>
      <c r="AH97" s="1" t="s">
        <v>66</v>
      </c>
      <c r="AJ97" s="1" t="s">
        <v>70</v>
      </c>
      <c r="AK97" s="1" t="s">
        <v>66</v>
      </c>
      <c r="AM97" s="47"/>
      <c r="AN97" s="1" t="s">
        <v>73</v>
      </c>
      <c r="AO97" s="1" t="s">
        <v>73</v>
      </c>
      <c r="AP97" s="1" t="s">
        <v>73</v>
      </c>
      <c r="AQ97" s="1" t="s">
        <v>78</v>
      </c>
      <c r="AR97" s="1" t="s">
        <v>75</v>
      </c>
      <c r="AS97" s="1" t="s">
        <v>77</v>
      </c>
      <c r="AT97" s="1" t="s">
        <v>74</v>
      </c>
      <c r="AU97" s="1" t="s">
        <v>79</v>
      </c>
      <c r="AV97" s="1" t="s">
        <v>76</v>
      </c>
      <c r="AZ97" s="52" t="s">
        <v>70</v>
      </c>
      <c r="BA97" s="1" t="s">
        <v>92</v>
      </c>
      <c r="BB97" s="1" t="str">
        <f t="shared" si="21"/>
        <v>Not exceeding 0.25 FTE (10 hours)</v>
      </c>
      <c r="BE97" s="1" t="s">
        <v>70</v>
      </c>
      <c r="BF97" s="1" t="s">
        <v>101</v>
      </c>
      <c r="BG97" s="1">
        <v>5</v>
      </c>
      <c r="BH97" s="1" t="s">
        <v>66</v>
      </c>
      <c r="BI97" s="1" t="s">
        <v>268</v>
      </c>
      <c r="BJ97" s="57" t="str">
        <f t="shared" si="29"/>
        <v>April</v>
      </c>
      <c r="BK97" s="1" t="s">
        <v>70</v>
      </c>
      <c r="BO97" s="1">
        <f t="shared" si="18"/>
        <v>5</v>
      </c>
    </row>
    <row r="98" spans="1:67" ht="15.75" customHeight="1">
      <c r="A98" s="2">
        <v>42158.488646064812</v>
      </c>
      <c r="B98" s="1" t="s">
        <v>61</v>
      </c>
      <c r="C98" s="1" t="s">
        <v>62</v>
      </c>
      <c r="D98" s="1" t="s">
        <v>63</v>
      </c>
      <c r="G98" s="1" t="s">
        <v>64</v>
      </c>
      <c r="I98" s="1" t="s">
        <v>65</v>
      </c>
      <c r="J98" s="1" t="s">
        <v>66</v>
      </c>
      <c r="L98" s="1" t="s">
        <v>98</v>
      </c>
      <c r="M98" s="1">
        <v>1</v>
      </c>
      <c r="N98" s="1" t="s">
        <v>68</v>
      </c>
      <c r="Q98" s="1">
        <v>500</v>
      </c>
      <c r="T98" s="1" t="s">
        <v>85</v>
      </c>
      <c r="U98" s="1" t="s">
        <v>70</v>
      </c>
      <c r="V98" s="1" t="s">
        <v>66</v>
      </c>
      <c r="W98" s="1">
        <v>1600</v>
      </c>
      <c r="X98" s="1">
        <v>150</v>
      </c>
      <c r="Y98" s="1">
        <v>4</v>
      </c>
      <c r="AB98" s="1" t="s">
        <v>220</v>
      </c>
      <c r="AC98" s="1" t="s">
        <v>70</v>
      </c>
      <c r="AD98" s="1">
        <v>40</v>
      </c>
      <c r="AF98" s="1">
        <v>300</v>
      </c>
      <c r="AG98" s="1">
        <v>1000</v>
      </c>
      <c r="AH98" s="1" t="s">
        <v>66</v>
      </c>
      <c r="AJ98" s="1" t="s">
        <v>70</v>
      </c>
      <c r="AK98" s="1" t="s">
        <v>70</v>
      </c>
      <c r="AL98" s="1">
        <v>25000</v>
      </c>
      <c r="AM98" s="46">
        <f t="shared" si="20"/>
        <v>25000</v>
      </c>
      <c r="AN98" s="1" t="s">
        <v>269</v>
      </c>
      <c r="AO98" s="1" t="s">
        <v>73</v>
      </c>
      <c r="AP98" s="1" t="s">
        <v>73</v>
      </c>
      <c r="AQ98" s="1" t="s">
        <v>79</v>
      </c>
      <c r="AR98" s="1" t="s">
        <v>76</v>
      </c>
      <c r="AS98" s="1" t="s">
        <v>77</v>
      </c>
      <c r="AT98" s="1" t="s">
        <v>78</v>
      </c>
      <c r="AU98" s="1" t="s">
        <v>74</v>
      </c>
      <c r="AV98" s="1" t="s">
        <v>75</v>
      </c>
      <c r="AX98" s="1">
        <v>100</v>
      </c>
      <c r="AY98" s="30">
        <v>1</v>
      </c>
      <c r="AZ98" s="52" t="s">
        <v>66</v>
      </c>
      <c r="BB98" s="1"/>
      <c r="BC98" s="1" t="s">
        <v>70</v>
      </c>
      <c r="BD98" s="1">
        <v>5</v>
      </c>
      <c r="BH98" s="1" t="s">
        <v>66</v>
      </c>
      <c r="BL98" s="1" t="s">
        <v>250</v>
      </c>
      <c r="BM98" s="1" t="str">
        <f t="shared" ref="BM98:BM100" si="30">TEXT(BL98,"mmmm")</f>
        <v>April</v>
      </c>
      <c r="BN98" s="1" t="s">
        <v>66</v>
      </c>
      <c r="BO98" s="1">
        <f t="shared" ref="BO98:BO129" si="31">IF(AZ98="Yes",BG98,BD98)</f>
        <v>5</v>
      </c>
    </row>
    <row r="99" spans="1:67" ht="15.75" customHeight="1">
      <c r="A99" s="2">
        <v>42158.495073009261</v>
      </c>
      <c r="B99" s="1" t="s">
        <v>61</v>
      </c>
      <c r="C99" s="1" t="s">
        <v>62</v>
      </c>
      <c r="D99" s="1" t="s">
        <v>63</v>
      </c>
      <c r="G99" s="1" t="s">
        <v>83</v>
      </c>
      <c r="H99" s="1">
        <v>336</v>
      </c>
      <c r="I99" s="1" t="s">
        <v>125</v>
      </c>
      <c r="J99" s="1" t="s">
        <v>70</v>
      </c>
      <c r="K99" s="1">
        <v>1000</v>
      </c>
      <c r="L99" s="1" t="s">
        <v>67</v>
      </c>
      <c r="M99" s="1">
        <v>1</v>
      </c>
      <c r="N99" s="1" t="s">
        <v>68</v>
      </c>
      <c r="Q99" s="1">
        <v>540</v>
      </c>
      <c r="T99" s="1" t="s">
        <v>85</v>
      </c>
      <c r="U99" s="1" t="s">
        <v>70</v>
      </c>
      <c r="V99" s="1" t="s">
        <v>66</v>
      </c>
      <c r="W99" s="1">
        <v>1700</v>
      </c>
      <c r="X99" s="1">
        <v>100</v>
      </c>
      <c r="Y99" s="1">
        <v>1</v>
      </c>
      <c r="AB99" s="1" t="s">
        <v>72</v>
      </c>
      <c r="AC99" s="1" t="s">
        <v>66</v>
      </c>
      <c r="AD99" s="1">
        <v>25</v>
      </c>
      <c r="AF99" s="1">
        <v>20</v>
      </c>
      <c r="AG99" s="1">
        <v>200</v>
      </c>
      <c r="AH99" s="1" t="s">
        <v>66</v>
      </c>
      <c r="AJ99" s="1" t="s">
        <v>70</v>
      </c>
      <c r="AK99" s="1" t="s">
        <v>70</v>
      </c>
      <c r="AL99" s="1">
        <v>60000</v>
      </c>
      <c r="AM99" s="46">
        <f t="shared" si="20"/>
        <v>60000</v>
      </c>
      <c r="AN99" s="1" t="s">
        <v>146</v>
      </c>
      <c r="AO99" s="1" t="s">
        <v>110</v>
      </c>
      <c r="AP99" s="1" t="s">
        <v>146</v>
      </c>
      <c r="AQ99" s="1" t="s">
        <v>79</v>
      </c>
      <c r="AR99" s="1" t="s">
        <v>75</v>
      </c>
      <c r="AS99" s="1" t="s">
        <v>74</v>
      </c>
      <c r="AT99" s="1" t="s">
        <v>78</v>
      </c>
      <c r="AU99" s="1" t="s">
        <v>77</v>
      </c>
      <c r="AV99" s="1" t="s">
        <v>76</v>
      </c>
      <c r="AX99" s="1">
        <v>80</v>
      </c>
      <c r="AY99" s="30">
        <v>0.8</v>
      </c>
      <c r="AZ99" s="52" t="s">
        <v>66</v>
      </c>
      <c r="BB99" s="1"/>
      <c r="BC99" s="1" t="s">
        <v>70</v>
      </c>
      <c r="BD99" s="1">
        <v>5</v>
      </c>
      <c r="BH99" s="1" t="s">
        <v>66</v>
      </c>
      <c r="BL99" s="1" t="s">
        <v>120</v>
      </c>
      <c r="BM99" s="1" t="str">
        <f t="shared" si="30"/>
        <v>April</v>
      </c>
      <c r="BN99" s="1" t="s">
        <v>70</v>
      </c>
      <c r="BO99" s="1">
        <f t="shared" si="31"/>
        <v>5</v>
      </c>
    </row>
    <row r="100" spans="1:67" ht="15.75" customHeight="1">
      <c r="A100" s="2">
        <v>42158.498132523149</v>
      </c>
      <c r="B100" s="1" t="s">
        <v>61</v>
      </c>
      <c r="C100" s="1" t="s">
        <v>62</v>
      </c>
      <c r="D100" s="1" t="s">
        <v>63</v>
      </c>
      <c r="G100" s="1" t="s">
        <v>93</v>
      </c>
      <c r="I100" s="1" t="s">
        <v>107</v>
      </c>
      <c r="J100" s="1" t="s">
        <v>66</v>
      </c>
      <c r="L100" s="1" t="s">
        <v>67</v>
      </c>
      <c r="M100" s="1" t="s">
        <v>108</v>
      </c>
      <c r="N100" s="1" t="s">
        <v>68</v>
      </c>
      <c r="Q100" s="1">
        <v>770</v>
      </c>
      <c r="T100" s="1" t="s">
        <v>69</v>
      </c>
      <c r="U100" s="1" t="s">
        <v>70</v>
      </c>
      <c r="V100" s="1" t="s">
        <v>66</v>
      </c>
      <c r="W100" s="1">
        <v>1701</v>
      </c>
      <c r="X100" s="1">
        <v>100</v>
      </c>
      <c r="Y100" s="1">
        <v>1</v>
      </c>
      <c r="AB100" s="1" t="s">
        <v>72</v>
      </c>
      <c r="AC100" s="1" t="s">
        <v>66</v>
      </c>
      <c r="AD100" s="1">
        <v>40</v>
      </c>
      <c r="AF100" s="1">
        <v>200</v>
      </c>
      <c r="AG100" s="1">
        <v>800</v>
      </c>
      <c r="AH100" s="1" t="s">
        <v>70</v>
      </c>
      <c r="AI100" s="1">
        <v>5000</v>
      </c>
      <c r="AJ100" s="1" t="s">
        <v>70</v>
      </c>
      <c r="AK100" s="1" t="s">
        <v>70</v>
      </c>
      <c r="AL100" s="1">
        <v>6000</v>
      </c>
      <c r="AM100" s="46">
        <f t="shared" si="20"/>
        <v>6000</v>
      </c>
      <c r="AN100" s="1" t="s">
        <v>270</v>
      </c>
      <c r="AO100" s="1" t="s">
        <v>73</v>
      </c>
      <c r="AP100" s="1" t="s">
        <v>73</v>
      </c>
      <c r="AQ100" s="1" t="s">
        <v>79</v>
      </c>
      <c r="AR100" s="1" t="s">
        <v>76</v>
      </c>
      <c r="AS100" s="1" t="s">
        <v>77</v>
      </c>
      <c r="AT100" s="1" t="s">
        <v>74</v>
      </c>
      <c r="AU100" s="1" t="s">
        <v>78</v>
      </c>
      <c r="AV100" s="1" t="s">
        <v>75</v>
      </c>
      <c r="AX100" s="1">
        <v>86</v>
      </c>
      <c r="AY100" s="30">
        <v>0.86</v>
      </c>
      <c r="AZ100" s="52" t="s">
        <v>66</v>
      </c>
      <c r="BB100" s="1"/>
      <c r="BC100" s="1" t="s">
        <v>66</v>
      </c>
      <c r="BD100" s="1">
        <v>5</v>
      </c>
      <c r="BH100" s="1" t="s">
        <v>66</v>
      </c>
      <c r="BL100" s="1" t="s">
        <v>120</v>
      </c>
      <c r="BM100" s="1" t="str">
        <f t="shared" si="30"/>
        <v>April</v>
      </c>
      <c r="BN100" s="1" t="s">
        <v>70</v>
      </c>
      <c r="BO100" s="1">
        <f t="shared" si="31"/>
        <v>5</v>
      </c>
    </row>
    <row r="101" spans="1:67" ht="15.75" customHeight="1">
      <c r="A101" s="2">
        <v>42158.541828078705</v>
      </c>
      <c r="B101" s="1" t="s">
        <v>61</v>
      </c>
      <c r="C101" s="1" t="s">
        <v>62</v>
      </c>
      <c r="D101" s="1" t="s">
        <v>63</v>
      </c>
      <c r="E101" s="1" t="s">
        <v>106</v>
      </c>
      <c r="F101" s="1">
        <v>5</v>
      </c>
      <c r="G101" s="1" t="s">
        <v>93</v>
      </c>
      <c r="I101" s="1" t="s">
        <v>84</v>
      </c>
      <c r="J101" s="1" t="s">
        <v>66</v>
      </c>
      <c r="L101" s="1" t="s">
        <v>67</v>
      </c>
      <c r="M101" s="1">
        <v>1</v>
      </c>
      <c r="N101" s="1" t="s">
        <v>68</v>
      </c>
      <c r="Q101" s="1">
        <v>950</v>
      </c>
      <c r="T101" s="1" t="s">
        <v>69</v>
      </c>
      <c r="U101" s="1" t="s">
        <v>70</v>
      </c>
      <c r="V101" s="1" t="s">
        <v>66</v>
      </c>
      <c r="W101" s="1">
        <v>800</v>
      </c>
      <c r="X101" s="1">
        <v>100</v>
      </c>
      <c r="Y101" s="1">
        <v>1</v>
      </c>
      <c r="AB101" s="1" t="s">
        <v>72</v>
      </c>
      <c r="AC101" s="1" t="s">
        <v>66</v>
      </c>
      <c r="AD101" s="1">
        <v>20</v>
      </c>
      <c r="AF101" s="1">
        <v>100</v>
      </c>
      <c r="AG101" s="1">
        <v>500</v>
      </c>
      <c r="AH101" s="1" t="s">
        <v>66</v>
      </c>
      <c r="AJ101" s="1" t="s">
        <v>66</v>
      </c>
      <c r="AK101" s="1" t="s">
        <v>70</v>
      </c>
      <c r="AL101" s="5">
        <v>20000</v>
      </c>
      <c r="AM101" s="46">
        <f t="shared" si="20"/>
        <v>20000</v>
      </c>
      <c r="AN101" s="1" t="s">
        <v>110</v>
      </c>
      <c r="AO101" s="1" t="s">
        <v>110</v>
      </c>
      <c r="AP101" s="1" t="s">
        <v>100</v>
      </c>
      <c r="AQ101" s="1" t="s">
        <v>75</v>
      </c>
      <c r="AR101" s="1" t="s">
        <v>77</v>
      </c>
      <c r="AS101" s="1" t="s">
        <v>78</v>
      </c>
      <c r="AT101" s="1" t="s">
        <v>74</v>
      </c>
      <c r="AU101" s="1" t="s">
        <v>79</v>
      </c>
      <c r="AV101" s="1" t="s">
        <v>76</v>
      </c>
      <c r="AW101" s="1" t="s">
        <v>271</v>
      </c>
      <c r="AZ101" s="52" t="s">
        <v>70</v>
      </c>
      <c r="BA101" s="1" t="s">
        <v>63</v>
      </c>
      <c r="BB101" s="1" t="str">
        <f t="shared" si="21"/>
        <v>More than 0.25 FTE, not exceeding 0.5 FTE (20 hours)</v>
      </c>
      <c r="BE101" s="1" t="s">
        <v>70</v>
      </c>
      <c r="BF101" s="1" t="s">
        <v>101</v>
      </c>
      <c r="BG101" s="1">
        <v>5</v>
      </c>
      <c r="BH101" s="1" t="s">
        <v>66</v>
      </c>
      <c r="BI101" s="1" t="s">
        <v>167</v>
      </c>
      <c r="BJ101" s="57" t="str">
        <f t="shared" ref="BJ101:BJ107" si="32">TEXT(BI101,"mmmm")</f>
        <v>April</v>
      </c>
      <c r="BK101" s="1" t="s">
        <v>70</v>
      </c>
      <c r="BO101" s="1">
        <f t="shared" si="31"/>
        <v>5</v>
      </c>
    </row>
    <row r="102" spans="1:67" ht="15.75" customHeight="1">
      <c r="A102" s="2">
        <v>42158.557358530088</v>
      </c>
      <c r="B102" s="1" t="s">
        <v>61</v>
      </c>
      <c r="C102" s="1" t="s">
        <v>62</v>
      </c>
      <c r="D102" s="1" t="s">
        <v>63</v>
      </c>
      <c r="G102" s="1" t="s">
        <v>64</v>
      </c>
      <c r="I102" s="1" t="s">
        <v>65</v>
      </c>
      <c r="J102" s="1" t="s">
        <v>66</v>
      </c>
      <c r="L102" s="1" t="s">
        <v>67</v>
      </c>
      <c r="M102" s="1" t="s">
        <v>108</v>
      </c>
      <c r="N102" s="1" t="s">
        <v>68</v>
      </c>
      <c r="Q102" s="1">
        <v>675</v>
      </c>
      <c r="T102" s="1" t="s">
        <v>85</v>
      </c>
      <c r="U102" s="1" t="s">
        <v>70</v>
      </c>
      <c r="V102" s="1" t="s">
        <v>66</v>
      </c>
      <c r="W102" s="1">
        <v>2000</v>
      </c>
      <c r="X102" s="1">
        <v>75</v>
      </c>
      <c r="Y102" s="1">
        <v>2</v>
      </c>
      <c r="AB102" s="1" t="s">
        <v>72</v>
      </c>
      <c r="AC102" s="1" t="s">
        <v>66</v>
      </c>
      <c r="AD102" s="1">
        <v>25</v>
      </c>
      <c r="AF102" s="1">
        <v>350</v>
      </c>
      <c r="AG102" s="1">
        <v>2000</v>
      </c>
      <c r="AH102" s="1" t="s">
        <v>70</v>
      </c>
      <c r="AI102" s="1">
        <v>10000</v>
      </c>
      <c r="AJ102" s="1" t="s">
        <v>66</v>
      </c>
      <c r="AK102" s="1" t="s">
        <v>70</v>
      </c>
      <c r="AL102" s="1">
        <v>10000</v>
      </c>
      <c r="AM102" s="46">
        <f t="shared" si="20"/>
        <v>10000</v>
      </c>
      <c r="AN102" s="1" t="s">
        <v>110</v>
      </c>
      <c r="AO102" s="1" t="s">
        <v>110</v>
      </c>
      <c r="AP102" s="1" t="s">
        <v>110</v>
      </c>
      <c r="AQ102" s="1" t="s">
        <v>75</v>
      </c>
      <c r="AR102" s="1" t="s">
        <v>79</v>
      </c>
      <c r="AS102" s="1" t="s">
        <v>76</v>
      </c>
      <c r="AT102" s="1" t="s">
        <v>74</v>
      </c>
      <c r="AU102" s="1" t="s">
        <v>78</v>
      </c>
      <c r="AV102" s="1" t="s">
        <v>77</v>
      </c>
      <c r="AX102" s="1">
        <v>100</v>
      </c>
      <c r="AY102" s="30">
        <v>1</v>
      </c>
      <c r="AZ102" s="52" t="s">
        <v>70</v>
      </c>
      <c r="BA102" s="1" t="s">
        <v>63</v>
      </c>
      <c r="BB102" s="1" t="str">
        <f t="shared" si="21"/>
        <v>More than 0.25 FTE, not exceeding 0.5 FTE (20 hours)</v>
      </c>
      <c r="BE102" s="1" t="s">
        <v>66</v>
      </c>
      <c r="BG102" s="1">
        <v>5</v>
      </c>
      <c r="BH102" s="1" t="s">
        <v>66</v>
      </c>
      <c r="BI102" s="1" t="s">
        <v>159</v>
      </c>
      <c r="BJ102" s="57" t="str">
        <f t="shared" si="32"/>
        <v>March</v>
      </c>
      <c r="BK102" s="1" t="s">
        <v>70</v>
      </c>
      <c r="BO102" s="1">
        <f t="shared" si="31"/>
        <v>5</v>
      </c>
    </row>
    <row r="103" spans="1:67" ht="15.75" customHeight="1">
      <c r="A103" s="2">
        <v>42158.564883506944</v>
      </c>
      <c r="B103" s="1" t="s">
        <v>61</v>
      </c>
      <c r="C103" s="1" t="s">
        <v>62</v>
      </c>
      <c r="D103" s="1" t="s">
        <v>63</v>
      </c>
      <c r="G103" s="1" t="s">
        <v>64</v>
      </c>
      <c r="I103" s="1" t="s">
        <v>107</v>
      </c>
      <c r="J103" s="1" t="s">
        <v>66</v>
      </c>
      <c r="L103" s="1" t="s">
        <v>94</v>
      </c>
      <c r="M103" s="1">
        <v>1</v>
      </c>
      <c r="N103" s="1" t="s">
        <v>99</v>
      </c>
      <c r="Q103" s="1">
        <v>800</v>
      </c>
      <c r="T103" s="1" t="s">
        <v>85</v>
      </c>
      <c r="U103" s="1" t="s">
        <v>70</v>
      </c>
      <c r="V103" s="1" t="s">
        <v>66</v>
      </c>
      <c r="W103" s="1">
        <v>1400</v>
      </c>
      <c r="X103" s="1">
        <v>100</v>
      </c>
      <c r="Y103" s="1">
        <v>3</v>
      </c>
      <c r="AB103" s="1" t="s">
        <v>72</v>
      </c>
      <c r="AC103" s="1" t="s">
        <v>66</v>
      </c>
      <c r="AD103" s="1">
        <v>25</v>
      </c>
      <c r="AF103" s="1">
        <v>100</v>
      </c>
      <c r="AG103" s="1">
        <v>200</v>
      </c>
      <c r="AH103" s="1" t="s">
        <v>66</v>
      </c>
      <c r="AJ103" s="1" t="s">
        <v>70</v>
      </c>
      <c r="AK103" s="1" t="s">
        <v>66</v>
      </c>
      <c r="AM103" s="47"/>
      <c r="AN103" s="1" t="s">
        <v>146</v>
      </c>
      <c r="AO103" s="1" t="s">
        <v>73</v>
      </c>
      <c r="AP103" s="1" t="s">
        <v>110</v>
      </c>
      <c r="AQ103" s="1" t="s">
        <v>76</v>
      </c>
      <c r="AR103" s="1" t="s">
        <v>75</v>
      </c>
      <c r="AS103" s="1" t="s">
        <v>77</v>
      </c>
      <c r="AT103" s="1" t="s">
        <v>74</v>
      </c>
      <c r="AU103" s="1" t="s">
        <v>78</v>
      </c>
      <c r="AV103" s="1" t="s">
        <v>79</v>
      </c>
      <c r="AX103" s="1">
        <v>100</v>
      </c>
      <c r="AY103" s="30">
        <v>1</v>
      </c>
      <c r="AZ103" s="52" t="s">
        <v>70</v>
      </c>
      <c r="BA103" s="1" t="s">
        <v>63</v>
      </c>
      <c r="BB103" s="1" t="str">
        <f t="shared" si="21"/>
        <v>More than 0.25 FTE, not exceeding 0.5 FTE (20 hours)</v>
      </c>
      <c r="BE103" s="1" t="s">
        <v>66</v>
      </c>
      <c r="BG103" s="1">
        <v>5</v>
      </c>
      <c r="BH103" s="1" t="s">
        <v>66</v>
      </c>
      <c r="BI103" s="1" t="s">
        <v>154</v>
      </c>
      <c r="BJ103" s="57" t="str">
        <f t="shared" si="32"/>
        <v>April</v>
      </c>
      <c r="BK103" s="1" t="s">
        <v>66</v>
      </c>
      <c r="BO103" s="1">
        <f t="shared" si="31"/>
        <v>5</v>
      </c>
    </row>
    <row r="104" spans="1:67" ht="15.75" customHeight="1">
      <c r="A104" s="2">
        <v>42158.565156446755</v>
      </c>
      <c r="B104" s="1" t="s">
        <v>61</v>
      </c>
      <c r="C104" s="1" t="s">
        <v>62</v>
      </c>
      <c r="D104" s="1" t="s">
        <v>63</v>
      </c>
      <c r="E104" s="1" t="s">
        <v>216</v>
      </c>
      <c r="F104" s="1">
        <v>365</v>
      </c>
      <c r="G104" s="1" t="s">
        <v>93</v>
      </c>
      <c r="I104" s="1" t="s">
        <v>84</v>
      </c>
      <c r="J104" s="1" t="s">
        <v>70</v>
      </c>
      <c r="L104" s="1" t="s">
        <v>98</v>
      </c>
      <c r="M104" s="1">
        <v>1</v>
      </c>
      <c r="N104" s="1" t="s">
        <v>99</v>
      </c>
      <c r="Q104" s="1">
        <v>951</v>
      </c>
      <c r="T104" s="1" t="s">
        <v>69</v>
      </c>
      <c r="U104" s="1" t="s">
        <v>70</v>
      </c>
      <c r="V104" s="1" t="s">
        <v>66</v>
      </c>
      <c r="W104" s="1">
        <v>6000</v>
      </c>
      <c r="X104" s="1">
        <v>250</v>
      </c>
      <c r="Y104" s="1">
        <v>3</v>
      </c>
      <c r="AB104" s="1" t="s">
        <v>72</v>
      </c>
      <c r="AC104" s="1" t="s">
        <v>66</v>
      </c>
      <c r="AD104" s="1">
        <v>60</v>
      </c>
      <c r="AF104" s="1">
        <v>200</v>
      </c>
      <c r="AG104" s="1">
        <v>400</v>
      </c>
      <c r="AH104" s="1" t="s">
        <v>66</v>
      </c>
      <c r="AJ104" s="1" t="s">
        <v>70</v>
      </c>
      <c r="AK104" s="1" t="s">
        <v>66</v>
      </c>
      <c r="AM104" s="47"/>
      <c r="AN104" s="1" t="s">
        <v>100</v>
      </c>
      <c r="AO104" s="1" t="s">
        <v>73</v>
      </c>
      <c r="AP104" s="1" t="s">
        <v>73</v>
      </c>
      <c r="AQ104" s="1" t="s">
        <v>79</v>
      </c>
      <c r="AR104" s="1" t="s">
        <v>77</v>
      </c>
      <c r="AS104" s="1" t="s">
        <v>74</v>
      </c>
      <c r="AT104" s="1" t="s">
        <v>75</v>
      </c>
      <c r="AU104" s="1" t="s">
        <v>78</v>
      </c>
      <c r="AV104" s="1" t="s">
        <v>76</v>
      </c>
      <c r="AW104" s="1" t="s">
        <v>272</v>
      </c>
      <c r="AX104" s="1">
        <v>90</v>
      </c>
      <c r="AY104" s="30">
        <v>0.9</v>
      </c>
      <c r="AZ104" s="52" t="s">
        <v>70</v>
      </c>
      <c r="BA104" s="1" t="s">
        <v>63</v>
      </c>
      <c r="BB104" s="1" t="str">
        <f t="shared" si="21"/>
        <v>More than 0.25 FTE, not exceeding 0.5 FTE (20 hours)</v>
      </c>
      <c r="BE104" s="1" t="s">
        <v>66</v>
      </c>
      <c r="BG104" s="1">
        <v>5</v>
      </c>
      <c r="BH104" s="1" t="s">
        <v>66</v>
      </c>
      <c r="BI104" s="1" t="s">
        <v>273</v>
      </c>
      <c r="BJ104" s="57" t="str">
        <f t="shared" si="32"/>
        <v>May</v>
      </c>
      <c r="BK104" s="1" t="s">
        <v>66</v>
      </c>
      <c r="BO104" s="1">
        <f t="shared" si="31"/>
        <v>5</v>
      </c>
    </row>
    <row r="105" spans="1:67" ht="15.75" customHeight="1">
      <c r="A105" s="2">
        <v>42158.600047905093</v>
      </c>
      <c r="B105" s="1" t="s">
        <v>61</v>
      </c>
      <c r="C105" s="1" t="s">
        <v>62</v>
      </c>
      <c r="D105" s="1" t="s">
        <v>92</v>
      </c>
      <c r="F105" s="1">
        <v>30</v>
      </c>
      <c r="G105" s="1" t="s">
        <v>93</v>
      </c>
      <c r="I105" s="1" t="s">
        <v>107</v>
      </c>
      <c r="J105" s="1" t="s">
        <v>66</v>
      </c>
      <c r="L105" s="1" t="s">
        <v>67</v>
      </c>
      <c r="M105" s="1" t="s">
        <v>108</v>
      </c>
      <c r="N105" s="1" t="s">
        <v>68</v>
      </c>
      <c r="Q105" s="1">
        <v>1800</v>
      </c>
      <c r="T105" s="1" t="s">
        <v>85</v>
      </c>
      <c r="U105" s="1" t="s">
        <v>66</v>
      </c>
      <c r="V105" s="1" t="s">
        <v>66</v>
      </c>
      <c r="W105" s="1">
        <v>1400</v>
      </c>
      <c r="X105" s="1">
        <v>75</v>
      </c>
      <c r="Y105" s="1">
        <v>1</v>
      </c>
      <c r="AB105" s="1" t="s">
        <v>72</v>
      </c>
      <c r="AC105" s="1" t="s">
        <v>66</v>
      </c>
      <c r="AD105" s="1">
        <v>17</v>
      </c>
      <c r="AF105" s="1">
        <v>600</v>
      </c>
      <c r="AG105" s="1">
        <v>350</v>
      </c>
      <c r="AH105" s="1" t="s">
        <v>66</v>
      </c>
      <c r="AJ105" s="1" t="s">
        <v>70</v>
      </c>
      <c r="AK105" s="1" t="s">
        <v>70</v>
      </c>
      <c r="AM105" s="47"/>
      <c r="AN105" s="1" t="s">
        <v>100</v>
      </c>
      <c r="AO105" s="1" t="s">
        <v>73</v>
      </c>
      <c r="AP105" s="1" t="s">
        <v>73</v>
      </c>
      <c r="AQ105" s="1" t="s">
        <v>77</v>
      </c>
      <c r="AR105" s="1" t="s">
        <v>75</v>
      </c>
      <c r="AS105" s="1" t="s">
        <v>79</v>
      </c>
      <c r="AT105" s="1" t="s">
        <v>76</v>
      </c>
      <c r="AU105" s="1" t="s">
        <v>78</v>
      </c>
      <c r="AV105" s="1" t="s">
        <v>74</v>
      </c>
      <c r="AZ105" s="52" t="s">
        <v>70</v>
      </c>
      <c r="BA105" s="1" t="s">
        <v>63</v>
      </c>
      <c r="BB105" s="1" t="str">
        <f t="shared" si="21"/>
        <v>More than 0.25 FTE, not exceeding 0.5 FTE (20 hours)</v>
      </c>
      <c r="BE105" s="1" t="s">
        <v>70</v>
      </c>
      <c r="BF105" s="1" t="s">
        <v>101</v>
      </c>
      <c r="BG105" s="1">
        <v>5</v>
      </c>
      <c r="BH105" s="1" t="s">
        <v>66</v>
      </c>
      <c r="BI105" s="1" t="s">
        <v>137</v>
      </c>
      <c r="BJ105" s="57" t="str">
        <f t="shared" si="32"/>
        <v>April</v>
      </c>
      <c r="BK105" s="1" t="s">
        <v>66</v>
      </c>
      <c r="BO105" s="1">
        <f t="shared" si="31"/>
        <v>5</v>
      </c>
    </row>
    <row r="106" spans="1:67" ht="15.75" customHeight="1">
      <c r="A106" s="2">
        <v>42158.641883344906</v>
      </c>
      <c r="B106" s="1" t="s">
        <v>61</v>
      </c>
      <c r="C106" s="1" t="s">
        <v>62</v>
      </c>
      <c r="D106" s="1" t="s">
        <v>92</v>
      </c>
      <c r="E106" s="1" t="s">
        <v>274</v>
      </c>
      <c r="F106" s="1">
        <v>7</v>
      </c>
      <c r="G106" s="1" t="s">
        <v>64</v>
      </c>
      <c r="I106" s="1" t="s">
        <v>107</v>
      </c>
      <c r="J106" s="1" t="s">
        <v>66</v>
      </c>
      <c r="L106" s="1" t="s">
        <v>67</v>
      </c>
      <c r="M106" s="1">
        <v>1</v>
      </c>
      <c r="N106" s="1" t="s">
        <v>68</v>
      </c>
      <c r="Q106" s="1">
        <v>450</v>
      </c>
      <c r="T106" s="1" t="s">
        <v>69</v>
      </c>
      <c r="U106" s="1" t="s">
        <v>70</v>
      </c>
      <c r="V106" s="1" t="s">
        <v>70</v>
      </c>
      <c r="W106" s="1">
        <v>1700</v>
      </c>
      <c r="X106" s="1">
        <v>200</v>
      </c>
      <c r="Y106" s="1">
        <v>2</v>
      </c>
      <c r="AB106" s="1" t="s">
        <v>72</v>
      </c>
      <c r="AC106" s="1" t="s">
        <v>66</v>
      </c>
      <c r="AD106" s="1">
        <v>25</v>
      </c>
      <c r="AF106" s="1">
        <v>0</v>
      </c>
      <c r="AG106" s="1">
        <v>0</v>
      </c>
      <c r="AH106" s="1" t="s">
        <v>70</v>
      </c>
      <c r="AI106" s="1">
        <v>3000</v>
      </c>
      <c r="AJ106" s="1" t="s">
        <v>66</v>
      </c>
      <c r="AK106" s="1" t="s">
        <v>70</v>
      </c>
      <c r="AL106" s="4">
        <v>40000</v>
      </c>
      <c r="AM106" s="46">
        <f t="shared" si="20"/>
        <v>40000</v>
      </c>
      <c r="AN106" s="1" t="s">
        <v>73</v>
      </c>
      <c r="AO106" s="1" t="s">
        <v>73</v>
      </c>
      <c r="AP106" s="1" t="s">
        <v>73</v>
      </c>
      <c r="AQ106" s="1" t="s">
        <v>75</v>
      </c>
      <c r="AR106" s="1" t="s">
        <v>76</v>
      </c>
      <c r="AS106" s="1" t="s">
        <v>79</v>
      </c>
      <c r="AT106" s="1" t="s">
        <v>77</v>
      </c>
      <c r="AU106" s="1" t="s">
        <v>78</v>
      </c>
      <c r="AV106" s="1" t="s">
        <v>74</v>
      </c>
      <c r="AX106" s="3">
        <v>1</v>
      </c>
      <c r="AY106" s="30">
        <v>1</v>
      </c>
      <c r="AZ106" s="52" t="s">
        <v>70</v>
      </c>
      <c r="BA106" s="1" t="s">
        <v>63</v>
      </c>
      <c r="BB106" s="1" t="str">
        <f t="shared" si="21"/>
        <v>More than 0.25 FTE, not exceeding 0.5 FTE (20 hours)</v>
      </c>
      <c r="BE106" s="1" t="s">
        <v>66</v>
      </c>
      <c r="BG106" s="1">
        <v>5</v>
      </c>
      <c r="BH106" s="1" t="s">
        <v>66</v>
      </c>
      <c r="BJ106" s="57"/>
      <c r="BK106" s="1" t="s">
        <v>70</v>
      </c>
      <c r="BO106" s="1">
        <f t="shared" si="31"/>
        <v>5</v>
      </c>
    </row>
    <row r="107" spans="1:67" ht="15.75" customHeight="1">
      <c r="A107" s="2">
        <v>42158.884627962965</v>
      </c>
      <c r="B107" s="1" t="s">
        <v>61</v>
      </c>
      <c r="C107" s="1" t="s">
        <v>62</v>
      </c>
      <c r="D107" s="1" t="s">
        <v>63</v>
      </c>
      <c r="E107" s="1" t="s">
        <v>106</v>
      </c>
      <c r="F107" s="1">
        <v>10</v>
      </c>
      <c r="G107" s="1" t="s">
        <v>64</v>
      </c>
      <c r="I107" s="1" t="s">
        <v>65</v>
      </c>
      <c r="J107" s="1" t="s">
        <v>66</v>
      </c>
      <c r="L107" s="1" t="s">
        <v>98</v>
      </c>
      <c r="M107" s="1">
        <v>1</v>
      </c>
      <c r="N107" s="1" t="s">
        <v>68</v>
      </c>
      <c r="Q107" s="1">
        <v>500</v>
      </c>
      <c r="T107" s="1" t="s">
        <v>85</v>
      </c>
      <c r="U107" s="1" t="s">
        <v>70</v>
      </c>
      <c r="V107" s="1" t="s">
        <v>66</v>
      </c>
      <c r="W107" s="1">
        <v>1577.36</v>
      </c>
      <c r="X107" s="1">
        <v>75</v>
      </c>
      <c r="Y107" s="1" t="s">
        <v>71</v>
      </c>
      <c r="AB107" s="1" t="s">
        <v>72</v>
      </c>
      <c r="AC107" s="1" t="s">
        <v>66</v>
      </c>
      <c r="AD107" s="1">
        <v>25</v>
      </c>
      <c r="AF107" s="1">
        <v>100</v>
      </c>
      <c r="AG107" s="1">
        <v>0</v>
      </c>
      <c r="AH107" s="1" t="s">
        <v>66</v>
      </c>
      <c r="AJ107" s="1" t="s">
        <v>70</v>
      </c>
      <c r="AK107" s="1" t="s">
        <v>70</v>
      </c>
      <c r="AL107" s="1">
        <v>16000</v>
      </c>
      <c r="AM107" s="46">
        <f t="shared" si="20"/>
        <v>16000</v>
      </c>
      <c r="AN107" s="1" t="s">
        <v>100</v>
      </c>
      <c r="AO107" s="1" t="s">
        <v>100</v>
      </c>
      <c r="AP107" s="1" t="s">
        <v>100</v>
      </c>
      <c r="AQ107" s="1" t="s">
        <v>75</v>
      </c>
      <c r="AR107" s="1" t="s">
        <v>76</v>
      </c>
      <c r="AS107" s="1" t="s">
        <v>79</v>
      </c>
      <c r="AT107" s="1" t="s">
        <v>74</v>
      </c>
      <c r="AU107" s="1" t="s">
        <v>78</v>
      </c>
      <c r="AV107" s="1" t="s">
        <v>77</v>
      </c>
      <c r="AX107" s="1">
        <v>90</v>
      </c>
      <c r="AY107" s="30">
        <v>0.9</v>
      </c>
      <c r="AZ107" s="52" t="s">
        <v>70</v>
      </c>
      <c r="BA107" s="1" t="s">
        <v>63</v>
      </c>
      <c r="BB107" s="1" t="str">
        <f t="shared" si="21"/>
        <v>More than 0.25 FTE, not exceeding 0.5 FTE (20 hours)</v>
      </c>
      <c r="BE107" s="1" t="s">
        <v>66</v>
      </c>
      <c r="BG107" s="1">
        <v>5</v>
      </c>
      <c r="BH107" s="1" t="s">
        <v>66</v>
      </c>
      <c r="BI107" s="1" t="s">
        <v>275</v>
      </c>
      <c r="BJ107" s="57" t="str">
        <f t="shared" si="32"/>
        <v>March</v>
      </c>
      <c r="BK107" s="1" t="s">
        <v>70</v>
      </c>
      <c r="BO107" s="1">
        <f t="shared" si="31"/>
        <v>5</v>
      </c>
    </row>
    <row r="108" spans="1:67" ht="15.75" customHeight="1">
      <c r="A108" s="2">
        <v>42159.472808379629</v>
      </c>
      <c r="B108" s="1" t="s">
        <v>61</v>
      </c>
      <c r="C108" s="1" t="s">
        <v>62</v>
      </c>
      <c r="D108" s="1" t="s">
        <v>63</v>
      </c>
      <c r="G108" s="1" t="s">
        <v>64</v>
      </c>
      <c r="I108" s="1" t="s">
        <v>107</v>
      </c>
      <c r="J108" s="1" t="s">
        <v>70</v>
      </c>
      <c r="K108" s="1">
        <v>800</v>
      </c>
      <c r="L108" s="1" t="s">
        <v>67</v>
      </c>
      <c r="M108" s="1" t="s">
        <v>108</v>
      </c>
      <c r="N108" s="1" t="s">
        <v>99</v>
      </c>
      <c r="Q108" s="1">
        <v>350</v>
      </c>
      <c r="T108" s="1" t="s">
        <v>85</v>
      </c>
      <c r="U108" s="1" t="s">
        <v>70</v>
      </c>
      <c r="V108" s="1" t="s">
        <v>66</v>
      </c>
      <c r="W108" s="1">
        <v>1600</v>
      </c>
      <c r="X108" s="1">
        <v>80</v>
      </c>
      <c r="Y108" s="1">
        <v>1</v>
      </c>
      <c r="AB108" s="1" t="s">
        <v>121</v>
      </c>
      <c r="AC108" s="1" t="s">
        <v>66</v>
      </c>
      <c r="AF108" s="1">
        <v>0</v>
      </c>
      <c r="AG108" s="1">
        <v>0</v>
      </c>
      <c r="AH108" s="1" t="s">
        <v>66</v>
      </c>
      <c r="AJ108" s="1" t="s">
        <v>70</v>
      </c>
      <c r="AK108" s="1" t="s">
        <v>66</v>
      </c>
      <c r="AM108" s="47"/>
      <c r="AO108" s="1" t="s">
        <v>110</v>
      </c>
      <c r="AP108" s="1" t="s">
        <v>110</v>
      </c>
      <c r="AQ108" s="1" t="s">
        <v>74</v>
      </c>
      <c r="AR108" s="1" t="s">
        <v>75</v>
      </c>
      <c r="AS108" s="1" t="s">
        <v>77</v>
      </c>
      <c r="AT108" s="1" t="s">
        <v>79</v>
      </c>
      <c r="AU108" s="1" t="s">
        <v>78</v>
      </c>
      <c r="AV108" s="1" t="s">
        <v>76</v>
      </c>
      <c r="AX108" s="1">
        <v>80</v>
      </c>
      <c r="AY108" s="30">
        <v>0.8</v>
      </c>
      <c r="AZ108" s="52" t="s">
        <v>66</v>
      </c>
      <c r="BB108" s="1"/>
      <c r="BC108" s="1" t="s">
        <v>66</v>
      </c>
      <c r="BD108" s="1">
        <v>5</v>
      </c>
      <c r="BH108" s="1" t="s">
        <v>70</v>
      </c>
      <c r="BL108" s="1" t="s">
        <v>159</v>
      </c>
      <c r="BM108" s="1" t="str">
        <f>TEXT(BL108,"mmmm")</f>
        <v>March</v>
      </c>
      <c r="BN108" s="1" t="s">
        <v>66</v>
      </c>
      <c r="BO108" s="1">
        <f t="shared" si="31"/>
        <v>5</v>
      </c>
    </row>
    <row r="109" spans="1:67" ht="15.75" customHeight="1">
      <c r="A109" s="2">
        <v>42159.636275532408</v>
      </c>
      <c r="B109" s="1" t="s">
        <v>61</v>
      </c>
      <c r="C109" s="1" t="s">
        <v>62</v>
      </c>
      <c r="D109" s="1" t="s">
        <v>63</v>
      </c>
      <c r="E109" s="1" t="s">
        <v>106</v>
      </c>
      <c r="F109" s="1">
        <v>1</v>
      </c>
      <c r="G109" s="1" t="s">
        <v>93</v>
      </c>
      <c r="I109" s="1" t="s">
        <v>84</v>
      </c>
      <c r="J109" s="1" t="s">
        <v>66</v>
      </c>
      <c r="L109" s="1" t="s">
        <v>94</v>
      </c>
      <c r="M109" s="1">
        <v>1</v>
      </c>
      <c r="N109" s="1" t="s">
        <v>68</v>
      </c>
      <c r="Q109" s="1">
        <v>540</v>
      </c>
      <c r="T109" s="1" t="s">
        <v>69</v>
      </c>
      <c r="U109" s="1" t="s">
        <v>70</v>
      </c>
      <c r="V109" s="1" t="s">
        <v>66</v>
      </c>
      <c r="W109" s="1">
        <v>0</v>
      </c>
      <c r="Y109" s="1">
        <v>2</v>
      </c>
      <c r="AB109" s="1" t="s">
        <v>72</v>
      </c>
      <c r="AC109" s="1" t="s">
        <v>66</v>
      </c>
      <c r="AD109" s="1">
        <v>50</v>
      </c>
      <c r="AF109" s="1">
        <v>100</v>
      </c>
      <c r="AG109" s="1">
        <v>500</v>
      </c>
      <c r="AH109" s="1" t="s">
        <v>70</v>
      </c>
      <c r="AI109" s="1">
        <v>3000</v>
      </c>
      <c r="AJ109" s="1" t="s">
        <v>66</v>
      </c>
      <c r="AK109" s="1" t="s">
        <v>66</v>
      </c>
      <c r="AM109" s="47"/>
      <c r="AN109" s="1" t="s">
        <v>100</v>
      </c>
      <c r="AO109" s="1" t="s">
        <v>100</v>
      </c>
      <c r="AP109" s="1" t="s">
        <v>100</v>
      </c>
      <c r="AQ109" s="1" t="s">
        <v>77</v>
      </c>
      <c r="AR109" s="1" t="s">
        <v>74</v>
      </c>
      <c r="AS109" s="1" t="s">
        <v>79</v>
      </c>
      <c r="AT109" s="1" t="s">
        <v>78</v>
      </c>
      <c r="AU109" s="1" t="s">
        <v>76</v>
      </c>
      <c r="AV109" s="1" t="s">
        <v>75</v>
      </c>
      <c r="AZ109" s="38" t="s">
        <v>70</v>
      </c>
      <c r="BA109" s="1" t="s">
        <v>276</v>
      </c>
      <c r="BB109" s="1" t="str">
        <f t="shared" si="21"/>
        <v>internship</v>
      </c>
      <c r="BE109" s="1" t="s">
        <v>70</v>
      </c>
      <c r="BF109" s="1" t="s">
        <v>112</v>
      </c>
      <c r="BG109" s="1">
        <v>5</v>
      </c>
      <c r="BH109" s="1" t="s">
        <v>66</v>
      </c>
      <c r="BJ109" s="57"/>
      <c r="BO109" s="1">
        <f t="shared" si="31"/>
        <v>5</v>
      </c>
    </row>
    <row r="110" spans="1:67" ht="15.75" customHeight="1">
      <c r="A110" s="2">
        <v>42159.683454560189</v>
      </c>
      <c r="B110" s="1" t="s">
        <v>61</v>
      </c>
      <c r="C110" s="1" t="s">
        <v>104</v>
      </c>
      <c r="D110" s="1" t="s">
        <v>63</v>
      </c>
      <c r="G110" s="1" t="s">
        <v>93</v>
      </c>
      <c r="I110" s="1" t="s">
        <v>65</v>
      </c>
      <c r="J110" s="1" t="s">
        <v>66</v>
      </c>
      <c r="L110" s="1" t="s">
        <v>67</v>
      </c>
      <c r="M110" s="1">
        <v>1</v>
      </c>
      <c r="N110" s="1" t="s">
        <v>68</v>
      </c>
      <c r="Q110" s="1">
        <v>500</v>
      </c>
      <c r="T110" s="1" t="s">
        <v>69</v>
      </c>
      <c r="U110" s="1" t="s">
        <v>70</v>
      </c>
      <c r="V110" s="1" t="s">
        <v>66</v>
      </c>
      <c r="W110" s="1">
        <v>1700</v>
      </c>
      <c r="X110" s="1">
        <v>40</v>
      </c>
      <c r="Y110" s="1">
        <v>4</v>
      </c>
      <c r="AB110" s="1" t="s">
        <v>72</v>
      </c>
      <c r="AC110" s="1" t="s">
        <v>66</v>
      </c>
      <c r="AD110" s="1">
        <v>15</v>
      </c>
      <c r="AF110" s="1">
        <v>30</v>
      </c>
      <c r="AG110" s="1">
        <v>100</v>
      </c>
      <c r="AH110" s="1" t="s">
        <v>66</v>
      </c>
      <c r="AJ110" s="1" t="s">
        <v>66</v>
      </c>
      <c r="AK110" s="1" t="s">
        <v>66</v>
      </c>
      <c r="AM110" s="47"/>
      <c r="AN110" s="1" t="s">
        <v>73</v>
      </c>
      <c r="AO110" s="1" t="s">
        <v>100</v>
      </c>
      <c r="AP110" s="1" t="s">
        <v>73</v>
      </c>
      <c r="AQ110" s="1" t="s">
        <v>75</v>
      </c>
      <c r="AR110" s="1" t="s">
        <v>76</v>
      </c>
      <c r="AS110" s="1" t="s">
        <v>78</v>
      </c>
      <c r="AT110" s="1" t="s">
        <v>79</v>
      </c>
      <c r="AU110" s="1" t="s">
        <v>74</v>
      </c>
      <c r="AV110" s="1" t="s">
        <v>77</v>
      </c>
      <c r="AX110" s="3">
        <v>1</v>
      </c>
      <c r="AY110" s="30">
        <v>1</v>
      </c>
      <c r="AZ110" s="52" t="s">
        <v>70</v>
      </c>
      <c r="BA110" s="1" t="s">
        <v>92</v>
      </c>
      <c r="BB110" s="1" t="str">
        <f t="shared" si="21"/>
        <v>Not exceeding 0.25 FTE (10 hours)</v>
      </c>
      <c r="BE110" s="1" t="s">
        <v>66</v>
      </c>
      <c r="BG110" s="1">
        <v>4</v>
      </c>
      <c r="BH110" s="1" t="s">
        <v>66</v>
      </c>
      <c r="BI110" s="1" t="s">
        <v>167</v>
      </c>
      <c r="BJ110" s="57" t="str">
        <f t="shared" ref="BJ110:BJ114" si="33">TEXT(BI110,"mmmm")</f>
        <v>April</v>
      </c>
      <c r="BK110" s="1" t="s">
        <v>70</v>
      </c>
      <c r="BO110" s="1">
        <f t="shared" si="31"/>
        <v>4</v>
      </c>
    </row>
    <row r="111" spans="1:67" ht="15.75" customHeight="1">
      <c r="A111" s="2">
        <v>42159.685204004629</v>
      </c>
      <c r="B111" s="1" t="s">
        <v>61</v>
      </c>
      <c r="C111" s="1" t="s">
        <v>62</v>
      </c>
      <c r="D111" s="1" t="s">
        <v>63</v>
      </c>
      <c r="G111" s="1" t="s">
        <v>64</v>
      </c>
      <c r="I111" s="1" t="s">
        <v>65</v>
      </c>
      <c r="J111" s="1" t="s">
        <v>66</v>
      </c>
      <c r="L111" s="1" t="s">
        <v>67</v>
      </c>
      <c r="M111" s="1">
        <v>1</v>
      </c>
      <c r="N111" s="1" t="s">
        <v>68</v>
      </c>
      <c r="Q111" s="1">
        <v>600</v>
      </c>
      <c r="T111" s="1" t="s">
        <v>85</v>
      </c>
      <c r="U111" s="1" t="s">
        <v>70</v>
      </c>
      <c r="V111" s="1" t="s">
        <v>66</v>
      </c>
      <c r="W111" s="1">
        <v>1600</v>
      </c>
      <c r="X111" s="1">
        <v>60</v>
      </c>
      <c r="Y111" s="1">
        <v>1</v>
      </c>
      <c r="AB111" s="1" t="s">
        <v>220</v>
      </c>
      <c r="AC111" s="1" t="s">
        <v>70</v>
      </c>
      <c r="AD111" s="1">
        <v>25</v>
      </c>
      <c r="AF111" s="1">
        <v>41</v>
      </c>
      <c r="AG111" s="1">
        <v>70</v>
      </c>
      <c r="AH111" s="1" t="s">
        <v>66</v>
      </c>
      <c r="AJ111" s="1" t="s">
        <v>66</v>
      </c>
      <c r="AK111" s="1" t="s">
        <v>70</v>
      </c>
      <c r="AL111" s="1">
        <v>42000</v>
      </c>
      <c r="AM111" s="46">
        <f t="shared" si="20"/>
        <v>42000</v>
      </c>
      <c r="AN111" s="1" t="s">
        <v>73</v>
      </c>
      <c r="AO111" s="1" t="s">
        <v>73</v>
      </c>
      <c r="AP111" s="1" t="s">
        <v>73</v>
      </c>
      <c r="AQ111" s="1" t="s">
        <v>75</v>
      </c>
      <c r="AR111" s="1" t="s">
        <v>76</v>
      </c>
      <c r="AS111" s="1" t="s">
        <v>79</v>
      </c>
      <c r="AT111" s="1" t="s">
        <v>78</v>
      </c>
      <c r="AU111" s="1" t="s">
        <v>74</v>
      </c>
      <c r="AV111" s="1" t="s">
        <v>77</v>
      </c>
      <c r="AX111" s="1">
        <v>100</v>
      </c>
      <c r="AY111" s="30">
        <v>1</v>
      </c>
      <c r="AZ111" s="52" t="s">
        <v>70</v>
      </c>
      <c r="BA111" s="1" t="s">
        <v>63</v>
      </c>
      <c r="BB111" s="1" t="str">
        <f t="shared" si="21"/>
        <v>More than 0.25 FTE, not exceeding 0.5 FTE (20 hours)</v>
      </c>
      <c r="BE111" s="1" t="s">
        <v>66</v>
      </c>
      <c r="BG111" s="1">
        <v>5</v>
      </c>
      <c r="BH111" s="1" t="s">
        <v>66</v>
      </c>
      <c r="BI111" s="1" t="s">
        <v>214</v>
      </c>
      <c r="BJ111" s="57" t="str">
        <f t="shared" si="33"/>
        <v>April</v>
      </c>
      <c r="BK111" s="1" t="s">
        <v>70</v>
      </c>
      <c r="BO111" s="1">
        <f t="shared" si="31"/>
        <v>5</v>
      </c>
    </row>
    <row r="112" spans="1:67" ht="15.75" customHeight="1">
      <c r="A112" s="2">
        <v>42159.691102222219</v>
      </c>
      <c r="B112" s="1" t="s">
        <v>61</v>
      </c>
      <c r="C112" s="1" t="s">
        <v>62</v>
      </c>
      <c r="D112" s="1" t="s">
        <v>63</v>
      </c>
      <c r="G112" s="1" t="s">
        <v>64</v>
      </c>
      <c r="I112" s="1" t="s">
        <v>84</v>
      </c>
      <c r="J112" s="1" t="s">
        <v>66</v>
      </c>
      <c r="L112" s="1" t="s">
        <v>67</v>
      </c>
      <c r="M112" s="1" t="s">
        <v>108</v>
      </c>
      <c r="N112" s="1" t="s">
        <v>68</v>
      </c>
      <c r="Q112" s="1">
        <v>900</v>
      </c>
      <c r="T112" s="1" t="s">
        <v>85</v>
      </c>
      <c r="U112" s="1" t="s">
        <v>70</v>
      </c>
      <c r="V112" s="1" t="s">
        <v>66</v>
      </c>
      <c r="W112" s="1">
        <v>800</v>
      </c>
      <c r="X112" s="1">
        <v>50</v>
      </c>
      <c r="Y112" s="1">
        <v>2</v>
      </c>
      <c r="AB112" s="1" t="s">
        <v>72</v>
      </c>
      <c r="AC112" s="1" t="s">
        <v>66</v>
      </c>
      <c r="AD112" s="1">
        <v>10</v>
      </c>
      <c r="AF112" s="1">
        <v>150</v>
      </c>
      <c r="AG112" s="1">
        <v>0</v>
      </c>
      <c r="AH112" s="1" t="s">
        <v>66</v>
      </c>
      <c r="AJ112" s="1" t="s">
        <v>70</v>
      </c>
      <c r="AK112" s="1" t="s">
        <v>66</v>
      </c>
      <c r="AM112" s="47"/>
      <c r="AN112" s="1" t="s">
        <v>100</v>
      </c>
      <c r="AO112" s="1" t="s">
        <v>73</v>
      </c>
      <c r="AP112" s="1" t="s">
        <v>73</v>
      </c>
      <c r="AQ112" s="1" t="s">
        <v>75</v>
      </c>
      <c r="AR112" s="1" t="s">
        <v>79</v>
      </c>
      <c r="AS112" s="1" t="s">
        <v>74</v>
      </c>
      <c r="AT112" s="1" t="s">
        <v>77</v>
      </c>
      <c r="AU112" s="1" t="s">
        <v>78</v>
      </c>
      <c r="AV112" s="1" t="s">
        <v>76</v>
      </c>
      <c r="AX112" s="3">
        <v>0.92</v>
      </c>
      <c r="AY112" s="30">
        <v>0.92</v>
      </c>
      <c r="AZ112" s="52" t="s">
        <v>70</v>
      </c>
      <c r="BA112" s="1" t="s">
        <v>63</v>
      </c>
      <c r="BB112" s="1" t="str">
        <f t="shared" si="21"/>
        <v>More than 0.25 FTE, not exceeding 0.5 FTE (20 hours)</v>
      </c>
      <c r="BE112" s="1" t="s">
        <v>66</v>
      </c>
      <c r="BG112" s="1">
        <v>5</v>
      </c>
      <c r="BH112" s="1" t="s">
        <v>66</v>
      </c>
      <c r="BI112" s="1" t="s">
        <v>277</v>
      </c>
      <c r="BJ112" s="57" t="str">
        <f t="shared" si="33"/>
        <v>October</v>
      </c>
      <c r="BK112" s="1" t="s">
        <v>70</v>
      </c>
      <c r="BO112" s="1">
        <f t="shared" si="31"/>
        <v>5</v>
      </c>
    </row>
    <row r="113" spans="1:67" ht="15.75" customHeight="1">
      <c r="A113" s="2">
        <v>42159.700775613426</v>
      </c>
      <c r="B113" s="1" t="s">
        <v>61</v>
      </c>
      <c r="C113" s="1" t="s">
        <v>62</v>
      </c>
      <c r="D113" s="1" t="s">
        <v>63</v>
      </c>
      <c r="G113" s="1" t="s">
        <v>64</v>
      </c>
      <c r="I113" s="1" t="s">
        <v>84</v>
      </c>
      <c r="J113" s="1" t="s">
        <v>66</v>
      </c>
      <c r="L113" s="1" t="s">
        <v>67</v>
      </c>
      <c r="M113" s="1">
        <v>1</v>
      </c>
      <c r="N113" s="1" t="s">
        <v>68</v>
      </c>
      <c r="Q113" s="1">
        <v>520</v>
      </c>
      <c r="T113" s="1" t="s">
        <v>85</v>
      </c>
      <c r="U113" s="1" t="s">
        <v>70</v>
      </c>
      <c r="V113" s="1" t="s">
        <v>66</v>
      </c>
      <c r="W113" s="1">
        <v>880</v>
      </c>
      <c r="X113" s="1">
        <v>100</v>
      </c>
      <c r="Y113" s="1">
        <v>1</v>
      </c>
      <c r="AB113" s="1" t="s">
        <v>72</v>
      </c>
      <c r="AC113" s="1" t="s">
        <v>66</v>
      </c>
      <c r="AD113" s="1">
        <v>25</v>
      </c>
      <c r="AH113" s="1" t="s">
        <v>66</v>
      </c>
      <c r="AJ113" s="1" t="s">
        <v>70</v>
      </c>
      <c r="AK113" s="1" t="s">
        <v>66</v>
      </c>
      <c r="AM113" s="47"/>
      <c r="AN113" s="1" t="s">
        <v>205</v>
      </c>
      <c r="AO113" s="1" t="s">
        <v>73</v>
      </c>
      <c r="AP113" s="1" t="s">
        <v>100</v>
      </c>
      <c r="AQ113" s="1" t="s">
        <v>77</v>
      </c>
      <c r="AR113" s="1" t="s">
        <v>75</v>
      </c>
      <c r="AS113" s="1" t="s">
        <v>79</v>
      </c>
      <c r="AT113" s="1" t="s">
        <v>74</v>
      </c>
      <c r="AU113" s="1" t="s">
        <v>78</v>
      </c>
      <c r="AV113" s="1" t="s">
        <v>76</v>
      </c>
      <c r="AX113" s="1">
        <v>100</v>
      </c>
      <c r="AY113" s="30">
        <v>1</v>
      </c>
      <c r="AZ113" s="52" t="s">
        <v>70</v>
      </c>
      <c r="BA113" s="1" t="s">
        <v>63</v>
      </c>
      <c r="BB113" s="1" t="str">
        <f t="shared" si="21"/>
        <v>More than 0.25 FTE, not exceeding 0.5 FTE (20 hours)</v>
      </c>
      <c r="BE113" s="1" t="s">
        <v>66</v>
      </c>
      <c r="BG113" s="1">
        <v>5</v>
      </c>
      <c r="BH113" s="1" t="s">
        <v>66</v>
      </c>
      <c r="BI113" s="1" t="s">
        <v>278</v>
      </c>
      <c r="BJ113" s="57" t="str">
        <f t="shared" si="33"/>
        <v>March</v>
      </c>
      <c r="BK113" s="1" t="s">
        <v>70</v>
      </c>
      <c r="BO113" s="1">
        <f t="shared" si="31"/>
        <v>5</v>
      </c>
    </row>
    <row r="114" spans="1:67" ht="15.75" customHeight="1">
      <c r="A114" s="2">
        <v>42159.728912152779</v>
      </c>
      <c r="B114" s="1" t="s">
        <v>61</v>
      </c>
      <c r="C114" s="1" t="s">
        <v>62</v>
      </c>
      <c r="D114" s="1" t="s">
        <v>63</v>
      </c>
      <c r="E114" s="1" t="s">
        <v>82</v>
      </c>
      <c r="F114" s="1">
        <v>5</v>
      </c>
      <c r="G114" s="1" t="s">
        <v>93</v>
      </c>
      <c r="I114" s="1" t="s">
        <v>84</v>
      </c>
      <c r="J114" s="1" t="s">
        <v>66</v>
      </c>
      <c r="L114" s="1" t="s">
        <v>67</v>
      </c>
      <c r="M114" s="1">
        <v>1</v>
      </c>
      <c r="N114" s="1" t="s">
        <v>68</v>
      </c>
      <c r="Q114" s="1">
        <v>700</v>
      </c>
      <c r="T114" s="1" t="s">
        <v>69</v>
      </c>
      <c r="U114" s="1" t="s">
        <v>70</v>
      </c>
      <c r="V114" s="1" t="s">
        <v>66</v>
      </c>
      <c r="W114" s="1">
        <v>800</v>
      </c>
      <c r="X114" s="1">
        <v>130</v>
      </c>
      <c r="Y114" s="1">
        <v>1</v>
      </c>
      <c r="AB114" s="1" t="s">
        <v>72</v>
      </c>
      <c r="AC114" s="1" t="s">
        <v>66</v>
      </c>
      <c r="AD114" s="1">
        <v>10</v>
      </c>
      <c r="AF114" s="1">
        <v>200</v>
      </c>
      <c r="AG114" s="1">
        <v>600</v>
      </c>
      <c r="AH114" s="1" t="s">
        <v>70</v>
      </c>
      <c r="AI114" s="1">
        <v>2000</v>
      </c>
      <c r="AJ114" s="1" t="s">
        <v>70</v>
      </c>
      <c r="AK114" s="1" t="s">
        <v>66</v>
      </c>
      <c r="AM114" s="47"/>
      <c r="AN114" s="1" t="s">
        <v>100</v>
      </c>
      <c r="AO114" s="1" t="s">
        <v>73</v>
      </c>
      <c r="AP114" s="1" t="s">
        <v>73</v>
      </c>
      <c r="AQ114" s="1" t="s">
        <v>79</v>
      </c>
      <c r="AR114" s="1" t="s">
        <v>76</v>
      </c>
      <c r="AS114" s="1" t="s">
        <v>77</v>
      </c>
      <c r="AT114" s="1" t="s">
        <v>74</v>
      </c>
      <c r="AU114" s="1" t="s">
        <v>78</v>
      </c>
      <c r="AV114" s="1" t="s">
        <v>75</v>
      </c>
      <c r="AZ114" s="52" t="s">
        <v>70</v>
      </c>
      <c r="BA114" s="1" t="s">
        <v>63</v>
      </c>
      <c r="BB114" s="1" t="str">
        <f t="shared" si="21"/>
        <v>More than 0.25 FTE, not exceeding 0.5 FTE (20 hours)</v>
      </c>
      <c r="BE114" s="1" t="s">
        <v>66</v>
      </c>
      <c r="BG114" s="1">
        <v>5</v>
      </c>
      <c r="BH114" s="1" t="s">
        <v>66</v>
      </c>
      <c r="BI114" s="1" t="s">
        <v>187</v>
      </c>
      <c r="BJ114" s="57" t="str">
        <f t="shared" si="33"/>
        <v>April</v>
      </c>
      <c r="BK114" s="1" t="s">
        <v>66</v>
      </c>
      <c r="BO114" s="1">
        <f t="shared" si="31"/>
        <v>5</v>
      </c>
    </row>
    <row r="115" spans="1:67" ht="15.75" customHeight="1">
      <c r="A115" s="2">
        <v>42159.816835381949</v>
      </c>
      <c r="B115" s="1" t="s">
        <v>61</v>
      </c>
      <c r="C115" s="1" t="s">
        <v>62</v>
      </c>
      <c r="D115" s="1" t="s">
        <v>63</v>
      </c>
      <c r="F115" s="1">
        <v>2</v>
      </c>
      <c r="G115" s="1" t="s">
        <v>64</v>
      </c>
      <c r="I115" s="1" t="s">
        <v>84</v>
      </c>
      <c r="J115" s="1" t="s">
        <v>66</v>
      </c>
      <c r="L115" s="1" t="s">
        <v>98</v>
      </c>
      <c r="M115" s="1">
        <v>2</v>
      </c>
      <c r="N115" s="1" t="s">
        <v>68</v>
      </c>
      <c r="Q115" s="1">
        <v>0</v>
      </c>
      <c r="T115" s="1" t="s">
        <v>69</v>
      </c>
      <c r="U115" s="1" t="s">
        <v>70</v>
      </c>
      <c r="V115" s="1" t="s">
        <v>66</v>
      </c>
      <c r="W115" s="1">
        <v>1800</v>
      </c>
      <c r="X115" s="1">
        <v>100</v>
      </c>
      <c r="Y115" s="1" t="s">
        <v>71</v>
      </c>
      <c r="AB115" s="1" t="s">
        <v>72</v>
      </c>
      <c r="AC115" s="1" t="s">
        <v>66</v>
      </c>
      <c r="AD115" s="1">
        <v>25</v>
      </c>
      <c r="AF115" s="1">
        <v>0</v>
      </c>
      <c r="AG115" s="1">
        <v>0</v>
      </c>
      <c r="AH115" s="1" t="s">
        <v>66</v>
      </c>
      <c r="AJ115" s="1" t="s">
        <v>70</v>
      </c>
      <c r="AK115" s="1" t="s">
        <v>66</v>
      </c>
      <c r="AM115" s="47"/>
      <c r="AN115" s="1" t="s">
        <v>279</v>
      </c>
      <c r="AO115" s="1" t="s">
        <v>100</v>
      </c>
      <c r="AP115" s="1" t="s">
        <v>73</v>
      </c>
      <c r="AQ115" s="1" t="s">
        <v>75</v>
      </c>
      <c r="AR115" s="1" t="s">
        <v>76</v>
      </c>
      <c r="AS115" s="1" t="s">
        <v>77</v>
      </c>
      <c r="AT115" s="1" t="s">
        <v>74</v>
      </c>
      <c r="AU115" s="1" t="s">
        <v>78</v>
      </c>
      <c r="AV115" s="1" t="s">
        <v>79</v>
      </c>
      <c r="AX115" s="1" t="s">
        <v>280</v>
      </c>
      <c r="AY115" s="30">
        <v>0.75</v>
      </c>
      <c r="AZ115" s="52" t="s">
        <v>66</v>
      </c>
      <c r="BB115" s="1"/>
      <c r="BC115" s="1" t="s">
        <v>66</v>
      </c>
      <c r="BD115" s="1">
        <v>2</v>
      </c>
      <c r="BH115" s="1" t="s">
        <v>66</v>
      </c>
      <c r="BL115" s="1" t="s">
        <v>184</v>
      </c>
      <c r="BM115" s="1" t="str">
        <f>TEXT(BL115,"mmmm")</f>
        <v>April</v>
      </c>
      <c r="BN115" s="1" t="s">
        <v>70</v>
      </c>
      <c r="BO115" s="1">
        <f t="shared" si="31"/>
        <v>2</v>
      </c>
    </row>
    <row r="116" spans="1:67" ht="15.75" customHeight="1">
      <c r="A116" s="2">
        <v>42159.861692858802</v>
      </c>
      <c r="B116" s="1" t="s">
        <v>61</v>
      </c>
      <c r="C116" s="1" t="s">
        <v>104</v>
      </c>
      <c r="D116" s="1" t="s">
        <v>63</v>
      </c>
      <c r="G116" s="1" t="s">
        <v>93</v>
      </c>
      <c r="I116" s="1" t="s">
        <v>84</v>
      </c>
      <c r="J116" s="1" t="s">
        <v>66</v>
      </c>
      <c r="L116" s="1" t="s">
        <v>98</v>
      </c>
      <c r="M116" s="1">
        <v>1</v>
      </c>
      <c r="N116" s="1" t="s">
        <v>68</v>
      </c>
      <c r="Q116" s="1">
        <v>700</v>
      </c>
      <c r="T116" s="1" t="s">
        <v>69</v>
      </c>
      <c r="U116" s="1" t="s">
        <v>70</v>
      </c>
      <c r="V116" s="1" t="s">
        <v>66</v>
      </c>
      <c r="W116" s="1">
        <v>1011</v>
      </c>
      <c r="X116" s="1">
        <v>50</v>
      </c>
      <c r="Y116" s="1">
        <v>2</v>
      </c>
      <c r="AB116" s="1" t="s">
        <v>72</v>
      </c>
      <c r="AC116" s="1" t="s">
        <v>66</v>
      </c>
      <c r="AD116" s="1">
        <v>45</v>
      </c>
      <c r="AF116" s="1">
        <v>0</v>
      </c>
      <c r="AG116" s="1">
        <v>0</v>
      </c>
      <c r="AH116" s="1" t="s">
        <v>66</v>
      </c>
      <c r="AJ116" s="1" t="s">
        <v>70</v>
      </c>
      <c r="AK116" s="1" t="s">
        <v>66</v>
      </c>
      <c r="AM116" s="47"/>
      <c r="AN116" s="1" t="s">
        <v>73</v>
      </c>
      <c r="AO116" s="1" t="s">
        <v>73</v>
      </c>
      <c r="AP116" s="1" t="s">
        <v>73</v>
      </c>
      <c r="AQ116" s="1" t="s">
        <v>77</v>
      </c>
      <c r="AR116" s="1" t="s">
        <v>76</v>
      </c>
      <c r="AS116" s="1" t="s">
        <v>78</v>
      </c>
      <c r="AT116" s="1" t="s">
        <v>74</v>
      </c>
      <c r="AU116" s="1" t="s">
        <v>79</v>
      </c>
      <c r="AV116" s="1" t="s">
        <v>75</v>
      </c>
      <c r="AW116" s="1" t="s">
        <v>281</v>
      </c>
      <c r="AX116" s="1">
        <v>100</v>
      </c>
      <c r="AY116" s="30">
        <v>1</v>
      </c>
      <c r="AZ116" s="52" t="s">
        <v>70</v>
      </c>
      <c r="BA116" s="1" t="s">
        <v>63</v>
      </c>
      <c r="BB116" s="1" t="str">
        <f t="shared" si="21"/>
        <v>More than 0.25 FTE, not exceeding 0.5 FTE (20 hours)</v>
      </c>
      <c r="BE116" s="1" t="s">
        <v>66</v>
      </c>
      <c r="BG116" s="1">
        <v>5</v>
      </c>
      <c r="BH116" s="1" t="s">
        <v>66</v>
      </c>
      <c r="BI116" s="1" t="s">
        <v>167</v>
      </c>
      <c r="BJ116" s="57" t="str">
        <f t="shared" ref="BJ116:BJ123" si="34">TEXT(BI116,"mmmm")</f>
        <v>April</v>
      </c>
      <c r="BK116" s="1" t="s">
        <v>66</v>
      </c>
      <c r="BO116" s="1">
        <f t="shared" si="31"/>
        <v>5</v>
      </c>
    </row>
    <row r="117" spans="1:67" ht="15.75" customHeight="1">
      <c r="A117" s="2">
        <v>42159.935942303244</v>
      </c>
      <c r="B117" s="1" t="s">
        <v>61</v>
      </c>
      <c r="C117" s="1" t="s">
        <v>62</v>
      </c>
      <c r="D117" s="1" t="s">
        <v>63</v>
      </c>
      <c r="G117" s="1" t="s">
        <v>64</v>
      </c>
      <c r="I117" s="1" t="s">
        <v>84</v>
      </c>
      <c r="J117" s="1" t="s">
        <v>66</v>
      </c>
      <c r="L117" s="1" t="s">
        <v>98</v>
      </c>
      <c r="M117" s="1" t="s">
        <v>108</v>
      </c>
      <c r="N117" s="1" t="s">
        <v>99</v>
      </c>
      <c r="Q117" s="1">
        <v>1200</v>
      </c>
      <c r="T117" s="1" t="s">
        <v>69</v>
      </c>
      <c r="U117" s="1" t="s">
        <v>70</v>
      </c>
      <c r="V117" s="1" t="s">
        <v>66</v>
      </c>
      <c r="W117" s="1">
        <v>2400</v>
      </c>
      <c r="X117" s="1">
        <v>50</v>
      </c>
      <c r="Y117" s="1" t="s">
        <v>71</v>
      </c>
      <c r="AB117" s="1" t="s">
        <v>72</v>
      </c>
      <c r="AC117" s="1" t="s">
        <v>66</v>
      </c>
      <c r="AD117" s="1">
        <v>20</v>
      </c>
      <c r="AF117" s="1">
        <v>100</v>
      </c>
      <c r="AG117" s="1">
        <v>0</v>
      </c>
      <c r="AH117" s="1" t="s">
        <v>66</v>
      </c>
      <c r="AJ117" s="1" t="s">
        <v>66</v>
      </c>
      <c r="AK117" s="1" t="s">
        <v>66</v>
      </c>
      <c r="AM117" s="47"/>
      <c r="AN117" s="1" t="s">
        <v>100</v>
      </c>
      <c r="AO117" s="1" t="s">
        <v>100</v>
      </c>
      <c r="AP117" s="1" t="s">
        <v>100</v>
      </c>
      <c r="AQ117" s="1" t="s">
        <v>75</v>
      </c>
      <c r="AR117" s="1" t="s">
        <v>79</v>
      </c>
      <c r="AS117" s="1" t="s">
        <v>77</v>
      </c>
      <c r="AU117" s="1" t="s">
        <v>76</v>
      </c>
      <c r="AV117" s="1" t="s">
        <v>74</v>
      </c>
      <c r="AX117" s="1" t="s">
        <v>282</v>
      </c>
      <c r="AY117" s="30">
        <v>1</v>
      </c>
      <c r="AZ117" s="52" t="s">
        <v>70</v>
      </c>
      <c r="BA117" s="1" t="s">
        <v>63</v>
      </c>
      <c r="BB117" s="1" t="str">
        <f t="shared" si="21"/>
        <v>More than 0.25 FTE, not exceeding 0.5 FTE (20 hours)</v>
      </c>
      <c r="BE117" s="1" t="s">
        <v>70</v>
      </c>
      <c r="BF117" s="1" t="s">
        <v>101</v>
      </c>
      <c r="BG117" s="1">
        <v>4</v>
      </c>
      <c r="BH117" s="1" t="s">
        <v>66</v>
      </c>
      <c r="BI117" s="1" t="s">
        <v>283</v>
      </c>
      <c r="BJ117" s="57" t="str">
        <f t="shared" si="34"/>
        <v>March</v>
      </c>
      <c r="BK117" s="1" t="s">
        <v>70</v>
      </c>
      <c r="BO117" s="1">
        <f t="shared" si="31"/>
        <v>4</v>
      </c>
    </row>
    <row r="118" spans="1:67" ht="15.75" customHeight="1">
      <c r="A118" s="2">
        <v>42159.936349490745</v>
      </c>
      <c r="B118" s="1" t="s">
        <v>61</v>
      </c>
      <c r="C118" s="1" t="s">
        <v>62</v>
      </c>
      <c r="D118" s="1" t="s">
        <v>63</v>
      </c>
      <c r="G118" s="1" t="s">
        <v>64</v>
      </c>
      <c r="I118" s="1" t="s">
        <v>84</v>
      </c>
      <c r="J118" s="1" t="s">
        <v>66</v>
      </c>
      <c r="L118" s="1" t="s">
        <v>98</v>
      </c>
      <c r="M118" s="1" t="s">
        <v>108</v>
      </c>
      <c r="N118" s="1" t="s">
        <v>99</v>
      </c>
      <c r="Q118" s="1">
        <v>1200</v>
      </c>
      <c r="T118" s="1" t="s">
        <v>69</v>
      </c>
      <c r="U118" s="1" t="s">
        <v>70</v>
      </c>
      <c r="V118" s="1" t="s">
        <v>66</v>
      </c>
      <c r="W118" s="1">
        <v>2400</v>
      </c>
      <c r="X118" s="1">
        <v>50</v>
      </c>
      <c r="Y118" s="1" t="s">
        <v>71</v>
      </c>
      <c r="AB118" s="1" t="s">
        <v>72</v>
      </c>
      <c r="AC118" s="1" t="s">
        <v>66</v>
      </c>
      <c r="AD118" s="1">
        <v>20</v>
      </c>
      <c r="AF118" s="1">
        <v>100</v>
      </c>
      <c r="AG118" s="1">
        <v>0</v>
      </c>
      <c r="AH118" s="1" t="s">
        <v>66</v>
      </c>
      <c r="AJ118" s="1" t="s">
        <v>66</v>
      </c>
      <c r="AK118" s="1" t="s">
        <v>66</v>
      </c>
      <c r="AM118" s="47"/>
      <c r="AN118" s="1" t="s">
        <v>100</v>
      </c>
      <c r="AO118" s="1" t="s">
        <v>100</v>
      </c>
      <c r="AP118" s="1" t="s">
        <v>100</v>
      </c>
      <c r="AQ118" s="1" t="s">
        <v>75</v>
      </c>
      <c r="AR118" s="1" t="s">
        <v>79</v>
      </c>
      <c r="AS118" s="1" t="s">
        <v>77</v>
      </c>
      <c r="AU118" s="1" t="s">
        <v>76</v>
      </c>
      <c r="AV118" s="1" t="s">
        <v>74</v>
      </c>
      <c r="AX118" s="1" t="s">
        <v>282</v>
      </c>
      <c r="AY118" s="30">
        <v>1</v>
      </c>
      <c r="AZ118" s="52" t="s">
        <v>70</v>
      </c>
      <c r="BA118" s="1" t="s">
        <v>63</v>
      </c>
      <c r="BB118" s="1" t="str">
        <f t="shared" si="21"/>
        <v>More than 0.25 FTE, not exceeding 0.5 FTE (20 hours)</v>
      </c>
      <c r="BE118" s="1" t="s">
        <v>70</v>
      </c>
      <c r="BF118" s="1" t="s">
        <v>101</v>
      </c>
      <c r="BG118" s="1">
        <v>4</v>
      </c>
      <c r="BH118" s="1" t="s">
        <v>66</v>
      </c>
      <c r="BI118" s="1" t="s">
        <v>283</v>
      </c>
      <c r="BJ118" s="57" t="str">
        <f t="shared" si="34"/>
        <v>March</v>
      </c>
      <c r="BK118" s="1" t="s">
        <v>70</v>
      </c>
      <c r="BO118" s="1">
        <f t="shared" si="31"/>
        <v>4</v>
      </c>
    </row>
    <row r="119" spans="1:67" ht="15.75" customHeight="1">
      <c r="A119" s="2">
        <v>42160.007875150462</v>
      </c>
      <c r="B119" s="1" t="s">
        <v>61</v>
      </c>
      <c r="C119" s="1" t="s">
        <v>62</v>
      </c>
      <c r="D119" s="1" t="s">
        <v>63</v>
      </c>
      <c r="G119" s="1" t="s">
        <v>64</v>
      </c>
      <c r="I119" s="1" t="s">
        <v>65</v>
      </c>
      <c r="J119" s="1" t="s">
        <v>66</v>
      </c>
      <c r="L119" s="1" t="s">
        <v>98</v>
      </c>
      <c r="M119" s="1">
        <v>1</v>
      </c>
      <c r="N119" s="1" t="s">
        <v>68</v>
      </c>
      <c r="Q119" s="1">
        <v>1700</v>
      </c>
      <c r="T119" s="1" t="s">
        <v>85</v>
      </c>
      <c r="U119" s="1" t="s">
        <v>70</v>
      </c>
      <c r="V119" s="1" t="s">
        <v>66</v>
      </c>
      <c r="W119" s="1">
        <v>1600</v>
      </c>
      <c r="X119" s="1">
        <v>90</v>
      </c>
      <c r="Y119" s="1" t="s">
        <v>71</v>
      </c>
      <c r="AB119" s="1" t="s">
        <v>72</v>
      </c>
      <c r="AC119" s="1" t="s">
        <v>66</v>
      </c>
      <c r="AD119" s="1">
        <v>75</v>
      </c>
      <c r="AF119" s="1">
        <v>0</v>
      </c>
      <c r="AG119" s="1">
        <v>0</v>
      </c>
      <c r="AH119" s="1" t="s">
        <v>70</v>
      </c>
      <c r="AI119" s="1">
        <v>2000</v>
      </c>
      <c r="AJ119" s="1" t="s">
        <v>66</v>
      </c>
      <c r="AK119" s="1" t="s">
        <v>70</v>
      </c>
      <c r="AL119" s="1">
        <v>30000</v>
      </c>
      <c r="AM119" s="46">
        <f t="shared" si="20"/>
        <v>30000</v>
      </c>
      <c r="AN119" s="1" t="s">
        <v>73</v>
      </c>
      <c r="AO119" s="1" t="s">
        <v>73</v>
      </c>
      <c r="AP119" s="1" t="s">
        <v>73</v>
      </c>
      <c r="AQ119" s="1" t="s">
        <v>77</v>
      </c>
      <c r="AR119" s="1" t="s">
        <v>75</v>
      </c>
      <c r="AS119" s="1" t="s">
        <v>79</v>
      </c>
      <c r="AT119" s="1" t="s">
        <v>78</v>
      </c>
      <c r="AU119" s="1" t="s">
        <v>74</v>
      </c>
      <c r="AV119" s="1" t="s">
        <v>76</v>
      </c>
      <c r="AW119" s="1" t="s">
        <v>284</v>
      </c>
      <c r="AX119" s="1" t="s">
        <v>285</v>
      </c>
      <c r="AY119" s="30">
        <v>1</v>
      </c>
      <c r="AZ119" s="52" t="s">
        <v>70</v>
      </c>
      <c r="BA119" s="1" t="s">
        <v>63</v>
      </c>
      <c r="BB119" s="1" t="str">
        <f t="shared" si="21"/>
        <v>More than 0.25 FTE, not exceeding 0.5 FTE (20 hours)</v>
      </c>
      <c r="BE119" s="1" t="s">
        <v>66</v>
      </c>
      <c r="BG119" s="1">
        <v>4</v>
      </c>
      <c r="BH119" s="1" t="s">
        <v>66</v>
      </c>
      <c r="BI119" s="1" t="s">
        <v>103</v>
      </c>
      <c r="BJ119" s="57" t="str">
        <f t="shared" si="34"/>
        <v>May</v>
      </c>
      <c r="BK119" s="1" t="s">
        <v>66</v>
      </c>
      <c r="BO119" s="1">
        <f t="shared" si="31"/>
        <v>4</v>
      </c>
    </row>
    <row r="120" spans="1:67" ht="15.75" customHeight="1">
      <c r="A120" s="2">
        <v>42160.063934699079</v>
      </c>
      <c r="B120" s="1" t="s">
        <v>61</v>
      </c>
      <c r="C120" s="1" t="s">
        <v>62</v>
      </c>
      <c r="D120" s="1" t="s">
        <v>63</v>
      </c>
      <c r="G120" s="1" t="s">
        <v>64</v>
      </c>
      <c r="I120" s="1" t="s">
        <v>65</v>
      </c>
      <c r="J120" s="1" t="s">
        <v>66</v>
      </c>
      <c r="L120" s="1" t="s">
        <v>98</v>
      </c>
      <c r="M120" s="1">
        <v>1</v>
      </c>
      <c r="N120" s="1" t="s">
        <v>68</v>
      </c>
      <c r="Q120" s="1">
        <v>1700</v>
      </c>
      <c r="T120" s="1" t="s">
        <v>85</v>
      </c>
      <c r="U120" s="1" t="s">
        <v>70</v>
      </c>
      <c r="V120" s="1" t="s">
        <v>66</v>
      </c>
      <c r="W120" s="1">
        <v>1600</v>
      </c>
      <c r="X120" s="1">
        <v>90</v>
      </c>
      <c r="Y120" s="1" t="s">
        <v>71</v>
      </c>
      <c r="AB120" s="1" t="s">
        <v>72</v>
      </c>
      <c r="AC120" s="1" t="s">
        <v>66</v>
      </c>
      <c r="AD120" s="1">
        <v>75</v>
      </c>
      <c r="AF120" s="1">
        <v>0</v>
      </c>
      <c r="AG120" s="1">
        <v>0</v>
      </c>
      <c r="AH120" s="1" t="s">
        <v>70</v>
      </c>
      <c r="AI120" s="1">
        <v>2000</v>
      </c>
      <c r="AJ120" s="1" t="s">
        <v>66</v>
      </c>
      <c r="AK120" s="1" t="s">
        <v>70</v>
      </c>
      <c r="AL120" s="1">
        <v>30000</v>
      </c>
      <c r="AM120" s="46">
        <f t="shared" si="20"/>
        <v>30000</v>
      </c>
      <c r="AN120" s="1" t="s">
        <v>73</v>
      </c>
      <c r="AO120" s="1" t="s">
        <v>73</v>
      </c>
      <c r="AP120" s="1" t="s">
        <v>73</v>
      </c>
      <c r="AQ120" s="1" t="s">
        <v>77</v>
      </c>
      <c r="AR120" s="1" t="s">
        <v>75</v>
      </c>
      <c r="AS120" s="1" t="s">
        <v>79</v>
      </c>
      <c r="AT120" s="1" t="s">
        <v>78</v>
      </c>
      <c r="AU120" s="1" t="s">
        <v>74</v>
      </c>
      <c r="AV120" s="1" t="s">
        <v>76</v>
      </c>
      <c r="AW120" s="1" t="s">
        <v>284</v>
      </c>
      <c r="AX120" s="1" t="s">
        <v>285</v>
      </c>
      <c r="AY120" s="30">
        <v>1</v>
      </c>
      <c r="AZ120" s="52" t="s">
        <v>70</v>
      </c>
      <c r="BA120" s="1" t="s">
        <v>63</v>
      </c>
      <c r="BB120" s="1" t="str">
        <f t="shared" si="21"/>
        <v>More than 0.25 FTE, not exceeding 0.5 FTE (20 hours)</v>
      </c>
      <c r="BE120" s="1" t="s">
        <v>66</v>
      </c>
      <c r="BG120" s="1">
        <v>4</v>
      </c>
      <c r="BH120" s="1" t="s">
        <v>66</v>
      </c>
      <c r="BI120" s="1" t="s">
        <v>103</v>
      </c>
      <c r="BJ120" s="57" t="str">
        <f t="shared" si="34"/>
        <v>May</v>
      </c>
      <c r="BK120" s="1" t="s">
        <v>66</v>
      </c>
      <c r="BO120" s="1">
        <f t="shared" si="31"/>
        <v>4</v>
      </c>
    </row>
    <row r="121" spans="1:67" ht="15.75" customHeight="1">
      <c r="A121" s="2">
        <v>42160.07977895833</v>
      </c>
      <c r="B121" s="1" t="s">
        <v>61</v>
      </c>
      <c r="C121" s="1" t="s">
        <v>62</v>
      </c>
      <c r="D121" s="1" t="s">
        <v>63</v>
      </c>
      <c r="G121" s="1" t="s">
        <v>93</v>
      </c>
      <c r="H121" s="1">
        <v>1150</v>
      </c>
      <c r="I121" s="1" t="s">
        <v>84</v>
      </c>
      <c r="J121" s="1" t="s">
        <v>70</v>
      </c>
      <c r="K121" s="1">
        <v>1000</v>
      </c>
      <c r="L121" s="1" t="s">
        <v>98</v>
      </c>
      <c r="M121" s="1">
        <v>1</v>
      </c>
      <c r="N121" s="1" t="s">
        <v>99</v>
      </c>
      <c r="Q121" s="1">
        <v>525</v>
      </c>
      <c r="T121" s="1" t="s">
        <v>69</v>
      </c>
      <c r="U121" s="1" t="s">
        <v>70</v>
      </c>
      <c r="V121" s="1" t="s">
        <v>66</v>
      </c>
      <c r="W121" s="1">
        <v>1400</v>
      </c>
      <c r="X121" s="1">
        <v>100</v>
      </c>
      <c r="Y121" s="1">
        <v>1</v>
      </c>
      <c r="AB121" s="1" t="s">
        <v>72</v>
      </c>
      <c r="AC121" s="1" t="s">
        <v>66</v>
      </c>
      <c r="AD121" s="1">
        <v>25</v>
      </c>
      <c r="AF121" s="1">
        <v>75</v>
      </c>
      <c r="AG121" s="1">
        <v>3000</v>
      </c>
      <c r="AH121" s="1" t="s">
        <v>70</v>
      </c>
      <c r="AI121" s="1">
        <v>18000</v>
      </c>
      <c r="AJ121" s="1" t="s">
        <v>66</v>
      </c>
      <c r="AK121" s="1" t="s">
        <v>70</v>
      </c>
      <c r="AL121" s="1">
        <v>8000</v>
      </c>
      <c r="AM121" s="46">
        <f t="shared" si="20"/>
        <v>8000</v>
      </c>
      <c r="AN121" s="1" t="s">
        <v>110</v>
      </c>
      <c r="AO121" s="1" t="s">
        <v>110</v>
      </c>
      <c r="AP121" s="1" t="s">
        <v>110</v>
      </c>
      <c r="AQ121" s="1" t="s">
        <v>76</v>
      </c>
      <c r="AR121" s="1" t="s">
        <v>75</v>
      </c>
      <c r="AS121" s="1" t="s">
        <v>79</v>
      </c>
      <c r="AT121" s="1" t="s">
        <v>74</v>
      </c>
      <c r="AU121" s="1" t="s">
        <v>78</v>
      </c>
      <c r="AV121" s="1" t="s">
        <v>77</v>
      </c>
      <c r="AW121" s="1" t="s">
        <v>286</v>
      </c>
      <c r="AX121" s="1" t="s">
        <v>287</v>
      </c>
      <c r="AY121" s="30">
        <v>1</v>
      </c>
      <c r="AZ121" s="52" t="s">
        <v>70</v>
      </c>
      <c r="BA121" s="1" t="s">
        <v>132</v>
      </c>
      <c r="BB121" s="1" t="str">
        <f t="shared" si="21"/>
        <v>Adjunct</v>
      </c>
      <c r="BE121" s="1" t="s">
        <v>70</v>
      </c>
      <c r="BF121" s="1" t="s">
        <v>101</v>
      </c>
      <c r="BG121" s="1">
        <v>5</v>
      </c>
      <c r="BH121" s="1" t="s">
        <v>66</v>
      </c>
      <c r="BI121" s="1" t="s">
        <v>159</v>
      </c>
      <c r="BJ121" s="57" t="str">
        <f t="shared" si="34"/>
        <v>March</v>
      </c>
      <c r="BK121" s="1" t="s">
        <v>70</v>
      </c>
      <c r="BO121" s="1">
        <f t="shared" si="31"/>
        <v>5</v>
      </c>
    </row>
    <row r="122" spans="1:67" ht="15.75" customHeight="1">
      <c r="A122" s="2">
        <v>42160.113182094909</v>
      </c>
      <c r="B122" s="1" t="s">
        <v>61</v>
      </c>
      <c r="C122" s="1" t="s">
        <v>62</v>
      </c>
      <c r="D122" s="1" t="s">
        <v>63</v>
      </c>
      <c r="G122" s="1" t="s">
        <v>64</v>
      </c>
      <c r="I122" s="1" t="s">
        <v>65</v>
      </c>
      <c r="J122" s="1" t="s">
        <v>66</v>
      </c>
      <c r="L122" s="1" t="s">
        <v>98</v>
      </c>
      <c r="M122" s="1">
        <v>1</v>
      </c>
      <c r="N122" s="1" t="s">
        <v>68</v>
      </c>
      <c r="Q122" s="1">
        <v>1700</v>
      </c>
      <c r="T122" s="1" t="s">
        <v>85</v>
      </c>
      <c r="U122" s="1" t="s">
        <v>70</v>
      </c>
      <c r="V122" s="1" t="s">
        <v>66</v>
      </c>
      <c r="W122" s="1">
        <v>1600</v>
      </c>
      <c r="X122" s="1">
        <v>90</v>
      </c>
      <c r="Y122" s="1" t="s">
        <v>71</v>
      </c>
      <c r="AB122" s="1" t="s">
        <v>72</v>
      </c>
      <c r="AC122" s="1" t="s">
        <v>66</v>
      </c>
      <c r="AD122" s="1">
        <v>75</v>
      </c>
      <c r="AF122" s="1">
        <v>0</v>
      </c>
      <c r="AG122" s="1">
        <v>0</v>
      </c>
      <c r="AH122" s="1" t="s">
        <v>70</v>
      </c>
      <c r="AI122" s="1">
        <v>2000</v>
      </c>
      <c r="AJ122" s="1" t="s">
        <v>66</v>
      </c>
      <c r="AK122" s="1" t="s">
        <v>70</v>
      </c>
      <c r="AL122" s="1">
        <v>30000</v>
      </c>
      <c r="AM122" s="46">
        <f t="shared" si="20"/>
        <v>30000</v>
      </c>
      <c r="AN122" s="1" t="s">
        <v>73</v>
      </c>
      <c r="AO122" s="1" t="s">
        <v>73</v>
      </c>
      <c r="AP122" s="1" t="s">
        <v>73</v>
      </c>
      <c r="AQ122" s="1" t="s">
        <v>77</v>
      </c>
      <c r="AR122" s="1" t="s">
        <v>75</v>
      </c>
      <c r="AS122" s="1" t="s">
        <v>79</v>
      </c>
      <c r="AT122" s="1" t="s">
        <v>78</v>
      </c>
      <c r="AU122" s="1" t="s">
        <v>74</v>
      </c>
      <c r="AV122" s="1" t="s">
        <v>76</v>
      </c>
      <c r="AW122" s="1" t="s">
        <v>284</v>
      </c>
      <c r="AX122" s="1" t="s">
        <v>285</v>
      </c>
      <c r="AY122" s="30">
        <v>1</v>
      </c>
      <c r="AZ122" s="52" t="s">
        <v>70</v>
      </c>
      <c r="BA122" s="1" t="s">
        <v>63</v>
      </c>
      <c r="BB122" s="1" t="str">
        <f t="shared" si="21"/>
        <v>More than 0.25 FTE, not exceeding 0.5 FTE (20 hours)</v>
      </c>
      <c r="BE122" s="1" t="s">
        <v>66</v>
      </c>
      <c r="BG122" s="1">
        <v>4</v>
      </c>
      <c r="BH122" s="1" t="s">
        <v>66</v>
      </c>
      <c r="BI122" s="1" t="s">
        <v>103</v>
      </c>
      <c r="BJ122" s="57" t="str">
        <f t="shared" si="34"/>
        <v>May</v>
      </c>
      <c r="BK122" s="1" t="s">
        <v>66</v>
      </c>
      <c r="BO122" s="1">
        <f t="shared" si="31"/>
        <v>4</v>
      </c>
    </row>
    <row r="123" spans="1:67" ht="15.75" customHeight="1">
      <c r="A123" s="2">
        <v>42160.364327557865</v>
      </c>
      <c r="B123" s="1" t="s">
        <v>61</v>
      </c>
      <c r="C123" s="1" t="s">
        <v>62</v>
      </c>
      <c r="D123" s="1" t="s">
        <v>63</v>
      </c>
      <c r="G123" s="1" t="s">
        <v>83</v>
      </c>
      <c r="H123" s="1">
        <v>240</v>
      </c>
      <c r="I123" s="1" t="s">
        <v>65</v>
      </c>
      <c r="J123" s="1" t="s">
        <v>66</v>
      </c>
      <c r="L123" s="1" t="s">
        <v>67</v>
      </c>
      <c r="M123" s="1">
        <v>1</v>
      </c>
      <c r="N123" s="1" t="s">
        <v>68</v>
      </c>
      <c r="Q123" s="1">
        <v>720</v>
      </c>
      <c r="T123" s="1" t="s">
        <v>69</v>
      </c>
      <c r="U123" s="1" t="s">
        <v>70</v>
      </c>
      <c r="V123" s="1" t="s">
        <v>66</v>
      </c>
      <c r="W123" s="1">
        <v>780</v>
      </c>
      <c r="X123" s="1">
        <v>50</v>
      </c>
      <c r="Y123" s="1">
        <v>1</v>
      </c>
      <c r="AB123" s="1" t="s">
        <v>72</v>
      </c>
      <c r="AC123" s="1" t="s">
        <v>66</v>
      </c>
      <c r="AD123" s="1">
        <v>4</v>
      </c>
      <c r="AF123" s="1">
        <v>150</v>
      </c>
      <c r="AG123" s="1">
        <v>0</v>
      </c>
      <c r="AH123" s="1" t="s">
        <v>66</v>
      </c>
      <c r="AJ123" s="1" t="s">
        <v>66</v>
      </c>
      <c r="AK123" s="1" t="s">
        <v>66</v>
      </c>
      <c r="AM123" s="47"/>
      <c r="AN123" s="1" t="s">
        <v>73</v>
      </c>
      <c r="AO123" s="1" t="s">
        <v>73</v>
      </c>
      <c r="AP123" s="1" t="s">
        <v>73</v>
      </c>
      <c r="AQ123" s="1" t="s">
        <v>76</v>
      </c>
      <c r="AR123" s="1" t="s">
        <v>79</v>
      </c>
      <c r="AS123" s="1" t="s">
        <v>77</v>
      </c>
      <c r="AT123" s="1" t="s">
        <v>78</v>
      </c>
      <c r="AU123" s="1" t="s">
        <v>74</v>
      </c>
      <c r="AV123" s="1" t="s">
        <v>75</v>
      </c>
      <c r="AX123" s="1" t="s">
        <v>288</v>
      </c>
      <c r="AY123" s="30">
        <v>1</v>
      </c>
      <c r="AZ123" s="52" t="s">
        <v>70</v>
      </c>
      <c r="BA123" s="1" t="s">
        <v>63</v>
      </c>
      <c r="BB123" s="1" t="str">
        <f t="shared" si="21"/>
        <v>More than 0.25 FTE, not exceeding 0.5 FTE (20 hours)</v>
      </c>
      <c r="BE123" s="1" t="s">
        <v>66</v>
      </c>
      <c r="BG123" s="1">
        <v>4</v>
      </c>
      <c r="BH123" s="1" t="s">
        <v>66</v>
      </c>
      <c r="BI123" s="1" t="s">
        <v>120</v>
      </c>
      <c r="BJ123" s="57" t="str">
        <f t="shared" si="34"/>
        <v>April</v>
      </c>
      <c r="BK123" s="1" t="s">
        <v>70</v>
      </c>
      <c r="BO123" s="1">
        <f t="shared" si="31"/>
        <v>4</v>
      </c>
    </row>
    <row r="124" spans="1:67" ht="15.75" customHeight="1">
      <c r="A124" s="2">
        <v>42160.563927523152</v>
      </c>
      <c r="B124" s="1" t="s">
        <v>61</v>
      </c>
      <c r="C124" s="1" t="s">
        <v>62</v>
      </c>
      <c r="D124" s="1" t="s">
        <v>63</v>
      </c>
      <c r="G124" s="1" t="s">
        <v>64</v>
      </c>
      <c r="I124" s="1" t="s">
        <v>84</v>
      </c>
      <c r="J124" s="1" t="s">
        <v>66</v>
      </c>
      <c r="L124" s="1" t="s">
        <v>67</v>
      </c>
      <c r="M124" s="1" t="s">
        <v>108</v>
      </c>
      <c r="N124" s="1" t="s">
        <v>68</v>
      </c>
      <c r="Q124" s="1">
        <v>725</v>
      </c>
      <c r="T124" s="1" t="s">
        <v>85</v>
      </c>
      <c r="U124" s="1" t="s">
        <v>70</v>
      </c>
      <c r="V124" s="1" t="s">
        <v>66</v>
      </c>
      <c r="W124" s="1">
        <v>1500</v>
      </c>
      <c r="X124" s="1">
        <v>100</v>
      </c>
      <c r="Y124" s="1">
        <v>1</v>
      </c>
      <c r="AB124" s="1" t="s">
        <v>72</v>
      </c>
      <c r="AC124" s="1" t="s">
        <v>66</v>
      </c>
      <c r="AD124" s="1">
        <v>50</v>
      </c>
      <c r="AF124" s="1">
        <v>50</v>
      </c>
      <c r="AH124" s="1" t="s">
        <v>70</v>
      </c>
      <c r="AI124" s="1">
        <v>4000</v>
      </c>
      <c r="AJ124" s="1" t="s">
        <v>66</v>
      </c>
      <c r="AK124" s="1" t="s">
        <v>70</v>
      </c>
      <c r="AL124" s="1">
        <v>7000</v>
      </c>
      <c r="AM124" s="46">
        <f t="shared" si="20"/>
        <v>7000</v>
      </c>
      <c r="AN124" s="1" t="s">
        <v>289</v>
      </c>
      <c r="AO124" s="1" t="s">
        <v>146</v>
      </c>
      <c r="AP124" s="1" t="s">
        <v>146</v>
      </c>
      <c r="AQ124" s="1" t="s">
        <v>75</v>
      </c>
      <c r="AR124" s="1" t="s">
        <v>76</v>
      </c>
      <c r="AS124" s="1" t="s">
        <v>77</v>
      </c>
      <c r="AT124" s="1" t="s">
        <v>74</v>
      </c>
      <c r="AU124" s="1" t="s">
        <v>78</v>
      </c>
      <c r="AV124" s="1" t="s">
        <v>79</v>
      </c>
      <c r="AX124" s="1">
        <v>90</v>
      </c>
      <c r="AY124" s="30">
        <v>0.9</v>
      </c>
      <c r="AZ124" s="52" t="s">
        <v>66</v>
      </c>
      <c r="BB124" s="1"/>
      <c r="BC124" s="1" t="s">
        <v>66</v>
      </c>
      <c r="BD124" s="1">
        <v>5</v>
      </c>
      <c r="BH124" s="1" t="s">
        <v>66</v>
      </c>
      <c r="BM124" s="1"/>
      <c r="BN124" s="1" t="s">
        <v>66</v>
      </c>
      <c r="BO124" s="1">
        <f t="shared" si="31"/>
        <v>5</v>
      </c>
    </row>
    <row r="125" spans="1:67" ht="15.75" customHeight="1">
      <c r="A125" s="2">
        <v>42160.838427418981</v>
      </c>
      <c r="B125" s="1" t="s">
        <v>61</v>
      </c>
      <c r="C125" s="1" t="s">
        <v>62</v>
      </c>
      <c r="D125" s="1" t="s">
        <v>63</v>
      </c>
      <c r="G125" s="1" t="s">
        <v>83</v>
      </c>
      <c r="H125" s="1">
        <v>200</v>
      </c>
      <c r="I125" s="1" t="s">
        <v>84</v>
      </c>
      <c r="J125" s="1" t="s">
        <v>70</v>
      </c>
      <c r="K125" s="1">
        <v>700</v>
      </c>
      <c r="L125" s="1" t="s">
        <v>67</v>
      </c>
      <c r="M125" s="1" t="s">
        <v>108</v>
      </c>
      <c r="N125" s="1" t="s">
        <v>68</v>
      </c>
      <c r="Q125" s="1">
        <v>740</v>
      </c>
      <c r="T125" s="1" t="s">
        <v>85</v>
      </c>
      <c r="U125" s="1" t="s">
        <v>70</v>
      </c>
      <c r="V125" s="1" t="s">
        <v>66</v>
      </c>
      <c r="X125" s="1">
        <v>80</v>
      </c>
      <c r="Y125" s="1" t="s">
        <v>71</v>
      </c>
      <c r="AB125" s="1" t="s">
        <v>72</v>
      </c>
      <c r="AC125" s="1" t="s">
        <v>66</v>
      </c>
      <c r="AD125" s="1">
        <v>15</v>
      </c>
      <c r="AF125" s="1">
        <v>260</v>
      </c>
      <c r="AG125" s="1">
        <v>500</v>
      </c>
      <c r="AH125" s="1" t="s">
        <v>66</v>
      </c>
      <c r="AJ125" s="1" t="s">
        <v>70</v>
      </c>
      <c r="AM125" s="47"/>
      <c r="AN125" s="1" t="s">
        <v>110</v>
      </c>
      <c r="AO125" s="1" t="s">
        <v>110</v>
      </c>
      <c r="AP125" s="1" t="s">
        <v>73</v>
      </c>
      <c r="AQ125" s="1" t="s">
        <v>79</v>
      </c>
      <c r="AR125" s="1" t="s">
        <v>76</v>
      </c>
      <c r="AS125" s="1" t="s">
        <v>78</v>
      </c>
      <c r="AT125" s="1" t="s">
        <v>74</v>
      </c>
      <c r="AU125" s="1" t="s">
        <v>77</v>
      </c>
      <c r="AV125" s="1" t="s">
        <v>75</v>
      </c>
      <c r="AZ125" s="52" t="s">
        <v>70</v>
      </c>
      <c r="BA125" s="1" t="s">
        <v>63</v>
      </c>
      <c r="BB125" s="1" t="str">
        <f t="shared" si="21"/>
        <v>More than 0.25 FTE, not exceeding 0.5 FTE (20 hours)</v>
      </c>
      <c r="BE125" s="1" t="s">
        <v>66</v>
      </c>
      <c r="BF125" s="1" t="s">
        <v>101</v>
      </c>
      <c r="BG125" s="1">
        <v>5</v>
      </c>
      <c r="BH125" s="1" t="s">
        <v>70</v>
      </c>
      <c r="BI125" s="1" t="s">
        <v>120</v>
      </c>
      <c r="BJ125" s="57" t="str">
        <f t="shared" ref="BJ125:BJ126" si="35">TEXT(BI125,"mmmm")</f>
        <v>April</v>
      </c>
      <c r="BK125" s="1" t="s">
        <v>70</v>
      </c>
      <c r="BO125" s="1">
        <f t="shared" si="31"/>
        <v>5</v>
      </c>
    </row>
    <row r="126" spans="1:67" ht="15.75" customHeight="1">
      <c r="A126" s="2">
        <v>42160.990461261579</v>
      </c>
      <c r="B126" s="1" t="s">
        <v>61</v>
      </c>
      <c r="C126" s="1" t="s">
        <v>62</v>
      </c>
      <c r="D126" s="1" t="s">
        <v>63</v>
      </c>
      <c r="G126" s="1" t="s">
        <v>64</v>
      </c>
      <c r="I126" s="1" t="s">
        <v>107</v>
      </c>
      <c r="J126" s="1" t="s">
        <v>66</v>
      </c>
      <c r="L126" s="1" t="s">
        <v>94</v>
      </c>
      <c r="M126" s="1" t="s">
        <v>108</v>
      </c>
      <c r="N126" s="1" t="s">
        <v>68</v>
      </c>
      <c r="Q126" s="1">
        <v>650</v>
      </c>
      <c r="T126" s="1" t="s">
        <v>85</v>
      </c>
      <c r="U126" s="1" t="s">
        <v>70</v>
      </c>
      <c r="V126" s="1" t="s">
        <v>70</v>
      </c>
      <c r="W126" s="1">
        <v>1600</v>
      </c>
      <c r="X126" s="1">
        <v>75</v>
      </c>
      <c r="Y126" s="1">
        <v>1</v>
      </c>
      <c r="AB126" s="1" t="s">
        <v>72</v>
      </c>
      <c r="AC126" s="1" t="s">
        <v>66</v>
      </c>
      <c r="AD126" s="1">
        <v>10</v>
      </c>
      <c r="AF126" s="1">
        <v>0</v>
      </c>
      <c r="AG126" s="1">
        <v>200</v>
      </c>
      <c r="AH126" s="1" t="s">
        <v>66</v>
      </c>
      <c r="AJ126" s="1" t="s">
        <v>66</v>
      </c>
      <c r="AK126" s="1" t="s">
        <v>70</v>
      </c>
      <c r="AL126" s="4">
        <v>70000</v>
      </c>
      <c r="AM126" s="46">
        <f t="shared" si="20"/>
        <v>70000</v>
      </c>
      <c r="AN126" s="1" t="s">
        <v>73</v>
      </c>
      <c r="AO126" s="1" t="s">
        <v>73</v>
      </c>
      <c r="AP126" s="1" t="s">
        <v>73</v>
      </c>
      <c r="AQ126" s="1" t="s">
        <v>76</v>
      </c>
      <c r="AR126" s="1" t="s">
        <v>75</v>
      </c>
      <c r="AS126" s="1" t="s">
        <v>79</v>
      </c>
      <c r="AT126" s="1" t="s">
        <v>74</v>
      </c>
      <c r="AU126" s="1" t="s">
        <v>78</v>
      </c>
      <c r="AV126" s="1" t="s">
        <v>77</v>
      </c>
      <c r="AW126" s="1" t="s">
        <v>290</v>
      </c>
      <c r="AX126" s="1">
        <v>80</v>
      </c>
      <c r="AY126" s="30">
        <v>0.8</v>
      </c>
      <c r="AZ126" s="52" t="s">
        <v>70</v>
      </c>
      <c r="BA126" s="1" t="s">
        <v>63</v>
      </c>
      <c r="BB126" s="1" t="str">
        <f t="shared" si="21"/>
        <v>More than 0.25 FTE, not exceeding 0.5 FTE (20 hours)</v>
      </c>
      <c r="BE126" s="1" t="s">
        <v>66</v>
      </c>
      <c r="BG126" s="1">
        <v>5</v>
      </c>
      <c r="BH126" s="1" t="s">
        <v>66</v>
      </c>
      <c r="BI126" s="1" t="s">
        <v>291</v>
      </c>
      <c r="BJ126" s="57" t="str">
        <f t="shared" si="35"/>
        <v>March</v>
      </c>
      <c r="BK126" s="1" t="s">
        <v>70</v>
      </c>
      <c r="BO126" s="1">
        <f t="shared" si="31"/>
        <v>5</v>
      </c>
    </row>
    <row r="127" spans="1:67" ht="15.75" customHeight="1">
      <c r="A127" s="2">
        <v>42160.999202523148</v>
      </c>
      <c r="B127" s="1" t="s">
        <v>61</v>
      </c>
      <c r="C127" s="1" t="s">
        <v>62</v>
      </c>
      <c r="D127" s="1" t="s">
        <v>92</v>
      </c>
      <c r="E127" s="1" t="s">
        <v>171</v>
      </c>
      <c r="F127" s="1">
        <v>7</v>
      </c>
      <c r="G127" s="1" t="s">
        <v>83</v>
      </c>
      <c r="H127" s="1">
        <v>0</v>
      </c>
      <c r="I127" s="1" t="s">
        <v>84</v>
      </c>
      <c r="J127" s="1" t="s">
        <v>70</v>
      </c>
      <c r="K127" s="1">
        <v>1000</v>
      </c>
      <c r="L127" s="1" t="s">
        <v>98</v>
      </c>
      <c r="M127" s="1">
        <v>1</v>
      </c>
      <c r="N127" s="1" t="s">
        <v>99</v>
      </c>
      <c r="Q127" s="1">
        <v>2150</v>
      </c>
      <c r="T127" s="1" t="s">
        <v>69</v>
      </c>
      <c r="U127" s="1" t="s">
        <v>70</v>
      </c>
      <c r="V127" s="1" t="s">
        <v>66</v>
      </c>
      <c r="W127" s="1">
        <v>800</v>
      </c>
      <c r="X127" s="1">
        <v>250</v>
      </c>
      <c r="Y127" s="1">
        <v>2</v>
      </c>
      <c r="AB127" s="1" t="s">
        <v>72</v>
      </c>
      <c r="AC127" s="1" t="s">
        <v>66</v>
      </c>
      <c r="AD127" s="1">
        <v>25</v>
      </c>
      <c r="AF127" s="1">
        <v>150</v>
      </c>
      <c r="AG127" s="1">
        <v>300</v>
      </c>
      <c r="AH127" s="1" t="s">
        <v>70</v>
      </c>
      <c r="AI127" s="1">
        <v>2500</v>
      </c>
      <c r="AJ127" s="1" t="s">
        <v>70</v>
      </c>
      <c r="AK127" s="1" t="s">
        <v>70</v>
      </c>
      <c r="AL127" s="1">
        <v>135000</v>
      </c>
      <c r="AM127" s="46">
        <f t="shared" si="20"/>
        <v>135000</v>
      </c>
      <c r="AN127" s="1" t="s">
        <v>73</v>
      </c>
      <c r="AO127" s="1" t="s">
        <v>73</v>
      </c>
      <c r="AP127" s="1" t="s">
        <v>73</v>
      </c>
      <c r="AQ127" s="1" t="s">
        <v>75</v>
      </c>
      <c r="AR127" s="1" t="s">
        <v>76</v>
      </c>
      <c r="AS127" s="1" t="s">
        <v>77</v>
      </c>
      <c r="AT127" s="1" t="s">
        <v>74</v>
      </c>
      <c r="AU127" s="1" t="s">
        <v>78</v>
      </c>
      <c r="AV127" s="1" t="s">
        <v>79</v>
      </c>
      <c r="AX127" s="1">
        <v>100</v>
      </c>
      <c r="AY127" s="30">
        <v>1</v>
      </c>
      <c r="AZ127" s="52" t="s">
        <v>66</v>
      </c>
      <c r="BB127" s="1"/>
      <c r="BC127" s="1" t="s">
        <v>66</v>
      </c>
      <c r="BD127" s="1">
        <v>1</v>
      </c>
      <c r="BH127" s="1" t="s">
        <v>66</v>
      </c>
      <c r="BM127" s="1"/>
      <c r="BN127" s="1" t="s">
        <v>70</v>
      </c>
      <c r="BO127" s="1">
        <f t="shared" si="31"/>
        <v>1</v>
      </c>
    </row>
    <row r="128" spans="1:67" ht="15.75" customHeight="1">
      <c r="A128" s="2">
        <v>42161.006843923613</v>
      </c>
      <c r="B128" s="1" t="s">
        <v>61</v>
      </c>
      <c r="C128" s="1" t="s">
        <v>104</v>
      </c>
      <c r="D128" s="1" t="s">
        <v>63</v>
      </c>
      <c r="G128" s="1" t="s">
        <v>64</v>
      </c>
      <c r="I128" s="1" t="s">
        <v>107</v>
      </c>
      <c r="J128" s="1" t="s">
        <v>66</v>
      </c>
      <c r="L128" s="1" t="s">
        <v>98</v>
      </c>
      <c r="M128" s="1">
        <v>2</v>
      </c>
      <c r="N128" s="1" t="s">
        <v>68</v>
      </c>
      <c r="Q128" s="1">
        <v>400</v>
      </c>
      <c r="T128" s="1" t="s">
        <v>85</v>
      </c>
      <c r="U128" s="1" t="s">
        <v>70</v>
      </c>
      <c r="V128" s="1" t="s">
        <v>66</v>
      </c>
      <c r="W128" s="1">
        <v>1500</v>
      </c>
      <c r="X128" s="1">
        <v>60</v>
      </c>
      <c r="Y128" s="1" t="s">
        <v>71</v>
      </c>
      <c r="AB128" s="1" t="s">
        <v>72</v>
      </c>
      <c r="AC128" s="1" t="s">
        <v>66</v>
      </c>
      <c r="AD128" s="1">
        <v>15</v>
      </c>
      <c r="AF128" s="1">
        <v>100</v>
      </c>
      <c r="AG128" s="1">
        <v>500</v>
      </c>
      <c r="AH128" s="1" t="s">
        <v>70</v>
      </c>
      <c r="AI128" s="1">
        <v>5000</v>
      </c>
      <c r="AJ128" s="1" t="s">
        <v>66</v>
      </c>
      <c r="AK128" s="1" t="s">
        <v>70</v>
      </c>
      <c r="AL128" s="1">
        <v>35000</v>
      </c>
      <c r="AM128" s="46">
        <f t="shared" si="20"/>
        <v>35000</v>
      </c>
      <c r="AN128" s="1" t="s">
        <v>100</v>
      </c>
      <c r="AO128" s="1" t="s">
        <v>100</v>
      </c>
      <c r="AP128" s="1" t="s">
        <v>100</v>
      </c>
      <c r="AQ128" s="1" t="s">
        <v>79</v>
      </c>
      <c r="AR128" s="1" t="s">
        <v>75</v>
      </c>
      <c r="AS128" s="1" t="s">
        <v>77</v>
      </c>
      <c r="AT128" s="1" t="s">
        <v>74</v>
      </c>
      <c r="AU128" s="1" t="s">
        <v>78</v>
      </c>
      <c r="AV128" s="1" t="s">
        <v>76</v>
      </c>
      <c r="AX128" s="1">
        <v>80</v>
      </c>
      <c r="AY128" s="30">
        <v>0.8</v>
      </c>
      <c r="AZ128" s="52" t="s">
        <v>70</v>
      </c>
      <c r="BA128" s="1" t="s">
        <v>105</v>
      </c>
      <c r="BB128" s="1" t="str">
        <f t="shared" si="21"/>
        <v>More than 0.5 FTE, not exceeding 0.75 FTE (30 hours)</v>
      </c>
      <c r="BE128" s="1" t="s">
        <v>66</v>
      </c>
      <c r="BG128" s="1">
        <v>5</v>
      </c>
      <c r="BH128" s="1" t="s">
        <v>66</v>
      </c>
      <c r="BI128" s="1" t="s">
        <v>184</v>
      </c>
      <c r="BJ128" s="57" t="str">
        <f>TEXT(BI128,"mmmm")</f>
        <v>April</v>
      </c>
      <c r="BK128" s="1" t="s">
        <v>70</v>
      </c>
      <c r="BO128" s="1">
        <f t="shared" si="31"/>
        <v>5</v>
      </c>
    </row>
    <row r="129" spans="1:67" ht="15.75" customHeight="1">
      <c r="A129" s="2">
        <v>42161.040495763889</v>
      </c>
      <c r="B129" s="1" t="s">
        <v>61</v>
      </c>
      <c r="C129" s="1" t="s">
        <v>62</v>
      </c>
      <c r="D129" s="1" t="s">
        <v>63</v>
      </c>
      <c r="E129" s="1" t="s">
        <v>261</v>
      </c>
      <c r="F129" s="1">
        <v>0</v>
      </c>
      <c r="G129" s="1" t="s">
        <v>64</v>
      </c>
      <c r="I129" s="1" t="s">
        <v>84</v>
      </c>
      <c r="J129" s="1" t="s">
        <v>70</v>
      </c>
      <c r="K129" s="1">
        <v>0</v>
      </c>
      <c r="L129" s="1" t="s">
        <v>94</v>
      </c>
      <c r="M129" s="1" t="s">
        <v>108</v>
      </c>
      <c r="N129" s="1" t="s">
        <v>68</v>
      </c>
      <c r="Q129" s="1">
        <v>1300</v>
      </c>
      <c r="T129" s="1" t="s">
        <v>85</v>
      </c>
      <c r="U129" s="1" t="s">
        <v>70</v>
      </c>
      <c r="V129" s="1" t="s">
        <v>66</v>
      </c>
      <c r="W129" s="1">
        <v>0</v>
      </c>
      <c r="X129" s="1">
        <v>200</v>
      </c>
      <c r="Y129" s="1">
        <v>3</v>
      </c>
      <c r="AB129" s="1" t="s">
        <v>72</v>
      </c>
      <c r="AC129" s="1" t="s">
        <v>66</v>
      </c>
      <c r="AD129" s="1">
        <v>35</v>
      </c>
      <c r="AF129" s="1">
        <v>500</v>
      </c>
      <c r="AG129" s="1">
        <v>5000</v>
      </c>
      <c r="AH129" s="1" t="s">
        <v>66</v>
      </c>
      <c r="AJ129" s="1" t="s">
        <v>66</v>
      </c>
      <c r="AK129" s="1" t="s">
        <v>66</v>
      </c>
      <c r="AM129" s="47"/>
      <c r="AN129" s="1" t="s">
        <v>261</v>
      </c>
      <c r="AO129" s="1" t="s">
        <v>169</v>
      </c>
      <c r="AP129" s="1" t="s">
        <v>169</v>
      </c>
      <c r="AQ129" s="1" t="s">
        <v>77</v>
      </c>
      <c r="AR129" s="1" t="s">
        <v>74</v>
      </c>
      <c r="AS129" s="1" t="s">
        <v>79</v>
      </c>
      <c r="AT129" s="1" t="s">
        <v>78</v>
      </c>
      <c r="AU129" s="1" t="s">
        <v>75</v>
      </c>
      <c r="AV129" s="1" t="s">
        <v>76</v>
      </c>
      <c r="AW129" s="1" t="s">
        <v>292</v>
      </c>
      <c r="AX129" s="3">
        <v>1</v>
      </c>
      <c r="AY129" s="30">
        <v>1</v>
      </c>
      <c r="AZ129" s="52" t="s">
        <v>66</v>
      </c>
      <c r="BB129" s="1"/>
      <c r="BC129" s="1" t="s">
        <v>66</v>
      </c>
      <c r="BD129" s="1">
        <v>4</v>
      </c>
      <c r="BH129" s="1" t="s">
        <v>70</v>
      </c>
      <c r="BL129" s="1" t="s">
        <v>224</v>
      </c>
      <c r="BM129" s="1" t="str">
        <f>TEXT(BL129,"mmmm")</f>
        <v>March</v>
      </c>
      <c r="BN129" s="1" t="s">
        <v>66</v>
      </c>
      <c r="BO129" s="1">
        <f t="shared" si="31"/>
        <v>4</v>
      </c>
    </row>
    <row r="130" spans="1:67" ht="15.75" customHeight="1">
      <c r="A130" s="2">
        <v>42161.172961145829</v>
      </c>
      <c r="B130" s="1" t="s">
        <v>61</v>
      </c>
      <c r="C130" s="1" t="s">
        <v>62</v>
      </c>
      <c r="D130" s="1" t="s">
        <v>63</v>
      </c>
      <c r="G130" s="1" t="s">
        <v>64</v>
      </c>
      <c r="I130" s="1" t="s">
        <v>125</v>
      </c>
      <c r="J130" s="1" t="s">
        <v>66</v>
      </c>
      <c r="L130" s="1" t="s">
        <v>98</v>
      </c>
      <c r="M130" s="1">
        <v>1</v>
      </c>
      <c r="N130" s="1" t="s">
        <v>68</v>
      </c>
      <c r="Q130" s="1">
        <v>300</v>
      </c>
      <c r="T130" s="1" t="s">
        <v>85</v>
      </c>
      <c r="U130" s="1" t="s">
        <v>70</v>
      </c>
      <c r="V130" s="1" t="s">
        <v>70</v>
      </c>
      <c r="W130" s="1">
        <v>800</v>
      </c>
      <c r="X130" s="1">
        <v>35</v>
      </c>
      <c r="Y130" s="1" t="s">
        <v>71</v>
      </c>
      <c r="AB130" s="1" t="s">
        <v>220</v>
      </c>
      <c r="AC130" s="1" t="s">
        <v>70</v>
      </c>
      <c r="AD130" s="1">
        <v>10</v>
      </c>
      <c r="AF130" s="1">
        <v>12</v>
      </c>
      <c r="AH130" s="1" t="s">
        <v>66</v>
      </c>
      <c r="AJ130" s="1" t="s">
        <v>66</v>
      </c>
      <c r="AK130" s="1" t="s">
        <v>70</v>
      </c>
      <c r="AL130" s="4">
        <v>25000</v>
      </c>
      <c r="AM130" s="46">
        <f t="shared" si="20"/>
        <v>25000</v>
      </c>
      <c r="AN130" s="1" t="s">
        <v>110</v>
      </c>
      <c r="AO130" s="1" t="s">
        <v>110</v>
      </c>
      <c r="AP130" s="1" t="s">
        <v>110</v>
      </c>
      <c r="AQ130" s="1" t="s">
        <v>75</v>
      </c>
      <c r="AR130" s="1" t="s">
        <v>76</v>
      </c>
      <c r="AS130" s="1" t="s">
        <v>79</v>
      </c>
      <c r="AT130" s="1" t="s">
        <v>77</v>
      </c>
      <c r="AU130" s="1" t="s">
        <v>78</v>
      </c>
      <c r="AV130" s="1" t="s">
        <v>74</v>
      </c>
      <c r="AX130" s="1">
        <v>90</v>
      </c>
      <c r="AY130" s="30">
        <v>0.9</v>
      </c>
      <c r="AZ130" s="52" t="s">
        <v>70</v>
      </c>
      <c r="BA130" s="1" t="s">
        <v>63</v>
      </c>
      <c r="BB130" s="1" t="str">
        <f t="shared" si="21"/>
        <v>More than 0.25 FTE, not exceeding 0.5 FTE (20 hours)</v>
      </c>
      <c r="BE130" s="1" t="s">
        <v>70</v>
      </c>
      <c r="BF130" s="1" t="s">
        <v>101</v>
      </c>
      <c r="BG130" s="1">
        <v>5</v>
      </c>
      <c r="BH130" s="1" t="s">
        <v>66</v>
      </c>
      <c r="BI130" s="1" t="s">
        <v>120</v>
      </c>
      <c r="BJ130" s="57" t="str">
        <f t="shared" ref="BJ130:BJ131" si="36">TEXT(BI130,"mmmm")</f>
        <v>April</v>
      </c>
      <c r="BK130" s="1" t="s">
        <v>70</v>
      </c>
      <c r="BO130" s="1">
        <f t="shared" ref="BO130:BO161" si="37">IF(AZ130="Yes",BG130,BD130)</f>
        <v>5</v>
      </c>
    </row>
    <row r="131" spans="1:67" ht="15.75" customHeight="1">
      <c r="A131" s="2">
        <v>42161.265536620369</v>
      </c>
      <c r="B131" s="1" t="s">
        <v>164</v>
      </c>
      <c r="C131" s="1" t="s">
        <v>62</v>
      </c>
      <c r="D131" s="1" t="s">
        <v>63</v>
      </c>
      <c r="G131" s="1" t="s">
        <v>64</v>
      </c>
      <c r="I131" s="1" t="s">
        <v>84</v>
      </c>
      <c r="J131" s="1" t="s">
        <v>66</v>
      </c>
      <c r="L131" s="1" t="s">
        <v>98</v>
      </c>
      <c r="M131" s="1" t="s">
        <v>109</v>
      </c>
      <c r="N131" s="1" t="s">
        <v>99</v>
      </c>
      <c r="Q131" s="1">
        <v>800</v>
      </c>
      <c r="T131" s="1" t="s">
        <v>69</v>
      </c>
      <c r="U131" s="1" t="s">
        <v>66</v>
      </c>
      <c r="V131" s="1" t="s">
        <v>70</v>
      </c>
      <c r="W131" s="1">
        <v>0</v>
      </c>
      <c r="X131" s="1">
        <v>120</v>
      </c>
      <c r="Y131" s="1">
        <v>2</v>
      </c>
      <c r="AB131" s="1" t="s">
        <v>72</v>
      </c>
      <c r="AC131" s="1" t="s">
        <v>66</v>
      </c>
      <c r="AD131" s="1">
        <v>25</v>
      </c>
      <c r="AF131" s="1">
        <v>100</v>
      </c>
      <c r="AG131" s="1">
        <v>1000</v>
      </c>
      <c r="AH131" s="1" t="s">
        <v>70</v>
      </c>
      <c r="AI131" s="1">
        <v>10000</v>
      </c>
      <c r="AJ131" s="1" t="s">
        <v>70</v>
      </c>
      <c r="AK131" s="1" t="s">
        <v>70</v>
      </c>
      <c r="AL131" s="1">
        <v>25000</v>
      </c>
      <c r="AM131" s="46">
        <f t="shared" si="20"/>
        <v>25000</v>
      </c>
      <c r="AN131" s="1" t="s">
        <v>146</v>
      </c>
      <c r="AO131" s="1" t="s">
        <v>146</v>
      </c>
      <c r="AP131" s="1" t="s">
        <v>148</v>
      </c>
      <c r="AQ131" s="1" t="s">
        <v>75</v>
      </c>
      <c r="AR131" s="1" t="s">
        <v>76</v>
      </c>
      <c r="AS131" s="1" t="s">
        <v>79</v>
      </c>
      <c r="AT131" s="1" t="s">
        <v>74</v>
      </c>
      <c r="AU131" s="1" t="s">
        <v>77</v>
      </c>
      <c r="AV131" s="1" t="s">
        <v>78</v>
      </c>
      <c r="AZ131" s="52" t="s">
        <v>70</v>
      </c>
      <c r="BA131" s="1" t="s">
        <v>63</v>
      </c>
      <c r="BB131" s="1" t="str">
        <f t="shared" ref="BB131:BB170" si="38">IF(BA131="1.0 FTE (40 hours)", "More than 0.75 FTE, not exceeding 1.0 FTE (40 hours)", IF(BA131="0.75 FTE (30 hours)", "More than 0.5 FTE, not exceeding 0.75 FTE (30 hours)",IF(BA131="0.5 FTE (20 hours)","More than 0.25 FTE, not exceeding 0.5 FTE (20 hours)",IF(BA131="0.25 FTE (10 hours)","Not exceeding 0.25 FTE (10 hours)",BA131))))</f>
        <v>More than 0.25 FTE, not exceeding 0.5 FTE (20 hours)</v>
      </c>
      <c r="BE131" s="1" t="s">
        <v>66</v>
      </c>
      <c r="BG131" s="1">
        <v>5</v>
      </c>
      <c r="BH131" s="1" t="s">
        <v>66</v>
      </c>
      <c r="BI131" s="1" t="s">
        <v>293</v>
      </c>
      <c r="BJ131" s="57" t="str">
        <f t="shared" si="36"/>
        <v>February</v>
      </c>
      <c r="BK131" s="1" t="s">
        <v>70</v>
      </c>
      <c r="BO131" s="1">
        <f t="shared" si="37"/>
        <v>5</v>
      </c>
    </row>
    <row r="132" spans="1:67" ht="15.75" customHeight="1">
      <c r="A132" s="2">
        <v>42161.272216574071</v>
      </c>
      <c r="B132" s="1" t="s">
        <v>61</v>
      </c>
      <c r="C132" s="1" t="s">
        <v>62</v>
      </c>
      <c r="D132" s="1" t="s">
        <v>63</v>
      </c>
      <c r="E132" s="1" t="s">
        <v>171</v>
      </c>
      <c r="F132" s="1">
        <v>60</v>
      </c>
      <c r="G132" s="1" t="s">
        <v>64</v>
      </c>
      <c r="I132" s="1" t="s">
        <v>151</v>
      </c>
      <c r="J132" s="1" t="s">
        <v>66</v>
      </c>
      <c r="L132" s="1" t="s">
        <v>294</v>
      </c>
      <c r="Q132" s="1">
        <v>0</v>
      </c>
      <c r="T132" s="1" t="s">
        <v>85</v>
      </c>
      <c r="U132" s="1" t="s">
        <v>70</v>
      </c>
      <c r="V132" s="1" t="s">
        <v>66</v>
      </c>
      <c r="W132" s="1">
        <v>1600</v>
      </c>
      <c r="X132" s="1">
        <v>50</v>
      </c>
      <c r="Y132" s="1">
        <v>3</v>
      </c>
      <c r="AB132" s="1" t="s">
        <v>72</v>
      </c>
      <c r="AC132" s="1" t="s">
        <v>66</v>
      </c>
      <c r="AD132" s="1">
        <v>30</v>
      </c>
      <c r="AF132" s="1">
        <v>155</v>
      </c>
      <c r="AG132" s="1">
        <v>2000</v>
      </c>
      <c r="AH132" s="1" t="s">
        <v>66</v>
      </c>
      <c r="AJ132" s="1" t="s">
        <v>70</v>
      </c>
      <c r="AK132" s="1" t="s">
        <v>66</v>
      </c>
      <c r="AM132" s="47"/>
      <c r="AN132" s="1" t="s">
        <v>289</v>
      </c>
      <c r="AO132" s="1" t="s">
        <v>295</v>
      </c>
      <c r="AP132" s="1" t="s">
        <v>296</v>
      </c>
      <c r="AQ132" s="1" t="s">
        <v>75</v>
      </c>
      <c r="AR132" s="1" t="s">
        <v>76</v>
      </c>
      <c r="AS132" s="1" t="s">
        <v>79</v>
      </c>
      <c r="AT132" s="1" t="s">
        <v>74</v>
      </c>
      <c r="AU132" s="1" t="s">
        <v>78</v>
      </c>
      <c r="AV132" s="1" t="s">
        <v>77</v>
      </c>
      <c r="AX132" s="1">
        <v>100</v>
      </c>
      <c r="AY132" s="30">
        <v>1</v>
      </c>
      <c r="AZ132" s="52" t="s">
        <v>66</v>
      </c>
      <c r="BB132" s="1"/>
      <c r="BC132" s="1" t="s">
        <v>66</v>
      </c>
      <c r="BD132" s="1">
        <v>4</v>
      </c>
      <c r="BH132" s="1" t="s">
        <v>66</v>
      </c>
      <c r="BL132" s="1" t="s">
        <v>184</v>
      </c>
      <c r="BM132" s="1" t="str">
        <f>TEXT(BL132,"mmmm")</f>
        <v>April</v>
      </c>
      <c r="BN132" s="1" t="s">
        <v>66</v>
      </c>
      <c r="BO132" s="1">
        <f t="shared" si="37"/>
        <v>4</v>
      </c>
    </row>
    <row r="133" spans="1:67" ht="15.75" customHeight="1">
      <c r="A133" s="2">
        <v>42161.393087372686</v>
      </c>
      <c r="B133" s="1" t="s">
        <v>61</v>
      </c>
      <c r="C133" s="1" t="s">
        <v>62</v>
      </c>
      <c r="D133" s="1" t="s">
        <v>92</v>
      </c>
      <c r="G133" s="1" t="s">
        <v>64</v>
      </c>
      <c r="I133" s="1" t="s">
        <v>84</v>
      </c>
      <c r="J133" s="1" t="s">
        <v>66</v>
      </c>
      <c r="L133" s="1" t="s">
        <v>94</v>
      </c>
      <c r="M133" s="1" t="s">
        <v>108</v>
      </c>
      <c r="N133" s="1" t="s">
        <v>68</v>
      </c>
      <c r="Q133" s="1">
        <v>850</v>
      </c>
      <c r="T133" s="1" t="s">
        <v>85</v>
      </c>
      <c r="U133" s="1" t="s">
        <v>70</v>
      </c>
      <c r="V133" s="1" t="s">
        <v>66</v>
      </c>
      <c r="W133" s="1">
        <v>1000</v>
      </c>
      <c r="X133" s="1">
        <v>75</v>
      </c>
      <c r="Y133" s="1">
        <v>3</v>
      </c>
      <c r="AB133" s="1" t="s">
        <v>72</v>
      </c>
      <c r="AC133" s="1" t="s">
        <v>66</v>
      </c>
      <c r="AD133" s="1">
        <v>15</v>
      </c>
      <c r="AF133" s="1">
        <v>40</v>
      </c>
      <c r="AG133" s="1">
        <v>0</v>
      </c>
      <c r="AH133" s="1" t="s">
        <v>70</v>
      </c>
      <c r="AI133" s="1">
        <v>5000</v>
      </c>
      <c r="AJ133" s="1" t="s">
        <v>66</v>
      </c>
      <c r="AK133" s="1" t="s">
        <v>66</v>
      </c>
      <c r="AM133" s="47"/>
      <c r="AN133" s="1" t="s">
        <v>100</v>
      </c>
      <c r="AO133" s="1" t="s">
        <v>100</v>
      </c>
      <c r="AP133" s="1" t="s">
        <v>73</v>
      </c>
      <c r="AQ133" s="1" t="s">
        <v>77</v>
      </c>
      <c r="AR133" s="1" t="s">
        <v>75</v>
      </c>
      <c r="AS133" s="1" t="s">
        <v>79</v>
      </c>
      <c r="AT133" s="1" t="s">
        <v>78</v>
      </c>
      <c r="AU133" s="1" t="s">
        <v>74</v>
      </c>
      <c r="AV133" s="1" t="s">
        <v>76</v>
      </c>
      <c r="AX133" s="1">
        <v>95</v>
      </c>
      <c r="AY133" s="30">
        <v>0.95</v>
      </c>
      <c r="AZ133" s="52" t="s">
        <v>70</v>
      </c>
      <c r="BA133" s="1" t="s">
        <v>63</v>
      </c>
      <c r="BB133" s="1" t="str">
        <f t="shared" si="38"/>
        <v>More than 0.25 FTE, not exceeding 0.5 FTE (20 hours)</v>
      </c>
      <c r="BE133" s="1" t="s">
        <v>66</v>
      </c>
      <c r="BG133" s="1">
        <v>5</v>
      </c>
      <c r="BH133" s="1" t="s">
        <v>66</v>
      </c>
      <c r="BJ133" s="57"/>
      <c r="BK133" s="1" t="s">
        <v>70</v>
      </c>
      <c r="BO133" s="1">
        <f t="shared" si="37"/>
        <v>5</v>
      </c>
    </row>
    <row r="134" spans="1:67" ht="15.75" customHeight="1">
      <c r="A134" s="2">
        <v>42161.418610324079</v>
      </c>
      <c r="B134" s="1" t="s">
        <v>149</v>
      </c>
      <c r="C134" s="1" t="s">
        <v>62</v>
      </c>
      <c r="D134" s="1" t="s">
        <v>297</v>
      </c>
      <c r="G134" s="1" t="s">
        <v>64</v>
      </c>
      <c r="I134" s="1" t="s">
        <v>107</v>
      </c>
      <c r="J134" s="1" t="s">
        <v>66</v>
      </c>
      <c r="L134" s="1" t="s">
        <v>67</v>
      </c>
      <c r="M134" s="1">
        <v>1</v>
      </c>
      <c r="N134" s="1" t="s">
        <v>68</v>
      </c>
      <c r="Q134" s="1">
        <v>975</v>
      </c>
      <c r="T134" s="1" t="s">
        <v>69</v>
      </c>
      <c r="U134" s="1" t="s">
        <v>70</v>
      </c>
      <c r="V134" s="1" t="s">
        <v>66</v>
      </c>
      <c r="Y134" s="1">
        <v>2</v>
      </c>
      <c r="AB134" s="1" t="s">
        <v>72</v>
      </c>
      <c r="AC134" s="1" t="s">
        <v>66</v>
      </c>
      <c r="AF134" s="1">
        <v>400</v>
      </c>
      <c r="AG134" s="1">
        <v>500</v>
      </c>
      <c r="AH134" s="1" t="s">
        <v>70</v>
      </c>
      <c r="AJ134" s="1" t="s">
        <v>66</v>
      </c>
      <c r="AK134" s="1" t="s">
        <v>70</v>
      </c>
      <c r="AM134" s="47"/>
      <c r="AN134" s="1" t="s">
        <v>100</v>
      </c>
      <c r="AO134" s="1" t="s">
        <v>100</v>
      </c>
      <c r="AP134" s="1" t="s">
        <v>100</v>
      </c>
      <c r="AQ134" s="1" t="s">
        <v>77</v>
      </c>
      <c r="AR134" s="1" t="s">
        <v>76</v>
      </c>
      <c r="AS134" s="1" t="s">
        <v>75</v>
      </c>
      <c r="AT134" s="1" t="s">
        <v>74</v>
      </c>
      <c r="AU134" s="1" t="s">
        <v>78</v>
      </c>
      <c r="AV134" s="1" t="s">
        <v>79</v>
      </c>
      <c r="AZ134" s="52" t="s">
        <v>70</v>
      </c>
      <c r="BA134" s="1" t="s">
        <v>297</v>
      </c>
      <c r="BB134" s="45" t="s">
        <v>410</v>
      </c>
      <c r="BE134" s="1" t="s">
        <v>66</v>
      </c>
      <c r="BG134" s="1">
        <v>5</v>
      </c>
      <c r="BH134" s="1" t="s">
        <v>66</v>
      </c>
      <c r="BI134" s="1" t="s">
        <v>298</v>
      </c>
      <c r="BJ134" s="57" t="str">
        <f t="shared" ref="BJ134:BJ135" si="39">TEXT(BI134,"mmmm")</f>
        <v>May</v>
      </c>
      <c r="BK134" s="1" t="s">
        <v>70</v>
      </c>
      <c r="BO134" s="1">
        <f t="shared" si="37"/>
        <v>5</v>
      </c>
    </row>
    <row r="135" spans="1:67" ht="15.75" customHeight="1">
      <c r="A135" s="2">
        <v>42161.419272905092</v>
      </c>
      <c r="B135" s="1" t="s">
        <v>61</v>
      </c>
      <c r="C135" s="1" t="s">
        <v>104</v>
      </c>
      <c r="D135" s="1" t="s">
        <v>63</v>
      </c>
      <c r="G135" s="1" t="s">
        <v>93</v>
      </c>
      <c r="I135" s="1" t="s">
        <v>84</v>
      </c>
      <c r="J135" s="1" t="s">
        <v>66</v>
      </c>
      <c r="L135" s="1" t="s">
        <v>67</v>
      </c>
      <c r="M135" s="1" t="s">
        <v>108</v>
      </c>
      <c r="N135" s="1" t="s">
        <v>68</v>
      </c>
      <c r="Q135" s="1">
        <v>795</v>
      </c>
      <c r="T135" s="1" t="s">
        <v>85</v>
      </c>
      <c r="U135" s="1" t="s">
        <v>70</v>
      </c>
      <c r="V135" s="1" t="s">
        <v>66</v>
      </c>
      <c r="W135" s="1">
        <v>1600</v>
      </c>
      <c r="X135" s="1">
        <v>40</v>
      </c>
      <c r="Y135" s="1" t="s">
        <v>71</v>
      </c>
      <c r="AB135" s="1" t="s">
        <v>72</v>
      </c>
      <c r="AC135" s="1" t="s">
        <v>66</v>
      </c>
      <c r="AD135" s="1">
        <v>30</v>
      </c>
      <c r="AH135" s="1" t="s">
        <v>66</v>
      </c>
      <c r="AJ135" s="1" t="s">
        <v>70</v>
      </c>
      <c r="AK135" s="1" t="s">
        <v>70</v>
      </c>
      <c r="AL135" s="1">
        <v>24000</v>
      </c>
      <c r="AM135" s="46">
        <f t="shared" ref="AM135:AM170" si="40">AL135</f>
        <v>24000</v>
      </c>
      <c r="AN135" s="1" t="s">
        <v>73</v>
      </c>
      <c r="AO135" s="1" t="s">
        <v>73</v>
      </c>
      <c r="AP135" s="1" t="s">
        <v>73</v>
      </c>
      <c r="AQ135" s="1" t="s">
        <v>75</v>
      </c>
      <c r="AR135" s="1" t="s">
        <v>79</v>
      </c>
      <c r="AS135" s="1" t="s">
        <v>77</v>
      </c>
      <c r="AT135" s="1" t="s">
        <v>74</v>
      </c>
      <c r="AU135" s="1" t="s">
        <v>78</v>
      </c>
      <c r="AV135" s="1" t="s">
        <v>76</v>
      </c>
      <c r="AX135" s="3">
        <v>0.8</v>
      </c>
      <c r="AY135" s="30">
        <v>0.8</v>
      </c>
      <c r="AZ135" s="52" t="s">
        <v>70</v>
      </c>
      <c r="BA135" s="1" t="s">
        <v>92</v>
      </c>
      <c r="BB135" s="1" t="str">
        <f t="shared" si="38"/>
        <v>Not exceeding 0.25 FTE (10 hours)</v>
      </c>
      <c r="BE135" s="1" t="s">
        <v>70</v>
      </c>
      <c r="BF135" s="1" t="s">
        <v>101</v>
      </c>
      <c r="BG135" s="1">
        <v>5</v>
      </c>
      <c r="BH135" s="1" t="s">
        <v>66</v>
      </c>
      <c r="BI135" s="1" t="s">
        <v>103</v>
      </c>
      <c r="BJ135" s="57" t="str">
        <f t="shared" si="39"/>
        <v>May</v>
      </c>
      <c r="BK135" s="1" t="s">
        <v>70</v>
      </c>
      <c r="BO135" s="1">
        <f t="shared" si="37"/>
        <v>5</v>
      </c>
    </row>
    <row r="136" spans="1:67" ht="15.75" customHeight="1">
      <c r="A136" s="2">
        <v>42161.438930185184</v>
      </c>
      <c r="B136" s="1" t="s">
        <v>61</v>
      </c>
      <c r="C136" s="1" t="s">
        <v>62</v>
      </c>
      <c r="D136" s="1" t="s">
        <v>63</v>
      </c>
      <c r="E136" s="1" t="s">
        <v>97</v>
      </c>
      <c r="F136" s="1">
        <v>45</v>
      </c>
      <c r="G136" s="1" t="s">
        <v>64</v>
      </c>
      <c r="I136" s="1" t="s">
        <v>107</v>
      </c>
      <c r="J136" s="1" t="s">
        <v>66</v>
      </c>
      <c r="K136" s="1">
        <v>0</v>
      </c>
      <c r="L136" s="1" t="s">
        <v>98</v>
      </c>
      <c r="M136" s="1">
        <v>1</v>
      </c>
      <c r="N136" s="1" t="s">
        <v>99</v>
      </c>
      <c r="Q136" s="1">
        <v>680</v>
      </c>
      <c r="T136" s="1" t="s">
        <v>69</v>
      </c>
      <c r="U136" s="1" t="s">
        <v>70</v>
      </c>
      <c r="V136" s="1" t="s">
        <v>66</v>
      </c>
      <c r="W136" s="1">
        <v>2500</v>
      </c>
      <c r="Y136" s="1">
        <v>2</v>
      </c>
      <c r="AB136" s="1" t="s">
        <v>72</v>
      </c>
      <c r="AC136" s="1" t="s">
        <v>66</v>
      </c>
      <c r="AD136" s="1">
        <v>35</v>
      </c>
      <c r="AF136" s="1">
        <v>0</v>
      </c>
      <c r="AG136" s="1">
        <v>0</v>
      </c>
      <c r="AH136" s="1" t="s">
        <v>66</v>
      </c>
      <c r="AJ136" s="1" t="s">
        <v>70</v>
      </c>
      <c r="AK136" s="1" t="s">
        <v>66</v>
      </c>
      <c r="AM136" s="47"/>
      <c r="AN136" s="1" t="s">
        <v>73</v>
      </c>
      <c r="AO136" s="1" t="s">
        <v>73</v>
      </c>
      <c r="AP136" s="1" t="s">
        <v>73</v>
      </c>
      <c r="AQ136" s="1" t="s">
        <v>76</v>
      </c>
      <c r="AR136" s="1" t="s">
        <v>75</v>
      </c>
      <c r="AS136" s="1" t="s">
        <v>78</v>
      </c>
      <c r="AT136" s="1" t="s">
        <v>74</v>
      </c>
      <c r="AU136" s="1" t="s">
        <v>77</v>
      </c>
      <c r="AV136" s="1" t="s">
        <v>79</v>
      </c>
      <c r="AX136" s="1">
        <v>100</v>
      </c>
      <c r="AY136" s="30">
        <v>1</v>
      </c>
      <c r="AZ136" s="52" t="s">
        <v>66</v>
      </c>
      <c r="BB136" s="1"/>
      <c r="BC136" s="1" t="s">
        <v>70</v>
      </c>
      <c r="BD136" s="1">
        <v>5</v>
      </c>
      <c r="BH136" s="1" t="s">
        <v>66</v>
      </c>
      <c r="BL136" s="1" t="s">
        <v>299</v>
      </c>
      <c r="BM136" s="1" t="str">
        <f>TEXT(BL136,"mmmm")</f>
        <v>April</v>
      </c>
      <c r="BN136" s="1" t="s">
        <v>66</v>
      </c>
      <c r="BO136" s="1">
        <f t="shared" si="37"/>
        <v>5</v>
      </c>
    </row>
    <row r="137" spans="1:67" ht="15.75" customHeight="1">
      <c r="A137" s="2">
        <v>42161.444161979161</v>
      </c>
      <c r="B137" s="1" t="s">
        <v>61</v>
      </c>
      <c r="C137" s="1" t="s">
        <v>62</v>
      </c>
      <c r="D137" s="1" t="s">
        <v>63</v>
      </c>
      <c r="G137" s="1" t="s">
        <v>64</v>
      </c>
      <c r="I137" s="1" t="s">
        <v>107</v>
      </c>
      <c r="J137" s="1" t="s">
        <v>66</v>
      </c>
      <c r="L137" s="1" t="s">
        <v>67</v>
      </c>
      <c r="M137" s="1">
        <v>1</v>
      </c>
      <c r="N137" s="1" t="s">
        <v>68</v>
      </c>
      <c r="Q137" s="1">
        <v>425</v>
      </c>
      <c r="T137" s="1" t="s">
        <v>69</v>
      </c>
      <c r="U137" s="1" t="s">
        <v>70</v>
      </c>
      <c r="V137" s="1" t="s">
        <v>66</v>
      </c>
      <c r="W137" s="1">
        <v>1400</v>
      </c>
      <c r="X137" s="1">
        <v>150</v>
      </c>
      <c r="Y137" s="1" t="s">
        <v>109</v>
      </c>
      <c r="AB137" s="1" t="s">
        <v>72</v>
      </c>
      <c r="AC137" s="1" t="s">
        <v>66</v>
      </c>
      <c r="AD137" s="1">
        <v>10</v>
      </c>
      <c r="AF137" s="1">
        <v>400</v>
      </c>
      <c r="AG137" s="1">
        <v>800</v>
      </c>
      <c r="AH137" s="1" t="s">
        <v>70</v>
      </c>
      <c r="AI137" s="1">
        <v>15000</v>
      </c>
      <c r="AJ137" s="1" t="s">
        <v>66</v>
      </c>
      <c r="AK137" s="1" t="s">
        <v>70</v>
      </c>
      <c r="AL137" s="1">
        <v>14000</v>
      </c>
      <c r="AM137" s="46">
        <f t="shared" si="40"/>
        <v>14000</v>
      </c>
      <c r="AN137" s="1" t="s">
        <v>110</v>
      </c>
      <c r="AO137" s="1" t="s">
        <v>110</v>
      </c>
      <c r="AP137" s="1" t="s">
        <v>110</v>
      </c>
      <c r="AQ137" s="1" t="s">
        <v>79</v>
      </c>
      <c r="AR137" s="1" t="s">
        <v>75</v>
      </c>
      <c r="AS137" s="1" t="s">
        <v>77</v>
      </c>
      <c r="AT137" s="1" t="s">
        <v>74</v>
      </c>
      <c r="AU137" s="1" t="s">
        <v>78</v>
      </c>
      <c r="AV137" s="1" t="s">
        <v>76</v>
      </c>
      <c r="AX137" s="1">
        <v>100</v>
      </c>
      <c r="AY137" s="30">
        <v>1</v>
      </c>
      <c r="AZ137" s="52" t="s">
        <v>70</v>
      </c>
      <c r="BA137" s="1" t="s">
        <v>92</v>
      </c>
      <c r="BB137" s="1" t="str">
        <f t="shared" si="38"/>
        <v>Not exceeding 0.25 FTE (10 hours)</v>
      </c>
      <c r="BE137" s="1" t="s">
        <v>70</v>
      </c>
      <c r="BF137" s="1" t="s">
        <v>101</v>
      </c>
      <c r="BG137" s="1">
        <v>4</v>
      </c>
      <c r="BH137" s="1" t="s">
        <v>66</v>
      </c>
      <c r="BI137" s="1" t="s">
        <v>293</v>
      </c>
      <c r="BJ137" s="57" t="str">
        <f t="shared" ref="BJ137:BJ138" si="41">TEXT(BI137,"mmmm")</f>
        <v>February</v>
      </c>
      <c r="BK137" s="1" t="s">
        <v>70</v>
      </c>
      <c r="BO137" s="1">
        <f t="shared" si="37"/>
        <v>4</v>
      </c>
    </row>
    <row r="138" spans="1:67" ht="15.75" customHeight="1">
      <c r="A138" s="2">
        <v>42161.452712569444</v>
      </c>
      <c r="B138" s="1" t="s">
        <v>61</v>
      </c>
      <c r="C138" s="1" t="s">
        <v>62</v>
      </c>
      <c r="D138" s="1" t="s">
        <v>63</v>
      </c>
      <c r="E138" s="1" t="s">
        <v>171</v>
      </c>
      <c r="F138" s="1">
        <v>15</v>
      </c>
      <c r="G138" s="1" t="s">
        <v>64</v>
      </c>
      <c r="I138" s="1" t="s">
        <v>125</v>
      </c>
      <c r="J138" s="1" t="s">
        <v>66</v>
      </c>
      <c r="L138" s="1" t="s">
        <v>67</v>
      </c>
      <c r="M138" s="1" t="s">
        <v>108</v>
      </c>
      <c r="N138" s="1" t="s">
        <v>68</v>
      </c>
      <c r="Q138" s="1">
        <v>725</v>
      </c>
      <c r="T138" s="1" t="s">
        <v>69</v>
      </c>
      <c r="U138" s="1" t="s">
        <v>70</v>
      </c>
      <c r="V138" s="1" t="s">
        <v>66</v>
      </c>
      <c r="W138" s="1">
        <v>1700</v>
      </c>
      <c r="Y138" s="1">
        <v>3</v>
      </c>
      <c r="AB138" s="1" t="s">
        <v>72</v>
      </c>
      <c r="AC138" s="1" t="s">
        <v>66</v>
      </c>
      <c r="AD138" s="1">
        <v>20</v>
      </c>
      <c r="AF138" s="1">
        <v>0</v>
      </c>
      <c r="AG138" s="1">
        <v>0</v>
      </c>
      <c r="AH138" s="1" t="s">
        <v>70</v>
      </c>
      <c r="AI138" s="1">
        <v>21000</v>
      </c>
      <c r="AJ138" s="1" t="s">
        <v>66</v>
      </c>
      <c r="AK138" s="1" t="s">
        <v>70</v>
      </c>
      <c r="AL138" s="1">
        <v>80000</v>
      </c>
      <c r="AM138" s="46">
        <f t="shared" si="40"/>
        <v>80000</v>
      </c>
      <c r="AN138" s="1" t="s">
        <v>300</v>
      </c>
      <c r="AO138" s="1" t="s">
        <v>146</v>
      </c>
      <c r="AP138" s="1" t="s">
        <v>146</v>
      </c>
      <c r="AQ138" s="1" t="s">
        <v>79</v>
      </c>
      <c r="AR138" s="1" t="s">
        <v>75</v>
      </c>
      <c r="AS138" s="1" t="s">
        <v>76</v>
      </c>
      <c r="AT138" s="1" t="s">
        <v>78</v>
      </c>
      <c r="AU138" s="1" t="s">
        <v>74</v>
      </c>
      <c r="AV138" s="1" t="s">
        <v>77</v>
      </c>
      <c r="AX138" s="1">
        <v>100</v>
      </c>
      <c r="AY138" s="30">
        <v>1</v>
      </c>
      <c r="AZ138" s="52" t="s">
        <v>70</v>
      </c>
      <c r="BB138" s="1"/>
      <c r="BE138" s="1" t="s">
        <v>70</v>
      </c>
      <c r="BF138" s="1" t="s">
        <v>101</v>
      </c>
      <c r="BG138" s="1">
        <v>5</v>
      </c>
      <c r="BH138" s="1" t="s">
        <v>66</v>
      </c>
      <c r="BI138" s="1" t="s">
        <v>184</v>
      </c>
      <c r="BJ138" s="57" t="str">
        <f t="shared" si="41"/>
        <v>April</v>
      </c>
      <c r="BK138" s="1" t="s">
        <v>70</v>
      </c>
      <c r="BO138" s="1">
        <f t="shared" si="37"/>
        <v>5</v>
      </c>
    </row>
    <row r="139" spans="1:67" ht="15.75" customHeight="1">
      <c r="A139" s="2">
        <v>42161.540931435185</v>
      </c>
      <c r="B139" s="1" t="s">
        <v>61</v>
      </c>
      <c r="C139" s="1" t="s">
        <v>62</v>
      </c>
      <c r="D139" s="1" t="s">
        <v>63</v>
      </c>
      <c r="G139" s="1" t="s">
        <v>93</v>
      </c>
      <c r="H139" s="1">
        <v>1440</v>
      </c>
      <c r="I139" s="1" t="s">
        <v>84</v>
      </c>
      <c r="J139" s="1" t="s">
        <v>66</v>
      </c>
      <c r="L139" s="1" t="s">
        <v>67</v>
      </c>
      <c r="M139" s="1">
        <v>1</v>
      </c>
      <c r="N139" s="1" t="s">
        <v>68</v>
      </c>
      <c r="Q139" s="1">
        <v>0</v>
      </c>
      <c r="T139" s="1" t="s">
        <v>85</v>
      </c>
      <c r="U139" s="1" t="s">
        <v>70</v>
      </c>
      <c r="V139" s="1" t="s">
        <v>70</v>
      </c>
      <c r="W139" s="1">
        <v>1600</v>
      </c>
      <c r="X139" s="1">
        <v>50</v>
      </c>
      <c r="Y139" s="1" t="s">
        <v>71</v>
      </c>
      <c r="AB139" s="1" t="s">
        <v>72</v>
      </c>
      <c r="AC139" s="1" t="s">
        <v>66</v>
      </c>
      <c r="AD139" s="1">
        <v>50</v>
      </c>
      <c r="AF139" s="1">
        <v>0</v>
      </c>
      <c r="AG139" s="1">
        <v>0</v>
      </c>
      <c r="AH139" s="1" t="s">
        <v>66</v>
      </c>
      <c r="AJ139" s="1" t="s">
        <v>66</v>
      </c>
      <c r="AK139" s="1" t="s">
        <v>70</v>
      </c>
      <c r="AL139" s="5">
        <v>20000</v>
      </c>
      <c r="AM139" s="46">
        <f t="shared" si="40"/>
        <v>20000</v>
      </c>
      <c r="AN139" s="1" t="s">
        <v>110</v>
      </c>
      <c r="AO139" s="1" t="s">
        <v>73</v>
      </c>
      <c r="AP139" s="1" t="s">
        <v>73</v>
      </c>
      <c r="AQ139" s="1" t="s">
        <v>75</v>
      </c>
      <c r="AR139" s="1" t="s">
        <v>79</v>
      </c>
      <c r="AS139" s="1" t="s">
        <v>77</v>
      </c>
      <c r="AT139" s="1" t="s">
        <v>74</v>
      </c>
      <c r="AU139" s="1" t="s">
        <v>78</v>
      </c>
      <c r="AV139" s="1" t="s">
        <v>76</v>
      </c>
      <c r="AX139" s="1">
        <v>100</v>
      </c>
      <c r="AY139" s="30">
        <v>1</v>
      </c>
      <c r="AZ139" s="52" t="s">
        <v>66</v>
      </c>
      <c r="BB139" s="1"/>
      <c r="BC139" s="1" t="s">
        <v>70</v>
      </c>
      <c r="BD139" s="1">
        <v>5</v>
      </c>
      <c r="BH139" s="1" t="s">
        <v>66</v>
      </c>
      <c r="BL139" s="1" t="s">
        <v>301</v>
      </c>
      <c r="BM139" s="1" t="str">
        <f>TEXT(BL139,"mmmm")</f>
        <v>July</v>
      </c>
      <c r="BN139" s="1" t="s">
        <v>70</v>
      </c>
      <c r="BO139" s="1">
        <f t="shared" si="37"/>
        <v>5</v>
      </c>
    </row>
    <row r="140" spans="1:67" ht="15.75" customHeight="1">
      <c r="A140" s="2">
        <v>42161.558914155088</v>
      </c>
      <c r="B140" s="1" t="s">
        <v>61</v>
      </c>
      <c r="C140" s="1" t="s">
        <v>62</v>
      </c>
      <c r="D140" s="1" t="s">
        <v>105</v>
      </c>
      <c r="E140" s="1" t="s">
        <v>106</v>
      </c>
      <c r="F140" s="1">
        <v>10</v>
      </c>
      <c r="G140" s="1" t="s">
        <v>64</v>
      </c>
      <c r="I140" s="1" t="s">
        <v>151</v>
      </c>
      <c r="J140" s="1" t="s">
        <v>66</v>
      </c>
      <c r="L140" s="1" t="s">
        <v>67</v>
      </c>
      <c r="M140" s="1" t="s">
        <v>108</v>
      </c>
      <c r="N140" s="1" t="s">
        <v>68</v>
      </c>
      <c r="Q140" s="1">
        <v>883.5</v>
      </c>
      <c r="T140" s="1" t="s">
        <v>69</v>
      </c>
      <c r="U140" s="1" t="s">
        <v>70</v>
      </c>
      <c r="V140" s="1" t="s">
        <v>66</v>
      </c>
      <c r="W140" s="1">
        <v>2300</v>
      </c>
      <c r="X140" s="1">
        <v>35</v>
      </c>
      <c r="Y140" s="1">
        <v>1</v>
      </c>
      <c r="AB140" s="1" t="s">
        <v>72</v>
      </c>
      <c r="AC140" s="1" t="s">
        <v>66</v>
      </c>
      <c r="AD140" s="1">
        <v>30</v>
      </c>
      <c r="AF140" s="1">
        <v>225</v>
      </c>
      <c r="AG140" s="1">
        <v>2300</v>
      </c>
      <c r="AH140" s="1" t="s">
        <v>66</v>
      </c>
      <c r="AJ140" s="1" t="s">
        <v>70</v>
      </c>
      <c r="AK140" s="1" t="s">
        <v>70</v>
      </c>
      <c r="AL140" s="1">
        <v>25000</v>
      </c>
      <c r="AM140" s="46">
        <f t="shared" si="40"/>
        <v>25000</v>
      </c>
      <c r="AN140" s="1" t="s">
        <v>73</v>
      </c>
      <c r="AO140" s="1" t="s">
        <v>73</v>
      </c>
      <c r="AP140" s="1" t="s">
        <v>73</v>
      </c>
      <c r="AQ140" s="1" t="s">
        <v>76</v>
      </c>
      <c r="AR140" s="1" t="s">
        <v>75</v>
      </c>
      <c r="AS140" s="1" t="s">
        <v>74</v>
      </c>
      <c r="AT140" s="1" t="s">
        <v>78</v>
      </c>
      <c r="AU140" s="1" t="s">
        <v>77</v>
      </c>
      <c r="AV140" s="1" t="s">
        <v>79</v>
      </c>
      <c r="AX140" s="1">
        <v>80</v>
      </c>
      <c r="AY140" s="30">
        <v>0.8</v>
      </c>
      <c r="AZ140" s="52" t="s">
        <v>70</v>
      </c>
      <c r="BA140" s="1" t="s">
        <v>105</v>
      </c>
      <c r="BB140" s="1" t="str">
        <f t="shared" si="38"/>
        <v>More than 0.5 FTE, not exceeding 0.75 FTE (30 hours)</v>
      </c>
      <c r="BE140" s="1" t="s">
        <v>70</v>
      </c>
      <c r="BF140" s="1" t="s">
        <v>101</v>
      </c>
      <c r="BG140" s="1">
        <v>5</v>
      </c>
      <c r="BH140" s="1" t="s">
        <v>66</v>
      </c>
      <c r="BI140" s="1" t="s">
        <v>302</v>
      </c>
      <c r="BJ140" s="57" t="str">
        <f t="shared" ref="BJ140:BJ141" si="42">TEXT(BI140,"mmmm")</f>
        <v>April</v>
      </c>
      <c r="BK140" s="1" t="s">
        <v>70</v>
      </c>
      <c r="BO140" s="1">
        <f t="shared" si="37"/>
        <v>5</v>
      </c>
    </row>
    <row r="141" spans="1:67" ht="15.75" customHeight="1">
      <c r="A141" s="2">
        <v>42161.758192673609</v>
      </c>
      <c r="B141" s="1" t="s">
        <v>61</v>
      </c>
      <c r="C141" s="1" t="s">
        <v>62</v>
      </c>
      <c r="D141" s="1" t="s">
        <v>105</v>
      </c>
      <c r="F141" s="1">
        <v>30</v>
      </c>
      <c r="G141" s="1" t="s">
        <v>64</v>
      </c>
      <c r="I141" s="1" t="s">
        <v>84</v>
      </c>
      <c r="J141" s="1" t="s">
        <v>70</v>
      </c>
      <c r="K141" s="1">
        <v>400</v>
      </c>
      <c r="L141" s="1" t="s">
        <v>98</v>
      </c>
      <c r="M141" s="1">
        <v>1</v>
      </c>
      <c r="N141" s="1" t="s">
        <v>68</v>
      </c>
      <c r="Q141" s="1">
        <v>1200</v>
      </c>
      <c r="T141" s="1" t="s">
        <v>85</v>
      </c>
      <c r="U141" s="1" t="s">
        <v>70</v>
      </c>
      <c r="V141" s="1" t="s">
        <v>66</v>
      </c>
      <c r="W141" s="1">
        <v>1600</v>
      </c>
      <c r="Y141" s="1">
        <v>1</v>
      </c>
      <c r="AB141" s="1" t="s">
        <v>72</v>
      </c>
      <c r="AC141" s="1" t="s">
        <v>70</v>
      </c>
      <c r="AF141" s="1">
        <v>300</v>
      </c>
      <c r="AG141" s="1">
        <v>2000</v>
      </c>
      <c r="AH141" s="1" t="s">
        <v>66</v>
      </c>
      <c r="AJ141" s="1" t="s">
        <v>70</v>
      </c>
      <c r="AK141" s="1" t="s">
        <v>66</v>
      </c>
      <c r="AM141" s="47"/>
      <c r="AN141" s="1" t="s">
        <v>303</v>
      </c>
      <c r="AO141" s="1" t="s">
        <v>304</v>
      </c>
      <c r="AP141" s="1" t="s">
        <v>304</v>
      </c>
      <c r="AQ141" s="1" t="s">
        <v>78</v>
      </c>
      <c r="AR141" s="1" t="s">
        <v>75</v>
      </c>
      <c r="AS141" s="1" t="s">
        <v>76</v>
      </c>
      <c r="AT141" s="1" t="s">
        <v>79</v>
      </c>
      <c r="AU141" s="1" t="s">
        <v>77</v>
      </c>
      <c r="AV141" s="1" t="s">
        <v>74</v>
      </c>
      <c r="AX141" s="1">
        <v>80</v>
      </c>
      <c r="AY141" s="30">
        <v>0.8</v>
      </c>
      <c r="AZ141" s="52" t="s">
        <v>70</v>
      </c>
      <c r="BA141" s="1" t="s">
        <v>63</v>
      </c>
      <c r="BB141" s="1" t="str">
        <f t="shared" si="38"/>
        <v>More than 0.25 FTE, not exceeding 0.5 FTE (20 hours)</v>
      </c>
      <c r="BE141" s="1" t="s">
        <v>70</v>
      </c>
      <c r="BF141" s="1" t="s">
        <v>101</v>
      </c>
      <c r="BG141" s="1">
        <v>5</v>
      </c>
      <c r="BH141" s="1" t="s">
        <v>66</v>
      </c>
      <c r="BI141" s="1" t="s">
        <v>291</v>
      </c>
      <c r="BJ141" s="57" t="str">
        <f t="shared" si="42"/>
        <v>March</v>
      </c>
      <c r="BK141" s="1" t="s">
        <v>70</v>
      </c>
      <c r="BO141" s="1">
        <f t="shared" si="37"/>
        <v>5</v>
      </c>
    </row>
    <row r="142" spans="1:67" ht="15.75" customHeight="1">
      <c r="A142" s="2">
        <v>42161.772955405089</v>
      </c>
      <c r="B142" s="1" t="s">
        <v>61</v>
      </c>
      <c r="C142" s="1" t="s">
        <v>62</v>
      </c>
      <c r="D142" s="1" t="s">
        <v>63</v>
      </c>
      <c r="G142" s="1" t="s">
        <v>64</v>
      </c>
      <c r="I142" s="1" t="s">
        <v>107</v>
      </c>
      <c r="J142" s="1" t="s">
        <v>70</v>
      </c>
      <c r="K142" s="1">
        <v>650</v>
      </c>
      <c r="L142" s="1" t="s">
        <v>67</v>
      </c>
      <c r="M142" s="1" t="s">
        <v>108</v>
      </c>
      <c r="N142" s="1" t="s">
        <v>68</v>
      </c>
      <c r="Q142" s="1">
        <v>1175</v>
      </c>
      <c r="T142" s="1" t="s">
        <v>85</v>
      </c>
      <c r="U142" s="1" t="s">
        <v>70</v>
      </c>
      <c r="V142" s="1" t="s">
        <v>66</v>
      </c>
      <c r="X142" s="1">
        <v>70</v>
      </c>
      <c r="Y142" s="1">
        <v>1</v>
      </c>
      <c r="AB142" s="1" t="s">
        <v>72</v>
      </c>
      <c r="AC142" s="1" t="s">
        <v>66</v>
      </c>
      <c r="AD142" s="1">
        <v>20</v>
      </c>
      <c r="AF142" s="1">
        <v>150</v>
      </c>
      <c r="AG142" s="1">
        <v>500</v>
      </c>
      <c r="AJ142" s="1" t="s">
        <v>70</v>
      </c>
      <c r="AM142" s="47"/>
      <c r="AN142" s="1" t="s">
        <v>305</v>
      </c>
      <c r="AO142" s="1" t="s">
        <v>73</v>
      </c>
      <c r="AP142" s="1" t="s">
        <v>73</v>
      </c>
      <c r="AQ142" s="1" t="s">
        <v>75</v>
      </c>
      <c r="AR142" s="1" t="s">
        <v>79</v>
      </c>
      <c r="AS142" s="1" t="s">
        <v>76</v>
      </c>
      <c r="AT142" s="1" t="s">
        <v>77</v>
      </c>
      <c r="AU142" s="1" t="s">
        <v>74</v>
      </c>
      <c r="AV142" s="1" t="s">
        <v>78</v>
      </c>
      <c r="AZ142" s="52" t="s">
        <v>66</v>
      </c>
      <c r="BB142" s="1"/>
      <c r="BC142" s="1" t="s">
        <v>70</v>
      </c>
      <c r="BD142" s="1">
        <v>5</v>
      </c>
      <c r="BH142" s="1" t="s">
        <v>66</v>
      </c>
      <c r="BM142" s="1"/>
      <c r="BN142" s="1" t="s">
        <v>66</v>
      </c>
      <c r="BO142" s="1">
        <f t="shared" si="37"/>
        <v>5</v>
      </c>
    </row>
    <row r="143" spans="1:67" ht="15.75" customHeight="1">
      <c r="A143" s="2">
        <v>42161.790217407412</v>
      </c>
      <c r="B143" s="1" t="s">
        <v>61</v>
      </c>
      <c r="C143" s="1" t="s">
        <v>104</v>
      </c>
      <c r="D143" s="1" t="s">
        <v>63</v>
      </c>
      <c r="G143" s="1" t="s">
        <v>64</v>
      </c>
      <c r="I143" s="1" t="s">
        <v>107</v>
      </c>
      <c r="J143" s="1" t="s">
        <v>66</v>
      </c>
      <c r="L143" s="1" t="s">
        <v>98</v>
      </c>
      <c r="M143" s="1" t="s">
        <v>108</v>
      </c>
      <c r="N143" s="1" t="s">
        <v>68</v>
      </c>
      <c r="Q143" s="1">
        <v>850</v>
      </c>
      <c r="T143" s="1" t="s">
        <v>69</v>
      </c>
      <c r="U143" s="1" t="s">
        <v>66</v>
      </c>
      <c r="V143" s="1" t="s">
        <v>66</v>
      </c>
      <c r="W143" s="1">
        <v>3500</v>
      </c>
      <c r="X143" s="1">
        <v>150</v>
      </c>
      <c r="Y143" s="1">
        <v>2</v>
      </c>
      <c r="AB143" s="1" t="s">
        <v>72</v>
      </c>
      <c r="AC143" s="1" t="s">
        <v>66</v>
      </c>
      <c r="AD143" s="1">
        <v>30</v>
      </c>
      <c r="AF143" s="1">
        <v>200</v>
      </c>
      <c r="AH143" s="1" t="s">
        <v>70</v>
      </c>
      <c r="AI143" s="1">
        <v>28000</v>
      </c>
      <c r="AJ143" s="1" t="s">
        <v>66</v>
      </c>
      <c r="AK143" s="1" t="s">
        <v>70</v>
      </c>
      <c r="AL143" s="1">
        <v>40000</v>
      </c>
      <c r="AM143" s="46">
        <f>AL143</f>
        <v>40000</v>
      </c>
      <c r="AN143" s="1" t="s">
        <v>100</v>
      </c>
      <c r="AO143" s="1" t="s">
        <v>100</v>
      </c>
      <c r="AP143" s="1" t="s">
        <v>100</v>
      </c>
      <c r="AQ143" s="1" t="s">
        <v>74</v>
      </c>
      <c r="AR143" s="1" t="s">
        <v>75</v>
      </c>
      <c r="AS143" s="1" t="s">
        <v>76</v>
      </c>
      <c r="AT143" s="1" t="s">
        <v>79</v>
      </c>
      <c r="AU143" s="1" t="s">
        <v>78</v>
      </c>
      <c r="AV143" s="1" t="s">
        <v>77</v>
      </c>
      <c r="AZ143" s="52" t="s">
        <v>70</v>
      </c>
      <c r="BA143" s="1" t="s">
        <v>63</v>
      </c>
      <c r="BB143" s="1" t="str">
        <f t="shared" si="38"/>
        <v>More than 0.25 FTE, not exceeding 0.5 FTE (20 hours)</v>
      </c>
      <c r="BE143" s="1" t="s">
        <v>66</v>
      </c>
      <c r="BG143" s="1">
        <v>5</v>
      </c>
      <c r="BH143" s="1" t="s">
        <v>66</v>
      </c>
      <c r="BI143" s="1" t="s">
        <v>139</v>
      </c>
      <c r="BJ143" s="57" t="str">
        <f>TEXT(BI143,"mmmm")</f>
        <v>March</v>
      </c>
      <c r="BK143" s="1" t="s">
        <v>70</v>
      </c>
      <c r="BO143" s="1">
        <f t="shared" si="37"/>
        <v>5</v>
      </c>
    </row>
    <row r="144" spans="1:67" ht="15.75" customHeight="1">
      <c r="A144" s="2">
        <v>42161.911038078702</v>
      </c>
      <c r="B144" s="1" t="s">
        <v>61</v>
      </c>
      <c r="C144" s="1" t="s">
        <v>62</v>
      </c>
      <c r="D144" s="1" t="s">
        <v>92</v>
      </c>
      <c r="E144" s="1" t="s">
        <v>106</v>
      </c>
      <c r="F144" s="1">
        <v>7</v>
      </c>
      <c r="G144" s="1" t="s">
        <v>64</v>
      </c>
      <c r="I144" s="1" t="s">
        <v>107</v>
      </c>
      <c r="J144" s="1" t="s">
        <v>66</v>
      </c>
      <c r="L144" s="1" t="s">
        <v>98</v>
      </c>
      <c r="M144" s="1">
        <v>1</v>
      </c>
      <c r="N144" s="1" t="s">
        <v>99</v>
      </c>
      <c r="Q144" s="1">
        <v>1400</v>
      </c>
      <c r="T144" s="1" t="s">
        <v>85</v>
      </c>
      <c r="U144" s="1" t="s">
        <v>70</v>
      </c>
      <c r="V144" s="1" t="s">
        <v>66</v>
      </c>
      <c r="W144" s="1">
        <v>1600</v>
      </c>
      <c r="X144" s="1">
        <v>100</v>
      </c>
      <c r="Y144" s="1">
        <v>2</v>
      </c>
      <c r="AB144" s="1" t="s">
        <v>72</v>
      </c>
      <c r="AC144" s="1" t="s">
        <v>66</v>
      </c>
      <c r="AD144" s="1">
        <v>50</v>
      </c>
      <c r="AF144" s="1">
        <v>300</v>
      </c>
      <c r="AG144" s="1">
        <v>3000</v>
      </c>
      <c r="AH144" s="1" t="s">
        <v>70</v>
      </c>
      <c r="AI144" s="1">
        <v>10000</v>
      </c>
      <c r="AJ144" s="1" t="s">
        <v>66</v>
      </c>
      <c r="AK144" s="1" t="s">
        <v>70</v>
      </c>
      <c r="AL144" s="1">
        <v>10000</v>
      </c>
      <c r="AM144" s="46">
        <f t="shared" si="40"/>
        <v>10000</v>
      </c>
      <c r="AN144" s="1" t="s">
        <v>73</v>
      </c>
      <c r="AO144" s="1" t="s">
        <v>73</v>
      </c>
      <c r="AP144" s="1" t="s">
        <v>73</v>
      </c>
      <c r="AQ144" s="1" t="s">
        <v>75</v>
      </c>
      <c r="AR144" s="1" t="s">
        <v>76</v>
      </c>
      <c r="AS144" s="1" t="s">
        <v>78</v>
      </c>
      <c r="AT144" s="1" t="s">
        <v>74</v>
      </c>
      <c r="AU144" s="1" t="s">
        <v>79</v>
      </c>
      <c r="AV144" s="1" t="s">
        <v>77</v>
      </c>
      <c r="AX144" s="1">
        <v>85</v>
      </c>
      <c r="AY144" s="30">
        <v>0.85</v>
      </c>
      <c r="AZ144" s="52" t="s">
        <v>66</v>
      </c>
      <c r="BB144" s="1"/>
      <c r="BC144" s="1" t="s">
        <v>70</v>
      </c>
      <c r="BD144" s="1">
        <v>5</v>
      </c>
      <c r="BH144" s="1" t="s">
        <v>66</v>
      </c>
      <c r="BL144" s="1" t="s">
        <v>306</v>
      </c>
      <c r="BM144" s="1" t="str">
        <f>TEXT(BL144,"mmmm")</f>
        <v>June</v>
      </c>
      <c r="BN144" s="1" t="s">
        <v>66</v>
      </c>
      <c r="BO144" s="1">
        <f t="shared" si="37"/>
        <v>5</v>
      </c>
    </row>
    <row r="145" spans="1:67" ht="15.75" customHeight="1">
      <c r="A145" s="2">
        <v>42161.911503692128</v>
      </c>
      <c r="B145" s="1" t="s">
        <v>61</v>
      </c>
      <c r="C145" s="1" t="s">
        <v>62</v>
      </c>
      <c r="D145" s="1" t="s">
        <v>63</v>
      </c>
      <c r="G145" s="1" t="s">
        <v>307</v>
      </c>
      <c r="L145" s="1" t="s">
        <v>98</v>
      </c>
      <c r="M145" s="1">
        <v>2</v>
      </c>
      <c r="N145" s="1" t="s">
        <v>68</v>
      </c>
      <c r="Q145" s="1">
        <v>1000</v>
      </c>
      <c r="T145" s="1" t="s">
        <v>85</v>
      </c>
      <c r="U145" s="1" t="s">
        <v>70</v>
      </c>
      <c r="V145" s="1" t="s">
        <v>70</v>
      </c>
      <c r="W145" s="1">
        <v>2500</v>
      </c>
      <c r="X145" s="1">
        <v>120</v>
      </c>
      <c r="Y145" s="1">
        <v>1</v>
      </c>
      <c r="AB145" s="1" t="s">
        <v>220</v>
      </c>
      <c r="AC145" s="1" t="s">
        <v>70</v>
      </c>
      <c r="AD145" s="1">
        <v>10</v>
      </c>
      <c r="AF145" s="1">
        <v>50</v>
      </c>
      <c r="AG145" s="1">
        <v>1500</v>
      </c>
      <c r="AH145" s="1" t="s">
        <v>66</v>
      </c>
      <c r="AJ145" s="1" t="s">
        <v>66</v>
      </c>
      <c r="AK145" s="1" t="s">
        <v>70</v>
      </c>
      <c r="AL145" s="1">
        <v>75000</v>
      </c>
      <c r="AM145" s="46">
        <f t="shared" si="40"/>
        <v>75000</v>
      </c>
      <c r="AN145" s="1" t="s">
        <v>73</v>
      </c>
      <c r="AO145" s="1" t="s">
        <v>73</v>
      </c>
      <c r="AP145" s="1" t="s">
        <v>73</v>
      </c>
      <c r="AQ145" s="1" t="s">
        <v>75</v>
      </c>
      <c r="AR145" s="1" t="s">
        <v>76</v>
      </c>
      <c r="AS145" s="1" t="s">
        <v>78</v>
      </c>
      <c r="AT145" s="1" t="s">
        <v>77</v>
      </c>
      <c r="AU145" s="1" t="s">
        <v>74</v>
      </c>
      <c r="AV145" s="1" t="s">
        <v>79</v>
      </c>
      <c r="AX145" s="1">
        <v>75</v>
      </c>
      <c r="AY145" s="30">
        <v>0.75</v>
      </c>
      <c r="AZ145" s="52" t="s">
        <v>70</v>
      </c>
      <c r="BA145" s="1" t="s">
        <v>63</v>
      </c>
      <c r="BB145" s="1" t="str">
        <f t="shared" si="38"/>
        <v>More than 0.25 FTE, not exceeding 0.5 FTE (20 hours)</v>
      </c>
      <c r="BE145" s="1" t="s">
        <v>66</v>
      </c>
      <c r="BG145" s="1">
        <v>5</v>
      </c>
      <c r="BH145" s="1" t="s">
        <v>66</v>
      </c>
      <c r="BI145" s="1" t="s">
        <v>308</v>
      </c>
      <c r="BJ145" s="57" t="str">
        <f>TEXT(BI145,"mmmm")</f>
        <v>October</v>
      </c>
      <c r="BK145" s="1" t="s">
        <v>70</v>
      </c>
      <c r="BO145" s="1">
        <f t="shared" si="37"/>
        <v>5</v>
      </c>
    </row>
    <row r="146" spans="1:67" ht="15.75" customHeight="1">
      <c r="A146" s="2">
        <v>42161.923427384259</v>
      </c>
      <c r="B146" s="1" t="s">
        <v>61</v>
      </c>
      <c r="C146" s="1" t="s">
        <v>62</v>
      </c>
      <c r="D146" s="1" t="s">
        <v>92</v>
      </c>
      <c r="E146" s="1" t="s">
        <v>216</v>
      </c>
      <c r="F146" s="1">
        <v>42</v>
      </c>
      <c r="G146" s="1" t="s">
        <v>93</v>
      </c>
      <c r="H146" s="1">
        <v>0</v>
      </c>
      <c r="I146" s="1" t="s">
        <v>84</v>
      </c>
      <c r="J146" s="1" t="s">
        <v>70</v>
      </c>
      <c r="K146" s="1">
        <v>1200</v>
      </c>
      <c r="L146" s="1" t="s">
        <v>98</v>
      </c>
      <c r="M146" s="1">
        <v>1</v>
      </c>
      <c r="N146" s="1" t="s">
        <v>99</v>
      </c>
      <c r="Q146" s="1">
        <v>0</v>
      </c>
      <c r="T146" s="1" t="s">
        <v>69</v>
      </c>
      <c r="U146" s="1" t="s">
        <v>70</v>
      </c>
      <c r="V146" s="1" t="s">
        <v>66</v>
      </c>
      <c r="W146" s="1">
        <v>1500</v>
      </c>
      <c r="X146" s="1">
        <v>100</v>
      </c>
      <c r="Y146" s="1">
        <v>1</v>
      </c>
      <c r="AB146" s="1" t="s">
        <v>72</v>
      </c>
      <c r="AC146" s="1" t="s">
        <v>66</v>
      </c>
      <c r="AD146" s="1">
        <v>20</v>
      </c>
      <c r="AF146" s="1">
        <v>200</v>
      </c>
      <c r="AG146" s="1">
        <v>0</v>
      </c>
      <c r="AH146" s="1" t="s">
        <v>66</v>
      </c>
      <c r="AI146" s="1">
        <v>0</v>
      </c>
      <c r="AJ146" s="1" t="s">
        <v>70</v>
      </c>
      <c r="AK146" s="1" t="s">
        <v>70</v>
      </c>
      <c r="AL146" s="1">
        <v>20000</v>
      </c>
      <c r="AM146" s="46">
        <f t="shared" si="40"/>
        <v>20000</v>
      </c>
      <c r="AN146" s="1" t="s">
        <v>73</v>
      </c>
      <c r="AO146" s="1" t="s">
        <v>73</v>
      </c>
      <c r="AP146" s="1" t="s">
        <v>73</v>
      </c>
      <c r="AQ146" s="1" t="s">
        <v>76</v>
      </c>
      <c r="AR146" s="1" t="s">
        <v>79</v>
      </c>
      <c r="AS146" s="1" t="s">
        <v>77</v>
      </c>
      <c r="AT146" s="1" t="s">
        <v>75</v>
      </c>
      <c r="AU146" s="1" t="s">
        <v>74</v>
      </c>
      <c r="AV146" s="1" t="s">
        <v>78</v>
      </c>
      <c r="AX146" s="3">
        <v>0.8</v>
      </c>
      <c r="AY146" s="30">
        <v>0.8</v>
      </c>
      <c r="AZ146" s="52" t="s">
        <v>66</v>
      </c>
      <c r="BB146" s="1"/>
      <c r="BC146" s="1" t="s">
        <v>66</v>
      </c>
      <c r="BD146" s="1">
        <v>2</v>
      </c>
      <c r="BH146" s="1" t="s">
        <v>66</v>
      </c>
      <c r="BL146" s="1" t="s">
        <v>102</v>
      </c>
      <c r="BM146" s="1" t="str">
        <f>TEXT(BL146,"mmmm")</f>
        <v>March</v>
      </c>
      <c r="BN146" s="1" t="s">
        <v>70</v>
      </c>
      <c r="BO146" s="1">
        <f t="shared" si="37"/>
        <v>2</v>
      </c>
    </row>
    <row r="147" spans="1:67" ht="15.75" customHeight="1">
      <c r="A147" s="2">
        <v>42162.328922500004</v>
      </c>
      <c r="B147" s="1" t="s">
        <v>61</v>
      </c>
      <c r="C147" s="1" t="s">
        <v>104</v>
      </c>
      <c r="D147" s="1" t="s">
        <v>92</v>
      </c>
      <c r="E147" s="1" t="s">
        <v>106</v>
      </c>
      <c r="F147" s="1">
        <v>7</v>
      </c>
      <c r="G147" s="1" t="s">
        <v>83</v>
      </c>
      <c r="H147" s="1">
        <v>240</v>
      </c>
      <c r="I147" s="1" t="s">
        <v>84</v>
      </c>
      <c r="J147" s="1" t="s">
        <v>66</v>
      </c>
      <c r="T147" s="1" t="s">
        <v>85</v>
      </c>
      <c r="U147" s="1" t="s">
        <v>70</v>
      </c>
      <c r="V147" s="1" t="s">
        <v>66</v>
      </c>
      <c r="W147" s="1">
        <v>3000</v>
      </c>
      <c r="X147" s="1">
        <v>100</v>
      </c>
      <c r="Y147" s="1">
        <v>2</v>
      </c>
      <c r="AB147" s="1" t="s">
        <v>72</v>
      </c>
      <c r="AC147" s="1" t="s">
        <v>66</v>
      </c>
      <c r="AD147" s="1">
        <v>20</v>
      </c>
      <c r="AF147" s="1">
        <v>100</v>
      </c>
      <c r="AG147" s="1">
        <v>400</v>
      </c>
      <c r="AH147" s="1" t="s">
        <v>70</v>
      </c>
      <c r="AI147" s="1">
        <v>20500</v>
      </c>
      <c r="AJ147" s="1" t="s">
        <v>66</v>
      </c>
      <c r="AK147" s="1" t="s">
        <v>70</v>
      </c>
      <c r="AL147" s="4">
        <v>17000</v>
      </c>
      <c r="AM147" s="46">
        <f t="shared" si="40"/>
        <v>17000</v>
      </c>
      <c r="AN147" s="1" t="s">
        <v>73</v>
      </c>
      <c r="AO147" s="1" t="s">
        <v>73</v>
      </c>
      <c r="AP147" s="1" t="s">
        <v>73</v>
      </c>
      <c r="AQ147" s="1" t="s">
        <v>76</v>
      </c>
      <c r="AR147" s="1" t="s">
        <v>75</v>
      </c>
      <c r="AS147" s="1" t="s">
        <v>78</v>
      </c>
      <c r="AT147" s="1" t="s">
        <v>74</v>
      </c>
      <c r="AU147" s="1" t="s">
        <v>79</v>
      </c>
      <c r="AV147" s="1" t="s">
        <v>77</v>
      </c>
      <c r="AX147" s="1">
        <v>80</v>
      </c>
      <c r="AY147" s="30">
        <v>0.8</v>
      </c>
      <c r="AZ147" s="52" t="s">
        <v>70</v>
      </c>
      <c r="BA147" s="1" t="s">
        <v>92</v>
      </c>
      <c r="BB147" s="1" t="str">
        <f t="shared" si="38"/>
        <v>Not exceeding 0.25 FTE (10 hours)</v>
      </c>
      <c r="BE147" s="1" t="s">
        <v>70</v>
      </c>
      <c r="BF147" s="1" t="s">
        <v>101</v>
      </c>
      <c r="BG147" s="1">
        <v>3</v>
      </c>
      <c r="BH147" s="1" t="s">
        <v>66</v>
      </c>
      <c r="BJ147" s="57"/>
      <c r="BK147" s="1" t="s">
        <v>70</v>
      </c>
      <c r="BO147" s="1">
        <f t="shared" si="37"/>
        <v>3</v>
      </c>
    </row>
    <row r="148" spans="1:67" ht="15.75" customHeight="1">
      <c r="A148" s="2">
        <v>42162.364751006942</v>
      </c>
      <c r="B148" s="1" t="s">
        <v>61</v>
      </c>
      <c r="C148" s="1" t="s">
        <v>104</v>
      </c>
      <c r="D148" s="1" t="s">
        <v>63</v>
      </c>
      <c r="G148" s="1" t="s">
        <v>64</v>
      </c>
      <c r="I148" s="1" t="s">
        <v>65</v>
      </c>
      <c r="J148" s="1" t="s">
        <v>66</v>
      </c>
      <c r="L148" s="1" t="s">
        <v>67</v>
      </c>
      <c r="M148" s="1">
        <v>1</v>
      </c>
      <c r="N148" s="1" t="s">
        <v>68</v>
      </c>
      <c r="Q148" s="1">
        <v>337</v>
      </c>
      <c r="T148" s="1" t="s">
        <v>69</v>
      </c>
      <c r="U148" s="1" t="s">
        <v>70</v>
      </c>
      <c r="V148" s="1" t="s">
        <v>66</v>
      </c>
      <c r="W148" s="1">
        <v>1600</v>
      </c>
      <c r="X148" s="1">
        <v>150</v>
      </c>
      <c r="Y148" s="1">
        <v>2</v>
      </c>
      <c r="AB148" s="1" t="s">
        <v>72</v>
      </c>
      <c r="AC148" s="1" t="s">
        <v>66</v>
      </c>
      <c r="AD148" s="1">
        <v>34</v>
      </c>
      <c r="AF148" s="1">
        <v>10</v>
      </c>
      <c r="AG148" s="1">
        <v>100</v>
      </c>
      <c r="AH148" s="1" t="s">
        <v>66</v>
      </c>
      <c r="AJ148" s="1" t="s">
        <v>70</v>
      </c>
      <c r="AK148" s="1" t="s">
        <v>66</v>
      </c>
      <c r="AM148" s="47"/>
      <c r="AN148" s="1" t="s">
        <v>146</v>
      </c>
      <c r="AO148" s="1" t="s">
        <v>146</v>
      </c>
      <c r="AP148" s="1" t="s">
        <v>146</v>
      </c>
      <c r="AQ148" s="1" t="s">
        <v>76</v>
      </c>
      <c r="AR148" s="1" t="s">
        <v>75</v>
      </c>
      <c r="AS148" s="1" t="s">
        <v>78</v>
      </c>
      <c r="AT148" s="1" t="s">
        <v>77</v>
      </c>
      <c r="AU148" s="1" t="s">
        <v>74</v>
      </c>
      <c r="AV148" s="1" t="s">
        <v>79</v>
      </c>
      <c r="AW148" s="1" t="s">
        <v>309</v>
      </c>
      <c r="AX148" s="3">
        <v>0.8</v>
      </c>
      <c r="AY148" s="30">
        <v>0.8</v>
      </c>
      <c r="AZ148" s="52" t="s">
        <v>70</v>
      </c>
      <c r="BA148" s="1">
        <v>0.47499999999999998</v>
      </c>
      <c r="BB148" s="45" t="s">
        <v>408</v>
      </c>
      <c r="BE148" s="1" t="s">
        <v>66</v>
      </c>
      <c r="BG148" s="1">
        <v>5</v>
      </c>
      <c r="BH148" s="1" t="s">
        <v>66</v>
      </c>
      <c r="BI148" s="1" t="s">
        <v>310</v>
      </c>
      <c r="BJ148" s="57" t="str">
        <f t="shared" ref="BJ148:BJ149" si="43">TEXT(BI148,"mmmm")</f>
        <v>April</v>
      </c>
      <c r="BK148" s="1" t="s">
        <v>66</v>
      </c>
      <c r="BO148" s="1">
        <f t="shared" si="37"/>
        <v>5</v>
      </c>
    </row>
    <row r="149" spans="1:67" ht="15.75" customHeight="1">
      <c r="A149" s="2">
        <v>42162.390892905096</v>
      </c>
      <c r="B149" s="1" t="s">
        <v>61</v>
      </c>
      <c r="C149" s="1" t="s">
        <v>104</v>
      </c>
      <c r="D149" s="1" t="s">
        <v>63</v>
      </c>
      <c r="G149" s="1" t="s">
        <v>93</v>
      </c>
      <c r="I149" s="1" t="s">
        <v>107</v>
      </c>
      <c r="J149" s="1" t="s">
        <v>66</v>
      </c>
      <c r="L149" s="1" t="s">
        <v>67</v>
      </c>
      <c r="M149" s="1" t="s">
        <v>108</v>
      </c>
      <c r="N149" s="1" t="s">
        <v>68</v>
      </c>
      <c r="Q149" s="1">
        <v>750</v>
      </c>
      <c r="T149" s="1" t="s">
        <v>85</v>
      </c>
      <c r="U149" s="1" t="s">
        <v>70</v>
      </c>
      <c r="V149" s="1" t="s">
        <v>70</v>
      </c>
      <c r="W149" s="1">
        <v>0</v>
      </c>
      <c r="X149" s="1">
        <v>50</v>
      </c>
      <c r="Y149" s="1">
        <v>4</v>
      </c>
      <c r="AB149" s="1" t="s">
        <v>72</v>
      </c>
      <c r="AC149" s="1" t="s">
        <v>66</v>
      </c>
      <c r="AD149" s="1">
        <v>35</v>
      </c>
      <c r="AF149" s="1">
        <v>0</v>
      </c>
      <c r="AG149" s="1">
        <v>100</v>
      </c>
      <c r="AH149" s="1" t="s">
        <v>66</v>
      </c>
      <c r="AJ149" s="1" t="s">
        <v>70</v>
      </c>
      <c r="AK149" s="1" t="s">
        <v>70</v>
      </c>
      <c r="AL149" s="1">
        <v>5550</v>
      </c>
      <c r="AM149" s="46">
        <f t="shared" si="40"/>
        <v>5550</v>
      </c>
      <c r="AN149" s="1" t="s">
        <v>146</v>
      </c>
      <c r="AO149" s="1" t="s">
        <v>73</v>
      </c>
      <c r="AP149" s="1" t="s">
        <v>73</v>
      </c>
      <c r="AQ149" s="1" t="s">
        <v>79</v>
      </c>
      <c r="AR149" s="1" t="s">
        <v>75</v>
      </c>
      <c r="AS149" s="1" t="s">
        <v>74</v>
      </c>
      <c r="AT149" s="1" t="s">
        <v>77</v>
      </c>
      <c r="AU149" s="1" t="s">
        <v>78</v>
      </c>
      <c r="AV149" s="1" t="s">
        <v>76</v>
      </c>
      <c r="AX149" s="1">
        <v>80</v>
      </c>
      <c r="AY149" s="30">
        <v>0.8</v>
      </c>
      <c r="AZ149" s="52" t="s">
        <v>70</v>
      </c>
      <c r="BA149" s="1" t="s">
        <v>92</v>
      </c>
      <c r="BB149" s="1" t="str">
        <f t="shared" si="38"/>
        <v>Not exceeding 0.25 FTE (10 hours)</v>
      </c>
      <c r="BE149" s="1" t="s">
        <v>70</v>
      </c>
      <c r="BF149" s="1" t="s">
        <v>101</v>
      </c>
      <c r="BG149" s="1">
        <v>5</v>
      </c>
      <c r="BH149" s="1" t="s">
        <v>66</v>
      </c>
      <c r="BI149" s="1" t="s">
        <v>311</v>
      </c>
      <c r="BJ149" s="57" t="str">
        <f t="shared" si="43"/>
        <v>February</v>
      </c>
      <c r="BK149" s="1" t="s">
        <v>70</v>
      </c>
      <c r="BO149" s="1">
        <f t="shared" si="37"/>
        <v>5</v>
      </c>
    </row>
    <row r="150" spans="1:67" ht="15.75" customHeight="1">
      <c r="A150" s="2">
        <v>42162.403940787037</v>
      </c>
      <c r="B150" s="1" t="s">
        <v>61</v>
      </c>
      <c r="C150" s="1" t="s">
        <v>62</v>
      </c>
      <c r="D150" s="1" t="s">
        <v>63</v>
      </c>
      <c r="G150" s="1" t="s">
        <v>64</v>
      </c>
      <c r="I150" s="1" t="s">
        <v>125</v>
      </c>
      <c r="J150" s="1" t="s">
        <v>66</v>
      </c>
      <c r="L150" s="1" t="s">
        <v>98</v>
      </c>
      <c r="M150" s="1">
        <v>1</v>
      </c>
      <c r="N150" s="1" t="s">
        <v>99</v>
      </c>
      <c r="Q150" s="1">
        <v>700</v>
      </c>
      <c r="T150" s="1" t="s">
        <v>85</v>
      </c>
      <c r="U150" s="1" t="s">
        <v>70</v>
      </c>
      <c r="V150" s="1" t="s">
        <v>66</v>
      </c>
      <c r="W150" s="1">
        <v>1000</v>
      </c>
      <c r="X150" s="1">
        <v>100</v>
      </c>
      <c r="Y150" s="1">
        <v>1</v>
      </c>
      <c r="AB150" s="1" t="s">
        <v>72</v>
      </c>
      <c r="AC150" s="1" t="s">
        <v>66</v>
      </c>
      <c r="AD150" s="1">
        <v>15</v>
      </c>
      <c r="AF150" s="1">
        <v>150</v>
      </c>
      <c r="AG150" s="1">
        <v>500</v>
      </c>
      <c r="AH150" s="1" t="s">
        <v>70</v>
      </c>
      <c r="AI150" s="1">
        <v>10000</v>
      </c>
      <c r="AJ150" s="1" t="s">
        <v>66</v>
      </c>
      <c r="AK150" s="1" t="s">
        <v>70</v>
      </c>
      <c r="AL150" s="1">
        <v>102000</v>
      </c>
      <c r="AM150" s="46">
        <f t="shared" si="40"/>
        <v>102000</v>
      </c>
      <c r="AN150" s="1" t="s">
        <v>110</v>
      </c>
      <c r="AO150" s="1" t="s">
        <v>169</v>
      </c>
      <c r="AP150" s="1" t="s">
        <v>169</v>
      </c>
      <c r="AQ150" s="1" t="s">
        <v>79</v>
      </c>
      <c r="AR150" s="1" t="s">
        <v>75</v>
      </c>
      <c r="AS150" s="1" t="s">
        <v>76</v>
      </c>
      <c r="AT150" s="1" t="s">
        <v>78</v>
      </c>
      <c r="AU150" s="1" t="s">
        <v>77</v>
      </c>
      <c r="AV150" s="1" t="s">
        <v>74</v>
      </c>
      <c r="AW150" s="1" t="s">
        <v>312</v>
      </c>
      <c r="AX150" s="1">
        <v>100</v>
      </c>
      <c r="AY150" s="30">
        <v>1</v>
      </c>
      <c r="AZ150" s="52" t="s">
        <v>66</v>
      </c>
      <c r="BB150" s="1"/>
      <c r="BC150" s="1" t="s">
        <v>70</v>
      </c>
      <c r="BD150" s="1">
        <v>5</v>
      </c>
      <c r="BH150" s="1" t="s">
        <v>66</v>
      </c>
      <c r="BL150" s="1" t="s">
        <v>302</v>
      </c>
      <c r="BM150" s="1" t="str">
        <f>TEXT(BL150,"mmmm")</f>
        <v>April</v>
      </c>
      <c r="BN150" s="1" t="s">
        <v>70</v>
      </c>
      <c r="BO150" s="1">
        <f t="shared" si="37"/>
        <v>5</v>
      </c>
    </row>
    <row r="151" spans="1:67" ht="15.75" customHeight="1">
      <c r="A151" s="2">
        <v>42162.507793287034</v>
      </c>
      <c r="B151" s="1" t="s">
        <v>61</v>
      </c>
      <c r="C151" s="1" t="s">
        <v>104</v>
      </c>
      <c r="D151" s="1" t="s">
        <v>63</v>
      </c>
      <c r="E151" s="1" t="s">
        <v>106</v>
      </c>
      <c r="F151" s="1">
        <v>42</v>
      </c>
      <c r="G151" s="1" t="s">
        <v>64</v>
      </c>
      <c r="I151" s="1" t="s">
        <v>84</v>
      </c>
      <c r="J151" s="1" t="s">
        <v>70</v>
      </c>
      <c r="K151" s="1">
        <v>2000</v>
      </c>
      <c r="L151" s="1" t="s">
        <v>67</v>
      </c>
      <c r="M151" s="1" t="s">
        <v>108</v>
      </c>
      <c r="N151" s="1" t="s">
        <v>68</v>
      </c>
      <c r="Q151" s="1">
        <v>1000</v>
      </c>
      <c r="T151" s="1" t="s">
        <v>69</v>
      </c>
      <c r="U151" s="1" t="s">
        <v>70</v>
      </c>
      <c r="V151" s="1" t="s">
        <v>66</v>
      </c>
      <c r="W151" s="1">
        <v>2000</v>
      </c>
      <c r="X151" s="1">
        <v>125</v>
      </c>
      <c r="Y151" s="1">
        <v>1</v>
      </c>
      <c r="AB151" s="1" t="s">
        <v>72</v>
      </c>
      <c r="AC151" s="1" t="s">
        <v>66</v>
      </c>
      <c r="AD151" s="1">
        <v>25</v>
      </c>
      <c r="AF151" s="1">
        <v>100</v>
      </c>
      <c r="AG151" s="1">
        <v>0</v>
      </c>
      <c r="AH151" s="1" t="s">
        <v>66</v>
      </c>
      <c r="AJ151" s="1" t="s">
        <v>70</v>
      </c>
      <c r="AK151" s="1" t="s">
        <v>66</v>
      </c>
      <c r="AM151" s="47"/>
      <c r="AN151" s="1" t="s">
        <v>73</v>
      </c>
      <c r="AO151" s="1" t="s">
        <v>73</v>
      </c>
      <c r="AP151" s="1" t="s">
        <v>73</v>
      </c>
      <c r="AQ151" s="1" t="s">
        <v>76</v>
      </c>
      <c r="AR151" s="1" t="s">
        <v>79</v>
      </c>
      <c r="AS151" s="1" t="s">
        <v>75</v>
      </c>
      <c r="AT151" s="1" t="s">
        <v>78</v>
      </c>
      <c r="AU151" s="1" t="s">
        <v>77</v>
      </c>
      <c r="AV151" s="1" t="s">
        <v>74</v>
      </c>
      <c r="AW151" s="1" t="s">
        <v>313</v>
      </c>
      <c r="AX151" s="1">
        <v>80</v>
      </c>
      <c r="AY151" s="30">
        <v>0.8</v>
      </c>
      <c r="AZ151" s="52" t="s">
        <v>70</v>
      </c>
      <c r="BA151" s="1" t="s">
        <v>92</v>
      </c>
      <c r="BB151" s="1" t="str">
        <f t="shared" si="38"/>
        <v>Not exceeding 0.25 FTE (10 hours)</v>
      </c>
      <c r="BE151" s="1" t="s">
        <v>70</v>
      </c>
      <c r="BF151" s="1" t="s">
        <v>101</v>
      </c>
      <c r="BG151" s="1">
        <v>5</v>
      </c>
      <c r="BH151" s="1" t="s">
        <v>66</v>
      </c>
      <c r="BI151" s="1" t="s">
        <v>103</v>
      </c>
      <c r="BJ151" s="57" t="str">
        <f>TEXT(BI151,"mmmm")</f>
        <v>May</v>
      </c>
      <c r="BK151" s="1" t="s">
        <v>66</v>
      </c>
      <c r="BO151" s="1">
        <f t="shared" si="37"/>
        <v>5</v>
      </c>
    </row>
    <row r="152" spans="1:67" ht="15.75" customHeight="1">
      <c r="A152" s="2">
        <v>42163.471134884254</v>
      </c>
      <c r="B152" s="1" t="s">
        <v>61</v>
      </c>
      <c r="C152" s="1" t="s">
        <v>104</v>
      </c>
      <c r="D152" s="1" t="s">
        <v>63</v>
      </c>
      <c r="E152" s="1" t="s">
        <v>171</v>
      </c>
      <c r="F152" s="1">
        <v>5</v>
      </c>
      <c r="G152" s="1" t="s">
        <v>64</v>
      </c>
      <c r="H152" s="1">
        <v>600</v>
      </c>
      <c r="I152" s="1" t="s">
        <v>65</v>
      </c>
      <c r="J152" s="1" t="s">
        <v>70</v>
      </c>
      <c r="K152" s="1">
        <v>2000</v>
      </c>
      <c r="L152" s="1" t="s">
        <v>67</v>
      </c>
      <c r="M152" s="1">
        <v>1</v>
      </c>
      <c r="N152" s="1" t="s">
        <v>68</v>
      </c>
      <c r="Q152" s="1">
        <v>500</v>
      </c>
      <c r="T152" s="1" t="s">
        <v>85</v>
      </c>
      <c r="U152" s="1" t="s">
        <v>70</v>
      </c>
      <c r="V152" s="1" t="s">
        <v>66</v>
      </c>
      <c r="W152" s="1">
        <v>1600</v>
      </c>
      <c r="X152" s="1">
        <v>100</v>
      </c>
      <c r="Y152" s="1">
        <v>3</v>
      </c>
      <c r="AB152" s="1" t="s">
        <v>72</v>
      </c>
      <c r="AC152" s="1" t="s">
        <v>70</v>
      </c>
      <c r="AD152" s="1">
        <v>40</v>
      </c>
      <c r="AF152" s="1">
        <v>200</v>
      </c>
      <c r="AG152" s="1">
        <v>500</v>
      </c>
      <c r="AH152" s="1" t="s">
        <v>70</v>
      </c>
      <c r="AI152" s="1">
        <v>18000</v>
      </c>
      <c r="AJ152" s="1" t="s">
        <v>70</v>
      </c>
      <c r="AK152" s="1" t="s">
        <v>70</v>
      </c>
      <c r="AL152" s="1">
        <v>40000</v>
      </c>
      <c r="AM152" s="46">
        <f t="shared" si="40"/>
        <v>40000</v>
      </c>
      <c r="AN152" s="1" t="s">
        <v>73</v>
      </c>
      <c r="AO152" s="1" t="s">
        <v>73</v>
      </c>
      <c r="AP152" s="1" t="s">
        <v>73</v>
      </c>
      <c r="AQ152" s="1" t="s">
        <v>79</v>
      </c>
      <c r="AR152" s="1" t="s">
        <v>75</v>
      </c>
      <c r="AS152" s="1" t="s">
        <v>76</v>
      </c>
      <c r="AT152" s="1" t="s">
        <v>78</v>
      </c>
      <c r="AU152" s="1" t="s">
        <v>74</v>
      </c>
      <c r="AV152" s="1" t="s">
        <v>77</v>
      </c>
      <c r="AX152" s="1">
        <v>80</v>
      </c>
      <c r="AY152" s="30">
        <v>0.8</v>
      </c>
      <c r="AZ152" s="52" t="s">
        <v>66</v>
      </c>
      <c r="BB152" s="1"/>
      <c r="BC152" s="1" t="s">
        <v>70</v>
      </c>
      <c r="BD152" s="1">
        <v>5</v>
      </c>
      <c r="BH152" s="1" t="s">
        <v>66</v>
      </c>
      <c r="BL152" s="1" t="s">
        <v>186</v>
      </c>
      <c r="BM152" s="1" t="str">
        <f>TEXT(BL152,"mmmm")</f>
        <v>February</v>
      </c>
      <c r="BN152" s="1" t="s">
        <v>70</v>
      </c>
      <c r="BO152" s="1">
        <f t="shared" si="37"/>
        <v>5</v>
      </c>
    </row>
    <row r="153" spans="1:67" ht="15.75" customHeight="1">
      <c r="A153" s="2">
        <v>42163.473658402778</v>
      </c>
      <c r="B153" s="1" t="s">
        <v>61</v>
      </c>
      <c r="C153" s="1" t="s">
        <v>62</v>
      </c>
      <c r="D153" s="1" t="s">
        <v>63</v>
      </c>
      <c r="E153" s="1" t="s">
        <v>216</v>
      </c>
      <c r="F153" s="1">
        <v>180</v>
      </c>
      <c r="G153" s="1" t="s">
        <v>64</v>
      </c>
      <c r="I153" s="1" t="s">
        <v>107</v>
      </c>
      <c r="J153" s="1" t="s">
        <v>66</v>
      </c>
      <c r="L153" s="1" t="s">
        <v>98</v>
      </c>
      <c r="M153" s="1">
        <v>1</v>
      </c>
      <c r="N153" s="1" t="s">
        <v>68</v>
      </c>
      <c r="Q153" s="1">
        <v>500</v>
      </c>
      <c r="T153" s="1" t="s">
        <v>85</v>
      </c>
      <c r="U153" s="1" t="s">
        <v>70</v>
      </c>
      <c r="V153" s="1" t="s">
        <v>66</v>
      </c>
      <c r="W153" s="1">
        <v>21000</v>
      </c>
      <c r="X153" s="1">
        <v>150</v>
      </c>
      <c r="Y153" s="1">
        <v>1</v>
      </c>
      <c r="AB153" s="1" t="s">
        <v>72</v>
      </c>
      <c r="AC153" s="1" t="s">
        <v>66</v>
      </c>
      <c r="AD153" s="1">
        <v>40</v>
      </c>
      <c r="AF153" s="1">
        <v>400</v>
      </c>
      <c r="AG153" s="1">
        <v>500</v>
      </c>
      <c r="AH153" s="1" t="s">
        <v>70</v>
      </c>
      <c r="AI153" s="1">
        <v>20000</v>
      </c>
      <c r="AJ153" s="1" t="s">
        <v>66</v>
      </c>
      <c r="AK153" s="1" t="s">
        <v>70</v>
      </c>
      <c r="AL153" s="1">
        <v>100000</v>
      </c>
      <c r="AM153" s="46">
        <f t="shared" si="40"/>
        <v>100000</v>
      </c>
      <c r="AN153" s="1" t="s">
        <v>73</v>
      </c>
      <c r="AO153" s="1" t="s">
        <v>73</v>
      </c>
      <c r="AP153" s="1" t="s">
        <v>314</v>
      </c>
      <c r="AQ153" s="1" t="s">
        <v>79</v>
      </c>
      <c r="AR153" s="1" t="s">
        <v>75</v>
      </c>
      <c r="AS153" s="1" t="s">
        <v>77</v>
      </c>
      <c r="AT153" s="1" t="s">
        <v>74</v>
      </c>
      <c r="AU153" s="1" t="s">
        <v>78</v>
      </c>
      <c r="AV153" s="1" t="s">
        <v>76</v>
      </c>
      <c r="AX153" s="1">
        <v>80</v>
      </c>
      <c r="AY153" s="30">
        <v>0.8</v>
      </c>
      <c r="AZ153" s="52" t="s">
        <v>70</v>
      </c>
      <c r="BA153" s="1" t="s">
        <v>92</v>
      </c>
      <c r="BB153" s="1" t="str">
        <f t="shared" si="38"/>
        <v>Not exceeding 0.25 FTE (10 hours)</v>
      </c>
      <c r="BE153" s="1" t="s">
        <v>70</v>
      </c>
      <c r="BF153" s="1" t="s">
        <v>101</v>
      </c>
      <c r="BG153" s="1">
        <v>5</v>
      </c>
      <c r="BH153" s="1" t="s">
        <v>66</v>
      </c>
      <c r="BI153" s="1" t="s">
        <v>315</v>
      </c>
      <c r="BJ153" s="57" t="str">
        <f>TEXT(BI153,"mmmm")</f>
        <v>March</v>
      </c>
      <c r="BK153" s="1" t="s">
        <v>70</v>
      </c>
      <c r="BO153" s="1">
        <f t="shared" si="37"/>
        <v>5</v>
      </c>
    </row>
    <row r="154" spans="1:67" ht="15.75" customHeight="1">
      <c r="A154" s="2">
        <v>42163.477860127314</v>
      </c>
      <c r="B154" s="1" t="s">
        <v>61</v>
      </c>
      <c r="C154" s="1" t="s">
        <v>62</v>
      </c>
      <c r="D154" s="1" t="s">
        <v>92</v>
      </c>
      <c r="F154" s="1">
        <v>5</v>
      </c>
      <c r="G154" s="1" t="s">
        <v>83</v>
      </c>
      <c r="H154" s="1">
        <v>54.6</v>
      </c>
      <c r="I154" s="1" t="s">
        <v>84</v>
      </c>
      <c r="J154" s="1" t="s">
        <v>66</v>
      </c>
      <c r="L154" s="1" t="s">
        <v>98</v>
      </c>
      <c r="M154" s="1">
        <v>1</v>
      </c>
      <c r="N154" s="1" t="s">
        <v>68</v>
      </c>
      <c r="Q154" s="1">
        <v>575</v>
      </c>
      <c r="T154" s="1" t="s">
        <v>85</v>
      </c>
      <c r="U154" s="1" t="s">
        <v>70</v>
      </c>
      <c r="V154" s="1" t="s">
        <v>66</v>
      </c>
      <c r="W154" s="1">
        <v>1000</v>
      </c>
      <c r="X154" s="1">
        <v>50</v>
      </c>
      <c r="Y154" s="1">
        <v>1</v>
      </c>
      <c r="AB154" s="1" t="s">
        <v>72</v>
      </c>
      <c r="AC154" s="1" t="s">
        <v>66</v>
      </c>
      <c r="AD154" s="1">
        <v>10</v>
      </c>
      <c r="AF154" s="1">
        <v>45</v>
      </c>
      <c r="AG154" s="1">
        <v>500</v>
      </c>
      <c r="AH154" s="1" t="s">
        <v>70</v>
      </c>
      <c r="AI154" s="1">
        <v>2000</v>
      </c>
      <c r="AJ154" s="1" t="s">
        <v>66</v>
      </c>
      <c r="AK154" s="1" t="s">
        <v>66</v>
      </c>
      <c r="AM154" s="47"/>
      <c r="AN154" s="1" t="s">
        <v>261</v>
      </c>
      <c r="AO154" s="1" t="s">
        <v>169</v>
      </c>
      <c r="AP154" s="1" t="s">
        <v>169</v>
      </c>
      <c r="AQ154" s="1" t="s">
        <v>77</v>
      </c>
      <c r="AR154" s="1" t="s">
        <v>75</v>
      </c>
      <c r="AS154" s="1" t="s">
        <v>78</v>
      </c>
      <c r="AT154" s="1" t="s">
        <v>74</v>
      </c>
      <c r="AU154" s="1" t="s">
        <v>76</v>
      </c>
      <c r="AV154" s="1" t="s">
        <v>79</v>
      </c>
      <c r="AW154" s="1" t="s">
        <v>316</v>
      </c>
      <c r="AX154" s="3">
        <v>0.99</v>
      </c>
      <c r="AY154" s="30">
        <v>0.99</v>
      </c>
      <c r="AZ154" s="52" t="s">
        <v>66</v>
      </c>
      <c r="BB154" s="1"/>
      <c r="BC154" s="1" t="s">
        <v>70</v>
      </c>
      <c r="BD154" s="1">
        <v>5</v>
      </c>
      <c r="BH154" s="1" t="s">
        <v>66</v>
      </c>
      <c r="BL154" s="1" t="s">
        <v>306</v>
      </c>
      <c r="BM154" s="1" t="str">
        <f>TEXT(BL154,"mmmm")</f>
        <v>June</v>
      </c>
      <c r="BN154" s="1" t="s">
        <v>70</v>
      </c>
      <c r="BO154" s="1">
        <f t="shared" si="37"/>
        <v>5</v>
      </c>
    </row>
    <row r="155" spans="1:67" ht="15.75" customHeight="1">
      <c r="A155" s="2">
        <v>42163.486220243052</v>
      </c>
      <c r="B155" s="1" t="s">
        <v>61</v>
      </c>
      <c r="C155" s="1" t="s">
        <v>62</v>
      </c>
      <c r="D155" s="1" t="s">
        <v>63</v>
      </c>
      <c r="G155" s="1" t="s">
        <v>64</v>
      </c>
      <c r="I155" s="1" t="s">
        <v>107</v>
      </c>
      <c r="J155" s="1" t="s">
        <v>66</v>
      </c>
      <c r="L155" s="1" t="s">
        <v>98</v>
      </c>
      <c r="M155" s="1">
        <v>1</v>
      </c>
      <c r="N155" s="1" t="s">
        <v>99</v>
      </c>
      <c r="Q155" s="1">
        <v>1100</v>
      </c>
      <c r="T155" s="1" t="s">
        <v>69</v>
      </c>
      <c r="U155" s="1" t="s">
        <v>70</v>
      </c>
      <c r="V155" s="1" t="s">
        <v>70</v>
      </c>
      <c r="W155" s="1">
        <v>1094</v>
      </c>
      <c r="X155" s="1">
        <v>130</v>
      </c>
      <c r="Y155" s="1" t="s">
        <v>71</v>
      </c>
      <c r="AB155" s="1" t="s">
        <v>72</v>
      </c>
      <c r="AC155" s="1" t="s">
        <v>66</v>
      </c>
      <c r="AD155" s="1">
        <v>25</v>
      </c>
      <c r="AF155" s="1">
        <v>300</v>
      </c>
      <c r="AH155" s="1" t="s">
        <v>66</v>
      </c>
      <c r="AJ155" s="1" t="s">
        <v>66</v>
      </c>
      <c r="AK155" s="1" t="s">
        <v>66</v>
      </c>
      <c r="AM155" s="47"/>
      <c r="AN155" s="1" t="s">
        <v>73</v>
      </c>
      <c r="AO155" s="1" t="s">
        <v>73</v>
      </c>
      <c r="AP155" s="1" t="s">
        <v>110</v>
      </c>
      <c r="AQ155" s="1" t="s">
        <v>76</v>
      </c>
      <c r="AR155" s="1" t="s">
        <v>76</v>
      </c>
      <c r="AS155" s="1" t="s">
        <v>76</v>
      </c>
      <c r="AT155" s="1" t="s">
        <v>79</v>
      </c>
      <c r="AU155" s="1" t="s">
        <v>77</v>
      </c>
      <c r="AV155" s="1" t="s">
        <v>76</v>
      </c>
      <c r="AX155" s="3">
        <v>0.8</v>
      </c>
      <c r="AY155" s="30">
        <v>0.8</v>
      </c>
      <c r="AZ155" s="52" t="s">
        <v>70</v>
      </c>
      <c r="BA155" s="1" t="s">
        <v>63</v>
      </c>
      <c r="BB155" s="1" t="str">
        <f t="shared" si="38"/>
        <v>More than 0.25 FTE, not exceeding 0.5 FTE (20 hours)</v>
      </c>
      <c r="BE155" s="1" t="s">
        <v>66</v>
      </c>
      <c r="BG155" s="1">
        <v>5</v>
      </c>
      <c r="BH155" s="1" t="s">
        <v>66</v>
      </c>
      <c r="BI155" s="1" t="s">
        <v>250</v>
      </c>
      <c r="BJ155" s="57" t="str">
        <f>TEXT(BI155,"mmmm")</f>
        <v>April</v>
      </c>
      <c r="BK155" s="1" t="s">
        <v>66</v>
      </c>
      <c r="BO155" s="1">
        <f t="shared" si="37"/>
        <v>5</v>
      </c>
    </row>
    <row r="156" spans="1:67" ht="15.75" customHeight="1">
      <c r="A156" s="2">
        <v>42163.486239097227</v>
      </c>
      <c r="B156" s="1" t="s">
        <v>149</v>
      </c>
      <c r="C156" s="1" t="s">
        <v>104</v>
      </c>
      <c r="D156" s="1" t="s">
        <v>317</v>
      </c>
      <c r="G156" s="1" t="s">
        <v>93</v>
      </c>
      <c r="I156" s="1" t="s">
        <v>84</v>
      </c>
      <c r="J156" s="1" t="s">
        <v>66</v>
      </c>
      <c r="L156" s="1" t="s">
        <v>67</v>
      </c>
      <c r="M156" s="1" t="s">
        <v>108</v>
      </c>
      <c r="N156" s="1" t="s">
        <v>68</v>
      </c>
      <c r="T156" s="1" t="s">
        <v>69</v>
      </c>
      <c r="U156" s="1" t="s">
        <v>70</v>
      </c>
      <c r="V156" s="1" t="s">
        <v>66</v>
      </c>
      <c r="Y156" s="1">
        <v>2</v>
      </c>
      <c r="AB156" s="1" t="s">
        <v>72</v>
      </c>
      <c r="AC156" s="1" t="s">
        <v>66</v>
      </c>
      <c r="AF156" s="1">
        <v>150</v>
      </c>
      <c r="AH156" s="1" t="s">
        <v>66</v>
      </c>
      <c r="AJ156" s="1" t="s">
        <v>70</v>
      </c>
      <c r="AK156" s="1" t="s">
        <v>66</v>
      </c>
      <c r="AM156" s="47"/>
      <c r="AN156" s="1" t="s">
        <v>318</v>
      </c>
      <c r="AO156" s="1" t="s">
        <v>100</v>
      </c>
      <c r="AP156" s="1" t="s">
        <v>100</v>
      </c>
      <c r="AQ156" s="1" t="s">
        <v>77</v>
      </c>
      <c r="AR156" s="1" t="s">
        <v>79</v>
      </c>
      <c r="AS156" s="1" t="s">
        <v>78</v>
      </c>
      <c r="AT156" s="1" t="s">
        <v>74</v>
      </c>
      <c r="AU156" s="1" t="s">
        <v>75</v>
      </c>
      <c r="AV156" s="1" t="s">
        <v>76</v>
      </c>
      <c r="AX156" s="1">
        <v>0.8</v>
      </c>
      <c r="AY156" s="30">
        <v>0.8</v>
      </c>
      <c r="AZ156" s="52" t="s">
        <v>66</v>
      </c>
      <c r="BB156" s="1"/>
      <c r="BC156" s="1" t="s">
        <v>66</v>
      </c>
      <c r="BD156" s="1">
        <v>3</v>
      </c>
      <c r="BH156" s="1" t="s">
        <v>66</v>
      </c>
      <c r="BL156" s="1" t="s">
        <v>103</v>
      </c>
      <c r="BM156" s="1" t="str">
        <f>TEXT(BL156,"mmmm")</f>
        <v>May</v>
      </c>
      <c r="BN156" s="1" t="s">
        <v>70</v>
      </c>
      <c r="BO156" s="1">
        <f t="shared" si="37"/>
        <v>3</v>
      </c>
    </row>
    <row r="157" spans="1:67" ht="15.75" customHeight="1">
      <c r="A157" s="2">
        <v>42163.557036689817</v>
      </c>
      <c r="B157" s="1" t="s">
        <v>61</v>
      </c>
      <c r="C157" s="1" t="s">
        <v>62</v>
      </c>
      <c r="D157" s="1" t="s">
        <v>136</v>
      </c>
      <c r="F157" s="1">
        <v>4</v>
      </c>
      <c r="G157" s="1" t="s">
        <v>64</v>
      </c>
      <c r="I157" s="1" t="s">
        <v>84</v>
      </c>
      <c r="J157" s="1" t="s">
        <v>66</v>
      </c>
      <c r="L157" s="1" t="s">
        <v>67</v>
      </c>
      <c r="M157" s="1">
        <v>1</v>
      </c>
      <c r="N157" s="1" t="s">
        <v>68</v>
      </c>
      <c r="Q157" s="1">
        <v>500</v>
      </c>
      <c r="T157" s="1" t="s">
        <v>85</v>
      </c>
      <c r="U157" s="1" t="s">
        <v>70</v>
      </c>
      <c r="V157" s="1" t="s">
        <v>70</v>
      </c>
      <c r="W157" s="1">
        <v>1700</v>
      </c>
      <c r="X157" s="1">
        <v>120</v>
      </c>
      <c r="Y157" s="1">
        <v>3</v>
      </c>
      <c r="AB157" s="1" t="s">
        <v>220</v>
      </c>
      <c r="AC157" s="1" t="s">
        <v>70</v>
      </c>
      <c r="AD157" s="1">
        <v>30</v>
      </c>
      <c r="AF157" s="1">
        <v>0</v>
      </c>
      <c r="AG157" s="1">
        <v>100</v>
      </c>
      <c r="AH157" s="1" t="s">
        <v>66</v>
      </c>
      <c r="AJ157" s="1" t="s">
        <v>66</v>
      </c>
      <c r="AK157" s="1" t="s">
        <v>66</v>
      </c>
      <c r="AM157" s="47"/>
      <c r="AN157" s="1" t="s">
        <v>100</v>
      </c>
      <c r="AO157" s="1" t="s">
        <v>73</v>
      </c>
      <c r="AP157" s="1" t="s">
        <v>73</v>
      </c>
      <c r="AQ157" s="1" t="s">
        <v>78</v>
      </c>
      <c r="AR157" s="1" t="s">
        <v>74</v>
      </c>
      <c r="AS157" s="1" t="s">
        <v>79</v>
      </c>
      <c r="AT157" s="1" t="s">
        <v>77</v>
      </c>
      <c r="AU157" s="1" t="s">
        <v>75</v>
      </c>
      <c r="AV157" s="1" t="s">
        <v>76</v>
      </c>
      <c r="AX157" s="1">
        <v>100</v>
      </c>
      <c r="AY157" s="30">
        <v>1</v>
      </c>
      <c r="AZ157" s="52" t="s">
        <v>70</v>
      </c>
      <c r="BA157" s="1" t="s">
        <v>136</v>
      </c>
      <c r="BB157" s="1" t="str">
        <f t="shared" si="38"/>
        <v>More than 0.75 FTE, not exceeding 1.0 FTE (40 hours)</v>
      </c>
      <c r="BE157" s="1" t="s">
        <v>66</v>
      </c>
      <c r="BG157" s="1">
        <v>5</v>
      </c>
      <c r="BH157" s="1" t="s">
        <v>70</v>
      </c>
      <c r="BI157" s="1" t="s">
        <v>224</v>
      </c>
      <c r="BJ157" s="57" t="str">
        <f t="shared" ref="BJ157:BJ160" si="44">TEXT(BI157,"mmmm")</f>
        <v>March</v>
      </c>
      <c r="BK157" s="1" t="s">
        <v>70</v>
      </c>
      <c r="BO157" s="1">
        <f t="shared" si="37"/>
        <v>5</v>
      </c>
    </row>
    <row r="158" spans="1:67" ht="15.75" customHeight="1">
      <c r="A158" s="2">
        <v>42163.561445891202</v>
      </c>
      <c r="B158" s="1" t="s">
        <v>61</v>
      </c>
      <c r="C158" s="1" t="s">
        <v>62</v>
      </c>
      <c r="D158" s="1" t="s">
        <v>63</v>
      </c>
      <c r="F158" s="1">
        <v>5</v>
      </c>
      <c r="G158" s="1" t="s">
        <v>83</v>
      </c>
      <c r="H158" s="1">
        <v>0</v>
      </c>
      <c r="I158" s="1" t="s">
        <v>151</v>
      </c>
      <c r="J158" s="1" t="s">
        <v>66</v>
      </c>
      <c r="L158" s="1" t="s">
        <v>94</v>
      </c>
      <c r="M158" s="1">
        <v>1</v>
      </c>
      <c r="N158" s="1" t="s">
        <v>99</v>
      </c>
      <c r="Q158" s="1">
        <v>600</v>
      </c>
      <c r="T158" s="1" t="s">
        <v>69</v>
      </c>
      <c r="U158" s="1" t="s">
        <v>70</v>
      </c>
      <c r="V158" s="1" t="s">
        <v>70</v>
      </c>
      <c r="W158" s="1">
        <v>1652.67</v>
      </c>
      <c r="X158" s="1">
        <v>120</v>
      </c>
      <c r="Y158" s="1">
        <v>2</v>
      </c>
      <c r="AB158" s="1" t="s">
        <v>72</v>
      </c>
      <c r="AC158" s="1" t="s">
        <v>66</v>
      </c>
      <c r="AD158" s="1">
        <v>10</v>
      </c>
      <c r="AF158" s="1">
        <v>150</v>
      </c>
      <c r="AG158" s="1">
        <v>0</v>
      </c>
      <c r="AH158" s="1" t="s">
        <v>66</v>
      </c>
      <c r="AJ158" s="1" t="s">
        <v>70</v>
      </c>
      <c r="AK158" s="1" t="s">
        <v>66</v>
      </c>
      <c r="AM158" s="47"/>
      <c r="AN158" s="1" t="s">
        <v>100</v>
      </c>
      <c r="AO158" s="1" t="s">
        <v>100</v>
      </c>
      <c r="AP158" s="1" t="s">
        <v>100</v>
      </c>
      <c r="AQ158" s="1" t="s">
        <v>75</v>
      </c>
      <c r="AR158" s="1" t="s">
        <v>76</v>
      </c>
      <c r="AS158" s="1" t="s">
        <v>74</v>
      </c>
      <c r="AT158" s="1" t="s">
        <v>77</v>
      </c>
      <c r="AU158" s="1" t="s">
        <v>79</v>
      </c>
      <c r="AV158" s="1" t="s">
        <v>78</v>
      </c>
      <c r="AX158" s="1">
        <v>100</v>
      </c>
      <c r="AY158" s="30">
        <v>1</v>
      </c>
      <c r="AZ158" s="52" t="s">
        <v>70</v>
      </c>
      <c r="BA158" s="1" t="s">
        <v>63</v>
      </c>
      <c r="BB158" s="1" t="str">
        <f t="shared" si="38"/>
        <v>More than 0.25 FTE, not exceeding 0.5 FTE (20 hours)</v>
      </c>
      <c r="BE158" s="1" t="s">
        <v>70</v>
      </c>
      <c r="BF158" s="1" t="s">
        <v>101</v>
      </c>
      <c r="BG158" s="1">
        <v>5</v>
      </c>
      <c r="BH158" s="1" t="s">
        <v>66</v>
      </c>
      <c r="BI158" s="1" t="s">
        <v>103</v>
      </c>
      <c r="BJ158" s="57" t="str">
        <f t="shared" si="44"/>
        <v>May</v>
      </c>
      <c r="BK158" s="1" t="s">
        <v>70</v>
      </c>
      <c r="BO158" s="1">
        <f t="shared" si="37"/>
        <v>5</v>
      </c>
    </row>
    <row r="159" spans="1:67" ht="15.75" customHeight="1">
      <c r="A159" s="2">
        <v>42163.577752384255</v>
      </c>
      <c r="B159" s="1" t="s">
        <v>61</v>
      </c>
      <c r="C159" s="1" t="s">
        <v>62</v>
      </c>
      <c r="D159" s="1" t="s">
        <v>63</v>
      </c>
      <c r="E159" s="1" t="s">
        <v>216</v>
      </c>
      <c r="F159" s="1">
        <v>14</v>
      </c>
      <c r="G159" s="1" t="s">
        <v>64</v>
      </c>
      <c r="I159" s="1" t="s">
        <v>151</v>
      </c>
      <c r="J159" s="1" t="s">
        <v>66</v>
      </c>
      <c r="L159" s="1" t="s">
        <v>98</v>
      </c>
      <c r="M159" s="1">
        <v>2</v>
      </c>
      <c r="N159" s="1" t="s">
        <v>68</v>
      </c>
      <c r="Q159" s="1">
        <v>1150</v>
      </c>
      <c r="T159" s="1" t="s">
        <v>69</v>
      </c>
      <c r="U159" s="1" t="s">
        <v>70</v>
      </c>
      <c r="V159" s="1" t="s">
        <v>66</v>
      </c>
      <c r="W159" s="1">
        <v>1600</v>
      </c>
      <c r="X159" s="1">
        <v>120</v>
      </c>
      <c r="Y159" s="1">
        <v>1</v>
      </c>
      <c r="AB159" s="1" t="s">
        <v>72</v>
      </c>
      <c r="AC159" s="1" t="s">
        <v>66</v>
      </c>
      <c r="AD159" s="1">
        <v>25</v>
      </c>
      <c r="AF159" s="1">
        <v>100</v>
      </c>
      <c r="AG159" s="1">
        <v>300</v>
      </c>
      <c r="AH159" s="1" t="s">
        <v>70</v>
      </c>
      <c r="AI159" s="1">
        <v>17000</v>
      </c>
      <c r="AJ159" s="1" t="s">
        <v>66</v>
      </c>
      <c r="AK159" s="1" t="s">
        <v>70</v>
      </c>
      <c r="AL159" s="1">
        <v>12000</v>
      </c>
      <c r="AM159" s="46">
        <f t="shared" si="40"/>
        <v>12000</v>
      </c>
      <c r="AN159" s="1" t="s">
        <v>73</v>
      </c>
      <c r="AO159" s="1" t="s">
        <v>110</v>
      </c>
      <c r="AP159" s="1" t="s">
        <v>73</v>
      </c>
      <c r="AQ159" s="1" t="s">
        <v>74</v>
      </c>
      <c r="AR159" s="1" t="s">
        <v>75</v>
      </c>
      <c r="AS159" s="1" t="s">
        <v>78</v>
      </c>
      <c r="AT159" s="1" t="s">
        <v>77</v>
      </c>
      <c r="AU159" s="1" t="s">
        <v>76</v>
      </c>
      <c r="AV159" s="1" t="s">
        <v>79</v>
      </c>
      <c r="AW159" s="1" t="s">
        <v>319</v>
      </c>
      <c r="AX159" s="1">
        <v>93</v>
      </c>
      <c r="AY159" s="30">
        <v>0.93</v>
      </c>
      <c r="AZ159" s="52" t="s">
        <v>70</v>
      </c>
      <c r="BA159" s="1" t="s">
        <v>92</v>
      </c>
      <c r="BB159" s="1" t="str">
        <f t="shared" si="38"/>
        <v>Not exceeding 0.25 FTE (10 hours)</v>
      </c>
      <c r="BE159" s="1" t="s">
        <v>66</v>
      </c>
      <c r="BF159" s="1" t="s">
        <v>101</v>
      </c>
      <c r="BG159" s="1">
        <v>4</v>
      </c>
      <c r="BH159" s="1" t="s">
        <v>66</v>
      </c>
      <c r="BJ159" s="57"/>
      <c r="BK159" s="1" t="s">
        <v>66</v>
      </c>
      <c r="BO159" s="1">
        <f t="shared" si="37"/>
        <v>4</v>
      </c>
    </row>
    <row r="160" spans="1:67" ht="15.75" customHeight="1">
      <c r="A160" s="2">
        <v>42163.663731851848</v>
      </c>
      <c r="B160" s="1" t="s">
        <v>61</v>
      </c>
      <c r="C160" s="1" t="s">
        <v>62</v>
      </c>
      <c r="D160" s="1" t="s">
        <v>136</v>
      </c>
      <c r="E160" s="1" t="s">
        <v>320</v>
      </c>
      <c r="F160" s="1">
        <v>90</v>
      </c>
      <c r="G160" s="1" t="s">
        <v>93</v>
      </c>
      <c r="H160" s="1">
        <v>1200</v>
      </c>
      <c r="I160" s="1" t="s">
        <v>84</v>
      </c>
      <c r="J160" s="1" t="s">
        <v>66</v>
      </c>
      <c r="L160" s="1" t="s">
        <v>98</v>
      </c>
      <c r="M160" s="1">
        <v>1</v>
      </c>
      <c r="N160" s="1" t="s">
        <v>99</v>
      </c>
      <c r="Q160" s="1">
        <v>800</v>
      </c>
      <c r="T160" s="1" t="s">
        <v>69</v>
      </c>
      <c r="U160" s="1" t="s">
        <v>70</v>
      </c>
      <c r="V160" s="1" t="s">
        <v>66</v>
      </c>
      <c r="W160" s="1">
        <v>1750</v>
      </c>
      <c r="X160" s="1">
        <v>150</v>
      </c>
      <c r="Y160" s="1">
        <v>1</v>
      </c>
      <c r="AB160" s="1" t="s">
        <v>72</v>
      </c>
      <c r="AC160" s="1" t="s">
        <v>66</v>
      </c>
      <c r="AD160" s="1">
        <v>40</v>
      </c>
      <c r="AF160" s="1">
        <v>0</v>
      </c>
      <c r="AG160" s="1">
        <v>0</v>
      </c>
      <c r="AH160" s="1" t="s">
        <v>66</v>
      </c>
      <c r="AI160" s="1">
        <v>0</v>
      </c>
      <c r="AJ160" s="1" t="s">
        <v>70</v>
      </c>
      <c r="AK160" s="1" t="s">
        <v>70</v>
      </c>
      <c r="AL160" s="1">
        <v>35000</v>
      </c>
      <c r="AM160" s="46">
        <f t="shared" si="40"/>
        <v>35000</v>
      </c>
      <c r="AN160" s="1" t="s">
        <v>100</v>
      </c>
      <c r="AO160" s="1" t="s">
        <v>73</v>
      </c>
      <c r="AP160" s="1" t="s">
        <v>73</v>
      </c>
      <c r="AQ160" s="1" t="s">
        <v>76</v>
      </c>
      <c r="AR160" s="1" t="s">
        <v>75</v>
      </c>
      <c r="AS160" s="1" t="s">
        <v>77</v>
      </c>
      <c r="AT160" s="1" t="s">
        <v>79</v>
      </c>
      <c r="AU160" s="1" t="s">
        <v>78</v>
      </c>
      <c r="AV160" s="1" t="s">
        <v>74</v>
      </c>
      <c r="AW160" s="1" t="s">
        <v>321</v>
      </c>
      <c r="AX160" s="1">
        <v>90</v>
      </c>
      <c r="AY160" s="30">
        <v>0.9</v>
      </c>
      <c r="AZ160" s="52" t="s">
        <v>70</v>
      </c>
      <c r="BA160" s="1" t="s">
        <v>136</v>
      </c>
      <c r="BB160" s="1" t="str">
        <f t="shared" si="38"/>
        <v>More than 0.75 FTE, not exceeding 1.0 FTE (40 hours)</v>
      </c>
      <c r="BE160" s="1" t="s">
        <v>66</v>
      </c>
      <c r="BF160" s="1" t="s">
        <v>322</v>
      </c>
      <c r="BG160" s="1">
        <v>5</v>
      </c>
      <c r="BH160" s="1" t="s">
        <v>66</v>
      </c>
      <c r="BI160" s="1" t="s">
        <v>323</v>
      </c>
      <c r="BJ160" s="57" t="str">
        <f t="shared" si="44"/>
        <v>March</v>
      </c>
      <c r="BK160" s="1" t="s">
        <v>66</v>
      </c>
      <c r="BO160" s="1">
        <f t="shared" si="37"/>
        <v>5</v>
      </c>
    </row>
    <row r="161" spans="1:67" ht="15.75" customHeight="1">
      <c r="A161" s="2">
        <v>42163.748495694439</v>
      </c>
      <c r="B161" s="1" t="s">
        <v>61</v>
      </c>
      <c r="C161" s="1" t="s">
        <v>62</v>
      </c>
      <c r="D161" s="1" t="s">
        <v>63</v>
      </c>
      <c r="E161" s="1" t="s">
        <v>106</v>
      </c>
      <c r="F161" s="1">
        <v>7</v>
      </c>
      <c r="G161" s="1" t="s">
        <v>64</v>
      </c>
      <c r="I161" s="1" t="s">
        <v>125</v>
      </c>
      <c r="J161" s="1" t="s">
        <v>70</v>
      </c>
      <c r="K161" s="1">
        <v>225</v>
      </c>
      <c r="L161" s="1" t="s">
        <v>67</v>
      </c>
      <c r="M161" s="1">
        <v>2</v>
      </c>
      <c r="N161" s="1" t="s">
        <v>68</v>
      </c>
      <c r="Q161" s="1">
        <v>600</v>
      </c>
      <c r="T161" s="1" t="s">
        <v>85</v>
      </c>
      <c r="U161" s="1" t="s">
        <v>70</v>
      </c>
      <c r="W161" s="1">
        <v>1600</v>
      </c>
      <c r="X161" s="1">
        <v>100</v>
      </c>
      <c r="Y161" s="1" t="s">
        <v>71</v>
      </c>
      <c r="AB161" s="1" t="s">
        <v>160</v>
      </c>
      <c r="AC161" s="1" t="s">
        <v>66</v>
      </c>
      <c r="AF161" s="1">
        <v>50</v>
      </c>
      <c r="AG161" s="1">
        <v>500</v>
      </c>
      <c r="AH161" s="1" t="s">
        <v>66</v>
      </c>
      <c r="AJ161" s="1" t="s">
        <v>70</v>
      </c>
      <c r="AK161" s="1" t="s">
        <v>70</v>
      </c>
      <c r="AL161" s="4">
        <v>10000</v>
      </c>
      <c r="AM161" s="46">
        <f t="shared" si="40"/>
        <v>10000</v>
      </c>
      <c r="AN161" s="1" t="s">
        <v>73</v>
      </c>
      <c r="AO161" s="1" t="s">
        <v>73</v>
      </c>
      <c r="AP161" s="1" t="s">
        <v>73</v>
      </c>
      <c r="AQ161" s="1" t="s">
        <v>75</v>
      </c>
      <c r="AR161" s="1" t="s">
        <v>76</v>
      </c>
      <c r="AS161" s="1" t="s">
        <v>77</v>
      </c>
      <c r="AT161" s="1" t="s">
        <v>79</v>
      </c>
      <c r="AU161" s="1" t="s">
        <v>78</v>
      </c>
      <c r="AV161" s="1" t="s">
        <v>74</v>
      </c>
      <c r="AZ161" s="52" t="s">
        <v>66</v>
      </c>
      <c r="BB161" s="1"/>
      <c r="BC161" s="1" t="s">
        <v>70</v>
      </c>
      <c r="BD161" s="1">
        <v>3</v>
      </c>
      <c r="BH161" s="1" t="s">
        <v>66</v>
      </c>
      <c r="BM161" s="1"/>
      <c r="BO161" s="1">
        <f t="shared" si="37"/>
        <v>3</v>
      </c>
    </row>
    <row r="162" spans="1:67" ht="15.75" customHeight="1">
      <c r="A162" s="2">
        <v>42163.793918541662</v>
      </c>
      <c r="B162" s="1" t="s">
        <v>80</v>
      </c>
      <c r="C162" s="1" t="s">
        <v>62</v>
      </c>
      <c r="D162" s="1" t="s">
        <v>63</v>
      </c>
      <c r="G162" s="1" t="s">
        <v>64</v>
      </c>
      <c r="I162" s="1" t="s">
        <v>65</v>
      </c>
      <c r="J162" s="1" t="s">
        <v>66</v>
      </c>
      <c r="L162" s="1" t="s">
        <v>67</v>
      </c>
      <c r="M162" s="1">
        <v>2</v>
      </c>
      <c r="N162" s="1" t="s">
        <v>68</v>
      </c>
      <c r="Q162" s="1">
        <v>550</v>
      </c>
      <c r="T162" s="1" t="s">
        <v>85</v>
      </c>
      <c r="U162" s="1" t="s">
        <v>70</v>
      </c>
      <c r="V162" s="1" t="s">
        <v>66</v>
      </c>
      <c r="X162" s="1">
        <v>80</v>
      </c>
      <c r="Y162" s="1">
        <v>2</v>
      </c>
      <c r="AB162" s="1" t="s">
        <v>131</v>
      </c>
      <c r="AC162" s="1" t="s">
        <v>66</v>
      </c>
      <c r="AH162" s="1" t="s">
        <v>66</v>
      </c>
      <c r="AJ162" s="1" t="s">
        <v>66</v>
      </c>
      <c r="AK162" s="1" t="s">
        <v>66</v>
      </c>
      <c r="AM162" s="47"/>
      <c r="AN162" s="1" t="s">
        <v>100</v>
      </c>
      <c r="AO162" s="1" t="s">
        <v>73</v>
      </c>
      <c r="AP162" s="1" t="s">
        <v>73</v>
      </c>
      <c r="AQ162" s="1" t="s">
        <v>79</v>
      </c>
      <c r="AR162" s="1" t="s">
        <v>75</v>
      </c>
      <c r="AS162" s="1" t="s">
        <v>79</v>
      </c>
      <c r="AT162" s="1" t="s">
        <v>76</v>
      </c>
      <c r="AU162" s="1" t="s">
        <v>76</v>
      </c>
      <c r="AV162" s="1" t="s">
        <v>75</v>
      </c>
      <c r="AZ162" s="52" t="s">
        <v>70</v>
      </c>
      <c r="BA162" s="1" t="s">
        <v>92</v>
      </c>
      <c r="BB162" s="1" t="str">
        <f t="shared" si="38"/>
        <v>Not exceeding 0.25 FTE (10 hours)</v>
      </c>
      <c r="BE162" s="1" t="s">
        <v>70</v>
      </c>
      <c r="BF162" s="1" t="s">
        <v>101</v>
      </c>
      <c r="BG162" s="1">
        <v>5</v>
      </c>
      <c r="BH162" s="1" t="s">
        <v>70</v>
      </c>
      <c r="BI162" s="1" t="s">
        <v>123</v>
      </c>
      <c r="BJ162" s="57" t="str">
        <f t="shared" ref="BJ162:BJ165" si="45">TEXT(BI162,"mmmm")</f>
        <v>May</v>
      </c>
      <c r="BK162" s="1" t="s">
        <v>66</v>
      </c>
      <c r="BO162" s="1">
        <f t="shared" ref="BO162:BO172" si="46">IF(AZ162="Yes",BG162,BD162)</f>
        <v>5</v>
      </c>
    </row>
    <row r="163" spans="1:67" ht="15.75" customHeight="1">
      <c r="A163" s="2">
        <v>42163.903132141204</v>
      </c>
      <c r="B163" s="1" t="s">
        <v>80</v>
      </c>
      <c r="C163" s="1" t="s">
        <v>62</v>
      </c>
      <c r="D163" s="1" t="s">
        <v>63</v>
      </c>
      <c r="F163" s="1">
        <v>7</v>
      </c>
      <c r="G163" s="1" t="s">
        <v>64</v>
      </c>
      <c r="I163" s="1" t="s">
        <v>151</v>
      </c>
      <c r="J163" s="1" t="s">
        <v>66</v>
      </c>
      <c r="L163" s="1" t="s">
        <v>67</v>
      </c>
      <c r="M163" s="1" t="s">
        <v>108</v>
      </c>
      <c r="N163" s="1" t="s">
        <v>68</v>
      </c>
      <c r="Q163" s="1">
        <v>500</v>
      </c>
      <c r="T163" s="1" t="s">
        <v>85</v>
      </c>
      <c r="U163" s="1" t="s">
        <v>66</v>
      </c>
      <c r="V163" s="1" t="s">
        <v>66</v>
      </c>
      <c r="W163" s="1">
        <v>1000</v>
      </c>
      <c r="X163" s="1">
        <v>100</v>
      </c>
      <c r="Y163" s="1">
        <v>2</v>
      </c>
      <c r="AB163" s="1" t="s">
        <v>72</v>
      </c>
      <c r="AC163" s="1" t="s">
        <v>70</v>
      </c>
      <c r="AD163" s="1">
        <v>25</v>
      </c>
      <c r="AF163" s="1">
        <v>50</v>
      </c>
      <c r="AG163" s="1">
        <v>200</v>
      </c>
      <c r="AH163" s="1" t="s">
        <v>66</v>
      </c>
      <c r="AJ163" s="1" t="s">
        <v>70</v>
      </c>
      <c r="AK163" s="1" t="s">
        <v>70</v>
      </c>
      <c r="AL163" s="1">
        <v>6000</v>
      </c>
      <c r="AM163" s="46">
        <f t="shared" si="40"/>
        <v>6000</v>
      </c>
      <c r="AN163" s="1" t="s">
        <v>100</v>
      </c>
      <c r="AO163" s="1" t="s">
        <v>100</v>
      </c>
      <c r="AP163" s="1" t="s">
        <v>100</v>
      </c>
      <c r="AQ163" s="1" t="s">
        <v>76</v>
      </c>
      <c r="AR163" s="1" t="s">
        <v>75</v>
      </c>
      <c r="AS163" s="1" t="s">
        <v>79</v>
      </c>
      <c r="AT163" s="1" t="s">
        <v>77</v>
      </c>
      <c r="AU163" s="1" t="s">
        <v>78</v>
      </c>
      <c r="AV163" s="1" t="s">
        <v>74</v>
      </c>
      <c r="AX163" s="1">
        <v>90</v>
      </c>
      <c r="AY163" s="30">
        <v>0.9</v>
      </c>
      <c r="AZ163" s="52" t="s">
        <v>70</v>
      </c>
      <c r="BA163" s="1" t="s">
        <v>92</v>
      </c>
      <c r="BB163" s="1" t="str">
        <f t="shared" si="38"/>
        <v>Not exceeding 0.25 FTE (10 hours)</v>
      </c>
      <c r="BE163" s="1" t="s">
        <v>66</v>
      </c>
      <c r="BG163" s="1">
        <v>5</v>
      </c>
      <c r="BH163" s="1" t="s">
        <v>66</v>
      </c>
      <c r="BI163" s="1" t="s">
        <v>102</v>
      </c>
      <c r="BJ163" s="57" t="str">
        <f t="shared" si="45"/>
        <v>March</v>
      </c>
      <c r="BK163" s="1" t="s">
        <v>70</v>
      </c>
      <c r="BO163" s="1">
        <f t="shared" si="46"/>
        <v>5</v>
      </c>
    </row>
    <row r="164" spans="1:67" ht="15.75" customHeight="1">
      <c r="A164" s="2">
        <v>42163.940969930554</v>
      </c>
      <c r="B164" s="1" t="s">
        <v>80</v>
      </c>
      <c r="C164" s="1" t="s">
        <v>104</v>
      </c>
      <c r="D164" s="1" t="s">
        <v>92</v>
      </c>
      <c r="E164" s="1" t="s">
        <v>171</v>
      </c>
      <c r="F164" s="1">
        <v>5</v>
      </c>
      <c r="G164" s="1" t="s">
        <v>93</v>
      </c>
      <c r="I164" s="1" t="s">
        <v>84</v>
      </c>
      <c r="J164" s="1" t="s">
        <v>66</v>
      </c>
      <c r="L164" s="1" t="s">
        <v>98</v>
      </c>
      <c r="M164" s="1">
        <v>2</v>
      </c>
      <c r="N164" s="1" t="s">
        <v>99</v>
      </c>
      <c r="Q164" s="1">
        <v>0</v>
      </c>
      <c r="T164" s="1" t="s">
        <v>69</v>
      </c>
      <c r="U164" s="1" t="s">
        <v>70</v>
      </c>
      <c r="V164" s="1" t="s">
        <v>66</v>
      </c>
      <c r="W164" s="1">
        <v>3000</v>
      </c>
      <c r="X164" s="1">
        <v>150</v>
      </c>
      <c r="Y164" s="1">
        <v>3</v>
      </c>
      <c r="AB164" s="1" t="s">
        <v>72</v>
      </c>
      <c r="AC164" s="1" t="s">
        <v>66</v>
      </c>
      <c r="AD164" s="1">
        <v>50</v>
      </c>
      <c r="AG164" s="1">
        <v>30</v>
      </c>
      <c r="AH164" s="1" t="s">
        <v>66</v>
      </c>
      <c r="AJ164" s="1" t="s">
        <v>70</v>
      </c>
      <c r="AK164" s="1" t="s">
        <v>66</v>
      </c>
      <c r="AM164" s="47"/>
      <c r="AN164" s="1" t="s">
        <v>100</v>
      </c>
      <c r="AO164" s="1" t="s">
        <v>73</v>
      </c>
      <c r="AP164" s="1" t="s">
        <v>252</v>
      </c>
      <c r="AQ164" s="1" t="s">
        <v>76</v>
      </c>
      <c r="AR164" s="1" t="s">
        <v>75</v>
      </c>
      <c r="AS164" s="1" t="s">
        <v>78</v>
      </c>
      <c r="AT164" s="1" t="s">
        <v>79</v>
      </c>
      <c r="AU164" s="1" t="s">
        <v>74</v>
      </c>
      <c r="AV164" s="1" t="s">
        <v>77</v>
      </c>
      <c r="AX164" s="3">
        <v>0.8</v>
      </c>
      <c r="AY164" s="30">
        <v>0.8</v>
      </c>
      <c r="AZ164" s="52" t="s">
        <v>70</v>
      </c>
      <c r="BA164" s="1" t="s">
        <v>92</v>
      </c>
      <c r="BB164" s="1" t="str">
        <f t="shared" si="38"/>
        <v>Not exceeding 0.25 FTE (10 hours)</v>
      </c>
      <c r="BE164" s="1" t="s">
        <v>66</v>
      </c>
      <c r="BG164" s="1">
        <v>5</v>
      </c>
      <c r="BH164" s="1" t="s">
        <v>66</v>
      </c>
      <c r="BI164" s="1" t="s">
        <v>324</v>
      </c>
      <c r="BJ164" s="57" t="str">
        <f t="shared" si="45"/>
        <v>May</v>
      </c>
      <c r="BK164" s="1" t="s">
        <v>66</v>
      </c>
      <c r="BO164" s="1">
        <f t="shared" si="46"/>
        <v>5</v>
      </c>
    </row>
    <row r="165" spans="1:67" ht="15.75" customHeight="1">
      <c r="A165" s="2">
        <v>42163.94114826389</v>
      </c>
      <c r="B165" s="1" t="s">
        <v>61</v>
      </c>
      <c r="C165" s="1" t="s">
        <v>62</v>
      </c>
      <c r="D165" s="1" t="s">
        <v>63</v>
      </c>
      <c r="E165" s="1" t="s">
        <v>325</v>
      </c>
      <c r="F165" s="1">
        <v>14</v>
      </c>
      <c r="G165" s="1" t="s">
        <v>64</v>
      </c>
      <c r="I165" s="1" t="s">
        <v>151</v>
      </c>
      <c r="J165" s="1" t="s">
        <v>66</v>
      </c>
      <c r="L165" s="1" t="s">
        <v>67</v>
      </c>
      <c r="M165" s="1">
        <v>3</v>
      </c>
      <c r="N165" s="1" t="s">
        <v>68</v>
      </c>
      <c r="Q165" s="1">
        <v>540</v>
      </c>
      <c r="T165" s="1" t="s">
        <v>85</v>
      </c>
      <c r="U165" s="1" t="s">
        <v>70</v>
      </c>
      <c r="V165" s="1" t="s">
        <v>66</v>
      </c>
      <c r="W165" s="1">
        <v>833</v>
      </c>
      <c r="X165" s="1">
        <v>70</v>
      </c>
      <c r="Y165" s="1" t="s">
        <v>109</v>
      </c>
      <c r="AB165" s="1" t="s">
        <v>131</v>
      </c>
      <c r="AC165" s="1" t="s">
        <v>66</v>
      </c>
      <c r="AD165" s="1">
        <v>0</v>
      </c>
      <c r="AF165" s="1">
        <v>0</v>
      </c>
      <c r="AG165" s="1">
        <v>0</v>
      </c>
      <c r="AH165" s="1" t="s">
        <v>66</v>
      </c>
      <c r="AI165" s="1">
        <v>0</v>
      </c>
      <c r="AJ165" s="1" t="s">
        <v>70</v>
      </c>
      <c r="AK165" s="1" t="s">
        <v>70</v>
      </c>
      <c r="AL165" s="1" t="s">
        <v>326</v>
      </c>
      <c r="AM165" s="46">
        <v>4500</v>
      </c>
      <c r="AN165" s="1" t="s">
        <v>73</v>
      </c>
      <c r="AO165" s="1" t="s">
        <v>73</v>
      </c>
      <c r="AP165" s="1" t="s">
        <v>327</v>
      </c>
      <c r="AQ165" s="1" t="s">
        <v>75</v>
      </c>
      <c r="AR165" s="1" t="s">
        <v>75</v>
      </c>
      <c r="AS165" s="1" t="s">
        <v>77</v>
      </c>
      <c r="AT165" s="1" t="s">
        <v>79</v>
      </c>
      <c r="AU165" s="1" t="s">
        <v>76</v>
      </c>
      <c r="AV165" s="1" t="s">
        <v>75</v>
      </c>
      <c r="AW165" s="1" t="s">
        <v>328</v>
      </c>
      <c r="AX165" s="1">
        <v>90</v>
      </c>
      <c r="AY165" s="30">
        <v>0.9</v>
      </c>
      <c r="AZ165" s="52" t="s">
        <v>70</v>
      </c>
      <c r="BA165" s="1" t="s">
        <v>63</v>
      </c>
      <c r="BB165" s="1" t="str">
        <f t="shared" si="38"/>
        <v>More than 0.25 FTE, not exceeding 0.5 FTE (20 hours)</v>
      </c>
      <c r="BE165" s="1" t="s">
        <v>66</v>
      </c>
      <c r="BF165" s="1" t="s">
        <v>325</v>
      </c>
      <c r="BG165" s="1">
        <v>5</v>
      </c>
      <c r="BH165" s="1" t="s">
        <v>70</v>
      </c>
      <c r="BI165" s="1" t="s">
        <v>184</v>
      </c>
      <c r="BJ165" s="57" t="str">
        <f t="shared" si="45"/>
        <v>April</v>
      </c>
      <c r="BK165" s="1" t="s">
        <v>66</v>
      </c>
      <c r="BO165" s="1">
        <f t="shared" si="46"/>
        <v>5</v>
      </c>
    </row>
    <row r="166" spans="1:67" ht="15.75" customHeight="1">
      <c r="A166" s="2">
        <v>42163.951912615739</v>
      </c>
      <c r="B166" s="1" t="s">
        <v>61</v>
      </c>
      <c r="C166" s="1" t="s">
        <v>104</v>
      </c>
      <c r="D166" s="1" t="s">
        <v>92</v>
      </c>
      <c r="E166" s="1" t="s">
        <v>82</v>
      </c>
      <c r="F166" s="1">
        <v>4</v>
      </c>
      <c r="G166" s="1" t="s">
        <v>64</v>
      </c>
      <c r="I166" s="1" t="s">
        <v>65</v>
      </c>
      <c r="J166" s="1" t="s">
        <v>66</v>
      </c>
      <c r="L166" s="1" t="s">
        <v>67</v>
      </c>
      <c r="M166" s="1">
        <v>1</v>
      </c>
      <c r="N166" s="1" t="s">
        <v>68</v>
      </c>
      <c r="Q166" s="1">
        <v>600</v>
      </c>
      <c r="T166" s="1" t="s">
        <v>69</v>
      </c>
      <c r="U166" s="1" t="s">
        <v>70</v>
      </c>
      <c r="V166" s="1" t="s">
        <v>66</v>
      </c>
      <c r="W166" s="1">
        <v>2500</v>
      </c>
      <c r="X166" s="1">
        <v>50</v>
      </c>
      <c r="Y166" s="1">
        <v>1</v>
      </c>
      <c r="AB166" s="1" t="s">
        <v>131</v>
      </c>
      <c r="AC166" s="1" t="s">
        <v>66</v>
      </c>
      <c r="AF166" s="1">
        <v>100</v>
      </c>
      <c r="AG166" s="1">
        <v>2000</v>
      </c>
      <c r="AH166" s="1" t="s">
        <v>70</v>
      </c>
      <c r="AI166" s="1">
        <v>7000</v>
      </c>
      <c r="AJ166" s="1" t="s">
        <v>66</v>
      </c>
      <c r="AK166" s="1" t="s">
        <v>70</v>
      </c>
      <c r="AL166" s="5">
        <v>50000</v>
      </c>
      <c r="AM166" s="46">
        <f t="shared" si="40"/>
        <v>50000</v>
      </c>
      <c r="AN166" s="1" t="s">
        <v>329</v>
      </c>
      <c r="AO166" s="1" t="s">
        <v>329</v>
      </c>
      <c r="AP166" s="1" t="s">
        <v>329</v>
      </c>
      <c r="AQ166" s="1" t="s">
        <v>75</v>
      </c>
      <c r="AR166" s="1" t="s">
        <v>76</v>
      </c>
      <c r="AS166" s="1" t="s">
        <v>74</v>
      </c>
      <c r="AT166" s="1" t="s">
        <v>77</v>
      </c>
      <c r="AU166" s="1" t="s">
        <v>78</v>
      </c>
      <c r="AV166" s="1" t="s">
        <v>79</v>
      </c>
      <c r="AZ166" s="52" t="s">
        <v>66</v>
      </c>
      <c r="BB166" s="1"/>
      <c r="BC166" s="1" t="s">
        <v>70</v>
      </c>
      <c r="BD166" s="1">
        <v>5</v>
      </c>
      <c r="BH166" s="1" t="s">
        <v>66</v>
      </c>
      <c r="BL166" s="1" t="s">
        <v>102</v>
      </c>
      <c r="BM166" s="1" t="str">
        <f>TEXT(BL166,"mmmm")</f>
        <v>March</v>
      </c>
      <c r="BN166" s="1" t="s">
        <v>66</v>
      </c>
      <c r="BO166" s="1">
        <f t="shared" si="46"/>
        <v>5</v>
      </c>
    </row>
    <row r="167" spans="1:67" ht="15.75" customHeight="1">
      <c r="A167" s="2">
        <v>42163.987061793981</v>
      </c>
      <c r="B167" s="1" t="s">
        <v>80</v>
      </c>
      <c r="C167" s="1" t="s">
        <v>62</v>
      </c>
      <c r="D167" s="1">
        <v>15</v>
      </c>
      <c r="E167" s="1" t="s">
        <v>106</v>
      </c>
      <c r="F167" s="1">
        <v>3</v>
      </c>
      <c r="G167" s="1" t="s">
        <v>64</v>
      </c>
      <c r="I167" s="1" t="s">
        <v>65</v>
      </c>
      <c r="J167" s="1" t="s">
        <v>66</v>
      </c>
      <c r="L167" s="1" t="s">
        <v>67</v>
      </c>
      <c r="M167" s="1">
        <v>2</v>
      </c>
      <c r="N167" s="1" t="s">
        <v>68</v>
      </c>
      <c r="Q167" s="1">
        <v>300</v>
      </c>
      <c r="T167" s="1" t="s">
        <v>85</v>
      </c>
      <c r="U167" s="1" t="s">
        <v>70</v>
      </c>
      <c r="V167" s="1" t="s">
        <v>66</v>
      </c>
      <c r="W167" s="1">
        <v>1600</v>
      </c>
      <c r="X167" s="1">
        <v>30</v>
      </c>
      <c r="Y167" s="1">
        <v>1</v>
      </c>
      <c r="AB167" s="1" t="s">
        <v>131</v>
      </c>
      <c r="AC167" s="1" t="s">
        <v>66</v>
      </c>
      <c r="AG167" s="1">
        <v>35</v>
      </c>
      <c r="AH167" s="1" t="s">
        <v>66</v>
      </c>
      <c r="AJ167" s="1" t="s">
        <v>66</v>
      </c>
      <c r="AK167" s="1" t="s">
        <v>66</v>
      </c>
      <c r="AM167" s="47"/>
      <c r="AN167" s="1" t="s">
        <v>146</v>
      </c>
      <c r="AO167" s="1" t="s">
        <v>100</v>
      </c>
      <c r="AP167" s="1" t="s">
        <v>100</v>
      </c>
      <c r="AQ167" s="1" t="s">
        <v>75</v>
      </c>
      <c r="AR167" s="1" t="s">
        <v>76</v>
      </c>
      <c r="AS167" s="1" t="s">
        <v>79</v>
      </c>
      <c r="AT167" s="1" t="s">
        <v>78</v>
      </c>
      <c r="AU167" s="1" t="s">
        <v>78</v>
      </c>
      <c r="AV167" s="1" t="s">
        <v>76</v>
      </c>
      <c r="AX167" s="1">
        <v>90</v>
      </c>
      <c r="AY167" s="30">
        <v>0.9</v>
      </c>
      <c r="AZ167" s="52" t="s">
        <v>70</v>
      </c>
      <c r="BB167" s="1"/>
      <c r="BE167" s="1" t="s">
        <v>66</v>
      </c>
      <c r="BG167" s="1">
        <v>5</v>
      </c>
      <c r="BH167" s="1" t="s">
        <v>70</v>
      </c>
      <c r="BI167" s="1" t="s">
        <v>103</v>
      </c>
      <c r="BJ167" s="57" t="str">
        <f t="shared" ref="BJ167:BJ172" si="47">TEXT(BI167,"mmmm")</f>
        <v>May</v>
      </c>
      <c r="BK167" s="1" t="s">
        <v>66</v>
      </c>
      <c r="BO167" s="1">
        <f t="shared" si="46"/>
        <v>5</v>
      </c>
    </row>
    <row r="168" spans="1:67" ht="15.75" customHeight="1">
      <c r="A168" s="2">
        <v>42164.562648113424</v>
      </c>
      <c r="B168" s="1" t="s">
        <v>80</v>
      </c>
      <c r="C168" s="1" t="s">
        <v>62</v>
      </c>
      <c r="D168" s="1" t="s">
        <v>63</v>
      </c>
      <c r="G168" s="1" t="s">
        <v>64</v>
      </c>
      <c r="I168" s="1" t="s">
        <v>65</v>
      </c>
      <c r="J168" s="1" t="s">
        <v>66</v>
      </c>
      <c r="L168" s="1" t="s">
        <v>67</v>
      </c>
      <c r="M168" s="1">
        <v>2</v>
      </c>
      <c r="N168" s="1" t="s">
        <v>68</v>
      </c>
      <c r="Q168" s="1">
        <v>450</v>
      </c>
      <c r="T168" s="1" t="s">
        <v>85</v>
      </c>
      <c r="U168" s="1" t="s">
        <v>70</v>
      </c>
      <c r="V168" s="1" t="s">
        <v>66</v>
      </c>
      <c r="W168" s="1">
        <v>1671.04</v>
      </c>
      <c r="X168" s="1">
        <v>50</v>
      </c>
      <c r="Y168" s="1">
        <v>3</v>
      </c>
      <c r="AB168" s="1" t="s">
        <v>72</v>
      </c>
      <c r="AC168" s="1" t="s">
        <v>66</v>
      </c>
      <c r="AD168" s="1">
        <v>35</v>
      </c>
      <c r="AF168" s="1">
        <v>30</v>
      </c>
      <c r="AG168" s="1">
        <v>200</v>
      </c>
      <c r="AH168" s="1" t="s">
        <v>66</v>
      </c>
      <c r="AJ168" s="1" t="s">
        <v>66</v>
      </c>
      <c r="AK168" s="1" t="s">
        <v>66</v>
      </c>
      <c r="AM168" s="47"/>
      <c r="AN168" s="1" t="s">
        <v>100</v>
      </c>
      <c r="AO168" s="1" t="s">
        <v>330</v>
      </c>
      <c r="AP168" s="1" t="s">
        <v>100</v>
      </c>
      <c r="AQ168" s="1" t="s">
        <v>75</v>
      </c>
      <c r="AR168" s="1" t="s">
        <v>75</v>
      </c>
      <c r="AS168" s="1" t="s">
        <v>78</v>
      </c>
      <c r="AT168" s="1" t="s">
        <v>78</v>
      </c>
      <c r="AU168" s="1" t="s">
        <v>78</v>
      </c>
      <c r="AV168" s="1" t="s">
        <v>79</v>
      </c>
      <c r="AW168" s="1" t="s">
        <v>331</v>
      </c>
      <c r="AX168" s="3">
        <v>0.9</v>
      </c>
      <c r="AY168" s="30">
        <v>0.9</v>
      </c>
      <c r="AZ168" s="52" t="s">
        <v>70</v>
      </c>
      <c r="BA168" s="1">
        <v>0.38</v>
      </c>
      <c r="BB168" s="45" t="s">
        <v>409</v>
      </c>
      <c r="BE168" s="1" t="s">
        <v>70</v>
      </c>
      <c r="BF168" s="1" t="s">
        <v>101</v>
      </c>
      <c r="BG168" s="1">
        <v>5</v>
      </c>
      <c r="BH168" s="1" t="s">
        <v>70</v>
      </c>
      <c r="BI168" s="1" t="s">
        <v>198</v>
      </c>
      <c r="BJ168" s="57" t="str">
        <f t="shared" si="47"/>
        <v>April</v>
      </c>
      <c r="BK168" s="1" t="s">
        <v>66</v>
      </c>
      <c r="BO168" s="1">
        <f t="shared" si="46"/>
        <v>5</v>
      </c>
    </row>
    <row r="169" spans="1:67" ht="15.75" customHeight="1">
      <c r="A169" s="2">
        <v>42164.566199189816</v>
      </c>
      <c r="B169" s="1" t="s">
        <v>80</v>
      </c>
      <c r="C169" s="1" t="s">
        <v>62</v>
      </c>
      <c r="D169" s="1" t="s">
        <v>63</v>
      </c>
      <c r="E169" s="1" t="s">
        <v>171</v>
      </c>
      <c r="F169" s="1">
        <v>10</v>
      </c>
      <c r="G169" s="1" t="s">
        <v>64</v>
      </c>
      <c r="I169" s="1" t="s">
        <v>65</v>
      </c>
      <c r="J169" s="1" t="s">
        <v>70</v>
      </c>
      <c r="K169" s="1">
        <v>400</v>
      </c>
      <c r="L169" s="1" t="s">
        <v>94</v>
      </c>
      <c r="M169" s="1">
        <v>2</v>
      </c>
      <c r="N169" s="1" t="s">
        <v>68</v>
      </c>
      <c r="Q169" s="1">
        <v>520</v>
      </c>
      <c r="T169" s="1" t="s">
        <v>69</v>
      </c>
      <c r="U169" s="1" t="s">
        <v>70</v>
      </c>
      <c r="V169" s="1" t="s">
        <v>66</v>
      </c>
      <c r="W169" s="1">
        <v>1636.04</v>
      </c>
      <c r="X169" s="1">
        <v>30</v>
      </c>
      <c r="Y169" s="1">
        <v>1</v>
      </c>
      <c r="AB169" s="1" t="s">
        <v>72</v>
      </c>
      <c r="AC169" s="1" t="s">
        <v>66</v>
      </c>
      <c r="AD169" s="1">
        <v>19</v>
      </c>
      <c r="AF169" s="1">
        <v>20</v>
      </c>
      <c r="AG169" s="1">
        <v>200</v>
      </c>
      <c r="AH169" s="1" t="s">
        <v>66</v>
      </c>
      <c r="AJ169" s="1" t="s">
        <v>70</v>
      </c>
      <c r="AK169" s="1" t="s">
        <v>66</v>
      </c>
      <c r="AM169" s="47"/>
      <c r="AN169" s="1" t="s">
        <v>100</v>
      </c>
      <c r="AO169" s="1" t="s">
        <v>332</v>
      </c>
      <c r="AP169" s="1" t="s">
        <v>100</v>
      </c>
      <c r="AQ169" s="1" t="s">
        <v>74</v>
      </c>
      <c r="AR169" s="1" t="s">
        <v>76</v>
      </c>
      <c r="AS169" s="1" t="s">
        <v>79</v>
      </c>
      <c r="AU169" s="1" t="s">
        <v>77</v>
      </c>
      <c r="AV169" s="1" t="s">
        <v>75</v>
      </c>
      <c r="AW169" s="1" t="s">
        <v>333</v>
      </c>
      <c r="AX169" s="1" t="s">
        <v>334</v>
      </c>
      <c r="AY169" s="30">
        <v>0.8</v>
      </c>
      <c r="AZ169" s="52" t="s">
        <v>70</v>
      </c>
      <c r="BA169" s="1" t="s">
        <v>335</v>
      </c>
      <c r="BB169" s="45" t="s">
        <v>408</v>
      </c>
      <c r="BE169" s="1" t="s">
        <v>70</v>
      </c>
      <c r="BF169" s="1" t="s">
        <v>101</v>
      </c>
      <c r="BG169" s="1">
        <v>5</v>
      </c>
      <c r="BH169" s="1" t="s">
        <v>70</v>
      </c>
      <c r="BI169" s="1" t="s">
        <v>198</v>
      </c>
      <c r="BJ169" s="57" t="str">
        <f t="shared" si="47"/>
        <v>April</v>
      </c>
      <c r="BK169" s="1" t="s">
        <v>66</v>
      </c>
      <c r="BO169" s="1">
        <f t="shared" si="46"/>
        <v>5</v>
      </c>
    </row>
    <row r="170" spans="1:67" ht="15.75" customHeight="1">
      <c r="A170" s="2">
        <v>42164.610337141203</v>
      </c>
      <c r="B170" s="1" t="s">
        <v>61</v>
      </c>
      <c r="C170" s="1" t="s">
        <v>104</v>
      </c>
      <c r="D170" s="1" t="s">
        <v>63</v>
      </c>
      <c r="F170" s="1">
        <v>10</v>
      </c>
      <c r="G170" s="1" t="s">
        <v>83</v>
      </c>
      <c r="H170" s="1">
        <v>1500</v>
      </c>
      <c r="I170" s="1" t="s">
        <v>84</v>
      </c>
      <c r="J170" s="1" t="s">
        <v>66</v>
      </c>
      <c r="L170" s="1" t="s">
        <v>98</v>
      </c>
      <c r="M170" s="1">
        <v>1</v>
      </c>
      <c r="N170" s="1" t="s">
        <v>68</v>
      </c>
      <c r="Q170" s="1">
        <v>500</v>
      </c>
      <c r="T170" s="1" t="s">
        <v>85</v>
      </c>
      <c r="U170" s="1" t="s">
        <v>70</v>
      </c>
      <c r="V170" s="1" t="s">
        <v>70</v>
      </c>
      <c r="W170" s="1">
        <v>2000</v>
      </c>
      <c r="X170" s="1">
        <v>100</v>
      </c>
      <c r="Y170" s="1">
        <v>3</v>
      </c>
      <c r="AB170" s="1" t="s">
        <v>72</v>
      </c>
      <c r="AC170" s="1" t="s">
        <v>66</v>
      </c>
      <c r="AD170" s="1">
        <v>60</v>
      </c>
      <c r="AF170" s="1">
        <v>200</v>
      </c>
      <c r="AG170" s="1">
        <v>200</v>
      </c>
      <c r="AH170" s="1" t="s">
        <v>70</v>
      </c>
      <c r="AI170" s="1">
        <v>20000</v>
      </c>
      <c r="AJ170" s="1" t="s">
        <v>66</v>
      </c>
      <c r="AK170" s="1" t="s">
        <v>70</v>
      </c>
      <c r="AL170" s="1">
        <v>7000</v>
      </c>
      <c r="AM170" s="46">
        <f t="shared" si="40"/>
        <v>7000</v>
      </c>
      <c r="AN170" s="1" t="s">
        <v>100</v>
      </c>
      <c r="AO170" s="1" t="s">
        <v>100</v>
      </c>
      <c r="AP170" s="1" t="s">
        <v>73</v>
      </c>
      <c r="AQ170" s="1" t="s">
        <v>75</v>
      </c>
      <c r="AR170" s="1" t="s">
        <v>76</v>
      </c>
      <c r="AS170" s="1" t="s">
        <v>78</v>
      </c>
      <c r="AT170" s="1" t="s">
        <v>74</v>
      </c>
      <c r="AU170" s="1" t="s">
        <v>77</v>
      </c>
      <c r="AV170" s="1" t="s">
        <v>79</v>
      </c>
      <c r="AW170" s="1" t="s">
        <v>336</v>
      </c>
      <c r="AX170" s="1">
        <v>80</v>
      </c>
      <c r="AY170" s="30">
        <v>0.8</v>
      </c>
      <c r="AZ170" s="52" t="s">
        <v>70</v>
      </c>
      <c r="BA170" s="1" t="s">
        <v>92</v>
      </c>
      <c r="BB170" s="1" t="str">
        <f t="shared" si="38"/>
        <v>Not exceeding 0.25 FTE (10 hours)</v>
      </c>
      <c r="BE170" s="1" t="s">
        <v>66</v>
      </c>
      <c r="BG170" s="1">
        <v>5</v>
      </c>
      <c r="BH170" s="1" t="s">
        <v>66</v>
      </c>
      <c r="BI170" s="1" t="s">
        <v>337</v>
      </c>
      <c r="BJ170" s="57" t="str">
        <f t="shared" si="47"/>
        <v>May</v>
      </c>
      <c r="BK170" s="1" t="s">
        <v>66</v>
      </c>
      <c r="BO170" s="1">
        <f t="shared" si="46"/>
        <v>5</v>
      </c>
    </row>
    <row r="171" spans="1:67" ht="15.75" customHeight="1">
      <c r="A171" s="2">
        <v>42164.655552268523</v>
      </c>
      <c r="B171" s="1" t="s">
        <v>80</v>
      </c>
      <c r="C171" s="1" t="s">
        <v>62</v>
      </c>
      <c r="F171" s="1">
        <v>7</v>
      </c>
      <c r="G171" s="1" t="s">
        <v>64</v>
      </c>
      <c r="I171" s="1" t="s">
        <v>107</v>
      </c>
      <c r="J171" s="1" t="s">
        <v>66</v>
      </c>
      <c r="L171" s="1" t="s">
        <v>67</v>
      </c>
      <c r="M171" s="1">
        <v>3</v>
      </c>
      <c r="N171" s="1" t="s">
        <v>68</v>
      </c>
      <c r="Q171" s="1">
        <v>475</v>
      </c>
      <c r="T171" s="1" t="s">
        <v>69</v>
      </c>
      <c r="U171" s="1" t="s">
        <v>70</v>
      </c>
      <c r="V171" s="1" t="s">
        <v>70</v>
      </c>
      <c r="W171" s="1">
        <v>0</v>
      </c>
      <c r="X171" s="1">
        <v>50</v>
      </c>
      <c r="Y171" s="1" t="s">
        <v>71</v>
      </c>
      <c r="AB171" s="1" t="s">
        <v>72</v>
      </c>
      <c r="AC171" s="1" t="s">
        <v>66</v>
      </c>
      <c r="AD171" s="1">
        <v>5</v>
      </c>
      <c r="AF171" s="1">
        <v>0</v>
      </c>
      <c r="AG171" s="1">
        <v>0</v>
      </c>
      <c r="AH171" s="1" t="s">
        <v>66</v>
      </c>
      <c r="AJ171" s="1" t="s">
        <v>66</v>
      </c>
      <c r="AK171" s="1" t="s">
        <v>66</v>
      </c>
      <c r="AM171" s="47"/>
      <c r="AN171" s="1" t="s">
        <v>100</v>
      </c>
      <c r="AO171" s="1" t="s">
        <v>100</v>
      </c>
      <c r="AP171" s="1" t="s">
        <v>100</v>
      </c>
      <c r="AQ171" s="1" t="s">
        <v>75</v>
      </c>
      <c r="AR171" s="1" t="s">
        <v>79</v>
      </c>
      <c r="AS171" s="1" t="s">
        <v>76</v>
      </c>
      <c r="AT171" s="1" t="s">
        <v>77</v>
      </c>
      <c r="AU171" s="1" t="s">
        <v>78</v>
      </c>
      <c r="AV171" s="1" t="s">
        <v>74</v>
      </c>
      <c r="AX171" s="1">
        <v>100</v>
      </c>
      <c r="AY171" s="30">
        <v>1</v>
      </c>
      <c r="AZ171" s="52" t="s">
        <v>70</v>
      </c>
      <c r="BB171" s="1"/>
      <c r="BE171" s="1" t="s">
        <v>66</v>
      </c>
      <c r="BG171" s="1">
        <v>4</v>
      </c>
      <c r="BH171" s="1" t="s">
        <v>66</v>
      </c>
      <c r="BJ171" s="57"/>
      <c r="BK171" s="1" t="s">
        <v>70</v>
      </c>
      <c r="BO171" s="1">
        <f t="shared" si="46"/>
        <v>4</v>
      </c>
    </row>
    <row r="172" spans="1:67" ht="15.75" customHeight="1">
      <c r="A172" s="2">
        <v>42166.61027020833</v>
      </c>
      <c r="B172" s="1" t="s">
        <v>61</v>
      </c>
      <c r="C172" s="1" t="s">
        <v>62</v>
      </c>
      <c r="D172" s="1" t="s">
        <v>92</v>
      </c>
      <c r="G172" s="1" t="s">
        <v>93</v>
      </c>
      <c r="I172" s="1" t="s">
        <v>107</v>
      </c>
      <c r="J172" s="1" t="s">
        <v>66</v>
      </c>
      <c r="L172" s="1" t="s">
        <v>338</v>
      </c>
      <c r="M172" s="1" t="s">
        <v>108</v>
      </c>
      <c r="N172" s="1" t="s">
        <v>68</v>
      </c>
      <c r="Q172" s="1">
        <v>100</v>
      </c>
      <c r="T172" s="1" t="s">
        <v>69</v>
      </c>
      <c r="U172" s="1" t="s">
        <v>70</v>
      </c>
      <c r="V172" s="1" t="s">
        <v>70</v>
      </c>
      <c r="W172" s="1">
        <v>0</v>
      </c>
      <c r="X172" s="1">
        <v>70</v>
      </c>
      <c r="Y172" s="1" t="s">
        <v>71</v>
      </c>
      <c r="AB172" s="1" t="s">
        <v>339</v>
      </c>
      <c r="AC172" s="1" t="s">
        <v>66</v>
      </c>
      <c r="AD172" s="1">
        <v>7</v>
      </c>
      <c r="AF172" s="1">
        <v>20</v>
      </c>
      <c r="AG172" s="1">
        <v>0</v>
      </c>
      <c r="AH172" s="1" t="s">
        <v>66</v>
      </c>
      <c r="AJ172" s="1" t="s">
        <v>66</v>
      </c>
      <c r="AK172" s="1" t="s">
        <v>66</v>
      </c>
      <c r="AM172" s="47"/>
      <c r="AN172" s="1" t="s">
        <v>340</v>
      </c>
      <c r="AO172" s="1" t="s">
        <v>73</v>
      </c>
      <c r="AP172" s="1" t="s">
        <v>73</v>
      </c>
      <c r="AQ172" s="1" t="s">
        <v>77</v>
      </c>
      <c r="AR172" s="1" t="s">
        <v>74</v>
      </c>
      <c r="AS172" s="1" t="s">
        <v>76</v>
      </c>
      <c r="AT172" s="1" t="s">
        <v>75</v>
      </c>
      <c r="AU172" s="1" t="s">
        <v>79</v>
      </c>
      <c r="AV172" s="1" t="s">
        <v>78</v>
      </c>
      <c r="AX172" s="1">
        <v>100</v>
      </c>
      <c r="AY172" s="30">
        <v>1</v>
      </c>
      <c r="AZ172" s="52" t="s">
        <v>70</v>
      </c>
      <c r="BA172" s="1" t="s">
        <v>341</v>
      </c>
      <c r="BB172" s="45" t="s">
        <v>408</v>
      </c>
      <c r="BE172" s="1" t="s">
        <v>66</v>
      </c>
      <c r="BG172" s="1">
        <v>4</v>
      </c>
      <c r="BH172" s="1" t="s">
        <v>66</v>
      </c>
      <c r="BI172" s="1" t="s">
        <v>342</v>
      </c>
      <c r="BJ172" s="57" t="str">
        <f t="shared" si="47"/>
        <v>May</v>
      </c>
      <c r="BK172" s="1" t="s">
        <v>66</v>
      </c>
      <c r="BO172" s="1">
        <f t="shared" si="46"/>
        <v>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76"/>
  <sheetViews>
    <sheetView tabSelected="1" zoomScale="80" zoomScaleNormal="80" zoomScalePageLayoutView="80" workbookViewId="0">
      <selection activeCell="AY3" sqref="AY3"/>
    </sheetView>
  </sheetViews>
  <sheetFormatPr baseColWidth="10" defaultColWidth="11.5" defaultRowHeight="12" x14ac:dyDescent="0"/>
  <cols>
    <col min="1" max="1" width="14.83203125" style="19" bestFit="1" customWidth="1"/>
    <col min="2" max="2" width="4.33203125" style="19" bestFit="1" customWidth="1"/>
    <col min="3" max="3" width="11.6640625" style="21" bestFit="1" customWidth="1"/>
    <col min="4" max="4" width="4.33203125" style="21" bestFit="1" customWidth="1"/>
    <col min="5" max="5" width="33" style="25" customWidth="1"/>
    <col min="6" max="6" width="4.33203125" style="25" bestFit="1" customWidth="1"/>
    <col min="7" max="7" width="17.1640625" style="44" bestFit="1" customWidth="1"/>
    <col min="8" max="8" width="4.33203125" style="44" bestFit="1" customWidth="1"/>
    <col min="9" max="9" width="15" style="28" bestFit="1" customWidth="1"/>
    <col min="10" max="10" width="4.33203125" style="28" bestFit="1" customWidth="1"/>
    <col min="11" max="11" width="17.83203125" style="32" bestFit="1" customWidth="1"/>
    <col min="12" max="12" width="12.6640625" style="32" bestFit="1" customWidth="1"/>
    <col min="13" max="13" width="15.1640625" bestFit="1" customWidth="1"/>
    <col min="14" max="14" width="14" bestFit="1" customWidth="1"/>
    <col min="15" max="15" width="13.1640625" bestFit="1" customWidth="1"/>
    <col min="16" max="16" width="10.33203125" bestFit="1" customWidth="1"/>
    <col min="17" max="17" width="25.5" customWidth="1"/>
    <col min="18" max="18" width="26" bestFit="1" customWidth="1"/>
    <col min="19" max="19" width="19.6640625" bestFit="1" customWidth="1"/>
    <col min="21" max="21" width="43.33203125" style="34" customWidth="1"/>
    <col min="22" max="22" width="4.33203125" style="34" bestFit="1" customWidth="1"/>
    <col min="23" max="24" width="11.5" style="32"/>
    <col min="29" max="29" width="14.83203125" customWidth="1"/>
    <col min="30" max="30" width="3.1640625" bestFit="1" customWidth="1"/>
    <col min="32" max="32" width="11.5" style="34"/>
    <col min="33" max="33" width="4.33203125" style="34" bestFit="1" customWidth="1"/>
    <col min="34" max="34" width="15.5" bestFit="1" customWidth="1"/>
    <col min="35" max="35" width="12.6640625" bestFit="1" customWidth="1"/>
    <col min="36" max="36" width="15.83203125" bestFit="1" customWidth="1"/>
    <col min="37" max="37" width="3.1640625" bestFit="1" customWidth="1"/>
    <col min="38" max="38" width="19" bestFit="1" customWidth="1"/>
    <col min="39" max="39" width="4.33203125" bestFit="1" customWidth="1"/>
    <col min="40" max="40" width="16" customWidth="1"/>
    <col min="60" max="60" width="16.6640625" customWidth="1"/>
    <col min="62" max="62" width="51.6640625" customWidth="1"/>
    <col min="64" max="64" width="26.33203125" bestFit="1" customWidth="1"/>
    <col min="66" max="66" width="27.33203125" customWidth="1"/>
    <col min="68" max="68" width="19.33203125" customWidth="1"/>
    <col min="69" max="69" width="7" customWidth="1"/>
    <col min="70" max="70" width="18.83203125" style="50" bestFit="1" customWidth="1"/>
    <col min="72" max="72" width="8.33203125" customWidth="1"/>
    <col min="73" max="73" width="22.1640625" customWidth="1"/>
    <col min="75" max="75" width="42.1640625" bestFit="1" customWidth="1"/>
    <col min="76" max="76" width="7.5" customWidth="1"/>
    <col min="80" max="80" width="69.6640625" bestFit="1" customWidth="1"/>
    <col min="82" max="82" width="14.1640625" customWidth="1"/>
    <col min="85" max="85" width="5" customWidth="1"/>
    <col min="86" max="86" width="23.33203125" customWidth="1"/>
    <col min="87" max="87" width="5" customWidth="1"/>
    <col min="88" max="88" width="7.1640625" customWidth="1"/>
    <col min="92" max="92" width="20.33203125" customWidth="1"/>
    <col min="93" max="93" width="5.5" customWidth="1"/>
    <col min="94" max="94" width="14.6640625" customWidth="1"/>
    <col min="97" max="97" width="6.6640625" customWidth="1"/>
    <col min="98" max="98" width="10.5" customWidth="1"/>
    <col min="99" max="101" width="6.6640625" customWidth="1"/>
  </cols>
  <sheetData>
    <row r="1" spans="1:108" ht="16">
      <c r="A1" s="17" t="s">
        <v>232</v>
      </c>
      <c r="B1" s="17" t="s">
        <v>235</v>
      </c>
      <c r="C1" s="20" t="s">
        <v>233</v>
      </c>
      <c r="D1" s="20" t="s">
        <v>235</v>
      </c>
      <c r="E1" s="23" t="s">
        <v>234</v>
      </c>
      <c r="F1" s="23" t="s">
        <v>235</v>
      </c>
      <c r="G1" s="42" t="s">
        <v>237</v>
      </c>
      <c r="H1" s="42" t="s">
        <v>235</v>
      </c>
      <c r="I1" s="26" t="s">
        <v>239</v>
      </c>
      <c r="J1" s="26" t="s">
        <v>235</v>
      </c>
      <c r="K1" s="41" t="s">
        <v>361</v>
      </c>
      <c r="L1" s="41" t="s">
        <v>358</v>
      </c>
      <c r="M1" s="10" t="s">
        <v>241</v>
      </c>
      <c r="N1" s="11" t="s">
        <v>242</v>
      </c>
      <c r="O1" s="11" t="s">
        <v>243</v>
      </c>
      <c r="P1" s="11" t="s">
        <v>244</v>
      </c>
      <c r="Q1" s="11" t="s">
        <v>245</v>
      </c>
      <c r="R1" s="11" t="s">
        <v>246</v>
      </c>
      <c r="S1" s="12" t="s">
        <v>247</v>
      </c>
      <c r="T1" s="6"/>
      <c r="U1" s="37" t="s">
        <v>344</v>
      </c>
      <c r="V1" s="37" t="s">
        <v>235</v>
      </c>
      <c r="W1" s="37" t="s">
        <v>345</v>
      </c>
      <c r="X1" s="37" t="s">
        <v>357</v>
      </c>
      <c r="Y1" t="s">
        <v>349</v>
      </c>
      <c r="Z1" t="s">
        <v>350</v>
      </c>
      <c r="AA1" t="s">
        <v>351</v>
      </c>
      <c r="AB1" t="s">
        <v>352</v>
      </c>
      <c r="AC1" s="33" t="s">
        <v>353</v>
      </c>
      <c r="AD1" s="33" t="s">
        <v>235</v>
      </c>
      <c r="AE1" t="s">
        <v>354</v>
      </c>
      <c r="AF1" s="36" t="s">
        <v>355</v>
      </c>
      <c r="AG1" s="36" t="s">
        <v>235</v>
      </c>
      <c r="AH1" s="38" t="s">
        <v>356</v>
      </c>
      <c r="AI1" s="38" t="s">
        <v>358</v>
      </c>
      <c r="AJ1" s="33" t="s">
        <v>359</v>
      </c>
      <c r="AK1" s="33" t="s">
        <v>235</v>
      </c>
      <c r="AL1" s="33" t="s">
        <v>404</v>
      </c>
      <c r="AM1" s="33" t="s">
        <v>235</v>
      </c>
      <c r="AN1" s="33" t="s">
        <v>360</v>
      </c>
      <c r="AO1" s="33" t="s">
        <v>235</v>
      </c>
      <c r="AP1" s="33" t="s">
        <v>362</v>
      </c>
      <c r="AQ1" s="33" t="s">
        <v>358</v>
      </c>
      <c r="AR1" s="33" t="s">
        <v>363</v>
      </c>
      <c r="AS1" s="33" t="s">
        <v>364</v>
      </c>
      <c r="AT1" s="33" t="s">
        <v>220</v>
      </c>
      <c r="AU1" s="33" t="s">
        <v>365</v>
      </c>
      <c r="AV1" s="33" t="s">
        <v>366</v>
      </c>
      <c r="AW1" s="33" t="s">
        <v>367</v>
      </c>
      <c r="AX1" s="33" t="s">
        <v>358</v>
      </c>
      <c r="AY1" s="33" t="s">
        <v>368</v>
      </c>
      <c r="AZ1" s="33" t="s">
        <v>358</v>
      </c>
      <c r="BA1" s="33" t="s">
        <v>369</v>
      </c>
      <c r="BB1" s="33" t="s">
        <v>235</v>
      </c>
      <c r="BC1" s="33" t="s">
        <v>370</v>
      </c>
      <c r="BD1" s="33" t="s">
        <v>358</v>
      </c>
      <c r="BE1" s="33" t="s">
        <v>371</v>
      </c>
      <c r="BF1" s="33" t="s">
        <v>369</v>
      </c>
      <c r="BG1" s="33" t="s">
        <v>235</v>
      </c>
      <c r="BH1" s="33" t="s">
        <v>373</v>
      </c>
      <c r="BI1" s="33" t="s">
        <v>358</v>
      </c>
      <c r="BJ1" s="38" t="s">
        <v>374</v>
      </c>
      <c r="BK1" s="38" t="s">
        <v>235</v>
      </c>
      <c r="BL1" s="38" t="s">
        <v>375</v>
      </c>
      <c r="BM1" s="38" t="s">
        <v>235</v>
      </c>
      <c r="BN1" s="38" t="s">
        <v>376</v>
      </c>
      <c r="BO1" s="38" t="s">
        <v>235</v>
      </c>
      <c r="BP1" s="48" t="s">
        <v>377</v>
      </c>
      <c r="BQ1" s="48" t="s">
        <v>235</v>
      </c>
      <c r="BR1" s="48" t="s">
        <v>388</v>
      </c>
      <c r="BS1" s="48" t="s">
        <v>235</v>
      </c>
      <c r="BT1" s="48" t="s">
        <v>405</v>
      </c>
      <c r="BU1" s="38" t="s">
        <v>389</v>
      </c>
      <c r="BV1" s="38" t="s">
        <v>235</v>
      </c>
      <c r="BW1" s="45" t="s">
        <v>406</v>
      </c>
      <c r="BX1" s="45" t="s">
        <v>235</v>
      </c>
      <c r="BY1" s="33" t="s">
        <v>390</v>
      </c>
      <c r="BZ1" s="33" t="s">
        <v>235</v>
      </c>
      <c r="CA1" s="33"/>
      <c r="CB1" s="33" t="s">
        <v>391</v>
      </c>
      <c r="CC1" s="33" t="s">
        <v>235</v>
      </c>
      <c r="CD1" s="38" t="s">
        <v>392</v>
      </c>
      <c r="CE1" s="38" t="s">
        <v>393</v>
      </c>
      <c r="CF1" s="33" t="s">
        <v>394</v>
      </c>
      <c r="CG1" s="33" t="s">
        <v>235</v>
      </c>
      <c r="CH1" s="45" t="s">
        <v>413</v>
      </c>
      <c r="CI1" s="45" t="s">
        <v>235</v>
      </c>
      <c r="CJ1" s="45" t="s">
        <v>415</v>
      </c>
      <c r="CK1" s="33" t="s">
        <v>395</v>
      </c>
      <c r="CL1" s="33" t="s">
        <v>235</v>
      </c>
      <c r="CM1" s="33"/>
      <c r="CN1" s="33" t="s">
        <v>397</v>
      </c>
      <c r="CO1" s="33" t="s">
        <v>235</v>
      </c>
      <c r="CP1" s="38" t="s">
        <v>402</v>
      </c>
      <c r="CQ1" s="38" t="s">
        <v>393</v>
      </c>
      <c r="CR1" s="33" t="s">
        <v>399</v>
      </c>
      <c r="CS1" s="33" t="s">
        <v>235</v>
      </c>
      <c r="CT1" s="45" t="s">
        <v>413</v>
      </c>
      <c r="CU1" s="45" t="s">
        <v>235</v>
      </c>
      <c r="CV1" s="45" t="s">
        <v>422</v>
      </c>
      <c r="CW1" s="45"/>
      <c r="CX1" s="33" t="s">
        <v>400</v>
      </c>
      <c r="CY1" s="33" t="s">
        <v>235</v>
      </c>
      <c r="CZ1" s="33" t="s">
        <v>401</v>
      </c>
      <c r="DA1" s="33" t="s">
        <v>235</v>
      </c>
      <c r="DB1" s="38" t="s">
        <v>429</v>
      </c>
      <c r="DC1" s="38" t="s">
        <v>393</v>
      </c>
    </row>
    <row r="2" spans="1:108">
      <c r="A2" s="18" t="str">
        <f t="array" ref="A2">INDEX('Responses N=171'!$B$2:$B$172, MATCH(0, COUNTIF($A$1:A1,'Responses N=171'!$B$2:$B$172 ), 0))</f>
        <v>Engineering</v>
      </c>
      <c r="B2" s="18">
        <f>COUNTIF('Responses N=171'!$B$2:$B$172,'Snapshot N=171'!A2)</f>
        <v>16</v>
      </c>
      <c r="C2" s="21" t="str">
        <f t="array" ref="C2">INDEX('Responses N=171'!$C$2:$C$172, MATCH(0, COUNTIF($C$1:C1,'Responses N=171'!$C$2:$C$172 ), 0))</f>
        <v>Doctoral</v>
      </c>
      <c r="D2" s="21">
        <f>COUNTIF('Responses N=171'!C:C,'Snapshot N=171'!C2)</f>
        <v>135</v>
      </c>
      <c r="E2" s="24" t="str">
        <f t="array" ref="E2">INDEX('Responses N=171'!$D$2:$D$172, MATCH(0, COUNTIF($E$1:E1,'Responses N=171'!$D$2:$D$172 ), 0))</f>
        <v>School Fellowships through NSF (Bridge to Doctorate) and Sloan Scholar</v>
      </c>
      <c r="F2" s="24">
        <f>COUNTIF('Responses N=171'!$D$2:$D$172,'Snapshot N=171'!E2)</f>
        <v>1</v>
      </c>
      <c r="G2" s="43" t="str">
        <f t="array" ref="G2">INDEX('Responses N=171'!$G$2:$G$172, MATCH(0, COUNTIF($G$1:G1,'Responses N=171'!$G$2:$G$172 ), 0))</f>
        <v>Individual Coverage</v>
      </c>
      <c r="H2" s="43">
        <f>COUNTIF('Responses N=171'!$G$2:$G$172,'Snapshot N=171'!G2)</f>
        <v>18</v>
      </c>
      <c r="I2" s="27" t="str">
        <f t="array" ref="I2">INDEX('Responses N=171'!$T$2:$T$172, MATCH(0, COUNTIF($I$1:I1,'Responses N=171'!$T$2:$T$172 ), 0))</f>
        <v>Out of State</v>
      </c>
      <c r="J2" s="27">
        <f t="array" ref="J2">COUNTIF('Responses N=171'!$T$2:$T$172,'Snapshot N=171'!I2)</f>
        <v>81</v>
      </c>
      <c r="K2" s="32" t="s">
        <v>346</v>
      </c>
      <c r="L2" s="53">
        <f>AVERAGE('Responses N=171'!$W$2:$W$172)</f>
        <v>1797.0777639751548</v>
      </c>
      <c r="M2" s="13" t="s">
        <v>75</v>
      </c>
      <c r="N2" s="9">
        <f>COUNTIF('Responses N=171'!AQ:AQ,$M2)/171</f>
        <v>0.35087719298245612</v>
      </c>
      <c r="O2" s="9">
        <f>COUNTIF('Responses N=171'!AR:AR,$M2)/171</f>
        <v>0.47953216374269003</v>
      </c>
      <c r="P2" s="9">
        <f>COUNTIF('Responses N=171'!AS:AS,$M2)/171</f>
        <v>7.0175438596491224E-2</v>
      </c>
      <c r="Q2" s="9">
        <f>COUNTIF('Responses N=171'!AT:AT,$M2)/171</f>
        <v>3.5087719298245612E-2</v>
      </c>
      <c r="R2" s="9">
        <f>COUNTIF('Responses N=171'!AU:AU,$M2)/171</f>
        <v>2.3391812865497075E-2</v>
      </c>
      <c r="S2" s="9">
        <f>COUNTIF('Responses N=171'!AV:AV,$M2)/171</f>
        <v>0.12865497076023391</v>
      </c>
      <c r="U2" s="39" t="str">
        <f t="array" ref="U2">INDEX('Responses N=171'!$E$2:$E$172, MATCH(0, COUNTIF($U$1:U1,'Responses N=171'!$E$2:$E$172 ), 0))</f>
        <v>Sickness/loss of an immediate family member, Personal injury or prolonged sickness</v>
      </c>
      <c r="V2" s="39">
        <f>COUNTIF('Responses N=171'!$E$2:$E$172,'Snapshot N=171'!U2)</f>
        <v>6</v>
      </c>
      <c r="W2" s="32" t="s">
        <v>346</v>
      </c>
      <c r="X2" s="32">
        <f>AVERAGE('Responses N=171'!$F$2:$F$172)</f>
        <v>21.296296296296298</v>
      </c>
      <c r="AC2" t="str">
        <f t="array" ref="AC2">INDEX('Responses N=171'!$L$2:$L$172, MATCH(0, COUNTIF($AC$1:AC1,'Responses N=171'!$L$2:$L$172 ), 0))</f>
        <v>Apartment</v>
      </c>
      <c r="AD2">
        <f t="array" ref="AD2">COUNTIF('Responses N=171'!$L$2:$L$172,'Snapshot N=171'!AC2)</f>
        <v>89</v>
      </c>
      <c r="AF2" s="34" t="str">
        <f t="array" ref="AF2">INDEX('Responses N=171'!$N$2:$N$172, MATCH(0, COUNTIF($AF$1:AF1,'Responses N=171'!$N$2:$N$172 ), 0))</f>
        <v>Rent</v>
      </c>
      <c r="AG2" s="34">
        <f>COUNTIF('Responses N=171'!$N$2:$N$172,'Snapshot N=171'!AF2)</f>
        <v>140</v>
      </c>
      <c r="AH2" t="s">
        <v>346</v>
      </c>
      <c r="AI2" s="54">
        <f>AVERAGE('Responses N=171'!$Q$2:$Q$172)</f>
        <v>677.14285714285711</v>
      </c>
      <c r="AJ2" t="str">
        <f t="array" ref="AJ2">INDEX('Responses N=171'!$T$2:$T$172, MATCH(0, COUNTIF($AJ$1:AJ1,'Responses N=171'!$T$2:$T$172 ), 0))</f>
        <v>Out of State</v>
      </c>
      <c r="AK2">
        <f t="array" ref="AK2">COUNTIF('Responses N=171'!$T$2:$T$172,'Snapshot N=171'!AJ2)</f>
        <v>81</v>
      </c>
      <c r="AL2" t="str">
        <f t="array" ref="AL2">INDEX('Responses N=171'!$U$2:$U$172, MATCH(0, COUNTIF($AL$1:AL1,'Responses N=171'!$U$2:$U$172 ), 0))</f>
        <v>Yes</v>
      </c>
      <c r="AM2">
        <f t="array" ref="AM2">COUNTIF('Responses N=171'!$U$2:$U$172,'Snapshot N=171'!AL2)</f>
        <v>163</v>
      </c>
      <c r="AN2" t="str">
        <f t="array" ref="AN2">INDEX('Responses N=171'!$V$2:$V$172, MATCH(0, COUNTIF($AN$1:AN1,'Responses N=171'!$V$2:$V$172 ), 0))</f>
        <v>Yes</v>
      </c>
      <c r="AO2">
        <f t="array" ref="AO2">COUNTIF('Responses N=171'!$V$2:$V$172,'Snapshot N=171'!AN2)</f>
        <v>28</v>
      </c>
      <c r="AP2" t="s">
        <v>346</v>
      </c>
      <c r="AQ2" s="54">
        <f>AVERAGE('Responses N=171'!$X$2:$X$172)</f>
        <v>102.66049382716049</v>
      </c>
      <c r="AW2" t="s">
        <v>346</v>
      </c>
      <c r="AX2" s="54">
        <f>AVERAGE('Responses N=171'!$AF$2:$AF$172)</f>
        <v>129.80128205128204</v>
      </c>
      <c r="AY2" t="s">
        <v>346</v>
      </c>
      <c r="AZ2" s="54">
        <f>AVERAGE('Responses N=171'!$AG$2:$AG$172)</f>
        <v>529.13793103448279</v>
      </c>
      <c r="BA2" t="str">
        <f t="array" ref="BA2">INDEX('Responses N=171'!$AH$2:$AH$172, MATCH(0, COUNTIF($BA$1:BA1,'Responses N=171'!$AH$2:$AH$172 ), 0))</f>
        <v>No</v>
      </c>
      <c r="BB2">
        <f t="array" ref="BB2">COUNTIF('Responses N=171'!$AH$2:$AH$172,'Snapshot N=171'!BA2)</f>
        <v>104</v>
      </c>
      <c r="BC2" t="s">
        <v>346</v>
      </c>
      <c r="BD2" s="54">
        <f>AVERAGE('Responses N=171'!$AI$2:$AI$172)</f>
        <v>10334</v>
      </c>
      <c r="BF2" t="str">
        <f t="array" ref="BF2">INDEX('Responses N=171'!$AK$2:$AK$172, MATCH(0, COUNTIF($BF$1:BF1,'Responses N=171'!$AK$2:$AK$172 ), 0))</f>
        <v>Yes</v>
      </c>
      <c r="BG2">
        <f t="array" ref="BG2">COUNTIF('Responses N=171'!$AK$2:$AK$172,'Snapshot N=171'!BF2)</f>
        <v>96</v>
      </c>
      <c r="BH2" t="s">
        <v>346</v>
      </c>
      <c r="BI2" s="54">
        <f>AVERAGE('Responses N=171'!$AM$2:$AM$172)</f>
        <v>35605.818181818184</v>
      </c>
      <c r="BJ2" t="str">
        <f t="array" ref="BJ2">INDEX('Responses N=171'!$AN$2:$AN$172, MATCH(0, COUNTIF($BJ$1:BJ1,'Responses N=171'!$AN$2:$AN$172 ), 0))</f>
        <v>Temporary Employment for Summer, TA in Fa/Spring 2015/16</v>
      </c>
      <c r="BK2">
        <f t="array" ref="BK2">COUNTIF('Responses N=171'!$AN$2:$AN$172,'Snapshot N=171'!BJ2)</f>
        <v>1</v>
      </c>
      <c r="BL2" t="str">
        <f t="array" ref="BL2">INDEX('Responses N=171'!$AO$2:$AO$172, MATCH(0, COUNTIF($BL$1:BL1,'Responses N=171'!$AO$2:$AO$172 ), 0))</f>
        <v xml:space="preserve">Sloan Scholar </v>
      </c>
      <c r="BM2">
        <f t="array" ref="BM2">COUNTIF('Responses N=171'!$AO$2:$AO$172,'Snapshot N=171'!BL2)</f>
        <v>1</v>
      </c>
      <c r="BN2" t="str">
        <f t="array" ref="BN2">INDEX('Responses N=171'!$AP$2:$AP$172, MATCH(0, COUNTIF($BN$1:BN1,'Responses N=171'!$AP$2:$AP$172 ), 0))</f>
        <v>NSF Bridge To Doctorate</v>
      </c>
      <c r="BO2">
        <f t="array" ref="BO2">COUNTIF('Responses N=171'!$AP$2:$AP$172,'Snapshot N=171'!BN2)</f>
        <v>1</v>
      </c>
      <c r="BP2" s="31">
        <f t="array" ref="BP2">INDEX('Responses N=171'!$AY$2:$AY$172, MATCH(0, COUNTIF($BP$1:BP1,'Responses N=171'!$AY$2:$AY$172 ), 0))</f>
        <v>1</v>
      </c>
      <c r="BQ2">
        <f t="array" ref="BQ2">COUNTIF('Responses N=171'!$AY$2:$AY$172,'Snapshot N=171'!BP2)</f>
        <v>62</v>
      </c>
      <c r="BR2" s="49" t="str">
        <f t="array" ref="BR2">INDEX('Responses N=171'!$AZ$2:$AZ$172, MATCH(0, COUNTIF($BR$1:BR1,'Responses N=171'!$AZ$2:$AZ$172 ), 0))</f>
        <v>No</v>
      </c>
      <c r="BS2">
        <f t="array" ref="BS2">COUNTIF('Responses N=171'!$AZ$2:$AZ$172,'Snapshot N=171'!BR2)</f>
        <v>54</v>
      </c>
      <c r="BT2" s="31">
        <f>BS2/171</f>
        <v>0.31578947368421051</v>
      </c>
      <c r="BU2" s="49">
        <f t="array" ref="BU2">INDEX('Responses N=171'!$BA$2:$BA$172, MATCH(0, COUNTIF($BU$1:BU1,'Responses N=171'!$BA$2:$BA$172 ), 0))</f>
        <v>0</v>
      </c>
      <c r="BV2">
        <f t="array" ref="BV2">COUNTIF('Responses N=171'!$BA$2:$BA$172,'Snapshot N=171'!BU2)</f>
        <v>0</v>
      </c>
      <c r="BW2" s="49">
        <f t="array" ref="BW2">INDEX('Responses N=171'!$BB$2:$BB$172, MATCH(0, COUNTIF($BW$1:BW1,'Responses N=171'!$BB$2:$BB$172 ), 0))</f>
        <v>0</v>
      </c>
      <c r="BX2">
        <f t="array" ref="BX2">COUNTIF('Responses N=171'!$BB$2:$BB$172,'Snapshot N=171'!BW2)</f>
        <v>0</v>
      </c>
      <c r="BY2" s="49">
        <f t="array" ref="BY2">INDEX('Responses N=171'!$BE$2:$BE$172, MATCH(0, COUNTIF($BY$1:BY1,'Responses N=171'!$BE$2:$BE$172 ), 0))</f>
        <v>0</v>
      </c>
      <c r="BZ2">
        <f t="array" ref="BZ2">COUNTIF('Responses N=171'!$BE$2:$BE$172,'Snapshot N=171'!BY2)</f>
        <v>0</v>
      </c>
      <c r="CB2" s="49">
        <f t="array" ref="CB2">INDEX('Responses N=171'!$BF$2:$BF$172, MATCH(0, COUNTIF($CB$1:CB1,'Responses N=171'!$BF$2:$BF$172 ), 0))</f>
        <v>0</v>
      </c>
      <c r="CC2">
        <f t="array" ref="CC2">COUNTIF('Responses N=171'!$BF$2:$BF$172,'Snapshot N=171'!CB2)</f>
        <v>0</v>
      </c>
      <c r="CD2" t="s">
        <v>346</v>
      </c>
      <c r="CE2">
        <f>AVERAGE('Responses N=171'!$BG$2:$BG$172)</f>
        <v>4.7777777777777777</v>
      </c>
      <c r="CF2" s="49">
        <f t="array" ref="CF2">INDEX('Responses N=171'!$BI$2:$BI$172, MATCH(0, COUNTIF($CF$1:CF1,'Responses N=171'!$BI$2:$BI$172 ), 0))</f>
        <v>0</v>
      </c>
      <c r="CG2">
        <f t="array" ref="CG2">COUNTIF('Responses N=171'!$BI$2:$BI$172,'Snapshot N=171'!CF2)</f>
        <v>0</v>
      </c>
      <c r="CH2" s="49">
        <f t="array" ref="CH2">INDEX('Responses N=171'!$BJ$2:$BJ$172, MATCH(0, COUNTIF($CH$1:CH1,'Responses N=171'!$BJ$2:$BJ$172 ), 0))</f>
        <v>0</v>
      </c>
      <c r="CI2">
        <f t="array" ref="CI2">COUNTIF('Responses N=171'!$BJ$2:$BJ$172,'Snapshot N=171'!CH2)</f>
        <v>0</v>
      </c>
      <c r="CK2" s="49">
        <f t="array" ref="CK2">INDEX('Responses N=171'!$BK$2:$BK$172, MATCH(0, COUNTIF($CK$1:CK1,'Responses N=171'!$BK$2:$BK$172 ), 0))</f>
        <v>0</v>
      </c>
      <c r="CL2">
        <f t="array" ref="CL2">COUNTIF('Responses N=171'!$BK$2:$BK$172,'Snapshot N=171'!CK2)</f>
        <v>0</v>
      </c>
      <c r="CN2" s="49" t="str">
        <f t="array" ref="CN2">INDEX('Responses N=171'!$BC$2:$BC$172, MATCH(0, COUNTIF($CN$1:CN1,'Responses N=171'!$BC$2:$BC$172 ), 0))</f>
        <v>No</v>
      </c>
      <c r="CO2">
        <f t="array" ref="CO2">COUNTIF('Responses N=171'!$BC$2:$BC$172,'Snapshot N=171'!CN2)</f>
        <v>24</v>
      </c>
      <c r="CP2" t="s">
        <v>346</v>
      </c>
      <c r="CQ2">
        <f>AVERAGE('Responses N=171'!$BD$2:$BD$172)</f>
        <v>4.4074074074074074</v>
      </c>
      <c r="CR2" s="49" t="str">
        <f t="array" ref="CR2">INDEX('Responses N=171'!$BL$2:$BL$172, MATCH(0, COUNTIF($CR$1:CR1,'Responses N=171'!$BL$2:$BL$172 ), 0))</f>
        <v>4/16</v>
      </c>
      <c r="CS2">
        <f t="array" ref="CS2">COUNTIF('Responses N=171'!$BL$2:$BL$172,'Snapshot N=171'!CR2)</f>
        <v>2</v>
      </c>
      <c r="CT2" s="49">
        <v>0</v>
      </c>
      <c r="CU2">
        <v>0</v>
      </c>
      <c r="CX2" s="49">
        <v>0</v>
      </c>
      <c r="CY2">
        <v>0</v>
      </c>
      <c r="CZ2" s="49" t="str">
        <f t="array" ref="CZ2">INDEX('Responses N=171'!$BH$2:$BH$172, MATCH(0, COUNTIF($CZ$1:CZ1,'Responses N=171'!$BH$2:$BH$172 ), 0))</f>
        <v>No</v>
      </c>
      <c r="DA2">
        <f t="array" ref="DA2">COUNTIF('Responses N=171'!$BH$2:$BH$172,'Snapshot N=171'!CZ2)</f>
        <v>150</v>
      </c>
      <c r="DB2" t="s">
        <v>346</v>
      </c>
      <c r="DC2">
        <f>AVERAGE('Responses N=171'!$BD$2:$BD$172,'Responses N=171'!$BG$2:$BG$172)</f>
        <v>4.6608187134502925</v>
      </c>
      <c r="DD2">
        <f>AVERAGE('Responses N=171'!BO2:BO172)</f>
        <v>4.6608187134502925</v>
      </c>
    </row>
    <row r="3" spans="1:108" ht="16">
      <c r="A3" s="18" t="str">
        <f t="array" ref="A3">INDEX('Responses N=171'!$B$2:$B$172, MATCH(0, COUNTIF($A$1:A2,'Responses N=171'!$B$2:$B$172 ), 0))</f>
        <v>Arts and Sciences</v>
      </c>
      <c r="B3" s="18">
        <f>COUNTIF('Responses N=171'!$B$2:$B$172,'Snapshot N=171'!A3)</f>
        <v>143</v>
      </c>
      <c r="C3" s="21" t="str">
        <f t="array" ref="C3">INDEX('Responses N=171'!$C$2:$C$172, MATCH(0, COUNTIF($C$1:C2,'Responses N=171'!$C$2:$C$172 ), 0))</f>
        <v>Master's</v>
      </c>
      <c r="D3" s="21">
        <f>COUNTIF('Responses N=171'!C:C,'Snapshot N=171'!C3)</f>
        <v>36</v>
      </c>
      <c r="E3" s="24" t="str">
        <f t="array" ref="E3">INDEX('Responses N=171'!$D$2:$D$172, MATCH(0, COUNTIF($E$1:E2,'Responses N=171'!$D$2:$D$172 ), 0))</f>
        <v>0.25 FTE (10 hours)</v>
      </c>
      <c r="F3" s="24">
        <f>COUNTIF('Responses N=171'!$D$2:$D$172,'Snapshot N=171'!E3)</f>
        <v>23</v>
      </c>
      <c r="G3" s="43" t="str">
        <f t="array" ref="G3">INDEX('Responses N=171'!$G$2:$G$172, MATCH(0, COUNTIF($G$1:G2,'Responses N=171'!$G$2:$G$172 ), 0))</f>
        <v>Dependent Coverage</v>
      </c>
      <c r="H3" s="43">
        <f>COUNTIF('Responses N=171'!$G$2:$G$172,'Snapshot N=171'!G3)</f>
        <v>31</v>
      </c>
      <c r="I3" s="27" t="str">
        <f t="array" ref="I3">INDEX('Responses N=171'!$T$2:$T$172, MATCH(0, COUNTIF($I$1:I2,'Responses N=171'!$T$2:$T$172 ), 0))</f>
        <v>In state</v>
      </c>
      <c r="J3" s="27">
        <f t="array" ref="J3">COUNTIF('Responses N=171'!$T$2:$T$172,'Snapshot N=171'!I3)</f>
        <v>89</v>
      </c>
      <c r="K3" s="32" t="s">
        <v>347</v>
      </c>
      <c r="L3" s="53">
        <f>MEDIAN('Responses N=171'!$W$2:$W$172)</f>
        <v>1600</v>
      </c>
      <c r="M3" s="13" t="s">
        <v>76</v>
      </c>
      <c r="N3" s="9">
        <f>COUNTIF('Responses N=171'!AQ:AQ,$M3)/171</f>
        <v>0.2807017543859649</v>
      </c>
      <c r="O3" s="9">
        <f>COUNTIF('Responses N=171'!AR:AR,$M3)/171</f>
        <v>0.30994152046783624</v>
      </c>
      <c r="P3" s="9">
        <f>COUNTIF('Responses N=171'!AS:AS,$M3)/171</f>
        <v>0.15789473684210525</v>
      </c>
      <c r="Q3" s="9">
        <f>COUNTIF('Responses N=171'!AT:AT,$M3)/171</f>
        <v>2.9239766081871343E-2</v>
      </c>
      <c r="R3" s="9">
        <f>COUNTIF('Responses N=171'!AU:AU,$M3)/171</f>
        <v>6.4327485380116955E-2</v>
      </c>
      <c r="S3" s="9">
        <f>COUNTIF('Responses N=171'!AV:AV,$M3)/171</f>
        <v>0.22222222222222221</v>
      </c>
      <c r="U3" s="39">
        <f t="array" ref="U3">INDEX('Responses N=171'!$E$2:$E$172, MATCH(0, COUNTIF($U$1:U2,'Responses N=171'!$E$2:$E$172 ), 0))</f>
        <v>0</v>
      </c>
      <c r="V3" s="39">
        <f>COUNTIF('Responses N=171'!$E$2:$E$172,'Snapshot N=171'!U3)</f>
        <v>0</v>
      </c>
      <c r="W3" s="32" t="s">
        <v>347</v>
      </c>
      <c r="X3" s="32">
        <f>MEDIAN('Responses N=171'!$F$2:$F$172)</f>
        <v>7</v>
      </c>
      <c r="AC3" t="str">
        <f t="array" ref="AC3">INDEX('Responses N=171'!$L$2:$L$172, MATCH(0, COUNTIF($AC$1:AC2,'Responses N=171'!$L$2:$L$172 ), 0))</f>
        <v>Condo</v>
      </c>
      <c r="AD3">
        <f t="array" ref="AD3">COUNTIF('Responses N=171'!$L$2:$L$172,'Snapshot N=171'!AC3)</f>
        <v>18</v>
      </c>
      <c r="AF3" s="34" t="str">
        <f t="array" ref="AF3">INDEX('Responses N=171'!$N$2:$N$172, MATCH(0, COUNTIF($AF$1:AF2,'Responses N=171'!$N$2:$N$172 ), 0))</f>
        <v>Own</v>
      </c>
      <c r="AG3" s="34">
        <f>COUNTIF('Responses N=171'!$N$2:$N$172,'Snapshot N=171'!AF3)</f>
        <v>27</v>
      </c>
      <c r="AH3" t="s">
        <v>347</v>
      </c>
      <c r="AI3" s="54">
        <f>MEDIAN('Responses N=171'!$Q$2:$Q$172)</f>
        <v>600</v>
      </c>
      <c r="AJ3" t="str">
        <f t="array" ref="AJ3">INDEX('Responses N=171'!$T$2:$T$172, MATCH(0, COUNTIF($AJ$1:AJ2,'Responses N=171'!$T$2:$T$172 ), 0))</f>
        <v>In state</v>
      </c>
      <c r="AK3">
        <f t="array" ref="AK3">COUNTIF('Responses N=171'!$T$2:$T$172,'Snapshot N=171'!AJ3)</f>
        <v>89</v>
      </c>
      <c r="AL3" t="str">
        <f t="array" ref="AL3">INDEX('Responses N=171'!$U$2:$U$172, MATCH(0, COUNTIF($AL$1:AL2,'Responses N=171'!$U$2:$U$172 ), 0))</f>
        <v>No</v>
      </c>
      <c r="AM3">
        <f t="array" ref="AM3">COUNTIF('Responses N=171'!$U$2:$U$172,'Snapshot N=171'!AL3)</f>
        <v>7</v>
      </c>
      <c r="AN3" t="str">
        <f t="array" ref="AN3">INDEX('Responses N=171'!$V$2:$V$172, MATCH(0, COUNTIF($AN$1:AN2,'Responses N=171'!$V$2:$V$172 ), 0))</f>
        <v>No</v>
      </c>
      <c r="AO3">
        <f t="array" ref="AO3">COUNTIF('Responses N=171'!$V$2:$V$172,'Snapshot N=171'!AN3)</f>
        <v>140</v>
      </c>
      <c r="AP3" t="s">
        <v>347</v>
      </c>
      <c r="AQ3" s="54">
        <f>MEDIAN('Responses N=171'!$X$2:$X$172)</f>
        <v>100</v>
      </c>
      <c r="AW3" t="s">
        <v>347</v>
      </c>
      <c r="AX3" s="54">
        <f>MEDIAN('Responses N=171'!$AF$2:$AF$172)</f>
        <v>100</v>
      </c>
      <c r="AY3" t="s">
        <v>347</v>
      </c>
      <c r="AZ3" s="54">
        <f>MEDIAN('Responses N=171'!$AG$2:$AG$172)</f>
        <v>200</v>
      </c>
      <c r="BA3" t="str">
        <f t="array" ref="BA3">INDEX('Responses N=171'!$AH$2:$AH$172, MATCH(0, COUNTIF($BA$1:BA2,'Responses N=171'!$AH$2:$AH$172 ), 0))</f>
        <v>Yes</v>
      </c>
      <c r="BB3">
        <f t="array" ref="BB3">COUNTIF('Responses N=171'!$AH$2:$AH$172,'Snapshot N=171'!BA3)</f>
        <v>66</v>
      </c>
      <c r="BC3" t="s">
        <v>347</v>
      </c>
      <c r="BD3" s="54">
        <f>MEDIAN('Responses N=171'!$AI$2:$AI$172)</f>
        <v>10000</v>
      </c>
      <c r="BF3" t="str">
        <f t="array" ref="BF3">INDEX('Responses N=171'!$AK$2:$AK$172, MATCH(0, COUNTIF($BF$1:BF2,'Responses N=171'!$AK$2:$AK$172 ), 0))</f>
        <v>No</v>
      </c>
      <c r="BG3">
        <f t="array" ref="BG3">COUNTIF('Responses N=171'!$AK$2:$AK$172,'Snapshot N=171'!BF3)</f>
        <v>72</v>
      </c>
      <c r="BH3" t="s">
        <v>347</v>
      </c>
      <c r="BI3" s="54">
        <f>MEDIAN('Responses N=171'!$AM$2:$AM$172)</f>
        <v>30000</v>
      </c>
      <c r="BJ3" t="str">
        <f t="array" ref="BJ3">INDEX('Responses N=171'!$AN$2:$AN$172, MATCH(0, COUNTIF($BJ$1:BJ2,'Responses N=171'!$AN$2:$AN$172 ), 0))</f>
        <v>Teaching Assistant</v>
      </c>
      <c r="BK3">
        <f t="array" ref="BK3">COUNTIF('Responses N=171'!$AN$2:$AN$172,'Snapshot N=171'!BJ3)</f>
        <v>66</v>
      </c>
      <c r="BL3" t="str">
        <f t="array" ref="BL3">INDEX('Responses N=171'!$AO$2:$AO$172, MATCH(0, COUNTIF($BL$1:BL2,'Responses N=171'!$AO$2:$AO$172 ), 0))</f>
        <v>Teaching Assistant</v>
      </c>
      <c r="BM3">
        <f t="array" ref="BM3">COUNTIF('Responses N=171'!$AO$2:$AO$172,'Snapshot N=171'!BL3)</f>
        <v>92</v>
      </c>
      <c r="BN3" t="str">
        <f t="array" ref="BN3">INDEX('Responses N=171'!$AP$2:$AP$172, MATCH(0, COUNTIF($BN$1:BN2,'Responses N=171'!$AP$2:$AP$172 ), 0))</f>
        <v>Teaching Assistant</v>
      </c>
      <c r="BO3">
        <f t="array" ref="BO3">COUNTIF('Responses N=171'!$AP$2:$AP$172,'Snapshot N=171'!BN3)</f>
        <v>90</v>
      </c>
      <c r="BP3" s="31">
        <f t="array" ref="BP3">INDEX('Responses N=171'!$AY$2:$AY$172, MATCH(0, COUNTIF($BP$1:BP2,'Responses N=171'!$AY$2:$AY$172 ), 0))</f>
        <v>0.92</v>
      </c>
      <c r="BQ3">
        <f t="array" ref="BQ3">COUNTIF('Responses N=171'!$AY$2:$AY$172,'Snapshot N=171'!BP3)</f>
        <v>3</v>
      </c>
      <c r="BR3" s="49" t="str">
        <f t="array" ref="BR3">INDEX('Responses N=171'!$AZ$2:$AZ$172, MATCH(0, COUNTIF($BR$1:BR2,'Responses N=171'!$AZ$2:$AZ$172 ), 0))</f>
        <v>Yes</v>
      </c>
      <c r="BS3">
        <f t="array" ref="BS3">COUNTIF('Responses N=171'!$AZ$2:$AZ$172,'Snapshot N=171'!BR3)</f>
        <v>117</v>
      </c>
      <c r="BT3" s="31">
        <f>BS3/171</f>
        <v>0.68421052631578949</v>
      </c>
      <c r="BU3" s="49" t="str">
        <f t="array" ref="BU3">INDEX('Responses N=171'!$BA$2:$BA$172, MATCH(0, COUNTIF($BU$1:BU2,'Responses N=171'!$BA$2:$BA$172 ), 0))</f>
        <v>0.25 FTE (10 hours)</v>
      </c>
      <c r="BV3">
        <f t="array" ref="BV3">COUNTIF('Responses N=171'!$BA$2:$BA$172,'Snapshot N=171'!BU3)</f>
        <v>31</v>
      </c>
      <c r="BW3" s="55" t="s">
        <v>411</v>
      </c>
      <c r="BX3" s="56">
        <v>31</v>
      </c>
      <c r="BY3" s="49" t="str">
        <f t="array" ref="BY3">INDEX('Responses N=171'!$BE$2:$BE$172, MATCH(0, COUNTIF($BY$1:BY2,'Responses N=171'!$BE$2:$BE$172 ), 0))</f>
        <v>No</v>
      </c>
      <c r="BZ3">
        <f t="array" ref="BZ3">COUNTIF('Responses N=171'!$BE$2:$BE$172,'Snapshot N=171'!BY3)</f>
        <v>74</v>
      </c>
      <c r="CA3" s="31">
        <f>BZ3/117</f>
        <v>0.63247863247863245</v>
      </c>
      <c r="CB3" s="49" t="str">
        <f t="array" ref="CB3">INDEX('Responses N=171'!$BF$2:$BF$172, MATCH(0, COUNTIF($CB$1:CB2,'Responses N=171'!$BF$2:$BF$172 ), 0))</f>
        <v>Current summer appointment through university does not pay enough</v>
      </c>
      <c r="CC3">
        <f t="array" ref="CC3">COUNTIF('Responses N=171'!$BF$2:$BF$172,'Snapshot N=171'!CB3)</f>
        <v>42</v>
      </c>
      <c r="CD3" t="s">
        <v>347</v>
      </c>
      <c r="CE3">
        <f>MEDIAN('Responses N=171'!$BG$2:$BG$172)</f>
        <v>5</v>
      </c>
      <c r="CF3" s="49" t="str">
        <f t="array" ref="CF3">INDEX('Responses N=171'!$BI$2:$BI$172, MATCH(0, COUNTIF($CF$1:CF2,'Responses N=171'!$BI$2:$BI$172 ), 0))</f>
        <v>4/14</v>
      </c>
      <c r="CG3">
        <f t="array" ref="CG3">COUNTIF('Responses N=171'!$BI$2:$BI$172,'Snapshot N=171'!CF3)</f>
        <v>1</v>
      </c>
      <c r="CH3" s="55" t="s">
        <v>421</v>
      </c>
      <c r="CI3" s="56">
        <v>2</v>
      </c>
      <c r="CJ3" s="60">
        <v>1.7094017094017096E-2</v>
      </c>
      <c r="CK3" s="49" t="str">
        <f t="array" ref="CK3">INDEX('Responses N=171'!$BK$2:$BK$172, MATCH(0, COUNTIF($CK$1:CK2,'Responses N=171'!$BK$2:$BK$172 ), 0))</f>
        <v>No</v>
      </c>
      <c r="CL3">
        <f t="array" ref="CL3">COUNTIF('Responses N=171'!$BK$2:$BK$172,'Snapshot N=171'!CK3)</f>
        <v>38</v>
      </c>
      <c r="CM3" s="31">
        <f>CL3/117</f>
        <v>0.3247863247863248</v>
      </c>
      <c r="CN3" s="49">
        <f t="array" ref="CN3">INDEX('Responses N=171'!$BC$2:$BC$172, MATCH(0, COUNTIF($CN$1:CN2,'Responses N=171'!$BC$2:$BC$172 ), 0))</f>
        <v>0</v>
      </c>
      <c r="CO3">
        <f t="array" ref="CO3">COUNTIF('Responses N=171'!$BC$2:$BC$172,'Snapshot N=171'!CN3)</f>
        <v>0</v>
      </c>
      <c r="CP3" t="s">
        <v>347</v>
      </c>
      <c r="CQ3">
        <f>MEDIAN('Responses N=171'!$BD$2:$BD$172)</f>
        <v>5</v>
      </c>
      <c r="CR3" s="49">
        <f t="array" ref="CR3">INDEX('Responses N=171'!$BL$2:$BL$172, MATCH(0, COUNTIF($CR$1:CR2,'Responses N=171'!$BL$2:$BL$172 ), 0))</f>
        <v>0</v>
      </c>
      <c r="CS3">
        <f t="array" ref="CS3">COUNTIF('Responses N=171'!$BL$2:$BL$172,'Snapshot N=171'!CR3)</f>
        <v>0</v>
      </c>
      <c r="CT3" s="49" t="s">
        <v>427</v>
      </c>
      <c r="CU3">
        <v>1</v>
      </c>
      <c r="CV3" s="31">
        <f>CU3/54</f>
        <v>1.8518518518518517E-2</v>
      </c>
      <c r="CW3" t="s">
        <v>424</v>
      </c>
      <c r="CX3" s="49" t="s">
        <v>70</v>
      </c>
      <c r="CY3">
        <v>32</v>
      </c>
      <c r="CZ3" s="49" t="str">
        <f t="array" ref="CZ3">INDEX('Responses N=171'!$BH$2:$BH$172, MATCH(0, COUNTIF($CZ$1:CZ2,'Responses N=171'!$BH$2:$BH$172 ), 0))</f>
        <v>Yes</v>
      </c>
      <c r="DA3">
        <f t="array" ref="DA3">COUNTIF('Responses N=171'!$BH$2:$BH$172,'Snapshot N=171'!CZ3)</f>
        <v>21</v>
      </c>
      <c r="DB3" t="s">
        <v>347</v>
      </c>
      <c r="DC3">
        <f>MEDIAN('Responses N=171'!$BD$2:$BD$172,'Responses N=171'!$BG$2:$BG$172)</f>
        <v>5</v>
      </c>
      <c r="DD3">
        <f>MEDIAN('Responses N=171'!BO3:BO173)</f>
        <v>5</v>
      </c>
    </row>
    <row r="4" spans="1:108" ht="16">
      <c r="A4" s="18" t="str">
        <f t="array" ref="A4">INDEX('Responses N=171'!$B$2:$B$172, MATCH(0, COUNTIF($A$1:A3,'Responses N=171'!$B$2:$B$172 ), 0))</f>
        <v>Public Health</v>
      </c>
      <c r="B4" s="18">
        <f>COUNTIF('Responses N=171'!$B$2:$B$172,'Snapshot N=171'!A4)</f>
        <v>6</v>
      </c>
      <c r="C4" s="21" t="s">
        <v>236</v>
      </c>
      <c r="D4" s="22">
        <f>COUNTBLANK('Responses N=171'!$C$2:$C$172)</f>
        <v>0</v>
      </c>
      <c r="E4" s="24" t="str">
        <f t="array" ref="E4">INDEX('Responses N=171'!$D$2:$D$172, MATCH(0, COUNTIF($E$1:E3,'Responses N=171'!$D$2:$D$172 ), 0))</f>
        <v>0.5 FTE (20 hours)</v>
      </c>
      <c r="F4" s="24">
        <f>COUNTIF('Responses N=171'!$D$2:$D$172,'Snapshot N=171'!E4)</f>
        <v>132</v>
      </c>
      <c r="G4" s="43" t="str">
        <f t="array" ref="G4">INDEX('Responses N=171'!$G$2:$G$172, MATCH(0, COUNTIF($G$1:G3,'Responses N=171'!$G$2:$G$172 ), 0))</f>
        <v>No Dental Coverage</v>
      </c>
      <c r="H4" s="43">
        <f>COUNTIF('Responses N=171'!$G$2:$G$172,'Snapshot N=171'!G4)</f>
        <v>119</v>
      </c>
      <c r="I4" s="27" t="s">
        <v>236</v>
      </c>
      <c r="J4" s="27">
        <f>COUNTBLANK('Responses N=171'!$T$2:$T$172)</f>
        <v>1</v>
      </c>
      <c r="K4" s="32" t="s">
        <v>348</v>
      </c>
      <c r="L4" s="53">
        <f>MODE('Responses N=171'!$W$2:$W$172)</f>
        <v>1600</v>
      </c>
      <c r="M4" s="13" t="s">
        <v>79</v>
      </c>
      <c r="N4" s="9">
        <f>COUNTIF('Responses N=171'!AQ:AQ,$M4)/171</f>
        <v>0.18128654970760233</v>
      </c>
      <c r="O4" s="9">
        <f>COUNTIF('Responses N=171'!AR:AR,$M4)/171</f>
        <v>0.14035087719298245</v>
      </c>
      <c r="P4" s="9">
        <f>COUNTIF('Responses N=171'!AS:AS,$M4)/171</f>
        <v>0.27485380116959063</v>
      </c>
      <c r="Q4" s="9">
        <f>COUNTIF('Responses N=171'!AT:AT,$M4)/171</f>
        <v>0.15204678362573099</v>
      </c>
      <c r="R4" s="9">
        <f>COUNTIF('Responses N=171'!AU:AU,$M4)/171</f>
        <v>7.0175438596491224E-2</v>
      </c>
      <c r="S4" s="9">
        <f>COUNTIF('Responses N=171'!AV:AV,$M4)/171</f>
        <v>0.16959064327485379</v>
      </c>
      <c r="U4" s="39" t="str">
        <f t="array" ref="U4">INDEX('Responses N=171'!$E$2:$E$172, MATCH(0, COUNTIF($U$1:U3,'Responses N=171'!$E$2:$E$172 ), 0))</f>
        <v>Sickness/loss of an immediate family member, Birth of a child</v>
      </c>
      <c r="V4" s="39">
        <f>COUNTIF('Responses N=171'!$E$2:$E$172,'Snapshot N=171'!U4)</f>
        <v>2</v>
      </c>
      <c r="W4" s="32" t="s">
        <v>348</v>
      </c>
      <c r="X4" s="32">
        <f>MODE('Responses N=171'!$F$2:$F$172)</f>
        <v>7</v>
      </c>
      <c r="AC4" t="str">
        <f t="array" ref="AC4">INDEX('Responses N=171'!$L$2:$L$172, MATCH(0, COUNTIF($AC$1:AC3,'Responses N=171'!$L$2:$L$172 ), 0))</f>
        <v>House</v>
      </c>
      <c r="AD4">
        <f t="array" ref="AD4">COUNTIF('Responses N=171'!$L$2:$L$172,'Snapshot N=171'!AC4)</f>
        <v>55</v>
      </c>
      <c r="AF4" s="34" t="s">
        <v>236</v>
      </c>
      <c r="AG4" s="34">
        <f>COUNTBLANK('Responses N=171'!$N$2:$N$172)</f>
        <v>4</v>
      </c>
      <c r="AH4" t="s">
        <v>348</v>
      </c>
      <c r="AI4" s="54">
        <f>MODE('Responses N=171'!$Q$2:$Q$172)</f>
        <v>500</v>
      </c>
      <c r="AJ4" t="s">
        <v>236</v>
      </c>
      <c r="AK4">
        <f>COUNTBLANK('Responses N=171'!$T$2:$T$172)</f>
        <v>1</v>
      </c>
      <c r="AL4" t="s">
        <v>236</v>
      </c>
      <c r="AM4">
        <f>COUNTBLANK('Responses N=171'!$U$2:$U$172)</f>
        <v>1</v>
      </c>
      <c r="AN4" t="s">
        <v>236</v>
      </c>
      <c r="AO4">
        <f>COUNTBLANK('Responses N=171'!$V$2:$V$172)</f>
        <v>3</v>
      </c>
      <c r="AP4" t="s">
        <v>348</v>
      </c>
      <c r="AQ4" s="54">
        <f>MODE('Responses N=171'!$X$2:$X$172)</f>
        <v>100</v>
      </c>
      <c r="AW4" t="s">
        <v>348</v>
      </c>
      <c r="AX4" s="54">
        <f>MODE('Responses N=171'!$AF$2:$AF$172)</f>
        <v>0</v>
      </c>
      <c r="AY4" t="s">
        <v>348</v>
      </c>
      <c r="AZ4" s="54">
        <f>MODE('Responses N=171'!$AG$2:$AG$172)</f>
        <v>0</v>
      </c>
      <c r="BA4" t="s">
        <v>236</v>
      </c>
      <c r="BB4">
        <f>COUNTBLANK('Responses N=171'!$AH$2:$AH$172)</f>
        <v>1</v>
      </c>
      <c r="BC4" t="s">
        <v>348</v>
      </c>
      <c r="BD4" s="54">
        <f>MODE('Responses N=171'!$AI$2:$AI$172)</f>
        <v>10000</v>
      </c>
      <c r="BF4" t="s">
        <v>236</v>
      </c>
      <c r="BG4">
        <f>COUNTBLANK('Responses N=171'!$AK$2:$AK$172)</f>
        <v>3</v>
      </c>
      <c r="BH4" t="s">
        <v>348</v>
      </c>
      <c r="BI4" s="54">
        <f>MODE('Responses N=171'!$AM$2:$AM$172)</f>
        <v>30000</v>
      </c>
      <c r="BJ4" t="str">
        <f t="array" ref="BJ4">INDEX('Responses N=171'!$AN$2:$AN$172, MATCH(0, COUNTIF($BJ$1:BJ3,'Responses N=171'!$AN$2:$AN$172 ), 0))</f>
        <v>Instructor</v>
      </c>
      <c r="BK4">
        <f t="array" ref="BK4">COUNTIF('Responses N=171'!$AN$2:$AN$172,'Snapshot N=171'!BJ4)</f>
        <v>16</v>
      </c>
      <c r="BL4" t="str">
        <f t="array" ref="BL4">INDEX('Responses N=171'!$AO$2:$AO$172, MATCH(0, COUNTIF($BL$1:BL3,'Responses N=171'!$AO$2:$AO$172 ), 0))</f>
        <v>Instructor</v>
      </c>
      <c r="BM4">
        <f t="array" ref="BM4">COUNTIF('Responses N=171'!$AO$2:$AO$172,'Snapshot N=171'!BL4)</f>
        <v>20</v>
      </c>
      <c r="BN4" t="str">
        <f t="array" ref="BN4">INDEX('Responses N=171'!$AP$2:$AP$172, MATCH(0, COUNTIF($BN$1:BN3,'Responses N=171'!$AP$2:$AP$172 ), 0))</f>
        <v>Research Assistant</v>
      </c>
      <c r="BO4">
        <f t="array" ref="BO4">COUNTIF('Responses N=171'!$AP$2:$AP$172,'Snapshot N=171'!BN4)</f>
        <v>25</v>
      </c>
      <c r="BP4" s="31">
        <f t="array" ref="BP4">INDEX('Responses N=171'!$AY$2:$AY$172, MATCH(0, COUNTIF($BP$1:BP3,'Responses N=171'!$AY$2:$AY$172 ), 0))</f>
        <v>0.8</v>
      </c>
      <c r="BQ4">
        <f t="array" ref="BQ4">COUNTIF('Responses N=171'!$AY$2:$AY$172,'Snapshot N=171'!BP4)</f>
        <v>40</v>
      </c>
      <c r="BR4" s="50" t="s">
        <v>236</v>
      </c>
      <c r="BS4">
        <f>COUNTBLANK('Responses N=171'!$AZ$2:$AZ$172)</f>
        <v>0</v>
      </c>
      <c r="BU4" s="49">
        <f t="array" ref="BU4">INDEX('Responses N=171'!$BA$2:$BA$172, MATCH(0, COUNTIF($BU$1:BU3,'Responses N=171'!$BA$2:$BA$172 ), 0))</f>
        <v>0.375</v>
      </c>
      <c r="BV4">
        <f t="array" ref="BV4">COUNTIF('Responses N=171'!$BA$2:$BA$172,'Snapshot N=171'!BU4)</f>
        <v>1</v>
      </c>
      <c r="BW4" s="55" t="s">
        <v>408</v>
      </c>
      <c r="BX4" s="56">
        <v>65</v>
      </c>
      <c r="BY4" s="49" t="str">
        <f t="array" ref="BY4">INDEX('Responses N=171'!$BE$2:$BE$172, MATCH(0, COUNTIF($BY$1:BY3,'Responses N=171'!$BE$2:$BE$172 ), 0))</f>
        <v>Yes</v>
      </c>
      <c r="BZ4">
        <f t="array" ref="BZ4">COUNTIF('Responses N=171'!$BE$2:$BE$172,'Snapshot N=171'!BY4)</f>
        <v>43</v>
      </c>
      <c r="CA4" s="31">
        <f>BZ4/117</f>
        <v>0.36752136752136755</v>
      </c>
      <c r="CB4" s="49" t="str">
        <f t="array" ref="CB4">INDEX('Responses N=171'!$BF$2:$BF$172, MATCH(0, COUNTIF($CB$1:CB3,'Responses N=171'!$BF$2:$BF$172 ), 0))</f>
        <v>Current summer appointment through university does not pay enough, Get more experience</v>
      </c>
      <c r="CC4">
        <f t="array" ref="CC4">COUNTIF('Responses N=171'!$BF$2:$BF$172,'Snapshot N=171'!CB4)</f>
        <v>3</v>
      </c>
      <c r="CD4" t="s">
        <v>348</v>
      </c>
      <c r="CE4">
        <f>MODE('Responses N=171'!$BG$2:$BG$172)</f>
        <v>5</v>
      </c>
      <c r="CF4" s="49" t="str">
        <f t="array" ref="CF4">INDEX('Responses N=171'!$BI$2:$BI$172, MATCH(0, COUNTIF($CF$1:CF3,'Responses N=171'!$BI$2:$BI$172 ), 0))</f>
        <v>3/1</v>
      </c>
      <c r="CG4">
        <f t="array" ref="CG4">COUNTIF('Responses N=171'!$BI$2:$BI$172,'Snapshot N=171'!CF4)</f>
        <v>6</v>
      </c>
      <c r="CH4" s="55" t="s">
        <v>420</v>
      </c>
      <c r="CI4" s="56">
        <v>1</v>
      </c>
      <c r="CJ4" s="60">
        <v>8.5470085470085479E-3</v>
      </c>
      <c r="CK4" s="49" t="str">
        <f t="array" ref="CK4">INDEX('Responses N=171'!$BK$2:$BK$172, MATCH(0, COUNTIF($CK$1:CK3,'Responses N=171'!$BK$2:$BK$172 ), 0))</f>
        <v>Yes</v>
      </c>
      <c r="CL4">
        <f t="array" ref="CL4">COUNTIF('Responses N=171'!$BK$2:$BK$172,'Snapshot N=171'!CK4)</f>
        <v>77</v>
      </c>
      <c r="CM4" s="31">
        <f>CL4/117</f>
        <v>0.65811965811965811</v>
      </c>
      <c r="CN4" s="49" t="str">
        <f t="array" ref="CN4">INDEX('Responses N=171'!$BC$2:$BC$172, MATCH(0, COUNTIF($CN$1:CN3,'Responses N=171'!$BC$2:$BC$172 ), 0))</f>
        <v>Yes</v>
      </c>
      <c r="CO4">
        <f t="array" ref="CO4">COUNTIF('Responses N=171'!$BC$2:$BC$172,'Snapshot N=171'!CN4)</f>
        <v>30</v>
      </c>
      <c r="CP4" t="s">
        <v>348</v>
      </c>
      <c r="CQ4">
        <f>MODE('Responses N=171'!$BD$2:$BD$172)</f>
        <v>5</v>
      </c>
      <c r="CR4" s="49" t="str">
        <f t="array" ref="CR4">INDEX('Responses N=171'!$BL$2:$BL$172, MATCH(0, COUNTIF($CR$1:CR3,'Responses N=171'!$BL$2:$BL$172 ), 0))</f>
        <v>4/14</v>
      </c>
      <c r="CS4">
        <f t="array" ref="CS4">COUNTIF('Responses N=171'!$BL$2:$BL$172,'Snapshot N=171'!CR4)</f>
        <v>1</v>
      </c>
      <c r="CT4" s="49" t="s">
        <v>426</v>
      </c>
      <c r="CU4">
        <v>1</v>
      </c>
      <c r="CV4" s="31">
        <f>CU4/54</f>
        <v>1.8518518518518517E-2</v>
      </c>
      <c r="CX4" s="49" t="s">
        <v>66</v>
      </c>
      <c r="CY4">
        <v>18</v>
      </c>
      <c r="CZ4" s="50" t="s">
        <v>236</v>
      </c>
      <c r="DA4">
        <f>COUNTBLANK('Responses N=171'!$BH$2:$BH$172)</f>
        <v>0</v>
      </c>
      <c r="DB4" t="s">
        <v>348</v>
      </c>
      <c r="DC4">
        <f>MODE('Responses N=171'!$BD$2:$BD$172,'Responses N=171'!$BG$2:$BG$172)</f>
        <v>5</v>
      </c>
      <c r="DD4">
        <f>MODE('Responses N=171'!BO4:BO174)</f>
        <v>5</v>
      </c>
    </row>
    <row r="5" spans="1:108" ht="16">
      <c r="A5" s="18" t="str">
        <f t="array" ref="A5">INDEX('Responses N=171'!$B$2:$B$172, MATCH(0, COUNTIF($A$1:A4,'Responses N=171'!$B$2:$B$172 ), 0))</f>
        <v>Education</v>
      </c>
      <c r="B5" s="18">
        <f>COUNTIF('Responses N=171'!$B$2:$B$172,'Snapshot N=171'!A5)</f>
        <v>5</v>
      </c>
      <c r="E5" s="24" t="str">
        <f t="array" ref="E5">INDEX('Responses N=171'!$D$2:$D$172, MATCH(0, COUNTIF($E$1:E4,'Responses N=171'!$D$2:$D$172 ), 0))</f>
        <v>0.75 FTE (30 hours)</v>
      </c>
      <c r="F5" s="24">
        <f>COUNTIF('Responses N=171'!$D$2:$D$172,'Snapshot N=171'!E5)</f>
        <v>5</v>
      </c>
      <c r="G5" s="43" t="s">
        <v>236</v>
      </c>
      <c r="H5" s="43">
        <f>COUNTBLANK('Responses N=171'!$G$2:$G$172)</f>
        <v>2</v>
      </c>
      <c r="K5" s="40" t="s">
        <v>236</v>
      </c>
      <c r="L5" s="61">
        <f>COUNTBLANK('Responses N=171'!$W$2:$W$172)</f>
        <v>10</v>
      </c>
      <c r="M5" s="13" t="s">
        <v>77</v>
      </c>
      <c r="N5" s="9">
        <f>COUNTIF('Responses N=171'!AQ:AQ,$M5)/171</f>
        <v>9.9415204678362568E-2</v>
      </c>
      <c r="O5" s="9">
        <f>COUNTIF('Responses N=171'!AR:AR,$M5)/171</f>
        <v>2.9239766081871343E-2</v>
      </c>
      <c r="P5" s="9">
        <f>COUNTIF('Responses N=171'!AS:AS,$M5)/171</f>
        <v>0.21052631578947367</v>
      </c>
      <c r="Q5" s="9">
        <f>COUNTIF('Responses N=171'!AT:AT,$M5)/171</f>
        <v>0.19883040935672514</v>
      </c>
      <c r="R5" s="9">
        <f>COUNTIF('Responses N=171'!AU:AU,$M5)/171</f>
        <v>0.19883040935672514</v>
      </c>
      <c r="S5" s="9">
        <f>COUNTIF('Responses N=171'!AV:AV,$M5)/171</f>
        <v>0.22222222222222221</v>
      </c>
      <c r="U5" s="39" t="str">
        <f t="array" ref="U5">INDEX('Responses N=171'!$E$2:$E$172, MATCH(0, COUNTIF($U$1:U4,'Responses N=171'!$E$2:$E$172 ), 0))</f>
        <v>Sickness/loss of an immediate family member</v>
      </c>
      <c r="V5" s="39">
        <f>COUNTIF('Responses N=171'!$E$2:$E$172,'Snapshot N=171'!U5)</f>
        <v>20</v>
      </c>
      <c r="W5" s="32" t="s">
        <v>236</v>
      </c>
      <c r="X5" s="32">
        <f>COUNTBLANK('Responses N=171'!$F$2:$F$172)</f>
        <v>90</v>
      </c>
      <c r="AC5" t="str">
        <f t="array" ref="AC5">INDEX('Responses N=171'!$L$2:$L$172, MATCH(0, COUNTIF($AC$1:AC4,'Responses N=171'!$L$2:$L$172 ), 0))</f>
        <v>Mobile home</v>
      </c>
      <c r="AD5">
        <f t="array" ref="AD5">COUNTIF('Responses N=171'!$L$2:$L$172,'Snapshot N=171'!AC5)</f>
        <v>1</v>
      </c>
      <c r="AH5" t="s">
        <v>236</v>
      </c>
      <c r="AI5">
        <f>COUNTBLANK('Responses N=171'!$Q$2:$Q$172)</f>
        <v>3</v>
      </c>
      <c r="AP5" t="s">
        <v>236</v>
      </c>
      <c r="AQ5">
        <f>COUNTBLANK('Responses N=171'!$X$2:$X$172)</f>
        <v>9</v>
      </c>
      <c r="AW5" t="s">
        <v>236</v>
      </c>
      <c r="AX5">
        <f>COUNTBLANK('Responses N=171'!$AF$2:$AF$172)</f>
        <v>15</v>
      </c>
      <c r="AY5" t="s">
        <v>236</v>
      </c>
      <c r="AZ5">
        <f>COUNTBLANK('Responses N=171'!$AG$2:$AG$172)</f>
        <v>26</v>
      </c>
      <c r="BC5" t="s">
        <v>236</v>
      </c>
      <c r="BD5">
        <f>COUNTBLANK('Responses N=171'!$AI$2:$AI$172)</f>
        <v>103</v>
      </c>
      <c r="BH5" t="s">
        <v>236</v>
      </c>
      <c r="BI5">
        <f>COUNTBLANK('Responses N=171'!$AM$2:$AM$172)</f>
        <v>82</v>
      </c>
      <c r="BJ5" t="str">
        <f t="array" ref="BJ5">INDEX('Responses N=171'!$AN$2:$AN$172, MATCH(0, COUNTIF($BJ$1:BJ4,'Responses N=171'!$AN$2:$AN$172 ), 0))</f>
        <v>writing my qualifying exams this summer</v>
      </c>
      <c r="BK5">
        <f t="array" ref="BK5">COUNTIF('Responses N=171'!$AN$2:$AN$172,'Snapshot N=171'!BJ5)</f>
        <v>1</v>
      </c>
      <c r="BL5" t="str">
        <f t="array" ref="BL5">INDEX('Responses N=171'!$AO$2:$AO$172, MATCH(0, COUNTIF($BL$1:BL4,'Responses N=171'!$AO$2:$AO$172 ), 0))</f>
        <v>Research Assistant</v>
      </c>
      <c r="BM5">
        <f t="array" ref="BM5">COUNTIF('Responses N=171'!$AO$2:$AO$172,'Snapshot N=171'!BL5)</f>
        <v>24</v>
      </c>
      <c r="BN5" t="str">
        <f t="array" ref="BN5">INDEX('Responses N=171'!$AP$2:$AP$172, MATCH(0, COUNTIF($BN$1:BN4,'Responses N=171'!$AP$2:$AP$172 ), 0))</f>
        <v>Instructor</v>
      </c>
      <c r="BO5">
        <f t="array" ref="BO5">COUNTIF('Responses N=171'!$AP$2:$AP$172,'Snapshot N=171'!BN5)</f>
        <v>16</v>
      </c>
      <c r="BP5" s="31">
        <f t="array" ref="BP5">INDEX('Responses N=171'!$AY$2:$AY$172, MATCH(0, COUNTIF($BP$1:BP4,'Responses N=171'!$AY$2:$AY$172 ), 0))</f>
        <v>0</v>
      </c>
      <c r="BQ5">
        <f t="array" ref="BQ5">COUNTIF('Responses N=171'!$AY$2:$AY$172,'Snapshot N=171'!BP5)</f>
        <v>0</v>
      </c>
      <c r="BR5" s="49"/>
      <c r="BU5" s="49" t="str">
        <f t="array" ref="BU5">INDEX('Responses N=171'!$BA$2:$BA$172, MATCH(0, COUNTIF($BU$1:BU4,'Responses N=171'!$BA$2:$BA$172 ), 0))</f>
        <v>0.5 FTE (20 hours)</v>
      </c>
      <c r="BV5">
        <f t="array" ref="BV5">COUNTIF('Responses N=171'!$BA$2:$BA$172,'Snapshot N=171'!BU5)</f>
        <v>60</v>
      </c>
      <c r="BW5" s="55" t="s">
        <v>410</v>
      </c>
      <c r="BX5" s="56">
        <v>8</v>
      </c>
      <c r="BY5" s="49" t="s">
        <v>236</v>
      </c>
      <c r="BZ5">
        <f>COUNTBLANK('Responses N=171'!$BE$2:$BE$172)</f>
        <v>54</v>
      </c>
      <c r="CB5" s="49" t="str">
        <f t="array" ref="CB5">INDEX('Responses N=171'!$BF$2:$BF$172, MATCH(0, COUNTIF($CB$1:CB4,'Responses N=171'!$BF$2:$BF$172 ), 0))</f>
        <v>Get more experience, contract work with CDC</v>
      </c>
      <c r="CC5">
        <f t="array" ref="CC5">COUNTIF('Responses N=171'!$BF$2:$BF$172,'Snapshot N=171'!CB5)</f>
        <v>1</v>
      </c>
      <c r="CF5" s="49" t="str">
        <f t="array" ref="CF5">INDEX('Responses N=171'!$BI$2:$BI$172, MATCH(0, COUNTIF($CF$1:CF4,'Responses N=171'!$BI$2:$BI$172 ), 0))</f>
        <v>3/18</v>
      </c>
      <c r="CG5">
        <f t="array" ref="CG5">COUNTIF('Responses N=171'!$BI$2:$BI$172,'Snapshot N=171'!CF5)</f>
        <v>1</v>
      </c>
      <c r="CH5" s="55" t="s">
        <v>419</v>
      </c>
      <c r="CI5" s="56">
        <v>5</v>
      </c>
      <c r="CJ5" s="60">
        <v>4.2735042735042736E-2</v>
      </c>
      <c r="CK5" s="49" t="s">
        <v>236</v>
      </c>
      <c r="CL5" s="45">
        <v>2</v>
      </c>
      <c r="CN5" s="49" t="s">
        <v>236</v>
      </c>
      <c r="CO5">
        <f>COUNTBLANK('Responses N=171'!$BC$2:$BC$172)</f>
        <v>117</v>
      </c>
      <c r="CR5" s="49" t="str">
        <f t="array" ref="CR5">INDEX('Responses N=171'!$BL$2:$BL$172, MATCH(0, COUNTIF($CR$1:CR4,'Responses N=171'!$BL$2:$BL$172 ), 0))</f>
        <v>1/1</v>
      </c>
      <c r="CS5">
        <f t="array" ref="CS5">COUNTIF('Responses N=171'!$BL$2:$BL$172,'Snapshot N=171'!CR5)</f>
        <v>1</v>
      </c>
      <c r="CT5" s="49" t="s">
        <v>420</v>
      </c>
      <c r="CU5">
        <v>3</v>
      </c>
      <c r="CV5" s="31">
        <f>CU5/54</f>
        <v>5.5555555555555552E-2</v>
      </c>
      <c r="CX5" s="50" t="s">
        <v>236</v>
      </c>
      <c r="CY5">
        <v>4</v>
      </c>
      <c r="CZ5" s="49"/>
      <c r="DB5" t="s">
        <v>241</v>
      </c>
      <c r="DC5" t="s">
        <v>235</v>
      </c>
      <c r="DD5" t="s">
        <v>405</v>
      </c>
    </row>
    <row r="6" spans="1:108" ht="16">
      <c r="A6" s="18" t="s">
        <v>236</v>
      </c>
      <c r="B6" s="18">
        <f>COUNTBLANK('Responses N=171'!$B$2:$B$172)</f>
        <v>1</v>
      </c>
      <c r="E6" s="24">
        <f t="array" ref="E6">INDEX('Responses N=171'!$D$2:$D$172, MATCH(0, COUNTIF($E$1:E5,'Responses N=171'!$D$2:$D$172 ), 0))</f>
        <v>0.73</v>
      </c>
      <c r="F6" s="24">
        <f>COUNTIF('Responses N=171'!$D$2:$D$172,'Snapshot N=171'!E6)</f>
        <v>1</v>
      </c>
      <c r="G6" s="43"/>
      <c r="H6" s="43"/>
      <c r="M6" s="13" t="s">
        <v>74</v>
      </c>
      <c r="N6" s="9">
        <f>COUNTIF('Responses N=171'!AQ:AQ,$M6)/171</f>
        <v>4.6783625730994149E-2</v>
      </c>
      <c r="O6" s="9">
        <f>COUNTIF('Responses N=171'!AR:AR,$M6)/171</f>
        <v>4.0935672514619881E-2</v>
      </c>
      <c r="P6" s="9">
        <f>COUNTIF('Responses N=171'!AS:AS,$M6)/171</f>
        <v>0.13450292397660818</v>
      </c>
      <c r="Q6" s="9">
        <f>COUNTIF('Responses N=171'!AT:AT,$M6)/171</f>
        <v>0.30409356725146197</v>
      </c>
      <c r="R6" s="9">
        <f>COUNTIF('Responses N=171'!AU:AU,$M6)/171</f>
        <v>0.21052631578947367</v>
      </c>
      <c r="S6" s="9">
        <f>COUNTIF('Responses N=171'!AV:AV,$M6)/171</f>
        <v>0.18128654970760233</v>
      </c>
      <c r="U6" s="39" t="str">
        <f t="array" ref="U6">INDEX('Responses N=171'!$E$2:$E$172, MATCH(0, COUNTIF($U$1:U5,'Responses N=171'!$E$2:$E$172 ), 0))</f>
        <v>Personal injury or prolonged sickness</v>
      </c>
      <c r="V6" s="39">
        <f>COUNTIF('Responses N=171'!$E$2:$E$172,'Snapshot N=171'!U6)</f>
        <v>15</v>
      </c>
      <c r="AC6" t="str">
        <f t="array" ref="AC6">INDEX('Responses N=171'!$L$2:$L$172, MATCH(0, COUNTIF($AC$1:AC5,'Responses N=171'!$L$2:$L$172 ), 0))</f>
        <v>Townhome</v>
      </c>
      <c r="AD6">
        <f t="array" ref="AD6">COUNTIF('Responses N=171'!$L$2:$L$172,'Snapshot N=171'!AC6)</f>
        <v>1</v>
      </c>
      <c r="BJ6" t="str">
        <f t="array" ref="BJ6">INDEX('Responses N=171'!$AN$2:$AN$172, MATCH(0, COUNTIF($BJ$1:BJ5,'Responses N=171'!$AN$2:$AN$172 ), 0))</f>
        <v>Research Assistant</v>
      </c>
      <c r="BK6">
        <f t="array" ref="BK6">COUNTIF('Responses N=171'!$AN$2:$AN$172,'Snapshot N=171'!BJ6)</f>
        <v>35</v>
      </c>
      <c r="BL6" t="str">
        <f t="array" ref="BL6">INDEX('Responses N=171'!$AO$2:$AO$172, MATCH(0, COUNTIF($BL$1:BL5,'Responses N=171'!$AO$2:$AO$172 ), 0))</f>
        <v>TA and GA</v>
      </c>
      <c r="BM6">
        <f t="array" ref="BM6">COUNTIF('Responses N=171'!$AO$2:$AO$172,'Snapshot N=171'!BL6)</f>
        <v>1</v>
      </c>
      <c r="BN6" t="str">
        <f t="array" ref="BN6">INDEX('Responses N=171'!$AP$2:$AP$172, MATCH(0, COUNTIF($BN$1:BN5,'Responses N=171'!$AP$2:$AP$172 ), 0))</f>
        <v>Half RA Half TA</v>
      </c>
      <c r="BO6">
        <f t="array" ref="BO6">COUNTIF('Responses N=171'!$AP$2:$AP$172,'Snapshot N=171'!BN6)</f>
        <v>1</v>
      </c>
      <c r="BP6" s="31">
        <f t="array" ref="BP6">INDEX('Responses N=171'!$AY$2:$AY$172, MATCH(0, COUNTIF($BP$1:BP5,'Responses N=171'!$AY$2:$AY$172 ), 0))</f>
        <v>0.3</v>
      </c>
      <c r="BQ6">
        <f t="array" ref="BQ6">COUNTIF('Responses N=171'!$AY$2:$AY$172,'Snapshot N=171'!BP6)</f>
        <v>1</v>
      </c>
      <c r="BU6" s="49" t="str">
        <f t="array" ref="BU6">INDEX('Responses N=171'!$BA$2:$BA$172, MATCH(0, COUNTIF($BU$1:BU5,'Responses N=171'!$BA$2:$BA$172 ), 0))</f>
        <v>1.0 FTE (40 hours)</v>
      </c>
      <c r="BV6">
        <f t="array" ref="BV6">COUNTIF('Responses N=171'!$BA$2:$BA$172,'Snapshot N=171'!BU6)</f>
        <v>3</v>
      </c>
      <c r="BW6" s="55" t="s">
        <v>409</v>
      </c>
      <c r="BX6" s="56">
        <v>4</v>
      </c>
      <c r="BY6" s="49"/>
      <c r="CB6" s="49" t="str">
        <f t="array" ref="CB6">INDEX('Responses N=171'!$BF$2:$BF$172, MATCH(0, COUNTIF($CB$1:CB5,'Responses N=171'!$BF$2:$BF$172 ), 0))</f>
        <v>All of the above</v>
      </c>
      <c r="CC6">
        <f t="array" ref="CC6">COUNTIF('Responses N=171'!$BF$2:$BF$172,'Snapshot N=171'!CB6)</f>
        <v>1</v>
      </c>
      <c r="CF6" s="49" t="str">
        <f t="array" ref="CF6">INDEX('Responses N=171'!$BI$2:$BI$172, MATCH(0, COUNTIF($CF$1:CF5,'Responses N=171'!$BI$2:$BI$172 ), 0))</f>
        <v>4/1</v>
      </c>
      <c r="CG6">
        <f t="array" ref="CG6">COUNTIF('Responses N=171'!$BI$2:$BI$172,'Snapshot N=171'!CF6)</f>
        <v>12</v>
      </c>
      <c r="CH6" s="55" t="s">
        <v>417</v>
      </c>
      <c r="CI6" s="56">
        <v>30</v>
      </c>
      <c r="CJ6" s="60">
        <v>0.25641025641025639</v>
      </c>
      <c r="CK6" s="49"/>
      <c r="CN6" s="49"/>
      <c r="CR6" s="49" t="str">
        <f t="array" ref="CR6">INDEX('Responses N=171'!$BL$2:$BL$172, MATCH(0, COUNTIF($CR$1:CR5,'Responses N=171'!$BL$2:$BL$172 ), 0))</f>
        <v>4/15</v>
      </c>
      <c r="CS6">
        <f t="array" ref="CS6">COUNTIF('Responses N=171'!$BL$2:$BL$172,'Snapshot N=171'!CR6)</f>
        <v>4</v>
      </c>
      <c r="CT6" s="49" t="s">
        <v>419</v>
      </c>
      <c r="CU6">
        <v>6</v>
      </c>
      <c r="CV6" s="31">
        <f t="shared" ref="CV6:CV10" si="0">CU6/54</f>
        <v>0.1111111111111111</v>
      </c>
      <c r="CX6" s="49"/>
      <c r="DB6">
        <v>1</v>
      </c>
      <c r="DC6">
        <f>COUNTIF('Responses N=171'!BO:BO,'Snapshot N=171'!DB6)</f>
        <v>3</v>
      </c>
      <c r="DD6" s="31">
        <f>DC6/171</f>
        <v>1.7543859649122806E-2</v>
      </c>
    </row>
    <row r="7" spans="1:108" ht="16">
      <c r="A7" s="18"/>
      <c r="B7" s="18"/>
      <c r="E7" s="24">
        <f t="array" ref="E7">INDEX('Responses N=171'!$D$2:$D$172, MATCH(0, COUNTIF($E$1:E6,'Responses N=171'!$D$2:$D$172 ), 0))</f>
        <v>0.625</v>
      </c>
      <c r="F7" s="24">
        <f>COUNTIF('Responses N=171'!$D$2:$D$172,'Snapshot N=171'!E7)</f>
        <v>1</v>
      </c>
      <c r="M7" s="13" t="s">
        <v>78</v>
      </c>
      <c r="N7" s="9">
        <f>COUNTIF('Responses N=171'!AQ:AQ,$M7)/171</f>
        <v>4.0935672514619881E-2</v>
      </c>
      <c r="O7" s="9">
        <f>COUNTIF('Responses N=171'!AR:AR,$M7)/171</f>
        <v>0</v>
      </c>
      <c r="P7" s="9">
        <f>COUNTIF('Responses N=171'!AS:AS,$M7)/171</f>
        <v>0.15204678362573099</v>
      </c>
      <c r="Q7" s="9">
        <f>COUNTIF('Responses N=171'!AT:AT,$M7)/171</f>
        <v>0.25146198830409355</v>
      </c>
      <c r="R7" s="9">
        <f>COUNTIF('Responses N=171'!AU:AU,$M7)/171</f>
        <v>0.42690058479532161</v>
      </c>
      <c r="S7" s="9">
        <f>COUNTIF('Responses N=171'!AV:AV,$M7)/171</f>
        <v>7.6023391812865493E-2</v>
      </c>
      <c r="U7" s="39" t="str">
        <f t="array" ref="U7">INDEX('Responses N=171'!$E$2:$E$172, MATCH(0, COUNTIF($U$1:U6,'Responses N=171'!$E$2:$E$172 ), 0))</f>
        <v>Sickness/loss of an immediate family member, Exams</v>
      </c>
      <c r="V7" s="39">
        <f>COUNTIF('Responses N=171'!$E$2:$E$172,'Snapshot N=171'!U7)</f>
        <v>1</v>
      </c>
      <c r="AC7" t="str">
        <f t="array" ref="AC7">INDEX('Responses N=171'!$L$2:$L$172, MATCH(0, COUNTIF($AC$1:AC6,'Responses N=171'!$L$2:$L$172 ), 0))</f>
        <v>International Field Site Housing</v>
      </c>
      <c r="AD7">
        <f t="array" ref="AD7">COUNTIF('Responses N=171'!$L$2:$L$172,'Snapshot N=171'!AC7)</f>
        <v>1</v>
      </c>
      <c r="BJ7" t="str">
        <f t="array" ref="BJ7">INDEX('Responses N=171'!$AN$2:$AN$172, MATCH(0, COUNTIF($BJ$1:BJ6,'Responses N=171'!$AN$2:$AN$172 ), 0))</f>
        <v>Adjunct</v>
      </c>
      <c r="BK7">
        <f t="array" ref="BK7">COUNTIF('Responses N=171'!$AN$2:$AN$172,'Snapshot N=171'!BJ7)</f>
        <v>3</v>
      </c>
      <c r="BL7" t="str">
        <f t="array" ref="BL7">INDEX('Responses N=171'!$AO$2:$AO$172, MATCH(0, COUNTIF($BL$1:BL6,'Responses N=171'!$AO$2:$AO$172 ), 0))</f>
        <v>TA and RA</v>
      </c>
      <c r="BM7">
        <f t="array" ref="BM7">COUNTIF('Responses N=171'!$AO$2:$AO$172,'Snapshot N=171'!BL7)</f>
        <v>1</v>
      </c>
      <c r="BN7" t="str">
        <f t="array" ref="BN7">INDEX('Responses N=171'!$AP$2:$AP$172, MATCH(0, COUNTIF($BN$1:BN6,'Responses N=171'!$AP$2:$AP$172 ), 0))</f>
        <v>TA and GA</v>
      </c>
      <c r="BO7">
        <f t="array" ref="BO7">COUNTIF('Responses N=171'!$AP$2:$AP$172,'Snapshot N=171'!BN7)</f>
        <v>1</v>
      </c>
      <c r="BP7" s="31">
        <f t="array" ref="BP7">INDEX('Responses N=171'!$AY$2:$AY$172, MATCH(0, COUNTIF($BP$1:BP6,'Responses N=171'!$AY$2:$AY$172 ), 0))</f>
        <v>0.94</v>
      </c>
      <c r="BQ7">
        <f t="array" ref="BQ7">COUNTIF('Responses N=171'!$AY$2:$AY$172,'Snapshot N=171'!BP7)</f>
        <v>2</v>
      </c>
      <c r="BU7" s="49" t="str">
        <f t="array" ref="BU7">INDEX('Responses N=171'!$BA$2:$BA$172, MATCH(0, COUNTIF($BU$1:BU6,'Responses N=171'!$BA$2:$BA$172 ), 0))</f>
        <v>0.75 FTE (30 hours)</v>
      </c>
      <c r="BV7">
        <f t="array" ref="BV7">COUNTIF('Responses N=171'!$BA$2:$BA$172,'Snapshot N=171'!BU7)</f>
        <v>4</v>
      </c>
      <c r="BW7" s="49" t="str">
        <f t="array" ref="BW7">INDEX('Responses N=171'!$BB$2:$BB$172, MATCH(0, COUNTIF($BW$1:BW5,'Responses N=171'!$BB$2:$BB$172 ), 0))</f>
        <v>More than 0.75 FTE, not exceeding 1.0 FTE (40 hours)</v>
      </c>
      <c r="BX7">
        <f t="array" ref="BX7">COUNTIF('Responses N=171'!$BB$2:$BB$172,'Snapshot N=171'!BW7)</f>
        <v>4</v>
      </c>
      <c r="BY7" s="49"/>
      <c r="BZ7" t="s">
        <v>403</v>
      </c>
      <c r="CB7" s="49" t="str">
        <f t="array" ref="CB7">INDEX('Responses N=171'!$BF$2:$BF$172, MATCH(0, COUNTIF($CB$1:CB6,'Responses N=171'!$BF$2:$BF$172 ), 0))</f>
        <v>N/A</v>
      </c>
      <c r="CC7">
        <f t="array" ref="CC7">COUNTIF('Responses N=171'!$BF$2:$BF$172,'Snapshot N=171'!CB7)</f>
        <v>1</v>
      </c>
      <c r="CF7" s="49" t="str">
        <f t="array" ref="CF7">INDEX('Responses N=171'!$BI$2:$BI$172, MATCH(0, COUNTIF($CF$1:CF6,'Responses N=171'!$BI$2:$BI$172 ), 0))</f>
        <v>5/6</v>
      </c>
      <c r="CG7">
        <f t="array" ref="CG7">COUNTIF('Responses N=171'!$BI$2:$BI$172,'Snapshot N=171'!CF7)</f>
        <v>2</v>
      </c>
      <c r="CH7" s="55" t="s">
        <v>416</v>
      </c>
      <c r="CI7" s="56">
        <v>45</v>
      </c>
      <c r="CJ7" s="60">
        <v>0.38461538461538464</v>
      </c>
      <c r="CK7" s="49"/>
      <c r="CO7" t="s">
        <v>398</v>
      </c>
      <c r="CR7" s="49" t="str">
        <f t="array" ref="CR7">INDEX('Responses N=171'!$BL$2:$BL$172, MATCH(0, COUNTIF($CR$1:CR6,'Responses N=171'!$BL$2:$BL$172 ), 0))</f>
        <v>2/1</v>
      </c>
      <c r="CS7">
        <f t="array" ref="CS7">COUNTIF('Responses N=171'!$BL$2:$BL$172,'Snapshot N=171'!CR7)</f>
        <v>3</v>
      </c>
      <c r="CT7" s="49" t="s">
        <v>417</v>
      </c>
      <c r="CU7">
        <v>6</v>
      </c>
      <c r="CV7" s="31">
        <f t="shared" si="0"/>
        <v>0.1111111111111111</v>
      </c>
      <c r="CX7" s="49"/>
      <c r="CY7" t="s">
        <v>398</v>
      </c>
      <c r="DB7">
        <v>2</v>
      </c>
      <c r="DC7">
        <f>COUNTIF('Responses N=171'!BO:BO,'Snapshot N=171'!DB7)</f>
        <v>3</v>
      </c>
      <c r="DD7" s="31">
        <f t="shared" ref="DD7:DD10" si="1">DC7/171</f>
        <v>1.7543859649122806E-2</v>
      </c>
    </row>
    <row r="8" spans="1:108" ht="17" thickBot="1">
      <c r="A8" s="18"/>
      <c r="B8" s="18"/>
      <c r="E8" s="24">
        <f t="array" ref="E8">INDEX('Responses N=171'!$D$2:$D$172, MATCH(0, COUNTIF($E$1:E7,'Responses N=171'!$D$2:$D$172 ), 0))</f>
        <v>0.67</v>
      </c>
      <c r="F8" s="24">
        <f>COUNTIF('Responses N=171'!$D$2:$D$172,'Snapshot N=171'!E8)</f>
        <v>1</v>
      </c>
      <c r="M8" s="14" t="s">
        <v>236</v>
      </c>
      <c r="N8" s="15">
        <f>COUNTBLANK('Responses N=171'!$AQ$2:$AQ$172)/171</f>
        <v>0</v>
      </c>
      <c r="O8" s="15">
        <f>COUNTBLANK('Responses N=171'!$AR$2:$AR$172)/171</f>
        <v>0</v>
      </c>
      <c r="P8" s="15">
        <f>COUNTBLANK('Responses N=171'!$AS$2:$AS$172)/171</f>
        <v>0</v>
      </c>
      <c r="Q8" s="15">
        <f>COUNTBLANK('Responses N=171'!$AT$2:$AT$172)/171</f>
        <v>2.9239766081871343E-2</v>
      </c>
      <c r="R8" s="15">
        <f>COUNTBLANK('Responses N=171'!$AU$2:$AU$172)/171</f>
        <v>5.8479532163742687E-3</v>
      </c>
      <c r="S8" s="15">
        <f>COUNTBLANK('Responses N=171'!$AV$2:$AV$172)/171</f>
        <v>0</v>
      </c>
      <c r="U8" s="39" t="str">
        <f t="array" ref="U8">INDEX('Responses N=171'!$E$2:$E$172, MATCH(0, COUNTIF($U$1:U7,'Responses N=171'!$E$2:$E$172 ), 0))</f>
        <v>Birth of a child</v>
      </c>
      <c r="V8" s="39">
        <f>COUNTIF('Responses N=171'!$E$2:$E$172,'Snapshot N=171'!U8)</f>
        <v>5</v>
      </c>
      <c r="AC8" t="str">
        <f t="array" ref="AC8">INDEX('Responses N=171'!$L$2:$L$172, MATCH(0, COUNTIF($AC$1:AC7,'Responses N=171'!$L$2:$L$172 ), 0))</f>
        <v>duplex</v>
      </c>
      <c r="AD8">
        <f t="array" ref="AD8">COUNTIF('Responses N=171'!$L$2:$L$172,'Snapshot N=171'!AC8)</f>
        <v>1</v>
      </c>
      <c r="BJ8" t="str">
        <f t="array" ref="BJ8">INDEX('Responses N=171'!$AN$2:$AN$172, MATCH(0, COUNTIF($BJ$1:BJ7,'Responses N=171'!$AN$2:$AN$172 ), 0))</f>
        <v>Nothing</v>
      </c>
      <c r="BK8">
        <f t="array" ref="BK8">COUNTIF('Responses N=171'!$AN$2:$AN$172,'Snapshot N=171'!BJ8)</f>
        <v>1</v>
      </c>
      <c r="BL8" t="str">
        <f t="array" ref="BL8">INDEX('Responses N=171'!$AO$2:$AO$172, MATCH(0, COUNTIF($BL$1:BL7,'Responses N=171'!$AO$2:$AO$172 ), 0))</f>
        <v>Instructor, TA, and RA</v>
      </c>
      <c r="BM8">
        <f t="array" ref="BM8">COUNTIF('Responses N=171'!$AO$2:$AO$172,'Snapshot N=171'!BL8)</f>
        <v>1</v>
      </c>
      <c r="BN8" t="str">
        <f t="array" ref="BN8">INDEX('Responses N=171'!$AP$2:$AP$172, MATCH(0, COUNTIF($BN$1:BN7,'Responses N=171'!$AP$2:$AP$172 ), 0))</f>
        <v>Other Graduate Assistant</v>
      </c>
      <c r="BO8">
        <f t="array" ref="BO8">COUNTIF('Responses N=171'!$AP$2:$AP$172,'Snapshot N=171'!BN8)</f>
        <v>16</v>
      </c>
      <c r="BP8" s="31">
        <f t="array" ref="BP8">INDEX('Responses N=171'!$AY$2:$AY$172, MATCH(0, COUNTIF($BP$1:BP7,'Responses N=171'!$AY$2:$AY$172 ), 0))</f>
        <v>0.85</v>
      </c>
      <c r="BQ8">
        <f t="array" ref="BQ8">COUNTIF('Responses N=171'!$AY$2:$AY$172,'Snapshot N=171'!BP8)</f>
        <v>5</v>
      </c>
      <c r="BU8" s="49" t="str">
        <f t="array" ref="BU8">INDEX('Responses N=171'!$BA$2:$BA$172, MATCH(0, COUNTIF($BU$1:BU7,'Responses N=171'!$BA$2:$BA$172 ), 0))</f>
        <v>adjunct pay and no enrollment</v>
      </c>
      <c r="BV8">
        <f t="array" ref="BV8">COUNTIF('Responses N=171'!$BA$2:$BA$172,'Snapshot N=171'!BU8)</f>
        <v>1</v>
      </c>
      <c r="BW8" s="49" t="str">
        <f t="array" ref="BW8">INDEX('Responses N=171'!$BB$2:$BB$172, MATCH(0, COUNTIF($BW$1:BW7,'Responses N=171'!$BB$2:$BB$172 ), 0))</f>
        <v>Adjunct</v>
      </c>
      <c r="BX8">
        <f t="array" ref="BX8">COUNTIF('Responses N=171'!$BB$2:$BB$172,'Snapshot N=171'!BW8)</f>
        <v>3</v>
      </c>
      <c r="BY8" s="49"/>
      <c r="CB8" s="49" t="str">
        <f t="array" ref="CB8">INDEX('Responses N=171'!$BF$2:$BF$172, MATCH(0, COUNTIF($CB$1:CB7,'Responses N=171'!$BF$2:$BF$172 ), 0))</f>
        <v>Get more experience</v>
      </c>
      <c r="CC8">
        <f t="array" ref="CC8">COUNTIF('Responses N=171'!$BF$2:$BF$172,'Snapshot N=171'!CB8)</f>
        <v>1</v>
      </c>
      <c r="CF8" s="49" t="str">
        <f t="array" ref="CF8">INDEX('Responses N=171'!$BI$2:$BI$172, MATCH(0, COUNTIF($CF$1:CF7,'Responses N=171'!$BI$2:$BI$172 ), 0))</f>
        <v>3/10</v>
      </c>
      <c r="CG8">
        <f t="array" ref="CG8">COUNTIF('Responses N=171'!$BI$2:$BI$172,'Snapshot N=171'!CF8)</f>
        <v>2</v>
      </c>
      <c r="CH8" s="55" t="s">
        <v>418</v>
      </c>
      <c r="CI8" s="56">
        <v>22</v>
      </c>
      <c r="CJ8" s="60">
        <v>0.18803418803418803</v>
      </c>
      <c r="CK8" s="49"/>
      <c r="CR8" s="49" t="str">
        <f t="array" ref="CR8">INDEX('Responses N=171'!$BL$2:$BL$172, MATCH(0, COUNTIF($CR$1:CR7,'Responses N=171'!$BL$2:$BL$172 ), 0))</f>
        <v>4/20</v>
      </c>
      <c r="CS8">
        <f t="array" ref="CS8">COUNTIF('Responses N=171'!$BL$2:$BL$172,'Snapshot N=171'!CR8)</f>
        <v>2</v>
      </c>
      <c r="CT8" s="49" t="s">
        <v>416</v>
      </c>
      <c r="CU8">
        <v>17</v>
      </c>
      <c r="CV8" s="31">
        <f t="shared" si="0"/>
        <v>0.31481481481481483</v>
      </c>
      <c r="DB8">
        <v>3</v>
      </c>
      <c r="DC8">
        <f>COUNTIF('Responses N=171'!BO:BO,'Snapshot N=171'!DB8)</f>
        <v>8</v>
      </c>
      <c r="DD8" s="31">
        <f t="shared" si="1"/>
        <v>4.6783625730994149E-2</v>
      </c>
    </row>
    <row r="9" spans="1:108" ht="16">
      <c r="A9" s="18"/>
      <c r="B9" s="18"/>
      <c r="E9" s="24" t="str">
        <f t="array" ref="E9">INDEX('Responses N=171'!$D$2:$D$172, MATCH(0, COUNTIF($E$1:E8,'Responses N=171'!$D$2:$D$172 ), 0))</f>
        <v>Fellowship</v>
      </c>
      <c r="F9" s="24">
        <f>COUNTIF('Responses N=171'!$D$2:$D$172,'Snapshot N=171'!E9)</f>
        <v>1</v>
      </c>
      <c r="U9" s="39" t="str">
        <f t="array" ref="U9">INDEX('Responses N=171'!$E$2:$E$172, MATCH(0, COUNTIF($U$1:U8,'Responses N=171'!$E$2:$E$172 ), 0))</f>
        <v>Short term pet illness</v>
      </c>
      <c r="V9" s="39">
        <f>COUNTIF('Responses N=171'!$E$2:$E$172,'Snapshot N=171'!U9)</f>
        <v>1</v>
      </c>
      <c r="AC9">
        <f t="array" ref="AC9">INDEX('Responses N=171'!$L$2:$L$172, MATCH(0, COUNTIF($AC$1:AC8,'Responses N=171'!$L$2:$L$172 ), 0))</f>
        <v>0</v>
      </c>
      <c r="AD9">
        <f t="array" ref="AD9">COUNTIF('Responses N=171'!$L$2:$L$172,'Snapshot N=171'!AC9)</f>
        <v>0</v>
      </c>
      <c r="BJ9" t="str">
        <f t="array" ref="BJ9">INDEX('Responses N=171'!$AN$2:$AN$172, MATCH(0, COUNTIF($BJ$1:BJ8,'Responses N=171'!$AN$2:$AN$172 ), 0))</f>
        <v>TA and GA</v>
      </c>
      <c r="BK9">
        <f t="array" ref="BK9">COUNTIF('Responses N=171'!$AN$2:$AN$172,'Snapshot N=171'!BJ9)</f>
        <v>1</v>
      </c>
      <c r="BL9" t="str">
        <f t="array" ref="BL9">INDEX('Responses N=171'!$AO$2:$AO$172, MATCH(0, COUNTIF($BL$1:BL8,'Responses N=171'!$AO$2:$AO$172 ), 0))</f>
        <v>Graduate Teaching Associate</v>
      </c>
      <c r="BM9">
        <f t="array" ref="BM9">COUNTIF('Responses N=171'!$AO$2:$AO$172,'Snapshot N=171'!BL9)</f>
        <v>6</v>
      </c>
      <c r="BN9" t="str">
        <f t="array" ref="BN9">INDEX('Responses N=171'!$AP$2:$AP$172, MATCH(0, COUNTIF($BN$1:BN8,'Responses N=171'!$AP$2:$AP$172 ), 0))</f>
        <v>TA and RA</v>
      </c>
      <c r="BO9">
        <f t="array" ref="BO9">COUNTIF('Responses N=171'!$AP$2:$AP$172,'Snapshot N=171'!BN9)</f>
        <v>1</v>
      </c>
      <c r="BP9" s="31">
        <f t="array" ref="BP9">INDEX('Responses N=171'!$AY$2:$AY$172, MATCH(0, COUNTIF($BP$1:BP8,'Responses N=171'!$AY$2:$AY$172 ), 0))</f>
        <v>0.9</v>
      </c>
      <c r="BQ9">
        <f t="array" ref="BQ9">COUNTIF('Responses N=171'!$AY$2:$AY$172,'Snapshot N=171'!BP9)</f>
        <v>18</v>
      </c>
      <c r="BU9" s="49" t="str">
        <f t="array" ref="BU9">INDEX('Responses N=171'!$BA$2:$BA$172, MATCH(0, COUNTIF($BU$1:BU8,'Responses N=171'!$BA$2:$BA$172 ), 0))</f>
        <v>.73 for half the summer</v>
      </c>
      <c r="BV9">
        <f t="array" ref="BV9">COUNTIF('Responses N=171'!$BA$2:$BA$172,'Snapshot N=171'!BU9)</f>
        <v>1</v>
      </c>
      <c r="BW9" s="49" t="str">
        <f t="array" ref="BW9">INDEX('Responses N=171'!$BB$2:$BB$172, MATCH(0, COUNTIF($BW$1:BW8,'Responses N=171'!$BB$2:$BB$172 ), 0))</f>
        <v>OPS for 20hr at $33/hr</v>
      </c>
      <c r="BX9">
        <f t="array" ref="BX9">COUNTIF('Responses N=171'!$BB$2:$BB$172,'Snapshot N=171'!BW9)</f>
        <v>1</v>
      </c>
      <c r="BY9" s="49"/>
      <c r="CB9" s="49" t="str">
        <f t="array" ref="CB9">INDEX('Responses N=171'!$BF$2:$BF$172, MATCH(0, COUNTIF($CB$1:CB8,'Responses N=171'!$BF$2:$BF$172 ), 0))</f>
        <v>Not allowed</v>
      </c>
      <c r="CC9">
        <f t="array" ref="CC9">COUNTIF('Responses N=171'!$BF$2:$BF$172,'Snapshot N=171'!CB9)</f>
        <v>1</v>
      </c>
      <c r="CF9" s="49" t="str">
        <f t="array" ref="CF9">INDEX('Responses N=171'!$BI$2:$BI$172, MATCH(0, COUNTIF($CF$1:CF8,'Responses N=171'!$BI$2:$BI$172 ), 0))</f>
        <v>4/2</v>
      </c>
      <c r="CG9">
        <f t="array" ref="CG9">COUNTIF('Responses N=171'!$BI$2:$BI$172,'Snapshot N=171'!CF9)</f>
        <v>3</v>
      </c>
      <c r="CH9" s="55" t="s">
        <v>236</v>
      </c>
      <c r="CI9" s="56">
        <v>66</v>
      </c>
      <c r="CJ9" s="56"/>
      <c r="CK9" s="49"/>
      <c r="CR9" s="49" t="str">
        <f t="array" ref="CR9">INDEX('Responses N=171'!$BL$2:$BL$172, MATCH(0, COUNTIF($CR$1:CR8,'Responses N=171'!$BL$2:$BL$172 ), 0))</f>
        <v>2/10</v>
      </c>
      <c r="CS9">
        <f t="array" ref="CS9">COUNTIF('Responses N=171'!$BL$2:$BL$172,'Snapshot N=171'!CR9)</f>
        <v>1</v>
      </c>
      <c r="CT9" s="49" t="s">
        <v>418</v>
      </c>
      <c r="CU9">
        <v>3</v>
      </c>
      <c r="CV9" s="31">
        <f t="shared" si="0"/>
        <v>5.5555555555555552E-2</v>
      </c>
      <c r="DB9">
        <v>4</v>
      </c>
      <c r="DC9">
        <f>COUNTIF('Responses N=171'!BO:BO,'Snapshot N=171'!DB9)</f>
        <v>21</v>
      </c>
      <c r="DD9" s="31">
        <f t="shared" si="1"/>
        <v>0.12280701754385964</v>
      </c>
    </row>
    <row r="10" spans="1:108">
      <c r="A10" s="18"/>
      <c r="B10" s="18"/>
      <c r="E10" s="24" t="str">
        <f t="array" ref="E10">INDEX('Responses N=171'!$D$2:$D$172, MATCH(0, COUNTIF($E$1:E9,'Responses N=171'!$D$2:$D$172 ), 0))</f>
        <v>29 hours</v>
      </c>
      <c r="F10" s="24">
        <f>COUNTIF('Responses N=171'!$D$2:$D$172,'Snapshot N=171'!E10)</f>
        <v>1</v>
      </c>
      <c r="U10" s="39" t="str">
        <f t="array" ref="U10">INDEX('Responses N=171'!$E$2:$E$172, MATCH(0, COUNTIF($U$1:U9,'Responses N=171'!$E$2:$E$172 ), 0))</f>
        <v>None</v>
      </c>
      <c r="V10" s="39">
        <f>COUNTIF('Responses N=171'!$E$2:$E$172,'Snapshot N=171'!U10)</f>
        <v>1</v>
      </c>
      <c r="AC10" t="str">
        <f t="array" ref="AC10">INDEX('Responses N=171'!$L$2:$L$172, MATCH(0, COUNTIF($AC$1:AC9,'Responses N=171'!$L$2:$L$172 ), 0))</f>
        <v>Townhouse</v>
      </c>
      <c r="AD10">
        <f t="array" ref="AD10">COUNTIF('Responses N=171'!$L$2:$L$172,'Snapshot N=171'!AC10)</f>
        <v>1</v>
      </c>
      <c r="BJ10" t="str">
        <f t="array" ref="BJ10">INDEX('Responses N=171'!$AN$2:$AN$172, MATCH(0, COUNTIF($BJ$1:BJ9,'Responses N=171'!$AN$2:$AN$172 ), 0))</f>
        <v>adjunct instuctor (no summer assistantship)</v>
      </c>
      <c r="BK10">
        <f t="array" ref="BK10">COUNTIF('Responses N=171'!$AN$2:$AN$172,'Snapshot N=171'!BJ10)</f>
        <v>1</v>
      </c>
      <c r="BL10" t="str">
        <f t="array" ref="BL10">INDEX('Responses N=171'!$AO$2:$AO$172, MATCH(0, COUNTIF($BL$1:BL9,'Responses N=171'!$AO$2:$AO$172 ), 0))</f>
        <v>Other Graduate Assistant</v>
      </c>
      <c r="BM10">
        <f t="array" ref="BM10">COUNTIF('Responses N=171'!$AO$2:$AO$172,'Snapshot N=171'!BL10)</f>
        <v>13</v>
      </c>
      <c r="BN10" t="str">
        <f t="array" ref="BN10">INDEX('Responses N=171'!$AP$2:$AP$172, MATCH(0, COUNTIF($BN$1:BN9,'Responses N=171'!$AP$2:$AP$172 ), 0))</f>
        <v>Instructor &amp; RA</v>
      </c>
      <c r="BO10">
        <f t="array" ref="BO10">COUNTIF('Responses N=171'!$AP$2:$AP$172,'Snapshot N=171'!BN10)</f>
        <v>1</v>
      </c>
      <c r="BP10" s="31">
        <f t="array" ref="BP10">INDEX('Responses N=171'!$AY$2:$AY$172, MATCH(0, COUNTIF($BP$1:BP9,'Responses N=171'!$AY$2:$AY$172 ), 0))</f>
        <v>0.33</v>
      </c>
      <c r="BQ10">
        <f t="array" ref="BQ10">COUNTIF('Responses N=171'!$AY$2:$AY$172,'Snapshot N=171'!BP10)</f>
        <v>2</v>
      </c>
      <c r="BU10" s="49" t="str">
        <f t="array" ref="BU10">INDEX('Responses N=171'!$BA$2:$BA$172, MATCH(0, COUNTIF($BU$1:BU9,'Responses N=171'!$BA$2:$BA$172 ), 0))</f>
        <v>0.72 FTE</v>
      </c>
      <c r="BV10">
        <f t="array" ref="BV10">COUNTIF('Responses N=171'!$BA$2:$BA$172,'Snapshot N=171'!BU10)</f>
        <v>1</v>
      </c>
      <c r="BW10" s="49" t="str">
        <f t="array" ref="BW10">INDEX('Responses N=171'!$BB$2:$BB$172, MATCH(0, COUNTIF($BW$1:BW9,'Responses N=171'!$BB$2:$BB$172 ), 0))</f>
        <v>Fellowship</v>
      </c>
      <c r="BX10">
        <f t="array" ref="BX10">COUNTIF('Responses N=171'!$BB$2:$BB$172,'Snapshot N=171'!BW10)</f>
        <v>1</v>
      </c>
      <c r="CB10" s="49" t="str">
        <f t="array" ref="CB10">INDEX('Responses N=171'!$BF$2:$BF$172, MATCH(0, COUNTIF($CB$1:CB9,'Responses N=171'!$BF$2:$BF$172 ), 0))</f>
        <v>no</v>
      </c>
      <c r="CC10">
        <f t="array" ref="CC10">COUNTIF('Responses N=171'!$BF$2:$BF$172,'Snapshot N=171'!CB10)</f>
        <v>1</v>
      </c>
      <c r="CF10" s="49" t="str">
        <f t="array" ref="CF10">INDEX('Responses N=171'!$BI$2:$BI$172, MATCH(0, COUNTIF($CF$1:CF9,'Responses N=171'!$BI$2:$BI$172 ), 0))</f>
        <v>3/14</v>
      </c>
      <c r="CG10">
        <f t="array" ref="CG10">COUNTIF('Responses N=171'!$BI$2:$BI$172,'Snapshot N=171'!CF10)</f>
        <v>2</v>
      </c>
      <c r="CH10" s="49"/>
      <c r="CK10" s="49"/>
      <c r="CR10" s="49" t="str">
        <f t="array" ref="CR10">INDEX('Responses N=171'!$BL$2:$BL$172, MATCH(0, COUNTIF($CR$1:CR9,'Responses N=171'!$BL$2:$BL$172 ), 0))</f>
        <v>4/10</v>
      </c>
      <c r="CS10">
        <f t="array" ref="CS10">COUNTIF('Responses N=171'!$BL$2:$BL$172,'Snapshot N=171'!CR10)</f>
        <v>1</v>
      </c>
      <c r="CT10" s="49" t="s">
        <v>428</v>
      </c>
      <c r="CU10">
        <v>2</v>
      </c>
      <c r="CV10" s="31">
        <f t="shared" si="0"/>
        <v>3.7037037037037035E-2</v>
      </c>
      <c r="CW10" t="s">
        <v>425</v>
      </c>
      <c r="DB10">
        <v>5</v>
      </c>
      <c r="DC10">
        <f>COUNTIF('Responses N=171'!BO:BO,'Snapshot N=171'!DB10)</f>
        <v>136</v>
      </c>
      <c r="DD10" s="31">
        <f t="shared" si="1"/>
        <v>0.79532163742690054</v>
      </c>
    </row>
    <row r="11" spans="1:108">
      <c r="A11" s="18"/>
      <c r="B11" s="18"/>
      <c r="E11" s="24" t="str">
        <f t="array" ref="E11">INDEX('Responses N=171'!$D$2:$D$172, MATCH(0, COUNTIF($E$1:E10,'Responses N=171'!$D$2:$D$172 ), 0))</f>
        <v>0.5 and .25 levels</v>
      </c>
      <c r="F11" s="24">
        <f>COUNTIF('Responses N=171'!$D$2:$D$172,'Snapshot N=171'!E11)</f>
        <v>1</v>
      </c>
      <c r="U11" s="39" t="str">
        <f t="array" ref="U11">INDEX('Responses N=171'!$E$2:$E$172, MATCH(0, COUNTIF($U$1:U10,'Responses N=171'!$E$2:$E$172 ), 0))</f>
        <v>Sickness/loss of an immediate family member, Personal injury or prolonged sickness, Birth of a child</v>
      </c>
      <c r="V11" s="39">
        <f>COUNTIF('Responses N=171'!$E$2:$E$172,'Snapshot N=171'!U11)</f>
        <v>1</v>
      </c>
      <c r="AC11" t="str">
        <f t="array" ref="AC11">INDEX('Responses N=171'!$L$2:$L$172, MATCH(0, COUNTIF($AC$1:AC10,'Responses N=171'!$L$2:$L$172 ), 0))</f>
        <v>With family-can't afford my own housing</v>
      </c>
      <c r="AD11">
        <f t="array" ref="AD11">COUNTIF('Responses N=171'!$L$2:$L$172,'Snapshot N=171'!AC11)</f>
        <v>1</v>
      </c>
      <c r="BJ11" t="str">
        <f t="array" ref="BJ11">INDEX('Responses N=171'!$AN$2:$AN$172, MATCH(0, COUNTIF($BJ$1:BJ10,'Responses N=171'!$AN$2:$AN$172 ), 0))</f>
        <v>Other Graduate Assistant</v>
      </c>
      <c r="BK11">
        <f t="array" ref="BK11">COUNTIF('Responses N=171'!$AN$2:$AN$172,'Snapshot N=171'!BJ11)</f>
        <v>11</v>
      </c>
      <c r="BL11" t="str">
        <f t="array" ref="BL11">INDEX('Responses N=171'!$AO$2:$AO$172, MATCH(0, COUNTIF($BL$1:BL10,'Responses N=171'!$AO$2:$AO$172 ), 0))</f>
        <v>Fellowship</v>
      </c>
      <c r="BM11">
        <f t="array" ref="BM11">COUNTIF('Responses N=171'!$AO$2:$AO$172,'Snapshot N=171'!BL11)</f>
        <v>1</v>
      </c>
      <c r="BN11" t="str">
        <f t="array" ref="BN11">INDEX('Responses N=171'!$AP$2:$AP$172, MATCH(0, COUNTIF($BN$1:BN10,'Responses N=171'!$AP$2:$AP$172 ), 0))</f>
        <v>Graduate Teaching Associate</v>
      </c>
      <c r="BO11">
        <f t="array" ref="BO11">COUNTIF('Responses N=171'!$AP$2:$AP$172,'Snapshot N=171'!BN11)</f>
        <v>6</v>
      </c>
      <c r="BP11" s="31">
        <f t="array" ref="BP11">INDEX('Responses N=171'!$AY$2:$AY$172, MATCH(0, COUNTIF($BP$1:BP10,'Responses N=171'!$AY$2:$AY$172 ), 0))</f>
        <v>0.875</v>
      </c>
      <c r="BQ11">
        <f t="array" ref="BQ11">COUNTIF('Responses N=171'!$AY$2:$AY$172,'Snapshot N=171'!BP11)</f>
        <v>1</v>
      </c>
      <c r="BU11" s="49" t="str">
        <f t="array" ref="BU11">INDEX('Responses N=171'!$BA$2:$BA$172, MATCH(0, COUNTIF($BU$1:BU10,'Responses N=171'!$BA$2:$BA$172 ), 0))</f>
        <v>Adjunct Summer B</v>
      </c>
      <c r="BV11">
        <f t="array" ref="BV11">COUNTIF('Responses N=171'!$BA$2:$BA$172,'Snapshot N=171'!BU11)</f>
        <v>1</v>
      </c>
      <c r="BW11" s="50" t="s">
        <v>236</v>
      </c>
      <c r="BX11">
        <f>COUNTBLANK('Responses N=171'!$BB$2:$BB$172)</f>
        <v>57</v>
      </c>
      <c r="CB11" s="49" t="s">
        <v>236</v>
      </c>
      <c r="CC11">
        <f>COUNTBLANK('Responses N=171'!$BF$2:$BF$172)</f>
        <v>120</v>
      </c>
      <c r="CF11" s="49" t="str">
        <f t="array" ref="CF11">INDEX('Responses N=171'!$BI$2:$BI$172, MATCH(0, COUNTIF($CF$1:CF10,'Responses N=171'!$BI$2:$BI$172 ), 0))</f>
        <v>5/5</v>
      </c>
      <c r="CG11">
        <f t="array" ref="CG11">COUNTIF('Responses N=171'!$BI$2:$BI$172,'Snapshot N=171'!CF11)</f>
        <v>1</v>
      </c>
      <c r="CH11" s="49"/>
      <c r="CK11" s="49"/>
      <c r="CR11" s="49" t="str">
        <f t="array" ref="CR11">INDEX('Responses N=171'!$BL$2:$BL$172, MATCH(0, COUNTIF($CR$1:CR10,'Responses N=171'!$BL$2:$BL$172 ), 0))</f>
        <v>3/1</v>
      </c>
      <c r="CS11">
        <f t="array" ref="CS11">COUNTIF('Responses N=171'!$BL$2:$BL$172,'Snapshot N=171'!CR11)</f>
        <v>3</v>
      </c>
      <c r="CT11" s="50" t="s">
        <v>236</v>
      </c>
      <c r="CU11">
        <f>54-SUM(CU5:CU10)</f>
        <v>17</v>
      </c>
    </row>
    <row r="12" spans="1:108">
      <c r="A12" s="18"/>
      <c r="B12" s="18"/>
      <c r="E12" s="24" t="str">
        <f t="array" ref="E12">INDEX('Responses N=171'!$D$2:$D$172, MATCH(0, COUNTIF($E$1:E11,'Responses N=171'!$D$2:$D$172 ), 0))</f>
        <v>1.0 FTE (40 hours)</v>
      </c>
      <c r="F12" s="24">
        <f>COUNTIF('Responses N=171'!$D$2:$D$172,'Snapshot N=171'!E12)</f>
        <v>2</v>
      </c>
      <c r="U12" s="39" t="str">
        <f t="array" ref="U12">INDEX('Responses N=171'!$E$2:$E$172, MATCH(0, COUNTIF($U$1:U11,'Responses N=171'!$E$2:$E$172 ), 0))</f>
        <v>no</v>
      </c>
      <c r="V12" s="39">
        <f>COUNTIF('Responses N=171'!$E$2:$E$172,'Snapshot N=171'!U12)</f>
        <v>1</v>
      </c>
      <c r="AC12" t="str">
        <f t="array" ref="AC12">INDEX('Responses N=171'!$L$2:$L$172, MATCH(0, COUNTIF($AC$1:AC11,'Responses N=171'!$L$2:$L$172 ), 0))</f>
        <v>Parents' house</v>
      </c>
      <c r="AD12">
        <f t="array" ref="AD12">COUNTIF('Responses N=171'!$L$2:$L$172,'Snapshot N=171'!AC12)</f>
        <v>1</v>
      </c>
      <c r="BJ12" t="str">
        <f t="array" ref="BJ12">INDEX('Responses N=171'!$AN$2:$AN$172, MATCH(0, COUNTIF($BJ$1:BJ11,'Responses N=171'!$AN$2:$AN$172 ), 0))</f>
        <v>Contract - Data analysis assistant</v>
      </c>
      <c r="BK12">
        <f t="array" ref="BK12">COUNTIF('Responses N=171'!$AN$2:$AN$172,'Snapshot N=171'!BJ12)</f>
        <v>1</v>
      </c>
      <c r="BL12" t="str">
        <f t="array" ref="BL12">INDEX('Responses N=171'!$AO$2:$AO$172, MATCH(0, COUNTIF($BL$1:BL11,'Responses N=171'!$AO$2:$AO$172 ), 0))</f>
        <v>0.25 TA/ 0.25 RA</v>
      </c>
      <c r="BM12">
        <f t="array" ref="BM12">COUNTIF('Responses N=171'!$AO$2:$AO$172,'Snapshot N=171'!BL12)</f>
        <v>1</v>
      </c>
      <c r="BN12" t="str">
        <f t="array" ref="BN12">INDEX('Responses N=171'!$AP$2:$AP$172, MATCH(0, COUNTIF($BN$1:BN11,'Responses N=171'!$AP$2:$AP$172 ), 0))</f>
        <v>0.25 TA/ 0.25 RA</v>
      </c>
      <c r="BO12">
        <f t="array" ref="BO12">COUNTIF('Responses N=171'!$AP$2:$AP$172,'Snapshot N=171'!BN12)</f>
        <v>1</v>
      </c>
      <c r="BP12" s="31">
        <f t="array" ref="BP12">INDEX('Responses N=171'!$AY$2:$AY$172, MATCH(0, COUNTIF($BP$1:BP11,'Responses N=171'!$AY$2:$AY$172 ), 0))</f>
        <v>0.93</v>
      </c>
      <c r="BQ12">
        <f t="array" ref="BQ12">COUNTIF('Responses N=171'!$AY$2:$AY$172,'Snapshot N=171'!BP12)</f>
        <v>2</v>
      </c>
      <c r="BU12" s="49" t="str">
        <f t="array" ref="BU12">INDEX('Responses N=171'!$BA$2:$BA$172, MATCH(0, COUNTIF($BU$1:BU11,'Responses N=171'!$BA$2:$BA$172 ), 0))</f>
        <v>15 hours</v>
      </c>
      <c r="BV12">
        <f t="array" ref="BV12">COUNTIF('Responses N=171'!$BA$2:$BA$172,'Snapshot N=171'!BU12)</f>
        <v>1</v>
      </c>
      <c r="BW12" s="49"/>
      <c r="CB12" s="49"/>
      <c r="CF12" s="49" t="str">
        <f t="array" ref="CF12">INDEX('Responses N=171'!$BI$2:$BI$172, MATCH(0, COUNTIF($CF$1:CF11,'Responses N=171'!$BI$2:$BI$172 ), 0))</f>
        <v>4/13</v>
      </c>
      <c r="CG12">
        <f t="array" ref="CG12">COUNTIF('Responses N=171'!$BI$2:$BI$172,'Snapshot N=171'!CF12)</f>
        <v>2</v>
      </c>
      <c r="CK12" s="49"/>
      <c r="CR12" s="49" t="str">
        <f t="array" ref="CR12">INDEX('Responses N=171'!$BL$2:$BL$172, MATCH(0, COUNTIF($CR$1:CR11,'Responses N=171'!$BL$2:$BL$172 ), 0))</f>
        <v>3/5</v>
      </c>
      <c r="CS12">
        <f t="array" ref="CS12">COUNTIF('Responses N=171'!$BL$2:$BL$172,'Snapshot N=171'!CR12)</f>
        <v>1</v>
      </c>
      <c r="CT12" s="49"/>
    </row>
    <row r="13" spans="1:108">
      <c r="A13" s="18"/>
      <c r="B13" s="18"/>
      <c r="E13" s="24">
        <f t="array" ref="E13">INDEX('Responses N=171'!$D$2:$D$172, MATCH(0, COUNTIF($E$1:E12,'Responses N=171'!$D$2:$D$172 ), 0))</f>
        <v>15</v>
      </c>
      <c r="F13" s="24">
        <f>COUNTIF('Responses N=171'!$D$2:$D$172,'Snapshot N=171'!E13)</f>
        <v>1</v>
      </c>
      <c r="U13" s="39" t="s">
        <v>236</v>
      </c>
      <c r="V13" s="39">
        <f>COUNTBLANK('Responses N=171'!$E$2:$E$172)</f>
        <v>118</v>
      </c>
      <c r="AC13" t="s">
        <v>236</v>
      </c>
      <c r="AD13">
        <f>COUNTBLANK('Responses N=171'!$L$2:$L$172)</f>
        <v>2</v>
      </c>
      <c r="BJ13" t="str">
        <f t="array" ref="BJ13">INDEX('Responses N=171'!$AN$2:$AN$172, MATCH(0, COUNTIF($BJ$1:BJ12,'Responses N=171'!$AN$2:$AN$172 ), 0))</f>
        <v>Fellow</v>
      </c>
      <c r="BK13">
        <f t="array" ref="BK13">COUNTIF('Responses N=171'!$AN$2:$AN$172,'Snapshot N=171'!BJ13)</f>
        <v>1</v>
      </c>
      <c r="BL13">
        <f t="array" ref="BL13">INDEX('Responses N=171'!$AO$2:$AO$172, MATCH(0, COUNTIF($BL$1:BL12,'Responses N=171'!$AO$2:$AO$172 ), 0))</f>
        <v>0</v>
      </c>
      <c r="BM13">
        <f t="array" ref="BM13">COUNTIF('Responses N=171'!$AO$2:$AO$172,'Snapshot N=171'!BL13)</f>
        <v>0</v>
      </c>
      <c r="BN13" t="str">
        <f t="array" ref="BN13">INDEX('Responses N=171'!$AP$2:$AP$172, MATCH(0, COUNTIF($BN$1:BN12,'Responses N=171'!$AP$2:$AP$172 ), 0))</f>
        <v>Graduate Research Associate</v>
      </c>
      <c r="BO13">
        <f t="array" ref="BO13">COUNTIF('Responses N=171'!$AP$2:$AP$172,'Snapshot N=171'!BN13)</f>
        <v>2</v>
      </c>
      <c r="BP13" s="31">
        <f t="array" ref="BP13">INDEX('Responses N=171'!$AY$2:$AY$172, MATCH(0, COUNTIF($BP$1:BP12,'Responses N=171'!$AY$2:$AY$172 ), 0))</f>
        <v>0.75</v>
      </c>
      <c r="BQ13">
        <f t="array" ref="BQ13">COUNTIF('Responses N=171'!$AY$2:$AY$172,'Snapshot N=171'!BP13)</f>
        <v>3</v>
      </c>
      <c r="BU13" s="49" t="str">
        <f t="array" ref="BU13">INDEX('Responses N=171'!$BA$2:$BA$172, MATCH(0, COUNTIF($BU$1:BU12,'Responses N=171'!$BA$2:$BA$172 ), 0))</f>
        <v>OPS for 20hr at $33/hr</v>
      </c>
      <c r="BV13">
        <f t="array" ref="BV13">COUNTIF('Responses N=171'!$BA$2:$BA$172,'Snapshot N=171'!BU13)</f>
        <v>1</v>
      </c>
      <c r="BX13">
        <f>BX4/117</f>
        <v>0.55555555555555558</v>
      </c>
      <c r="CB13" s="49"/>
      <c r="CC13" t="s">
        <v>387</v>
      </c>
      <c r="CF13" s="49" t="str">
        <f t="array" ref="CF13">INDEX('Responses N=171'!$BI$2:$BI$172, MATCH(0, COUNTIF($CF$1:CF12,'Responses N=171'!$BI$2:$BI$172 ), 0))</f>
        <v>3/15</v>
      </c>
      <c r="CG13">
        <f t="array" ref="CG13">COUNTIF('Responses N=171'!$BI$2:$BI$172,'Snapshot N=171'!CF13)</f>
        <v>4</v>
      </c>
      <c r="CK13" s="49"/>
      <c r="CR13" s="49" t="str">
        <f t="array" ref="CR13">INDEX('Responses N=171'!$BL$2:$BL$172, MATCH(0, COUNTIF($CR$1:CR12,'Responses N=171'!$BL$2:$BL$172 ), 0))</f>
        <v>2/2</v>
      </c>
      <c r="CS13">
        <f t="array" ref="CS13">COUNTIF('Responses N=171'!$BL$2:$BL$172,'Snapshot N=171'!CR13)</f>
        <v>2</v>
      </c>
    </row>
    <row r="14" spans="1:108">
      <c r="A14" s="18"/>
      <c r="B14" s="18"/>
      <c r="E14" s="24">
        <f t="array" ref="E14">INDEX('Responses N=171'!$D$2:$D$172, MATCH(0, COUNTIF($E$1:E13,'Responses N=171'!$D$2:$D$172 ), 0))</f>
        <v>0</v>
      </c>
      <c r="F14" s="24">
        <f>COUNTIF('Responses N=171'!$D$2:$D$172,'Snapshot N=171'!E14)</f>
        <v>0</v>
      </c>
      <c r="U14" s="39"/>
      <c r="V14" s="39"/>
      <c r="BJ14">
        <f t="array" ref="BJ14">INDEX('Responses N=171'!$AN$2:$AN$172, MATCH(0, COUNTIF($BJ$1:BJ13,'Responses N=171'!$AN$2:$AN$172 ), 0))</f>
        <v>0</v>
      </c>
      <c r="BK14">
        <f t="array" ref="BK14">COUNTIF('Responses N=171'!$AN$2:$AN$172,'Snapshot N=171'!BJ14)</f>
        <v>0</v>
      </c>
      <c r="BL14" t="str">
        <f t="array" ref="BL14">INDEX('Responses N=171'!$AO$2:$AO$172, MATCH(0, COUNTIF($BL$1:BL13,'Responses N=171'!$AO$2:$AO$172 ), 0))</f>
        <v>TA (10hrs) &amp; RA (10hrs)</v>
      </c>
      <c r="BM14">
        <f t="array" ref="BM14">COUNTIF('Responses N=171'!$AO$2:$AO$172,'Snapshot N=171'!BL14)</f>
        <v>1</v>
      </c>
      <c r="BN14" t="str">
        <f t="array" ref="BN14">INDEX('Responses N=171'!$AP$2:$AP$172, MATCH(0, COUNTIF($BN$1:BN13,'Responses N=171'!$AP$2:$AP$172 ), 0))</f>
        <v>No appointment. Will be off-campus.</v>
      </c>
      <c r="BO14">
        <f t="array" ref="BO14">COUNTIF('Responses N=171'!$AP$2:$AP$172,'Snapshot N=171'!BN14)</f>
        <v>1</v>
      </c>
      <c r="BP14" s="31">
        <f t="array" ref="BP14">INDEX('Responses N=171'!$AY$2:$AY$172, MATCH(0, COUNTIF($BP$1:BP13,'Responses N=171'!$AY$2:$AY$172 ), 0))</f>
        <v>0.88</v>
      </c>
      <c r="BQ14">
        <f t="array" ref="BQ14">COUNTIF('Responses N=171'!$AY$2:$AY$172,'Snapshot N=171'!BP14)</f>
        <v>1</v>
      </c>
      <c r="BU14" s="49" t="str">
        <f t="array" ref="BU14">INDEX('Responses N=171'!$BA$2:$BA$172, MATCH(0, COUNTIF($BU$1:BU13,'Responses N=171'!$BA$2:$BA$172 ), 0))</f>
        <v>.73 FTE</v>
      </c>
      <c r="BV14">
        <f t="array" ref="BV14">COUNTIF('Responses N=171'!$BA$2:$BA$172,'Snapshot N=171'!BU14)</f>
        <v>1</v>
      </c>
      <c r="CF14" s="49" t="str">
        <f t="array" ref="CF14">INDEX('Responses N=171'!$BI$2:$BI$172, MATCH(0, COUNTIF($CF$1:CF13,'Responses N=171'!$BI$2:$BI$172 ), 0))</f>
        <v>4/10</v>
      </c>
      <c r="CG14">
        <f t="array" ref="CG14">COUNTIF('Responses N=171'!$BI$2:$BI$172,'Snapshot N=171'!CF14)</f>
        <v>4</v>
      </c>
      <c r="CK14" s="49"/>
      <c r="CR14" s="49" t="str">
        <f t="array" ref="CR14">INDEX('Responses N=171'!$BL$2:$BL$172, MATCH(0, COUNTIF($CR$1:CR13,'Responses N=171'!$BL$2:$BL$172 ), 0))</f>
        <v>8/1</v>
      </c>
      <c r="CS14">
        <f t="array" ref="CS14">COUNTIF('Responses N=171'!$BL$2:$BL$172,'Snapshot N=171'!CR14)</f>
        <v>1</v>
      </c>
    </row>
    <row r="15" spans="1:108" ht="16">
      <c r="A15" s="18"/>
      <c r="B15" s="18"/>
      <c r="E15" s="24" t="s">
        <v>236</v>
      </c>
      <c r="F15" s="24">
        <f>COUNTBLANK('Responses N=171'!$D$2:$D$172)</f>
        <v>1</v>
      </c>
      <c r="U15" s="39"/>
      <c r="V15" s="39"/>
      <c r="BJ15" t="str">
        <f t="array" ref="BJ15">INDEX('Responses N=171'!$AN$2:$AN$172, MATCH(0, COUNTIF($BJ$1:BJ14,'Responses N=171'!$AN$2:$AN$172 ), 0))</f>
        <v>Curriculum Coordinator</v>
      </c>
      <c r="BK15">
        <f t="array" ref="BK15">COUNTIF('Responses N=171'!$AN$2:$AN$172,'Snapshot N=171'!BJ15)</f>
        <v>1</v>
      </c>
      <c r="BL15" t="str">
        <f t="array" ref="BL15">INDEX('Responses N=171'!$AO$2:$AO$172, MATCH(0, COUNTIF($BL$1:BL14,'Responses N=171'!$AO$2:$AO$172 ), 0))</f>
        <v>Graduate Research Associate</v>
      </c>
      <c r="BM15">
        <f t="array" ref="BM15">COUNTIF('Responses N=171'!$AO$2:$AO$172,'Snapshot N=171'!BL15)</f>
        <v>2</v>
      </c>
      <c r="BN15" t="str">
        <f t="array" ref="BN15">INDEX('Responses N=171'!$AP$2:$AP$172, MATCH(0, COUNTIF($BN$1:BN14,'Responses N=171'!$AP$2:$AP$172 ), 0))</f>
        <v>1/2 TA and 1/2 RA</v>
      </c>
      <c r="BO15">
        <f t="array" ref="BO15">COUNTIF('Responses N=171'!$AP$2:$AP$172,'Snapshot N=171'!BN15)</f>
        <v>1</v>
      </c>
      <c r="BP15" s="31">
        <f t="array" ref="BP15">INDEX('Responses N=171'!$AY$2:$AY$172, MATCH(0, COUNTIF($BP$1:BP14,'Responses N=171'!$AY$2:$AY$172 ), 0))</f>
        <v>0.86</v>
      </c>
      <c r="BQ15">
        <f t="array" ref="BQ15">COUNTIF('Responses N=171'!$AY$2:$AY$172,'Snapshot N=171'!BP15)</f>
        <v>1</v>
      </c>
      <c r="BU15" s="49" t="str">
        <f t="array" ref="BU15">INDEX('Responses N=171'!$BA$2:$BA$172, MATCH(0, COUNTIF($BU$1:BU14,'Responses N=171'!$BA$2:$BA$172 ), 0))</f>
        <v>Fellowship</v>
      </c>
      <c r="BV15">
        <f t="array" ref="BV15">COUNTIF('Responses N=171'!$BA$2:$BA$172,'Snapshot N=171'!BU15)</f>
        <v>1</v>
      </c>
      <c r="BW15" s="49"/>
      <c r="CB15" s="45" t="s">
        <v>101</v>
      </c>
      <c r="CC15" s="45">
        <v>45</v>
      </c>
      <c r="CF15" s="49" t="str">
        <f t="array" ref="CF15">INDEX('Responses N=171'!$BI$2:$BI$172, MATCH(0, COUNTIF($CF$1:CF14,'Responses N=171'!$BI$2:$BI$172 ), 0))</f>
        <v>5/7</v>
      </c>
      <c r="CG15">
        <f t="array" ref="CG15">COUNTIF('Responses N=171'!$BI$2:$BI$172,'Snapshot N=171'!CF15)</f>
        <v>2</v>
      </c>
      <c r="CK15" s="49"/>
      <c r="CR15" s="49" t="str">
        <f t="array" ref="CR15">INDEX('Responses N=171'!$BL$2:$BL$172, MATCH(0, COUNTIF($CR$1:CR14,'Responses N=171'!$BL$2:$BL$172 ), 0))</f>
        <v>5/25</v>
      </c>
      <c r="CS15">
        <f t="array" ref="CS15">COUNTIF('Responses N=171'!$BL$2:$BL$172,'Snapshot N=171'!CR15)</f>
        <v>1</v>
      </c>
    </row>
    <row r="16" spans="1:108" ht="16">
      <c r="A16" s="18" t="s">
        <v>238</v>
      </c>
      <c r="B16" s="18">
        <f>SUM(B2:B15)</f>
        <v>171</v>
      </c>
      <c r="C16" s="22"/>
      <c r="D16" s="22">
        <f>SUM(D2:D15)</f>
        <v>171</v>
      </c>
      <c r="E16" s="24"/>
      <c r="F16" s="24">
        <f>SUM(F2:F15)</f>
        <v>171</v>
      </c>
      <c r="G16" s="43"/>
      <c r="H16" s="43">
        <f>SUM(H2:H15)</f>
        <v>170</v>
      </c>
      <c r="I16" s="27"/>
      <c r="J16" s="27">
        <f>SUM(J2:J15)</f>
        <v>171</v>
      </c>
      <c r="U16" s="39"/>
      <c r="V16" s="39"/>
      <c r="BJ16" t="str">
        <f t="array" ref="BJ16">INDEX('Responses N=171'!$AN$2:$AN$172, MATCH(0, COUNTIF($BJ$1:BJ15,'Responses N=171'!$AN$2:$AN$172 ), 0))</f>
        <v>No appoinment</v>
      </c>
      <c r="BK16">
        <f t="array" ref="BK16">COUNTIF('Responses N=171'!$AN$2:$AN$172,'Snapshot N=171'!BJ16)</f>
        <v>1</v>
      </c>
      <c r="BL16" t="str">
        <f t="array" ref="BL16">INDEX('Responses N=171'!$AO$2:$AO$172, MATCH(0, COUNTIF($BL$1:BL15,'Responses N=171'!$AO$2:$AO$172 ), 0))</f>
        <v>1/2 TA and 1/2 RA</v>
      </c>
      <c r="BM16">
        <f t="array" ref="BM16">COUNTIF('Responses N=171'!$AO$2:$AO$172,'Snapshot N=171'!BL16)</f>
        <v>1</v>
      </c>
      <c r="BN16" t="str">
        <f t="array" ref="BN16">INDEX('Responses N=171'!$AP$2:$AP$172, MATCH(0, COUNTIF($BN$1:BN15,'Responses N=171'!$AP$2:$AP$172 ), 0))</f>
        <v>unknown</v>
      </c>
      <c r="BO16">
        <f t="array" ref="BO16">COUNTIF('Responses N=171'!$AP$2:$AP$172,'Snapshot N=171'!BN16)</f>
        <v>1</v>
      </c>
      <c r="BP16" s="31">
        <f t="array" ref="BP16">INDEX('Responses N=171'!$AY$2:$AY$172, MATCH(0, COUNTIF($BP$1:BP15,'Responses N=171'!$AY$2:$AY$172 ), 0))</f>
        <v>0.95</v>
      </c>
      <c r="BQ16">
        <f t="array" ref="BQ16">COUNTIF('Responses N=171'!$AY$2:$AY$172,'Snapshot N=171'!BP16)</f>
        <v>1</v>
      </c>
      <c r="BU16" s="49" t="str">
        <f t="array" ref="BU16">INDEX('Responses N=171'!$BA$2:$BA$172, MATCH(0, COUNTIF($BU$1:BU15,'Responses N=171'!$BA$2:$BA$172 ), 0))</f>
        <v>internship</v>
      </c>
      <c r="BV16">
        <f t="array" ref="BV16">COUNTIF('Responses N=171'!$BA$2:$BA$172,'Snapshot N=171'!BU16)</f>
        <v>1</v>
      </c>
      <c r="CB16" s="45" t="s">
        <v>166</v>
      </c>
      <c r="CC16" s="45">
        <v>5</v>
      </c>
      <c r="CF16" s="49" t="str">
        <f t="array" ref="CF16">INDEX('Responses N=171'!$BI$2:$BI$172, MATCH(0, COUNTIF($CF$1:CF15,'Responses N=171'!$BI$2:$BI$172 ), 0))</f>
        <v>3/11</v>
      </c>
      <c r="CG16">
        <f t="array" ref="CG16">COUNTIF('Responses N=171'!$BI$2:$BI$172,'Snapshot N=171'!CF16)</f>
        <v>1</v>
      </c>
      <c r="CK16" s="49"/>
      <c r="CR16" s="49" t="str">
        <f t="array" ref="CR16">INDEX('Responses N=171'!$BL$2:$BL$172, MATCH(0, COUNTIF($CR$1:CR15,'Responses N=171'!$BL$2:$BL$172 ), 0))</f>
        <v>1/10</v>
      </c>
      <c r="CS16">
        <f t="array" ref="CS16">COUNTIF('Responses N=171'!$BL$2:$BL$172,'Snapshot N=171'!CR16)</f>
        <v>2</v>
      </c>
    </row>
    <row r="17" spans="1:108">
      <c r="A17" s="18"/>
      <c r="B17" s="18"/>
      <c r="U17" s="39"/>
      <c r="V17" s="39"/>
      <c r="BJ17" t="str">
        <f t="array" ref="BJ17">INDEX('Responses N=171'!$AN$2:$AN$172, MATCH(0, COUNTIF($BJ$1:BJ16,'Responses N=171'!$AN$2:$AN$172 ), 0))</f>
        <v>Hourly on "grant"</v>
      </c>
      <c r="BK17">
        <f t="array" ref="BK17">COUNTIF('Responses N=171'!$AN$2:$AN$172,'Snapshot N=171'!BJ17)</f>
        <v>1</v>
      </c>
      <c r="BL17" t="str">
        <f t="array" ref="BL17">INDEX('Responses N=171'!$AO$2:$AO$172, MATCH(0, COUNTIF($BL$1:BL16,'Responses N=171'!$AO$2:$AO$172 ), 0))</f>
        <v>Graduate instructional assistant</v>
      </c>
      <c r="BM17">
        <f t="array" ref="BM17">COUNTIF('Responses N=171'!$AO$2:$AO$172,'Snapshot N=171'!BL17)</f>
        <v>1</v>
      </c>
      <c r="BN17" t="str">
        <f t="array" ref="BN17">INDEX('Responses N=171'!$AP$2:$AP$172, MATCH(0, COUNTIF($BN$1:BN16,'Responses N=171'!$AP$2:$AP$172 ), 0))</f>
        <v>N/A</v>
      </c>
      <c r="BO17">
        <f t="array" ref="BO17">COUNTIF('Responses N=171'!$AP$2:$AP$172,'Snapshot N=171'!BN17)</f>
        <v>1</v>
      </c>
      <c r="BP17" s="31">
        <f t="array" ref="BP17">INDEX('Responses N=171'!$AY$2:$AY$172, MATCH(0, COUNTIF($BP$1:BP16,'Responses N=171'!$AY$2:$AY$172 ), 0))</f>
        <v>0.99</v>
      </c>
      <c r="BQ17">
        <f t="array" ref="BQ17">COUNTIF('Responses N=171'!$AY$2:$AY$172,'Snapshot N=171'!BP17)</f>
        <v>1</v>
      </c>
      <c r="BU17" s="49" t="str">
        <f t="array" ref="BU17">INDEX('Responses N=171'!$BA$2:$BA$172, MATCH(0, COUNTIF($BU$1:BU16,'Responses N=171'!$BA$2:$BA$172 ), 0))</f>
        <v>Adjunct</v>
      </c>
      <c r="BV17">
        <f t="array" ref="BV17">COUNTIF('Responses N=171'!$BA$2:$BA$172,'Snapshot N=171'!BU17)</f>
        <v>1</v>
      </c>
      <c r="CB17" t="s">
        <v>412</v>
      </c>
      <c r="CC17">
        <v>1</v>
      </c>
      <c r="CF17" s="49" t="str">
        <f t="array" ref="CF17">INDEX('Responses N=171'!$BI$2:$BI$172, MATCH(0, COUNTIF($CF$1:CF16,'Responses N=171'!$BI$2:$BI$172 ), 0))</f>
        <v>2/27</v>
      </c>
      <c r="CG17">
        <f t="array" ref="CG17">COUNTIF('Responses N=171'!$BI$2:$BI$172,'Snapshot N=171'!CF17)</f>
        <v>1</v>
      </c>
      <c r="CR17" s="49" t="str">
        <f t="array" ref="CR17">INDEX('Responses N=171'!$BL$2:$BL$172, MATCH(0, COUNTIF($CR$1:CR16,'Responses N=171'!$BL$2:$BL$172 ), 0))</f>
        <v>4/12</v>
      </c>
      <c r="CS17">
        <f t="array" ref="CS17">COUNTIF('Responses N=171'!$BL$2:$BL$172,'Snapshot N=171'!CR17)</f>
        <v>2</v>
      </c>
    </row>
    <row r="18" spans="1:108">
      <c r="A18" s="18"/>
      <c r="B18" s="18"/>
      <c r="BJ18" t="str">
        <f t="array" ref="BJ18">INDEX('Responses N=171'!$AN$2:$AN$172, MATCH(0, COUNTIF($BJ$1:BJ17,'Responses N=171'!$AN$2:$AN$172 ), 0))</f>
        <v>Intern (outside USF)</v>
      </c>
      <c r="BK18">
        <f t="array" ref="BK18">COUNTIF('Responses N=171'!$AN$2:$AN$172,'Snapshot N=171'!BJ18)</f>
        <v>1</v>
      </c>
      <c r="BL18" t="str">
        <f t="array" ref="BL18">INDEX('Responses N=171'!$AO$2:$AO$172, MATCH(0, COUNTIF($BL$1:BL17,'Responses N=171'!$AO$2:$AO$172 ), 0))</f>
        <v>Research Assistant and Instructor</v>
      </c>
      <c r="BM18">
        <f t="array" ref="BM18">COUNTIF('Responses N=171'!$AO$2:$AO$172,'Snapshot N=171'!BL18)</f>
        <v>1</v>
      </c>
      <c r="BN18" t="str">
        <f t="array" ref="BN18">INDEX('Responses N=171'!$AP$2:$AP$172, MATCH(0, COUNTIF($BN$1:BN17,'Responses N=171'!$AP$2:$AP$172 ), 0))</f>
        <v xml:space="preserve">Graduate instructonal assistant </v>
      </c>
      <c r="BO18">
        <f t="array" ref="BO18">COUNTIF('Responses N=171'!$AP$2:$AP$172,'Snapshot N=171'!BN18)</f>
        <v>1</v>
      </c>
      <c r="BP18" t="s">
        <v>236</v>
      </c>
      <c r="BQ18">
        <f>COUNTBLANK('Responses N=171'!$AY$2:$AY$172)</f>
        <v>28</v>
      </c>
      <c r="BU18" s="49" t="str">
        <f t="array" ref="BU18">INDEX('Responses N=171'!$BA$2:$BA$172, MATCH(0, COUNTIF($BU$1:BU17,'Responses N=171'!$BA$2:$BA$172 ), 0))</f>
        <v>29 hours</v>
      </c>
      <c r="BV18">
        <f t="array" ref="BV18">COUNTIF('Responses N=171'!$BA$2:$BA$172,'Snapshot N=171'!BU18)</f>
        <v>1</v>
      </c>
      <c r="CF18" s="49" t="str">
        <f t="array" ref="CF18">INDEX('Responses N=171'!$BI$2:$BI$172, MATCH(0, COUNTIF($CF$1:CF17,'Responses N=171'!$BI$2:$BI$172 ), 0))</f>
        <v>4/20</v>
      </c>
      <c r="CG18">
        <f t="array" ref="CG18">COUNTIF('Responses N=171'!$BI$2:$BI$172,'Snapshot N=171'!CF18)</f>
        <v>4</v>
      </c>
      <c r="CR18" s="49" t="str">
        <f t="array" ref="CR18">INDEX('Responses N=171'!$BL$2:$BL$172, MATCH(0, COUNTIF($CR$1:CR17,'Responses N=171'!$BL$2:$BL$172 ), 0))</f>
        <v>5/1</v>
      </c>
      <c r="CS18">
        <f t="array" ref="CS18">COUNTIF('Responses N=171'!$BL$2:$BL$172,'Snapshot N=171'!CR18)</f>
        <v>2</v>
      </c>
    </row>
    <row r="19" spans="1:108">
      <c r="A19" s="18"/>
      <c r="B19" s="18"/>
      <c r="BJ19" t="str">
        <f t="array" ref="BJ19">INDEX('Responses N=171'!$AN$2:$AN$172, MATCH(0, COUNTIF($BJ$1:BJ18,'Responses N=171'!$AN$2:$AN$172 ), 0))</f>
        <v>OPS</v>
      </c>
      <c r="BK19">
        <f t="array" ref="BK19">COUNTIF('Responses N=171'!$AN$2:$AN$172,'Snapshot N=171'!BJ19)</f>
        <v>3</v>
      </c>
      <c r="BL19" t="str">
        <f t="array" ref="BL19">INDEX('Responses N=171'!$AO$2:$AO$172, MATCH(0, COUNTIF($BL$1:BL18,'Responses N=171'!$AO$2:$AO$172 ), 0))</f>
        <v>Says TA but always an RA</v>
      </c>
      <c r="BM19">
        <f t="array" ref="BM19">COUNTIF('Responses N=171'!$AO$2:$AO$172,'Snapshot N=171'!BL19)</f>
        <v>1</v>
      </c>
      <c r="BN19" t="str">
        <f t="array" ref="BN19">INDEX('Responses N=171'!$AP$2:$AP$172, MATCH(0, COUNTIF($BN$1:BN18,'Responses N=171'!$AP$2:$AP$172 ), 0))</f>
        <v>Research Assistant and Instructor</v>
      </c>
      <c r="BO19">
        <f t="array" ref="BO19">COUNTIF('Responses N=171'!$AP$2:$AP$172,'Snapshot N=171'!BN19)</f>
        <v>1</v>
      </c>
      <c r="BU19" s="49">
        <f t="array" ref="BU19">INDEX('Responses N=171'!$BA$2:$BA$172, MATCH(0, COUNTIF($BU$1:BU18,'Responses N=171'!$BA$2:$BA$172 ), 0))</f>
        <v>0.47499999999999998</v>
      </c>
      <c r="BV19">
        <f t="array" ref="BV19">COUNTIF('Responses N=171'!$BA$2:$BA$172,'Snapshot N=171'!BU19)</f>
        <v>1</v>
      </c>
      <c r="CF19" s="49" t="str">
        <f t="array" ref="CF19">INDEX('Responses N=171'!$BI$2:$BI$172, MATCH(0, COUNTIF($CF$1:CF18,'Responses N=171'!$BI$2:$BI$172 ), 0))</f>
        <v>5/1</v>
      </c>
      <c r="CG19">
        <f t="array" ref="CG19">COUNTIF('Responses N=171'!$BI$2:$BI$172,'Snapshot N=171'!CF19)</f>
        <v>10</v>
      </c>
      <c r="CR19" s="49" t="str">
        <f t="array" ref="CR19">INDEX('Responses N=171'!$BL$2:$BL$172, MATCH(0, COUNTIF($CR$1:CR18,'Responses N=171'!$BL$2:$BL$172 ), 0))</f>
        <v>4/1</v>
      </c>
      <c r="CS19">
        <f t="array" ref="CS19">COUNTIF('Responses N=171'!$BL$2:$BL$172,'Snapshot N=171'!CR19)</f>
        <v>3</v>
      </c>
    </row>
    <row r="20" spans="1:108">
      <c r="A20" s="18"/>
      <c r="B20" s="18"/>
      <c r="BJ20" t="str">
        <f t="array" ref="BJ20">INDEX('Responses N=171'!$AN$2:$AN$172, MATCH(0, COUNTIF($BJ$1:BJ19,'Responses N=171'!$AN$2:$AN$172 ), 0))</f>
        <v>Graduate Research Associate</v>
      </c>
      <c r="BK20">
        <f t="array" ref="BK20">COUNTIF('Responses N=171'!$AN$2:$AN$172,'Snapshot N=171'!BJ20)</f>
        <v>1</v>
      </c>
      <c r="BL20" t="str">
        <f t="array" ref="BL20">INDEX('Responses N=171'!$AO$2:$AO$172, MATCH(0, COUNTIF($BL$1:BL19,'Responses N=171'!$AO$2:$AO$172 ), 0))</f>
        <v>RA &amp; TA</v>
      </c>
      <c r="BM20">
        <f t="array" ref="BM20">COUNTIF('Responses N=171'!$AO$2:$AO$172,'Snapshot N=171'!BL20)</f>
        <v>1</v>
      </c>
      <c r="BN20" t="str">
        <f t="array" ref="BN20">INDEX('Responses N=171'!$AP$2:$AP$172, MATCH(0, COUNTIF($BN$1:BN19,'Responses N=171'!$AP$2:$AP$172 ), 0))</f>
        <v>leave</v>
      </c>
      <c r="BO20">
        <f t="array" ref="BO20">COUNTIF('Responses N=171'!$AP$2:$AP$172,'Snapshot N=171'!BN20)</f>
        <v>1</v>
      </c>
      <c r="BU20" s="49">
        <f t="array" ref="BU20">INDEX('Responses N=171'!$BA$2:$BA$172, MATCH(0, COUNTIF($BU$1:BU19,'Responses N=171'!$BA$2:$BA$172 ), 0))</f>
        <v>0.38</v>
      </c>
      <c r="BV20">
        <f t="array" ref="BV20">COUNTIF('Responses N=171'!$BA$2:$BA$172,'Snapshot N=171'!BU20)</f>
        <v>1</v>
      </c>
      <c r="CF20" s="49" t="str">
        <f t="array" ref="CF20">INDEX('Responses N=171'!$BI$2:$BI$172, MATCH(0, COUNTIF($CF$1:CF19,'Responses N=171'!$BI$2:$BI$172 ), 0))</f>
        <v>4/15</v>
      </c>
      <c r="CG20">
        <f t="array" ref="CG20">COUNTIF('Responses N=171'!$BI$2:$BI$172,'Snapshot N=171'!CF20)</f>
        <v>7</v>
      </c>
      <c r="CR20" s="49" t="str">
        <f t="array" ref="CR20">INDEX('Responses N=171'!$BL$2:$BL$172, MATCH(0, COUNTIF($CR$1:CR19,'Responses N=171'!$BL$2:$BL$172 ), 0))</f>
        <v>3/15</v>
      </c>
      <c r="CS20">
        <f t="array" ref="CS20">COUNTIF('Responses N=171'!$BL$2:$BL$172,'Snapshot N=171'!CR20)</f>
        <v>1</v>
      </c>
    </row>
    <row r="21" spans="1:108">
      <c r="A21" s="18"/>
      <c r="B21" s="18"/>
      <c r="BJ21" t="str">
        <f t="array" ref="BJ21">INDEX('Responses N=171'!$AN$2:$AN$172, MATCH(0, COUNTIF($BJ$1:BJ20,'Responses N=171'!$AN$2:$AN$172 ), 0))</f>
        <v>not appointed for summer 2015</v>
      </c>
      <c r="BK21">
        <f t="array" ref="BK21">COUNTIF('Responses N=171'!$AN$2:$AN$172,'Snapshot N=171'!BJ21)</f>
        <v>2</v>
      </c>
      <c r="BL21" t="str">
        <f t="array" ref="BL21">INDEX('Responses N=171'!$AO$2:$AO$172, MATCH(0, COUNTIF($BL$1:BL20,'Responses N=171'!$AO$2:$AO$172 ), 0))</f>
        <v>TA &amp; RA both 0.25 each</v>
      </c>
      <c r="BM21">
        <f t="array" ref="BM21">COUNTIF('Responses N=171'!$AO$2:$AO$172,'Snapshot N=171'!BL21)</f>
        <v>1</v>
      </c>
      <c r="BN21" t="str">
        <f t="array" ref="BN21">INDEX('Responses N=171'!$AP$2:$AP$172, MATCH(0, COUNTIF($BN$1:BN20,'Responses N=171'!$AP$2:$AP$172 ), 0))</f>
        <v>none</v>
      </c>
      <c r="BO21">
        <f t="array" ref="BO21">COUNTIF('Responses N=171'!$AP$2:$AP$172,'Snapshot N=171'!BN21)</f>
        <v>1</v>
      </c>
      <c r="BU21" s="49" t="str">
        <f t="array" ref="BU21">INDEX('Responses N=171'!$BA$2:$BA$172, MATCH(0, COUNTIF($BU$1:BU20,'Responses N=171'!$BA$2:$BA$172 ), 0))</f>
        <v>0.375 (15 hours)</v>
      </c>
      <c r="BV21">
        <f t="array" ref="BV21">COUNTIF('Responses N=171'!$BA$2:$BA$172,'Snapshot N=171'!BU21)</f>
        <v>1</v>
      </c>
      <c r="CF21" s="49" t="str">
        <f t="array" ref="CF21">INDEX('Responses N=171'!$BI$2:$BI$172, MATCH(0, COUNTIF($CF$1:CF20,'Responses N=171'!$BI$2:$BI$172 ), 0))</f>
        <v>4/23</v>
      </c>
      <c r="CG21">
        <f t="array" ref="CG21">COUNTIF('Responses N=171'!$BI$2:$BI$172,'Snapshot N=171'!CF21)</f>
        <v>4</v>
      </c>
      <c r="CR21" s="49" t="str">
        <f t="array" ref="CR21">INDEX('Responses N=171'!$BL$2:$BL$172, MATCH(0, COUNTIF($CR$1:CR20,'Responses N=171'!$BL$2:$BL$172 ), 0))</f>
        <v>3/25</v>
      </c>
      <c r="CS21">
        <f t="array" ref="CS21">COUNTIF('Responses N=171'!$BL$2:$BL$172,'Snapshot N=171'!CR21)</f>
        <v>1</v>
      </c>
    </row>
    <row r="22" spans="1:108">
      <c r="A22" s="18"/>
      <c r="B22" s="18"/>
      <c r="BJ22" t="str">
        <f t="array" ref="BJ22">INDEX('Responses N=171'!$AN$2:$AN$172, MATCH(0, COUNTIF($BJ$1:BJ21,'Responses N=171'!$AN$2:$AN$172 ), 0))</f>
        <v>I don't work for the school in the summers</v>
      </c>
      <c r="BK22">
        <f t="array" ref="BK22">COUNTIF('Responses N=171'!$AN$2:$AN$172,'Snapshot N=171'!BJ22)</f>
        <v>1</v>
      </c>
      <c r="BL22" t="s">
        <v>236</v>
      </c>
      <c r="BM22">
        <f>COUNTBLANK('Responses N=171'!$AO$2:$AO$172)</f>
        <v>1</v>
      </c>
      <c r="BN22" t="str">
        <f t="array" ref="BN22">INDEX('Responses N=171'!$AP$2:$AP$172, MATCH(0, COUNTIF($BN$1:BN21,'Responses N=171'!$AP$2:$AP$172 ), 0))</f>
        <v>Not there</v>
      </c>
      <c r="BO22">
        <f t="array" ref="BO22">COUNTIF('Responses N=171'!$AP$2:$AP$172,'Snapshot N=171'!BN22)</f>
        <v>1</v>
      </c>
      <c r="BU22" s="49" t="str">
        <f t="array" ref="BU22">INDEX('Responses N=171'!$BA$2:$BA$172, MATCH(0, COUNTIF($BU$1:BU21,'Responses N=171'!$BA$2:$BA$172 ), 0))</f>
        <v>Hourly, up to 20 hours per week</v>
      </c>
      <c r="BV22">
        <f t="array" ref="BV22">COUNTIF('Responses N=171'!$BA$2:$BA$172,'Snapshot N=171'!BU22)</f>
        <v>1</v>
      </c>
      <c r="CF22" s="49" t="str">
        <f t="array" ref="CF22">INDEX('Responses N=171'!$BI$2:$BI$172, MATCH(0, COUNTIF($CF$1:CF21,'Responses N=171'!$BI$2:$BI$172 ), 0))</f>
        <v>2/18</v>
      </c>
      <c r="CG22">
        <f t="array" ref="CG22">COUNTIF('Responses N=171'!$BI$2:$BI$172,'Snapshot N=171'!CF22)</f>
        <v>1</v>
      </c>
      <c r="CR22" s="49" t="str">
        <f t="array" ref="CR22">INDEX('Responses N=171'!$BL$2:$BL$172, MATCH(0, COUNTIF($CR$1:CR21,'Responses N=171'!$BL$2:$BL$172 ), 0))</f>
        <v>4/5</v>
      </c>
      <c r="CS22">
        <f t="array" ref="CS22">COUNTIF('Responses N=171'!$BL$2:$BL$172,'Snapshot N=171'!CR22)</f>
        <v>1</v>
      </c>
    </row>
    <row r="23" spans="1:108" s="9" customFormat="1">
      <c r="A23" s="18"/>
      <c r="B23" s="18"/>
      <c r="C23" s="21"/>
      <c r="D23" s="21"/>
      <c r="E23" s="25"/>
      <c r="F23" s="25"/>
      <c r="G23" s="44"/>
      <c r="H23" s="44"/>
      <c r="I23" s="28"/>
      <c r="J23" s="28"/>
      <c r="K23" s="32"/>
      <c r="L23" s="32"/>
      <c r="M23"/>
      <c r="N23"/>
      <c r="O23"/>
      <c r="P23"/>
      <c r="Q23"/>
      <c r="R23"/>
      <c r="S23"/>
      <c r="U23" s="35"/>
      <c r="V23" s="35"/>
      <c r="W23" s="21"/>
      <c r="X23" s="21"/>
      <c r="AF23" s="35"/>
      <c r="AG23" s="35"/>
      <c r="BJ23" t="str">
        <f t="array" ref="BJ23">INDEX('Responses N=171'!$AN$2:$AN$172, MATCH(0, COUNTIF($BJ$1:BJ22,'Responses N=171'!$AN$2:$AN$172 ), 0))</f>
        <v>Hourly Research Assistant</v>
      </c>
      <c r="BK23">
        <f t="array" ref="BK23">COUNTIF('Responses N=171'!$AN$2:$AN$172,'Snapshot N=171'!BJ23)</f>
        <v>1</v>
      </c>
      <c r="BL23"/>
      <c r="BM23"/>
      <c r="BN23" t="str">
        <f t="array" ref="BN23">INDEX('Responses N=171'!$AP$2:$AP$172, MATCH(0, COUNTIF($BN$1:BN22,'Responses N=171'!$AP$2:$AP$172 ), 0))</f>
        <v>Says TA but always an RA</v>
      </c>
      <c r="BO23">
        <f t="array" ref="BO23">COUNTIF('Responses N=171'!$AP$2:$AP$172,'Snapshot N=171'!BN23)</f>
        <v>1</v>
      </c>
      <c r="BP23"/>
      <c r="BQ23"/>
      <c r="BR23" s="51"/>
      <c r="BU23" s="50" t="s">
        <v>236</v>
      </c>
      <c r="BV23">
        <f>COUNTBLANK('Responses N=171'!$BA$2:$BA$172)</f>
        <v>57</v>
      </c>
      <c r="BW23"/>
      <c r="BX23"/>
      <c r="CF23" s="49" t="str">
        <f t="array" ref="CF23">INDEX('Responses N=171'!$BI$2:$BI$172, MATCH(0, COUNTIF($CF$1:CF22,'Responses N=171'!$BI$2:$BI$172 ), 0))</f>
        <v>3/6</v>
      </c>
      <c r="CG23">
        <f t="array" ref="CG23">COUNTIF('Responses N=171'!$BI$2:$BI$172,'Snapshot N=171'!CF23)</f>
        <v>1</v>
      </c>
      <c r="CH23"/>
      <c r="CI23"/>
      <c r="CJ23"/>
      <c r="CR23" s="49" t="str">
        <f t="array" ref="CR23">INDEX('Responses N=171'!$BL$2:$BL$172, MATCH(0, COUNTIF($CR$1:CR22,'Responses N=171'!$BL$2:$BL$172 ), 0))</f>
        <v>7/1</v>
      </c>
      <c r="CS23">
        <f t="array" ref="CS23">COUNTIF('Responses N=171'!$BL$2:$BL$172,'Snapshot N=171'!CR23)</f>
        <v>1</v>
      </c>
      <c r="CT23"/>
      <c r="CU23"/>
      <c r="CV23"/>
      <c r="CW23"/>
      <c r="DB23"/>
      <c r="DC23"/>
      <c r="DD23"/>
    </row>
    <row r="24" spans="1:108" s="9" customFormat="1">
      <c r="A24" s="18"/>
      <c r="B24" s="18"/>
      <c r="C24" s="21"/>
      <c r="D24" s="21"/>
      <c r="E24" s="25"/>
      <c r="F24" s="25"/>
      <c r="G24" s="44"/>
      <c r="H24" s="44"/>
      <c r="I24" s="28"/>
      <c r="J24" s="28"/>
      <c r="K24" s="32"/>
      <c r="L24" s="32"/>
      <c r="M24"/>
      <c r="N24"/>
      <c r="O24"/>
      <c r="P24"/>
      <c r="Q24"/>
      <c r="R24"/>
      <c r="S24"/>
      <c r="U24" s="35"/>
      <c r="V24" s="35"/>
      <c r="W24" s="21"/>
      <c r="X24" s="21"/>
      <c r="AF24" s="35"/>
      <c r="AG24" s="35"/>
      <c r="BJ24" t="str">
        <f t="array" ref="BJ24">INDEX('Responses N=171'!$AN$2:$AN$172, MATCH(0, COUNTIF($BJ$1:BJ23,'Responses N=171'!$AN$2:$AN$172 ), 0))</f>
        <v>Graduate Teaching Associate</v>
      </c>
      <c r="BK24">
        <f t="array" ref="BK24">COUNTIF('Responses N=171'!$AN$2:$AN$172,'Snapshot N=171'!BJ24)</f>
        <v>1</v>
      </c>
      <c r="BL24"/>
      <c r="BM24"/>
      <c r="BN24" t="s">
        <v>236</v>
      </c>
      <c r="BO24">
        <f>COUNTBLANK('Responses N=171'!$AP$2:$AP$172)</f>
        <v>0</v>
      </c>
      <c r="BP24"/>
      <c r="BQ24"/>
      <c r="BR24" s="51"/>
      <c r="BU24" s="49"/>
      <c r="BV24"/>
      <c r="BW24"/>
      <c r="BX24"/>
      <c r="CF24" s="49" t="str">
        <f t="array" ref="CF24">INDEX('Responses N=171'!$BI$2:$BI$172, MATCH(0, COUNTIF($CF$1:CF23,'Responses N=171'!$BI$2:$BI$172 ), 0))</f>
        <v>4/8</v>
      </c>
      <c r="CG24">
        <f t="array" ref="CG24">COUNTIF('Responses N=171'!$BI$2:$BI$172,'Snapshot N=171'!CF24)</f>
        <v>2</v>
      </c>
      <c r="CH24"/>
      <c r="CI24"/>
      <c r="CJ24"/>
      <c r="CR24" s="49" t="str">
        <f t="array" ref="CR24">INDEX('Responses N=171'!$BL$2:$BL$172, MATCH(0, COUNTIF($CR$1:CR23,'Responses N=171'!$BL$2:$BL$172 ), 0))</f>
        <v>6/1</v>
      </c>
      <c r="CS24">
        <f t="array" ref="CS24">COUNTIF('Responses N=171'!$BL$2:$BL$172,'Snapshot N=171'!CR24)</f>
        <v>2</v>
      </c>
      <c r="CT24"/>
      <c r="CU24"/>
      <c r="CV24"/>
      <c r="CW24"/>
    </row>
    <row r="25" spans="1:108" s="9" customFormat="1">
      <c r="A25" s="18"/>
      <c r="B25" s="18"/>
      <c r="C25" s="21"/>
      <c r="D25" s="21"/>
      <c r="E25" s="25"/>
      <c r="F25" s="25"/>
      <c r="G25" s="44"/>
      <c r="H25" s="44"/>
      <c r="I25" s="28"/>
      <c r="J25" s="28"/>
      <c r="K25" s="32"/>
      <c r="L25" s="32"/>
      <c r="M25"/>
      <c r="N25"/>
      <c r="O25"/>
      <c r="P25"/>
      <c r="Q25"/>
      <c r="R25"/>
      <c r="S25"/>
      <c r="U25" s="35"/>
      <c r="V25" s="35"/>
      <c r="W25" s="21"/>
      <c r="X25" s="21"/>
      <c r="AF25" s="35"/>
      <c r="AG25" s="35"/>
      <c r="BJ25" t="str">
        <f t="array" ref="BJ25">INDEX('Responses N=171'!$AN$2:$AN$172, MATCH(0, COUNTIF($BJ$1:BJ24,'Responses N=171'!$AN$2:$AN$172 ), 0))</f>
        <v>No appointment in the summer; currently working in another department, but not in any GA capacity</v>
      </c>
      <c r="BK25">
        <f t="array" ref="BK25">COUNTIF('Responses N=171'!$AN$2:$AN$172,'Snapshot N=171'!BJ25)</f>
        <v>1</v>
      </c>
      <c r="BL25"/>
      <c r="BM25"/>
      <c r="BN25"/>
      <c r="BO25"/>
      <c r="BP25"/>
      <c r="BQ25"/>
      <c r="BR25" s="51"/>
      <c r="BU25" s="49"/>
      <c r="BV25"/>
      <c r="BW25"/>
      <c r="BX25"/>
      <c r="CF25" s="49" t="str">
        <f t="array" ref="CF25">INDEX('Responses N=171'!$BI$2:$BI$172, MATCH(0, COUNTIF($CF$1:CF24,'Responses N=171'!$BI$2:$BI$172 ), 0))</f>
        <v>3/5</v>
      </c>
      <c r="CG25">
        <f t="array" ref="CG25">COUNTIF('Responses N=171'!$BI$2:$BI$172,'Snapshot N=171'!CF25)</f>
        <v>1</v>
      </c>
      <c r="CH25"/>
      <c r="CI25"/>
      <c r="CJ25"/>
      <c r="CR25" s="49" t="str">
        <f t="array" ref="CR25">INDEX('Responses N=171'!$BL$2:$BL$172, MATCH(0, COUNTIF($CR$1:CR24,'Responses N=171'!$BL$2:$BL$172 ), 0))</f>
        <v>4/3</v>
      </c>
      <c r="CS25">
        <f t="array" ref="CS25">COUNTIF('Responses N=171'!$BL$2:$BL$172,'Snapshot N=171'!CR25)</f>
        <v>1</v>
      </c>
      <c r="CT25"/>
      <c r="CU25"/>
      <c r="CV25"/>
      <c r="CW25"/>
    </row>
    <row r="26" spans="1:108" s="9" customFormat="1">
      <c r="A26" s="18"/>
      <c r="B26" s="18"/>
      <c r="C26" s="21"/>
      <c r="D26" s="21"/>
      <c r="E26" s="25"/>
      <c r="F26" s="25"/>
      <c r="G26" s="44"/>
      <c r="H26" s="44"/>
      <c r="I26" s="28"/>
      <c r="J26" s="28"/>
      <c r="K26" s="32"/>
      <c r="L26" s="32"/>
      <c r="M26"/>
      <c r="N26"/>
      <c r="O26"/>
      <c r="P26"/>
      <c r="Q26"/>
      <c r="R26"/>
      <c r="S26"/>
      <c r="U26" s="35"/>
      <c r="V26" s="35"/>
      <c r="W26" s="21"/>
      <c r="X26" s="21"/>
      <c r="AF26" s="35"/>
      <c r="AG26" s="35"/>
      <c r="BJ26" t="str">
        <f t="array" ref="BJ26">INDEX('Responses N=171'!$AN$2:$AN$172, MATCH(0, COUNTIF($BJ$1:BJ25,'Responses N=171'!$AN$2:$AN$172 ), 0))</f>
        <v>none</v>
      </c>
      <c r="BK26">
        <f t="array" ref="BK26">COUNTIF('Responses N=171'!$AN$2:$AN$172,'Snapshot N=171'!BJ26)</f>
        <v>4</v>
      </c>
      <c r="BN26"/>
      <c r="BO26"/>
      <c r="BR26" s="51"/>
      <c r="BU26" s="49"/>
      <c r="BV26"/>
      <c r="BW26"/>
      <c r="BX26"/>
      <c r="CF26" s="49" t="str">
        <f t="array" ref="CF26">INDEX('Responses N=171'!$BI$2:$BI$172, MATCH(0, COUNTIF($CF$1:CF25,'Responses N=171'!$BI$2:$BI$172 ), 0))</f>
        <v>3/25</v>
      </c>
      <c r="CG26">
        <f t="array" ref="CG26">COUNTIF('Responses N=171'!$BI$2:$BI$172,'Snapshot N=171'!CF26)</f>
        <v>3</v>
      </c>
      <c r="CH26"/>
      <c r="CI26"/>
      <c r="CJ26"/>
      <c r="CR26" s="50" t="s">
        <v>236</v>
      </c>
      <c r="CS26">
        <f>COUNTBLANK('Responses N=171'!$BL$2:$BL$172)</f>
        <v>132</v>
      </c>
      <c r="CT26"/>
      <c r="CU26"/>
      <c r="CV26"/>
      <c r="CW26"/>
    </row>
    <row r="27" spans="1:108" s="9" customFormat="1">
      <c r="A27" s="18"/>
      <c r="B27" s="18"/>
      <c r="C27" s="21"/>
      <c r="D27" s="21"/>
      <c r="E27" s="25"/>
      <c r="F27" s="25"/>
      <c r="G27" s="44"/>
      <c r="H27" s="44"/>
      <c r="I27" s="28"/>
      <c r="J27" s="28"/>
      <c r="K27" s="32"/>
      <c r="L27" s="32"/>
      <c r="M27"/>
      <c r="N27"/>
      <c r="O27"/>
      <c r="P27"/>
      <c r="Q27"/>
      <c r="R27"/>
      <c r="S27"/>
      <c r="U27" s="35"/>
      <c r="V27" s="35"/>
      <c r="W27" s="21"/>
      <c r="X27" s="21"/>
      <c r="AF27" s="35"/>
      <c r="AG27" s="35"/>
      <c r="BJ27" t="str">
        <f t="array" ref="BJ27">INDEX('Responses N=171'!$AN$2:$AN$172, MATCH(0, COUNTIF($BJ$1:BJ26,'Responses N=171'!$AN$2:$AN$172 ), 0))</f>
        <v>Adjunct Professor</v>
      </c>
      <c r="BK27">
        <f t="array" ref="BK27">COUNTIF('Responses N=171'!$AN$2:$AN$172,'Snapshot N=171'!BJ27)</f>
        <v>1</v>
      </c>
      <c r="BR27" s="51"/>
      <c r="BU27" s="49"/>
      <c r="BV27"/>
      <c r="BW27"/>
      <c r="BX27"/>
      <c r="CF27" s="49" t="str">
        <f t="array" ref="CF27">INDEX('Responses N=171'!$BI$2:$BI$172, MATCH(0, COUNTIF($CF$1:CF26,'Responses N=171'!$BI$2:$BI$172 ), 0))</f>
        <v>5/13</v>
      </c>
      <c r="CG27">
        <f t="array" ref="CG27">COUNTIF('Responses N=171'!$BI$2:$BI$172,'Snapshot N=171'!CF27)</f>
        <v>1</v>
      </c>
      <c r="CH27"/>
      <c r="CI27"/>
      <c r="CJ27"/>
      <c r="CR27" s="49"/>
      <c r="CS27"/>
      <c r="CT27"/>
      <c r="CU27"/>
      <c r="CV27"/>
      <c r="CW27"/>
    </row>
    <row r="28" spans="1:108" s="9" customFormat="1">
      <c r="A28" s="18"/>
      <c r="B28" s="18"/>
      <c r="C28" s="21"/>
      <c r="D28" s="21"/>
      <c r="E28" s="25"/>
      <c r="F28" s="25"/>
      <c r="G28" s="44"/>
      <c r="H28" s="44"/>
      <c r="I28" s="28"/>
      <c r="J28" s="28"/>
      <c r="K28" s="32"/>
      <c r="L28" s="32"/>
      <c r="M28"/>
      <c r="N28"/>
      <c r="O28"/>
      <c r="P28"/>
      <c r="Q28"/>
      <c r="R28"/>
      <c r="S28"/>
      <c r="U28" s="35"/>
      <c r="V28" s="35"/>
      <c r="W28" s="21"/>
      <c r="X28" s="21"/>
      <c r="AF28" s="35"/>
      <c r="AG28" s="35"/>
      <c r="BJ28" t="str">
        <f t="array" ref="BJ28">INDEX('Responses N=171'!$AN$2:$AN$172, MATCH(0, COUNTIF($BJ$1:BJ27,'Responses N=171'!$AN$2:$AN$172 ), 0))</f>
        <v>per hour Research Assistant</v>
      </c>
      <c r="BK28">
        <f t="array" ref="BK28">COUNTIF('Responses N=171'!$AN$2:$AN$172,'Snapshot N=171'!BJ28)</f>
        <v>1</v>
      </c>
      <c r="BR28" s="51"/>
      <c r="BU28" s="49"/>
      <c r="BV28"/>
      <c r="BW28"/>
      <c r="BX28"/>
      <c r="CF28" s="49" t="str">
        <f t="array" ref="CF28">INDEX('Responses N=171'!$BI$2:$BI$172, MATCH(0, COUNTIF($CF$1:CF27,'Responses N=171'!$BI$2:$BI$172 ), 0))</f>
        <v>4/12</v>
      </c>
      <c r="CG28">
        <f t="array" ref="CG28">COUNTIF('Responses N=171'!$BI$2:$BI$172,'Snapshot N=171'!CF28)</f>
        <v>2</v>
      </c>
      <c r="CH28"/>
      <c r="CI28"/>
      <c r="CJ28"/>
      <c r="CR28" s="49"/>
      <c r="CS28" t="s">
        <v>398</v>
      </c>
      <c r="CT28"/>
      <c r="CU28"/>
      <c r="CV28"/>
      <c r="CW28"/>
    </row>
    <row r="29" spans="1:108" s="9" customFormat="1">
      <c r="A29" s="18"/>
      <c r="B29" s="18"/>
      <c r="C29" s="21"/>
      <c r="D29" s="21"/>
      <c r="E29" s="25"/>
      <c r="F29" s="25"/>
      <c r="G29" s="44"/>
      <c r="H29" s="44"/>
      <c r="I29" s="28"/>
      <c r="J29" s="28"/>
      <c r="K29" s="32"/>
      <c r="L29" s="32"/>
      <c r="M29"/>
      <c r="N29"/>
      <c r="O29"/>
      <c r="P29"/>
      <c r="Q29"/>
      <c r="R29"/>
      <c r="S29"/>
      <c r="U29" s="35"/>
      <c r="V29" s="35"/>
      <c r="W29" s="21"/>
      <c r="X29" s="21"/>
      <c r="AF29" s="35"/>
      <c r="AG29" s="35"/>
      <c r="BJ29" t="str">
        <f t="array" ref="BJ29">INDEX('Responses N=171'!$AN$2:$AN$172, MATCH(0, COUNTIF($BJ$1:BJ28,'Responses N=171'!$AN$2:$AN$172 ), 0))</f>
        <v>data entry - no appointment</v>
      </c>
      <c r="BK29">
        <f t="array" ref="BK29">COUNTIF('Responses N=171'!$AN$2:$AN$172,'Snapshot N=171'!BJ29)</f>
        <v>1</v>
      </c>
      <c r="BR29" s="51"/>
      <c r="BU29" s="49"/>
      <c r="BV29"/>
      <c r="BW29"/>
      <c r="BX29"/>
      <c r="CF29" s="49" t="str">
        <f t="array" ref="CF29">INDEX('Responses N=171'!$BI$2:$BI$172, MATCH(0, COUNTIF($CF$1:CF28,'Responses N=171'!$BI$2:$BI$172 ), 0))</f>
        <v>5/15</v>
      </c>
      <c r="CG29">
        <f t="array" ref="CG29">COUNTIF('Responses N=171'!$BI$2:$BI$172,'Snapshot N=171'!CF29)</f>
        <v>1</v>
      </c>
      <c r="CH29"/>
      <c r="CI29"/>
      <c r="CJ29"/>
      <c r="CR29" s="49"/>
      <c r="CS29"/>
      <c r="CT29"/>
      <c r="CU29"/>
      <c r="CV29"/>
      <c r="CW29"/>
    </row>
    <row r="30" spans="1:108" s="9" customFormat="1">
      <c r="A30" s="18"/>
      <c r="B30" s="18"/>
      <c r="C30" s="21"/>
      <c r="D30" s="21"/>
      <c r="E30" s="25"/>
      <c r="F30" s="25"/>
      <c r="G30" s="44"/>
      <c r="H30" s="44"/>
      <c r="I30" s="28"/>
      <c r="J30" s="28"/>
      <c r="K30" s="32"/>
      <c r="L30" s="32"/>
      <c r="M30"/>
      <c r="N30"/>
      <c r="O30"/>
      <c r="P30"/>
      <c r="Q30"/>
      <c r="R30"/>
      <c r="S30"/>
      <c r="U30" s="35"/>
      <c r="V30" s="35"/>
      <c r="W30" s="21"/>
      <c r="X30" s="21"/>
      <c r="AF30" s="35"/>
      <c r="AG30" s="35"/>
      <c r="BJ30" t="str">
        <f t="array" ref="BJ30">INDEX('Responses N=171'!$AN$2:$AN$172, MATCH(0, COUNTIF($BJ$1:BJ29,'Responses N=171'!$AN$2:$AN$172 ), 0))</f>
        <v>No appointment</v>
      </c>
      <c r="BK30">
        <f t="array" ref="BK30">COUNTIF('Responses N=171'!$AN$2:$AN$172,'Snapshot N=171'!BJ30)</f>
        <v>2</v>
      </c>
      <c r="BR30" s="51"/>
      <c r="BU30" s="49"/>
      <c r="BV30"/>
      <c r="BW30"/>
      <c r="BX30"/>
      <c r="CF30" s="49" t="str">
        <f t="array" ref="CF30">INDEX('Responses N=171'!$BI$2:$BI$172, MATCH(0, COUNTIF($CF$1:CF29,'Responses N=171'!$BI$2:$BI$172 ), 0))</f>
        <v>3/16</v>
      </c>
      <c r="CG30">
        <f t="array" ref="CG30">COUNTIF('Responses N=171'!$BI$2:$BI$172,'Snapshot N=171'!CF30)</f>
        <v>1</v>
      </c>
      <c r="CH30"/>
      <c r="CI30"/>
      <c r="CJ30"/>
      <c r="CR30" s="49"/>
      <c r="CS30"/>
      <c r="CT30"/>
      <c r="CU30"/>
      <c r="CV30"/>
      <c r="CW30"/>
    </row>
    <row r="31" spans="1:108" s="9" customFormat="1">
      <c r="A31" s="18"/>
      <c r="B31" s="18"/>
      <c r="C31" s="21"/>
      <c r="D31" s="21"/>
      <c r="E31" s="25"/>
      <c r="F31" s="25"/>
      <c r="G31" s="44"/>
      <c r="H31" s="44"/>
      <c r="I31" s="28"/>
      <c r="J31" s="28"/>
      <c r="K31" s="32"/>
      <c r="L31" s="32"/>
      <c r="M31"/>
      <c r="N31"/>
      <c r="O31"/>
      <c r="P31"/>
      <c r="Q31"/>
      <c r="R31"/>
      <c r="S31"/>
      <c r="U31" s="35"/>
      <c r="V31" s="35"/>
      <c r="W31" s="21"/>
      <c r="X31" s="21"/>
      <c r="AF31" s="35"/>
      <c r="AG31" s="35"/>
      <c r="BJ31" t="str">
        <f t="array" ref="BJ31">INDEX('Responses N=171'!$AN$2:$AN$172, MATCH(0, COUNTIF($BJ$1:BJ30,'Responses N=171'!$AN$2:$AN$172 ), 0))</f>
        <v>No summer funding</v>
      </c>
      <c r="BK31">
        <f t="array" ref="BK31">COUNTIF('Responses N=171'!$AN$2:$AN$172,'Snapshot N=171'!BJ31)</f>
        <v>2</v>
      </c>
      <c r="BR31" s="51"/>
      <c r="BU31" s="49"/>
      <c r="BV31"/>
      <c r="BW31"/>
      <c r="BX31"/>
      <c r="CF31" s="49" t="str">
        <f t="array" ref="CF31">INDEX('Responses N=171'!$BI$2:$BI$172, MATCH(0, COUNTIF($CF$1:CF30,'Responses N=171'!$BI$2:$BI$172 ), 0))</f>
        <v>4/25</v>
      </c>
      <c r="CG31">
        <f t="array" ref="CG31">COUNTIF('Responses N=171'!$BI$2:$BI$172,'Snapshot N=171'!CF31)</f>
        <v>1</v>
      </c>
      <c r="CH31"/>
      <c r="CI31"/>
      <c r="CJ31"/>
      <c r="CR31" s="49"/>
      <c r="CS31"/>
      <c r="CT31"/>
      <c r="CU31"/>
      <c r="CV31"/>
      <c r="CW31"/>
    </row>
    <row r="32" spans="1:108" s="9" customFormat="1">
      <c r="A32" s="18"/>
      <c r="B32" s="18"/>
      <c r="C32" s="21"/>
      <c r="D32" s="21"/>
      <c r="E32" s="25"/>
      <c r="F32" s="25"/>
      <c r="G32" s="44"/>
      <c r="H32" s="44"/>
      <c r="I32" s="28"/>
      <c r="J32" s="28"/>
      <c r="K32" s="32"/>
      <c r="L32" s="32"/>
      <c r="M32"/>
      <c r="N32"/>
      <c r="O32"/>
      <c r="P32"/>
      <c r="Q32"/>
      <c r="R32"/>
      <c r="S32"/>
      <c r="U32" s="35"/>
      <c r="V32" s="35"/>
      <c r="W32" s="21"/>
      <c r="X32" s="21"/>
      <c r="AF32" s="35"/>
      <c r="AG32" s="35"/>
      <c r="BJ32" t="str">
        <f t="array" ref="BJ32">INDEX('Responses N=171'!$AN$2:$AN$172, MATCH(0, COUNTIF($BJ$1:BJ31,'Responses N=171'!$AN$2:$AN$172 ), 0))</f>
        <v>I'm a Research Assistant for one appointment and an Instructor for another</v>
      </c>
      <c r="BK32">
        <f t="array" ref="BK32">COUNTIF('Responses N=171'!$AN$2:$AN$172,'Snapshot N=171'!BJ32)</f>
        <v>1</v>
      </c>
      <c r="BR32" s="51"/>
      <c r="BU32" s="49"/>
      <c r="BV32"/>
      <c r="BW32"/>
      <c r="BX32"/>
      <c r="CF32" s="49" t="str">
        <f t="array" ref="CF32">INDEX('Responses N=171'!$BI$2:$BI$172, MATCH(0, COUNTIF($CF$1:CF31,'Responses N=171'!$BI$2:$BI$172 ), 0))</f>
        <v>1/1</v>
      </c>
      <c r="CG32">
        <f t="array" ref="CG32">COUNTIF('Responses N=171'!$BI$2:$BI$172,'Snapshot N=171'!CF32)</f>
        <v>1</v>
      </c>
      <c r="CH32"/>
      <c r="CI32"/>
      <c r="CJ32"/>
      <c r="CR32" s="49"/>
      <c r="CS32"/>
      <c r="CT32"/>
      <c r="CU32"/>
      <c r="CV32"/>
      <c r="CW32"/>
    </row>
    <row r="33" spans="1:101" s="9" customFormat="1">
      <c r="A33" s="18"/>
      <c r="B33" s="18"/>
      <c r="C33" s="21"/>
      <c r="D33" s="21"/>
      <c r="E33" s="25"/>
      <c r="F33" s="25"/>
      <c r="G33" s="44"/>
      <c r="H33" s="44"/>
      <c r="I33" s="28"/>
      <c r="J33" s="28"/>
      <c r="K33" s="32"/>
      <c r="L33" s="32"/>
      <c r="M33"/>
      <c r="N33"/>
      <c r="O33"/>
      <c r="P33"/>
      <c r="Q33"/>
      <c r="R33"/>
      <c r="S33"/>
      <c r="U33" s="35"/>
      <c r="V33" s="35"/>
      <c r="W33" s="21"/>
      <c r="X33" s="21"/>
      <c r="AF33" s="35"/>
      <c r="AG33" s="35"/>
      <c r="BJ33" t="str">
        <f t="array" ref="BJ33">INDEX('Responses N=171'!$AN$2:$AN$172, MATCH(0, COUNTIF($BJ$1:BJ32,'Responses N=171'!$AN$2:$AN$172 ), 0))</f>
        <v>adjunct for summer, TA for fall &amp; spring</v>
      </c>
      <c r="BK33">
        <f t="array" ref="BK33">COUNTIF('Responses N=171'!$AN$2:$AN$172,'Snapshot N=171'!BJ33)</f>
        <v>1</v>
      </c>
      <c r="BR33" s="51"/>
      <c r="BU33" s="49"/>
      <c r="BV33"/>
      <c r="BW33"/>
      <c r="BX33"/>
      <c r="CF33" s="49" t="str">
        <f t="array" ref="CF33">INDEX('Responses N=171'!$BI$2:$BI$172, MATCH(0, COUNTIF($CF$1:CF32,'Responses N=171'!$BI$2:$BI$172 ), 0))</f>
        <v>4/22</v>
      </c>
      <c r="CG33">
        <f t="array" ref="CG33">COUNTIF('Responses N=171'!$BI$2:$BI$172,'Snapshot N=171'!CF33)</f>
        <v>1</v>
      </c>
      <c r="CH33"/>
      <c r="CI33"/>
      <c r="CJ33"/>
      <c r="CR33" s="49"/>
      <c r="CS33"/>
      <c r="CT33"/>
      <c r="CU33"/>
      <c r="CV33"/>
      <c r="CW33"/>
    </row>
    <row r="34" spans="1:101" s="9" customFormat="1">
      <c r="A34" s="18"/>
      <c r="B34" s="18"/>
      <c r="C34" s="21"/>
      <c r="D34" s="21"/>
      <c r="E34" s="25"/>
      <c r="F34" s="25"/>
      <c r="G34" s="44"/>
      <c r="H34" s="44"/>
      <c r="I34" s="28"/>
      <c r="J34" s="28"/>
      <c r="K34" s="32"/>
      <c r="L34" s="32"/>
      <c r="M34"/>
      <c r="N34"/>
      <c r="O34"/>
      <c r="P34"/>
      <c r="Q34"/>
      <c r="R34"/>
      <c r="S34"/>
      <c r="U34" s="35"/>
      <c r="V34" s="35"/>
      <c r="W34" s="21"/>
      <c r="X34" s="21"/>
      <c r="AF34" s="35"/>
      <c r="AG34" s="35"/>
      <c r="BJ34" t="str">
        <f t="array" ref="BJ34">INDEX('Responses N=171'!$AN$2:$AN$172, MATCH(0, COUNTIF($BJ$1:BJ33,'Responses N=171'!$AN$2:$AN$172 ), 0))</f>
        <v>No appointment for Summer 2015</v>
      </c>
      <c r="BK34">
        <f t="array" ref="BK34">COUNTIF('Responses N=171'!$AN$2:$AN$172,'Snapshot N=171'!BJ34)</f>
        <v>1</v>
      </c>
      <c r="BR34" s="51"/>
      <c r="BU34" s="49"/>
      <c r="BV34"/>
      <c r="BW34"/>
      <c r="BX34"/>
      <c r="CF34" s="49" t="str">
        <f t="array" ref="CF34">INDEX('Responses N=171'!$BI$2:$BI$172, MATCH(0, COUNTIF($CF$1:CF33,'Responses N=171'!$BI$2:$BI$172 ), 0))</f>
        <v>5/10</v>
      </c>
      <c r="CG34">
        <f t="array" ref="CG34">COUNTIF('Responses N=171'!$BI$2:$BI$172,'Snapshot N=171'!CF34)</f>
        <v>1</v>
      </c>
      <c r="CH34"/>
      <c r="CI34"/>
      <c r="CJ34"/>
      <c r="CR34" s="49"/>
      <c r="CS34"/>
      <c r="CT34"/>
      <c r="CU34"/>
      <c r="CV34"/>
      <c r="CW34"/>
    </row>
    <row r="35" spans="1:101" s="9" customFormat="1">
      <c r="A35" s="18"/>
      <c r="B35" s="18"/>
      <c r="C35" s="21"/>
      <c r="D35" s="21"/>
      <c r="E35" s="25"/>
      <c r="F35" s="25"/>
      <c r="G35" s="44"/>
      <c r="H35" s="44"/>
      <c r="I35" s="28"/>
      <c r="J35" s="28"/>
      <c r="K35" s="32"/>
      <c r="L35" s="32"/>
      <c r="M35"/>
      <c r="N35"/>
      <c r="O35"/>
      <c r="P35"/>
      <c r="Q35"/>
      <c r="R35"/>
      <c r="S35"/>
      <c r="U35" s="35"/>
      <c r="V35" s="35"/>
      <c r="W35" s="21"/>
      <c r="X35" s="21"/>
      <c r="AF35" s="35"/>
      <c r="AG35" s="35"/>
      <c r="BJ35" t="str">
        <f t="array" ref="BJ35">INDEX('Responses N=171'!$AN$2:$AN$172, MATCH(0, COUNTIF($BJ$1:BJ34,'Responses N=171'!$AN$2:$AN$172 ), 0))</f>
        <v>Says TA but always an RA</v>
      </c>
      <c r="BK35">
        <f t="array" ref="BK35">COUNTIF('Responses N=171'!$AN$2:$AN$172,'Snapshot N=171'!BJ35)</f>
        <v>1</v>
      </c>
      <c r="BR35" s="51"/>
      <c r="BU35" s="49"/>
      <c r="BV35"/>
      <c r="BW35"/>
      <c r="BX35"/>
      <c r="CF35" s="49" t="str">
        <f t="array" ref="CF35">INDEX('Responses N=171'!$BI$2:$BI$172, MATCH(0, COUNTIF($CF$1:CF34,'Responses N=171'!$BI$2:$BI$172 ), 0))</f>
        <v>3/17</v>
      </c>
      <c r="CG35">
        <f t="array" ref="CG35">COUNTIF('Responses N=171'!$BI$2:$BI$172,'Snapshot N=171'!CF35)</f>
        <v>1</v>
      </c>
      <c r="CH35"/>
      <c r="CI35"/>
      <c r="CJ35"/>
      <c r="CR35" s="49"/>
      <c r="CS35"/>
      <c r="CT35"/>
      <c r="CU35"/>
      <c r="CV35"/>
      <c r="CW35"/>
    </row>
    <row r="36" spans="1:101" s="9" customFormat="1">
      <c r="A36" s="18"/>
      <c r="B36" s="18"/>
      <c r="C36" s="21"/>
      <c r="D36" s="21"/>
      <c r="E36" s="25"/>
      <c r="F36" s="25"/>
      <c r="G36" s="44"/>
      <c r="H36" s="44"/>
      <c r="I36" s="28"/>
      <c r="J36" s="28"/>
      <c r="K36" s="32"/>
      <c r="L36" s="32"/>
      <c r="M36"/>
      <c r="N36"/>
      <c r="O36"/>
      <c r="P36"/>
      <c r="Q36"/>
      <c r="R36"/>
      <c r="S36"/>
      <c r="U36" s="35"/>
      <c r="V36" s="35"/>
      <c r="W36" s="21"/>
      <c r="X36" s="21"/>
      <c r="AF36" s="35"/>
      <c r="AG36" s="35"/>
      <c r="BJ36" t="str">
        <f t="array" ref="BJ36">INDEX('Responses N=171'!$AN$2:$AN$172, MATCH(0, COUNTIF($BJ$1:BJ35,'Responses N=171'!$AN$2:$AN$172 ), 0))</f>
        <v>Hourly temporary employee</v>
      </c>
      <c r="BK36">
        <f t="array" ref="BK36">COUNTIF('Responses N=171'!$AN$2:$AN$172,'Snapshot N=171'!BJ36)</f>
        <v>1</v>
      </c>
      <c r="BR36" s="51"/>
      <c r="BU36" s="49"/>
      <c r="BV36"/>
      <c r="BW36"/>
      <c r="BX36"/>
      <c r="CF36" s="49" t="str">
        <f t="array" ref="CF36">INDEX('Responses N=171'!$BI$2:$BI$172, MATCH(0, COUNTIF($CF$1:CF35,'Responses N=171'!$BI$2:$BI$172 ), 0))</f>
        <v>10/1</v>
      </c>
      <c r="CG36">
        <f t="array" ref="CG36">COUNTIF('Responses N=171'!$BI$2:$BI$172,'Snapshot N=171'!CF36)</f>
        <v>1</v>
      </c>
      <c r="CH36"/>
      <c r="CI36"/>
      <c r="CJ36"/>
      <c r="CR36" s="49"/>
      <c r="CS36"/>
      <c r="CT36"/>
      <c r="CU36"/>
      <c r="CV36"/>
      <c r="CW36"/>
    </row>
    <row r="37" spans="1:101" s="9" customFormat="1">
      <c r="A37" s="18"/>
      <c r="B37" s="18"/>
      <c r="C37" s="21"/>
      <c r="D37" s="21"/>
      <c r="E37" s="25"/>
      <c r="F37" s="25"/>
      <c r="G37" s="44"/>
      <c r="H37" s="44"/>
      <c r="I37" s="28"/>
      <c r="J37" s="28"/>
      <c r="K37" s="32"/>
      <c r="L37" s="32"/>
      <c r="M37"/>
      <c r="N37"/>
      <c r="O37"/>
      <c r="P37"/>
      <c r="Q37"/>
      <c r="R37"/>
      <c r="S37"/>
      <c r="U37" s="35"/>
      <c r="V37" s="35"/>
      <c r="W37" s="21"/>
      <c r="X37" s="21"/>
      <c r="AF37" s="35"/>
      <c r="AG37" s="35"/>
      <c r="BJ37" t="s">
        <v>236</v>
      </c>
      <c r="BK37">
        <f>COUNTBLANK('Responses N=171'!$AN$2:$AN$172)</f>
        <v>3</v>
      </c>
      <c r="BR37" s="51"/>
      <c r="BU37" s="49"/>
      <c r="BV37"/>
      <c r="BW37"/>
      <c r="BX37"/>
      <c r="CF37" s="49" t="str">
        <f t="array" ref="CF37">INDEX('Responses N=171'!$BI$2:$BI$172, MATCH(0, COUNTIF($CF$1:CF36,'Responses N=171'!$BI$2:$BI$172 ), 0))</f>
        <v>3/12</v>
      </c>
      <c r="CG37">
        <f t="array" ref="CG37">COUNTIF('Responses N=171'!$BI$2:$BI$172,'Snapshot N=171'!CF37)</f>
        <v>1</v>
      </c>
      <c r="CH37"/>
      <c r="CI37"/>
      <c r="CJ37"/>
      <c r="CR37" s="49"/>
      <c r="CS37"/>
      <c r="CT37"/>
      <c r="CU37"/>
      <c r="CV37"/>
      <c r="CW37"/>
    </row>
    <row r="38" spans="1:101" s="9" customFormat="1">
      <c r="A38" s="18"/>
      <c r="B38" s="18"/>
      <c r="C38" s="21"/>
      <c r="D38" s="21"/>
      <c r="E38" s="25"/>
      <c r="F38" s="25"/>
      <c r="G38" s="44"/>
      <c r="H38" s="44"/>
      <c r="I38" s="28"/>
      <c r="J38" s="28"/>
      <c r="K38" s="32"/>
      <c r="L38" s="32"/>
      <c r="M38"/>
      <c r="N38"/>
      <c r="O38"/>
      <c r="P38"/>
      <c r="Q38"/>
      <c r="R38"/>
      <c r="S38"/>
      <c r="U38" s="35"/>
      <c r="V38" s="35"/>
      <c r="W38" s="21"/>
      <c r="X38" s="21"/>
      <c r="AF38" s="35"/>
      <c r="AG38" s="35"/>
      <c r="BJ38"/>
      <c r="BK38"/>
      <c r="BR38" s="51"/>
      <c r="BU38" s="49"/>
      <c r="BV38"/>
      <c r="BW38"/>
      <c r="BX38"/>
      <c r="CF38" s="49" t="str">
        <f t="array" ref="CF38">INDEX('Responses N=171'!$BI$2:$BI$172, MATCH(0, COUNTIF($CF$1:CF37,'Responses N=171'!$BI$2:$BI$172 ), 0))</f>
        <v>3/24</v>
      </c>
      <c r="CG38">
        <f t="array" ref="CG38">COUNTIF('Responses N=171'!$BI$2:$BI$172,'Snapshot N=171'!CF38)</f>
        <v>2</v>
      </c>
      <c r="CH38"/>
      <c r="CI38"/>
      <c r="CJ38"/>
    </row>
    <row r="39" spans="1:101" s="9" customFormat="1">
      <c r="A39" s="18"/>
      <c r="B39" s="18"/>
      <c r="C39" s="21"/>
      <c r="D39" s="21"/>
      <c r="E39" s="25"/>
      <c r="F39" s="25"/>
      <c r="G39" s="44"/>
      <c r="H39" s="44"/>
      <c r="I39" s="28"/>
      <c r="J39" s="28"/>
      <c r="K39" s="32"/>
      <c r="L39" s="32"/>
      <c r="M39"/>
      <c r="N39"/>
      <c r="O39"/>
      <c r="P39"/>
      <c r="Q39"/>
      <c r="R39"/>
      <c r="S39"/>
      <c r="U39" s="35"/>
      <c r="V39" s="35"/>
      <c r="W39" s="21"/>
      <c r="X39" s="21"/>
      <c r="AF39" s="35"/>
      <c r="AG39" s="35"/>
      <c r="BJ39"/>
      <c r="BK39"/>
      <c r="BR39" s="51"/>
      <c r="BU39" s="49"/>
      <c r="BV39"/>
      <c r="BW39"/>
      <c r="BX39"/>
      <c r="CF39" s="49" t="str">
        <f t="array" ref="CF39">INDEX('Responses N=171'!$BI$2:$BI$172, MATCH(0, COUNTIF($CF$1:CF38,'Responses N=171'!$BI$2:$BI$172 ), 0))</f>
        <v>3/4</v>
      </c>
      <c r="CG39">
        <f t="array" ref="CG39">COUNTIF('Responses N=171'!$BI$2:$BI$172,'Snapshot N=171'!CF39)</f>
        <v>2</v>
      </c>
      <c r="CH39"/>
      <c r="CI39"/>
      <c r="CJ39"/>
    </row>
    <row r="40" spans="1:101" s="9" customFormat="1">
      <c r="A40" s="18"/>
      <c r="B40" s="18"/>
      <c r="C40" s="21"/>
      <c r="D40" s="21"/>
      <c r="E40" s="25"/>
      <c r="F40" s="25"/>
      <c r="G40" s="44"/>
      <c r="H40" s="44"/>
      <c r="I40" s="28"/>
      <c r="J40" s="28"/>
      <c r="K40" s="32"/>
      <c r="L40" s="32"/>
      <c r="M40"/>
      <c r="N40"/>
      <c r="O40"/>
      <c r="P40"/>
      <c r="Q40"/>
      <c r="R40"/>
      <c r="S40"/>
      <c r="U40" s="35"/>
      <c r="V40" s="35"/>
      <c r="W40" s="21"/>
      <c r="X40" s="21"/>
      <c r="AF40" s="35"/>
      <c r="AG40" s="35"/>
      <c r="BJ40"/>
      <c r="BK40"/>
      <c r="BR40" s="51"/>
      <c r="BU40" s="49"/>
      <c r="BV40"/>
      <c r="BW40"/>
      <c r="BX40"/>
      <c r="CF40" s="49" t="str">
        <f t="array" ref="CF40">INDEX('Responses N=171'!$BI$2:$BI$172, MATCH(0, COUNTIF($CF$1:CF39,'Responses N=171'!$BI$2:$BI$172 ), 0))</f>
        <v>2/15</v>
      </c>
      <c r="CG40">
        <f t="array" ref="CG40">COUNTIF('Responses N=171'!$BI$2:$BI$172,'Snapshot N=171'!CF40)</f>
        <v>2</v>
      </c>
      <c r="CH40"/>
      <c r="CI40"/>
      <c r="CJ40"/>
    </row>
    <row r="41" spans="1:101" s="9" customFormat="1">
      <c r="A41" s="18"/>
      <c r="B41" s="18"/>
      <c r="C41" s="21"/>
      <c r="D41" s="21"/>
      <c r="E41" s="25"/>
      <c r="F41" s="25"/>
      <c r="G41" s="44"/>
      <c r="H41" s="44"/>
      <c r="I41" s="28"/>
      <c r="J41" s="28"/>
      <c r="K41" s="32"/>
      <c r="L41" s="32"/>
      <c r="M41"/>
      <c r="N41"/>
      <c r="O41"/>
      <c r="P41"/>
      <c r="Q41"/>
      <c r="R41"/>
      <c r="S41"/>
      <c r="U41" s="35"/>
      <c r="V41" s="35"/>
      <c r="W41" s="21"/>
      <c r="X41" s="21"/>
      <c r="AF41" s="35"/>
      <c r="AG41" s="35"/>
      <c r="BJ41"/>
      <c r="BK41"/>
      <c r="BR41" s="51"/>
      <c r="BU41" s="49"/>
      <c r="BV41"/>
      <c r="BW41"/>
      <c r="BX41"/>
      <c r="CF41" s="49" t="str">
        <f t="array" ref="CF41">INDEX('Responses N=171'!$BI$2:$BI$172, MATCH(0, COUNTIF($CF$1:CF40,'Responses N=171'!$BI$2:$BI$172 ), 0))</f>
        <v>5/9</v>
      </c>
      <c r="CG41">
        <f t="array" ref="CG41">COUNTIF('Responses N=171'!$BI$2:$BI$172,'Snapshot N=171'!CF41)</f>
        <v>1</v>
      </c>
      <c r="CH41"/>
      <c r="CI41"/>
      <c r="CJ41"/>
    </row>
    <row r="42" spans="1:101" s="9" customFormat="1">
      <c r="A42" s="18"/>
      <c r="B42" s="18"/>
      <c r="C42" s="21"/>
      <c r="D42" s="21"/>
      <c r="E42" s="25"/>
      <c r="F42" s="25"/>
      <c r="G42" s="44"/>
      <c r="H42" s="44"/>
      <c r="I42" s="28"/>
      <c r="J42" s="28"/>
      <c r="K42" s="32"/>
      <c r="L42" s="32"/>
      <c r="M42"/>
      <c r="N42"/>
      <c r="O42"/>
      <c r="P42"/>
      <c r="Q42"/>
      <c r="R42"/>
      <c r="S42"/>
      <c r="U42" s="35"/>
      <c r="V42" s="35"/>
      <c r="W42" s="21"/>
      <c r="X42" s="21"/>
      <c r="AF42" s="35"/>
      <c r="AG42" s="35"/>
      <c r="BJ42"/>
      <c r="BK42"/>
      <c r="BR42" s="51"/>
      <c r="CF42" s="49" t="str">
        <f t="array" ref="CF42">INDEX('Responses N=171'!$BI$2:$BI$172, MATCH(0, COUNTIF($CF$1:CF41,'Responses N=171'!$BI$2:$BI$172 ), 0))</f>
        <v>4/3</v>
      </c>
      <c r="CG42">
        <f t="array" ref="CG42">COUNTIF('Responses N=171'!$BI$2:$BI$172,'Snapshot N=171'!CF42)</f>
        <v>1</v>
      </c>
      <c r="CH42"/>
      <c r="CI42"/>
      <c r="CJ42"/>
    </row>
    <row r="43" spans="1:101" s="9" customFormat="1">
      <c r="A43" s="18"/>
      <c r="B43" s="18"/>
      <c r="C43" s="21"/>
      <c r="D43" s="21"/>
      <c r="E43" s="25"/>
      <c r="F43" s="25"/>
      <c r="G43" s="44"/>
      <c r="H43" s="44"/>
      <c r="I43" s="28"/>
      <c r="J43" s="28"/>
      <c r="K43" s="32"/>
      <c r="L43" s="32"/>
      <c r="M43"/>
      <c r="N43"/>
      <c r="O43"/>
      <c r="P43"/>
      <c r="Q43"/>
      <c r="R43"/>
      <c r="S43"/>
      <c r="U43" s="35"/>
      <c r="V43" s="35"/>
      <c r="W43" s="21"/>
      <c r="X43" s="21"/>
      <c r="AF43" s="35"/>
      <c r="AG43" s="35"/>
      <c r="BJ43"/>
      <c r="BK43"/>
      <c r="BR43" s="51"/>
      <c r="CF43" s="49" t="str">
        <f t="array" ref="CF43">INDEX('Responses N=171'!$BI$2:$BI$172, MATCH(0, COUNTIF($CF$1:CF42,'Responses N=171'!$BI$2:$BI$172 ), 0))</f>
        <v>10/24</v>
      </c>
      <c r="CG43">
        <f t="array" ref="CG43">COUNTIF('Responses N=171'!$BI$2:$BI$172,'Snapshot N=171'!CF43)</f>
        <v>1</v>
      </c>
      <c r="CH43"/>
      <c r="CI43"/>
      <c r="CJ43"/>
    </row>
    <row r="44" spans="1:101" s="9" customFormat="1">
      <c r="A44" s="18"/>
      <c r="B44" s="18"/>
      <c r="C44" s="21"/>
      <c r="D44" s="21"/>
      <c r="E44" s="25"/>
      <c r="F44" s="25"/>
      <c r="G44" s="44"/>
      <c r="H44" s="44"/>
      <c r="I44" s="28"/>
      <c r="J44" s="28"/>
      <c r="K44" s="32"/>
      <c r="L44" s="32"/>
      <c r="M44"/>
      <c r="N44"/>
      <c r="O44"/>
      <c r="P44"/>
      <c r="Q44"/>
      <c r="R44"/>
      <c r="S44"/>
      <c r="U44" s="35"/>
      <c r="V44" s="35"/>
      <c r="W44" s="21"/>
      <c r="X44" s="21"/>
      <c r="AF44" s="35"/>
      <c r="AG44" s="35"/>
      <c r="BR44" s="51"/>
      <c r="CF44" s="49" t="str">
        <f t="array" ref="CF44">INDEX('Responses N=171'!$BI$2:$BI$172, MATCH(0, COUNTIF($CF$1:CF43,'Responses N=171'!$BI$2:$BI$172 ), 0))</f>
        <v>4/9</v>
      </c>
      <c r="CG44">
        <f t="array" ref="CG44">COUNTIF('Responses N=171'!$BI$2:$BI$172,'Snapshot N=171'!CF44)</f>
        <v>1</v>
      </c>
      <c r="CH44"/>
      <c r="CI44"/>
      <c r="CJ44"/>
    </row>
    <row r="45" spans="1:101" s="9" customFormat="1">
      <c r="A45" s="18"/>
      <c r="B45" s="18"/>
      <c r="C45" s="21"/>
      <c r="D45" s="21"/>
      <c r="E45" s="25"/>
      <c r="F45" s="25"/>
      <c r="G45" s="44"/>
      <c r="H45" s="44"/>
      <c r="I45" s="28"/>
      <c r="J45" s="28"/>
      <c r="K45" s="32"/>
      <c r="L45" s="32"/>
      <c r="M45"/>
      <c r="N45"/>
      <c r="O45"/>
      <c r="P45"/>
      <c r="Q45"/>
      <c r="R45"/>
      <c r="S45"/>
      <c r="U45" s="35"/>
      <c r="V45" s="35"/>
      <c r="W45" s="21"/>
      <c r="X45" s="21"/>
      <c r="AF45" s="35"/>
      <c r="AG45" s="35"/>
      <c r="BR45" s="51"/>
      <c r="CF45" s="49" t="str">
        <f t="array" ref="CF45">INDEX('Responses N=171'!$BI$2:$BI$172, MATCH(0, COUNTIF($CF$1:CF44,'Responses N=171'!$BI$2:$BI$172 ), 0))</f>
        <v>2/16</v>
      </c>
      <c r="CG45">
        <f t="array" ref="CG45">COUNTIF('Responses N=171'!$BI$2:$BI$172,'Snapshot N=171'!CF45)</f>
        <v>1</v>
      </c>
      <c r="CH45"/>
      <c r="CI45"/>
      <c r="CJ45"/>
    </row>
    <row r="46" spans="1:101" s="9" customFormat="1">
      <c r="A46" s="18"/>
      <c r="B46" s="18"/>
      <c r="C46" s="21"/>
      <c r="D46" s="21"/>
      <c r="E46" s="25"/>
      <c r="F46" s="25"/>
      <c r="G46" s="44"/>
      <c r="H46" s="44"/>
      <c r="I46" s="28"/>
      <c r="J46" s="28"/>
      <c r="K46" s="32"/>
      <c r="L46" s="32"/>
      <c r="M46"/>
      <c r="N46"/>
      <c r="O46"/>
      <c r="P46"/>
      <c r="Q46"/>
      <c r="R46"/>
      <c r="S46"/>
      <c r="U46" s="35"/>
      <c r="V46" s="35"/>
      <c r="W46" s="21"/>
      <c r="X46" s="21"/>
      <c r="AF46" s="35"/>
      <c r="AG46" s="35"/>
      <c r="BR46" s="51"/>
      <c r="CF46" s="49" t="str">
        <f t="array" ref="CF46">INDEX('Responses N=171'!$BI$2:$BI$172, MATCH(0, COUNTIF($CF$1:CF45,'Responses N=171'!$BI$2:$BI$172 ), 0))</f>
        <v>3/20</v>
      </c>
      <c r="CG46">
        <f t="array" ref="CG46">COUNTIF('Responses N=171'!$BI$2:$BI$172,'Snapshot N=171'!CF46)</f>
        <v>1</v>
      </c>
      <c r="CH46"/>
      <c r="CI46"/>
      <c r="CJ46"/>
    </row>
    <row r="47" spans="1:101" s="9" customFormat="1">
      <c r="A47" s="18"/>
      <c r="B47" s="18"/>
      <c r="C47" s="21"/>
      <c r="D47" s="21"/>
      <c r="E47" s="25"/>
      <c r="F47" s="25"/>
      <c r="G47" s="44"/>
      <c r="H47" s="44"/>
      <c r="I47" s="28"/>
      <c r="J47" s="28"/>
      <c r="K47" s="32"/>
      <c r="L47" s="32"/>
      <c r="M47"/>
      <c r="N47"/>
      <c r="O47"/>
      <c r="P47"/>
      <c r="Q47"/>
      <c r="R47"/>
      <c r="S47"/>
      <c r="U47" s="35"/>
      <c r="V47" s="35"/>
      <c r="W47" s="21"/>
      <c r="X47" s="21"/>
      <c r="AF47" s="35"/>
      <c r="AG47" s="35"/>
      <c r="BR47" s="51"/>
      <c r="CF47" s="49" t="str">
        <f t="array" ref="CF47">INDEX('Responses N=171'!$BI$2:$BI$172, MATCH(0, COUNTIF($CF$1:CF46,'Responses N=171'!$BI$2:$BI$172 ), 0))</f>
        <v>3/31</v>
      </c>
      <c r="CG47">
        <f t="array" ref="CG47">COUNTIF('Responses N=171'!$BI$2:$BI$172,'Snapshot N=171'!CF47)</f>
        <v>1</v>
      </c>
      <c r="CH47"/>
      <c r="CI47"/>
      <c r="CJ47"/>
    </row>
    <row r="48" spans="1:101" s="9" customFormat="1">
      <c r="A48" s="18"/>
      <c r="B48" s="18"/>
      <c r="C48" s="21"/>
      <c r="D48" s="21"/>
      <c r="E48" s="25"/>
      <c r="F48" s="25"/>
      <c r="G48" s="44"/>
      <c r="H48" s="44"/>
      <c r="I48" s="28"/>
      <c r="J48" s="28"/>
      <c r="K48" s="32"/>
      <c r="L48" s="32"/>
      <c r="M48"/>
      <c r="N48"/>
      <c r="O48"/>
      <c r="P48"/>
      <c r="Q48"/>
      <c r="R48"/>
      <c r="S48"/>
      <c r="U48" s="35"/>
      <c r="V48" s="35"/>
      <c r="W48" s="21"/>
      <c r="X48" s="21"/>
      <c r="AF48" s="35"/>
      <c r="AG48" s="35"/>
      <c r="BR48" s="51"/>
      <c r="CF48" s="49" t="str">
        <f t="array" ref="CF48">INDEX('Responses N=171'!$BI$2:$BI$172, MATCH(0, COUNTIF($CF$1:CF47,'Responses N=171'!$BI$2:$BI$172 ), 0))</f>
        <v>5/28</v>
      </c>
      <c r="CG48">
        <f t="array" ref="CG48">COUNTIF('Responses N=171'!$BI$2:$BI$172,'Snapshot N=171'!CF48)</f>
        <v>1</v>
      </c>
      <c r="CH48"/>
      <c r="CI48"/>
      <c r="CJ48"/>
    </row>
    <row r="49" spans="1:108" s="9" customFormat="1">
      <c r="A49" s="18"/>
      <c r="B49" s="18"/>
      <c r="C49" s="21"/>
      <c r="D49" s="21"/>
      <c r="E49" s="25"/>
      <c r="F49" s="25"/>
      <c r="G49" s="44"/>
      <c r="H49" s="44"/>
      <c r="I49" s="28"/>
      <c r="J49" s="28"/>
      <c r="K49" s="32"/>
      <c r="L49" s="32"/>
      <c r="M49"/>
      <c r="N49"/>
      <c r="O49"/>
      <c r="P49"/>
      <c r="Q49"/>
      <c r="R49"/>
      <c r="S49"/>
      <c r="U49" s="35"/>
      <c r="V49" s="35"/>
      <c r="W49" s="21"/>
      <c r="X49" s="21"/>
      <c r="AF49" s="35"/>
      <c r="AG49" s="35"/>
      <c r="BR49" s="51"/>
      <c r="CF49" s="49" t="str">
        <f t="array" ref="CF49">INDEX('Responses N=171'!$BI$2:$BI$172, MATCH(0, COUNTIF($CF$1:CF48,'Responses N=171'!$BI$2:$BI$172 ), 0))</f>
        <v>5/26</v>
      </c>
      <c r="CG49">
        <f t="array" ref="CG49">COUNTIF('Responses N=171'!$BI$2:$BI$172,'Snapshot N=171'!CF49)</f>
        <v>1</v>
      </c>
      <c r="CH49"/>
      <c r="CI49"/>
      <c r="CJ49"/>
    </row>
    <row r="50" spans="1:108" s="9" customFormat="1">
      <c r="A50" s="18"/>
      <c r="B50" s="18"/>
      <c r="C50" s="21"/>
      <c r="D50" s="21"/>
      <c r="E50" s="25"/>
      <c r="F50" s="25"/>
      <c r="G50" s="44"/>
      <c r="H50" s="44"/>
      <c r="I50" s="28"/>
      <c r="J50" s="28"/>
      <c r="K50" s="32"/>
      <c r="L50" s="32"/>
      <c r="M50"/>
      <c r="N50"/>
      <c r="O50"/>
      <c r="P50"/>
      <c r="Q50"/>
      <c r="R50"/>
      <c r="S50"/>
      <c r="U50" s="35"/>
      <c r="V50" s="35"/>
      <c r="W50" s="21"/>
      <c r="X50" s="21"/>
      <c r="AF50" s="35"/>
      <c r="AG50" s="35"/>
      <c r="BR50" s="51"/>
      <c r="CF50" s="49" t="str">
        <f t="array" ref="CF50">INDEX('Responses N=171'!$BI$2:$BI$172, MATCH(0, COUNTIF($CF$1:CF49,'Responses N=171'!$BI$2:$BI$172 ), 0))</f>
        <v>5/12</v>
      </c>
      <c r="CG50">
        <f t="array" ref="CG50">COUNTIF('Responses N=171'!$BI$2:$BI$172,'Snapshot N=171'!CF50)</f>
        <v>1</v>
      </c>
      <c r="CH50"/>
      <c r="CI50"/>
      <c r="CJ50"/>
    </row>
    <row r="51" spans="1:108" s="9" customFormat="1">
      <c r="A51" s="18"/>
      <c r="B51" s="18"/>
      <c r="C51" s="21"/>
      <c r="D51" s="21"/>
      <c r="E51" s="25"/>
      <c r="F51" s="25"/>
      <c r="G51" s="44"/>
      <c r="H51" s="44"/>
      <c r="I51" s="28"/>
      <c r="J51" s="28"/>
      <c r="K51" s="32"/>
      <c r="L51" s="32"/>
      <c r="M51"/>
      <c r="N51"/>
      <c r="O51"/>
      <c r="P51"/>
      <c r="Q51"/>
      <c r="R51"/>
      <c r="S51"/>
      <c r="U51" s="35"/>
      <c r="V51" s="35"/>
      <c r="W51" s="21"/>
      <c r="X51" s="21"/>
      <c r="AF51" s="35"/>
      <c r="AG51" s="35"/>
      <c r="BR51" s="51"/>
      <c r="CF51" s="50" t="s">
        <v>236</v>
      </c>
      <c r="CG51">
        <f>COUNTBLANK('Responses N=171'!$BI$2:$BI$172)</f>
        <v>66</v>
      </c>
      <c r="CH51"/>
      <c r="CI51"/>
      <c r="CJ51"/>
    </row>
    <row r="52" spans="1:108" s="9" customFormat="1">
      <c r="A52" s="18"/>
      <c r="B52" s="18"/>
      <c r="C52" s="21"/>
      <c r="D52" s="21"/>
      <c r="E52" s="25"/>
      <c r="F52" s="25"/>
      <c r="G52" s="44"/>
      <c r="H52" s="44"/>
      <c r="I52" s="28"/>
      <c r="J52" s="28"/>
      <c r="K52" s="32"/>
      <c r="L52" s="32"/>
      <c r="M52"/>
      <c r="N52"/>
      <c r="O52"/>
      <c r="P52"/>
      <c r="Q52"/>
      <c r="R52"/>
      <c r="S52"/>
      <c r="U52" s="35"/>
      <c r="V52" s="35"/>
      <c r="W52" s="21"/>
      <c r="X52" s="21"/>
      <c r="AF52" s="35"/>
      <c r="AG52" s="35"/>
      <c r="BR52" s="51"/>
      <c r="CF52" s="49"/>
      <c r="CG52"/>
      <c r="CH52"/>
      <c r="CI52"/>
      <c r="CJ52"/>
    </row>
    <row r="53" spans="1:108" s="9" customFormat="1">
      <c r="A53" s="18"/>
      <c r="B53" s="18"/>
      <c r="C53" s="21"/>
      <c r="D53" s="21"/>
      <c r="E53" s="25"/>
      <c r="F53" s="25"/>
      <c r="G53" s="44"/>
      <c r="H53" s="44"/>
      <c r="I53" s="28"/>
      <c r="J53" s="28"/>
      <c r="K53" s="32"/>
      <c r="L53" s="32"/>
      <c r="M53"/>
      <c r="N53"/>
      <c r="O53"/>
      <c r="P53"/>
      <c r="Q53"/>
      <c r="R53"/>
      <c r="S53"/>
      <c r="U53" s="35"/>
      <c r="V53" s="35"/>
      <c r="W53" s="21"/>
      <c r="X53" s="21"/>
      <c r="AF53" s="35"/>
      <c r="AG53" s="35"/>
      <c r="BR53" s="51"/>
      <c r="CG53" s="9" t="s">
        <v>387</v>
      </c>
    </row>
    <row r="54" spans="1:108" s="9" customFormat="1">
      <c r="A54" s="18"/>
      <c r="B54" s="18"/>
      <c r="C54" s="21"/>
      <c r="D54" s="21"/>
      <c r="E54" s="25"/>
      <c r="F54" s="25"/>
      <c r="G54" s="44"/>
      <c r="H54" s="44"/>
      <c r="I54" s="28"/>
      <c r="J54" s="28"/>
      <c r="K54" s="32"/>
      <c r="L54" s="32"/>
      <c r="M54"/>
      <c r="N54"/>
      <c r="O54"/>
      <c r="P54"/>
      <c r="Q54"/>
      <c r="R54"/>
      <c r="S54"/>
      <c r="U54" s="35"/>
      <c r="V54" s="35"/>
      <c r="W54" s="21"/>
      <c r="X54" s="21"/>
      <c r="AF54" s="35"/>
      <c r="AG54" s="35"/>
      <c r="BR54" s="51"/>
    </row>
    <row r="55" spans="1:108" s="9" customFormat="1">
      <c r="A55" s="18"/>
      <c r="B55" s="18"/>
      <c r="C55" s="21"/>
      <c r="D55" s="21"/>
      <c r="E55" s="25"/>
      <c r="F55" s="25"/>
      <c r="G55" s="44"/>
      <c r="H55" s="44"/>
      <c r="I55" s="28"/>
      <c r="J55" s="28"/>
      <c r="K55" s="32"/>
      <c r="L55" s="32"/>
      <c r="M55"/>
      <c r="N55"/>
      <c r="O55"/>
      <c r="P55"/>
      <c r="Q55"/>
      <c r="R55"/>
      <c r="S55"/>
      <c r="U55" s="35"/>
      <c r="V55" s="35"/>
      <c r="W55" s="21"/>
      <c r="X55" s="21"/>
      <c r="AF55" s="35"/>
      <c r="AG55" s="35"/>
      <c r="BR55" s="51"/>
    </row>
    <row r="56" spans="1:108" s="9" customFormat="1">
      <c r="A56" s="18"/>
      <c r="B56" s="18"/>
      <c r="C56" s="21"/>
      <c r="D56" s="21"/>
      <c r="E56" s="25"/>
      <c r="F56" s="25"/>
      <c r="G56" s="44"/>
      <c r="H56" s="44"/>
      <c r="I56" s="28"/>
      <c r="J56" s="28"/>
      <c r="K56" s="32"/>
      <c r="L56" s="32"/>
      <c r="M56"/>
      <c r="N56"/>
      <c r="O56"/>
      <c r="P56"/>
      <c r="Q56"/>
      <c r="R56"/>
      <c r="S56"/>
      <c r="U56" s="35"/>
      <c r="V56" s="35"/>
      <c r="W56" s="21"/>
      <c r="X56" s="21"/>
      <c r="AF56" s="35"/>
      <c r="AG56" s="35"/>
      <c r="BR56" s="51"/>
    </row>
    <row r="57" spans="1:108" s="9" customFormat="1">
      <c r="A57" s="18"/>
      <c r="B57" s="18"/>
      <c r="C57" s="21"/>
      <c r="D57" s="21"/>
      <c r="E57" s="25"/>
      <c r="F57" s="25"/>
      <c r="G57" s="44"/>
      <c r="H57" s="44"/>
      <c r="I57" s="28"/>
      <c r="J57" s="28"/>
      <c r="K57" s="32"/>
      <c r="L57" s="32"/>
      <c r="M57"/>
      <c r="N57"/>
      <c r="O57"/>
      <c r="P57"/>
      <c r="Q57"/>
      <c r="R57"/>
      <c r="S57"/>
      <c r="U57" s="35"/>
      <c r="V57" s="35"/>
      <c r="W57" s="21"/>
      <c r="X57" s="21"/>
      <c r="AF57" s="35"/>
      <c r="AG57" s="35"/>
      <c r="BR57" s="51"/>
    </row>
    <row r="58" spans="1:108" s="9" customFormat="1">
      <c r="A58" s="18"/>
      <c r="B58" s="18"/>
      <c r="C58" s="21"/>
      <c r="D58" s="21"/>
      <c r="E58" s="25"/>
      <c r="F58" s="25"/>
      <c r="G58" s="44"/>
      <c r="H58" s="44"/>
      <c r="I58" s="28"/>
      <c r="J58" s="28"/>
      <c r="K58" s="32"/>
      <c r="L58" s="32"/>
      <c r="M58"/>
      <c r="N58"/>
      <c r="O58"/>
      <c r="P58"/>
      <c r="Q58"/>
      <c r="R58"/>
      <c r="S58"/>
      <c r="U58" s="35"/>
      <c r="V58" s="35"/>
      <c r="W58" s="21"/>
      <c r="X58" s="21"/>
      <c r="AF58" s="35"/>
      <c r="AG58" s="35"/>
      <c r="BR58" s="51"/>
    </row>
    <row r="59" spans="1:108" s="9" customFormat="1">
      <c r="A59" s="18"/>
      <c r="B59" s="18"/>
      <c r="C59" s="21"/>
      <c r="D59" s="21"/>
      <c r="E59" s="25"/>
      <c r="F59" s="25"/>
      <c r="G59" s="44"/>
      <c r="H59" s="44"/>
      <c r="I59" s="28"/>
      <c r="J59" s="28"/>
      <c r="K59" s="32"/>
      <c r="L59" s="32"/>
      <c r="M59"/>
      <c r="N59"/>
      <c r="O59"/>
      <c r="P59"/>
      <c r="Q59"/>
      <c r="R59"/>
      <c r="S59"/>
      <c r="U59" s="35"/>
      <c r="V59" s="35"/>
      <c r="W59" s="21"/>
      <c r="X59" s="21"/>
      <c r="AF59" s="35"/>
      <c r="AG59" s="35"/>
      <c r="BR59" s="51"/>
    </row>
    <row r="60" spans="1:108" s="9" customFormat="1">
      <c r="A60" s="18"/>
      <c r="B60" s="18"/>
      <c r="C60" s="21"/>
      <c r="D60" s="21"/>
      <c r="E60" s="25"/>
      <c r="F60" s="25"/>
      <c r="G60" s="44"/>
      <c r="H60" s="44"/>
      <c r="I60" s="28"/>
      <c r="J60" s="28"/>
      <c r="K60" s="32"/>
      <c r="L60" s="32"/>
      <c r="M60"/>
      <c r="N60"/>
      <c r="O60"/>
      <c r="P60"/>
      <c r="Q60"/>
      <c r="R60"/>
      <c r="S60"/>
      <c r="U60" s="35"/>
      <c r="V60" s="35"/>
      <c r="W60" s="21"/>
      <c r="X60" s="21"/>
      <c r="AF60" s="35"/>
      <c r="AG60" s="35"/>
      <c r="BR60" s="51"/>
    </row>
    <row r="61" spans="1:108" s="9" customFormat="1">
      <c r="A61" s="18"/>
      <c r="B61" s="18"/>
      <c r="C61" s="21"/>
      <c r="D61" s="21"/>
      <c r="E61" s="25"/>
      <c r="F61" s="25"/>
      <c r="G61" s="44"/>
      <c r="H61" s="44"/>
      <c r="I61" s="28"/>
      <c r="J61" s="28"/>
      <c r="K61" s="32"/>
      <c r="L61" s="32"/>
      <c r="M61"/>
      <c r="N61"/>
      <c r="O61"/>
      <c r="P61"/>
      <c r="Q61"/>
      <c r="R61"/>
      <c r="S61"/>
      <c r="U61" s="35"/>
      <c r="V61" s="35"/>
      <c r="W61" s="21"/>
      <c r="X61" s="21"/>
      <c r="AF61" s="35"/>
      <c r="AG61" s="35"/>
      <c r="BR61" s="51"/>
    </row>
    <row r="62" spans="1:108" s="9" customFormat="1">
      <c r="A62" s="18"/>
      <c r="B62" s="18"/>
      <c r="C62" s="21"/>
      <c r="D62" s="21"/>
      <c r="E62" s="25"/>
      <c r="F62" s="25"/>
      <c r="G62" s="44"/>
      <c r="H62" s="44"/>
      <c r="I62" s="28"/>
      <c r="J62" s="28"/>
      <c r="K62" s="32"/>
      <c r="L62" s="32"/>
      <c r="M62"/>
      <c r="N62"/>
      <c r="O62"/>
      <c r="P62"/>
      <c r="Q62"/>
      <c r="R62"/>
      <c r="S62"/>
      <c r="U62" s="35"/>
      <c r="V62" s="35"/>
      <c r="W62" s="21"/>
      <c r="X62" s="21"/>
      <c r="AF62" s="35"/>
      <c r="AG62" s="35"/>
      <c r="BR62" s="51"/>
    </row>
    <row r="63" spans="1:108">
      <c r="DB63" s="9"/>
      <c r="DC63" s="9"/>
      <c r="DD63" s="9"/>
    </row>
    <row r="64" spans="1:108" s="9" customFormat="1">
      <c r="A64" s="18"/>
      <c r="B64" s="18"/>
      <c r="C64" s="21"/>
      <c r="D64" s="21"/>
      <c r="E64" s="25"/>
      <c r="F64" s="25"/>
      <c r="G64" s="44"/>
      <c r="H64" s="44"/>
      <c r="I64" s="28"/>
      <c r="J64" s="28"/>
      <c r="K64" s="32"/>
      <c r="L64" s="32"/>
      <c r="M64"/>
      <c r="N64"/>
      <c r="O64"/>
      <c r="P64"/>
      <c r="Q64"/>
      <c r="R64"/>
      <c r="S64"/>
      <c r="U64" s="35"/>
      <c r="V64" s="35"/>
      <c r="W64" s="21"/>
      <c r="X64" s="21"/>
      <c r="AF64" s="35"/>
      <c r="AG64" s="35"/>
      <c r="BR64" s="51"/>
      <c r="DB64"/>
      <c r="DC64"/>
      <c r="DD64"/>
    </row>
    <row r="65" spans="1:108" s="9" customFormat="1">
      <c r="A65" s="18"/>
      <c r="B65" s="18"/>
      <c r="C65" s="21"/>
      <c r="D65" s="21"/>
      <c r="E65" s="25"/>
      <c r="F65" s="25"/>
      <c r="G65" s="44"/>
      <c r="H65" s="44"/>
      <c r="I65" s="28"/>
      <c r="J65" s="28"/>
      <c r="K65" s="32"/>
      <c r="L65" s="32"/>
      <c r="M65"/>
      <c r="N65"/>
      <c r="O65"/>
      <c r="P65"/>
      <c r="Q65"/>
      <c r="R65"/>
      <c r="S65"/>
      <c r="U65" s="35"/>
      <c r="V65" s="35"/>
      <c r="W65" s="21"/>
      <c r="X65" s="21"/>
      <c r="AF65" s="35"/>
      <c r="AG65" s="35"/>
      <c r="BR65" s="51"/>
    </row>
    <row r="66" spans="1:108" s="9" customFormat="1">
      <c r="A66" s="18"/>
      <c r="B66" s="18"/>
      <c r="C66" s="21"/>
      <c r="D66" s="21"/>
      <c r="E66" s="25"/>
      <c r="F66" s="25"/>
      <c r="G66" s="44"/>
      <c r="H66" s="44"/>
      <c r="I66" s="28"/>
      <c r="J66" s="28"/>
      <c r="K66" s="32"/>
      <c r="L66" s="32"/>
      <c r="M66"/>
      <c r="N66"/>
      <c r="O66"/>
      <c r="P66"/>
      <c r="Q66"/>
      <c r="R66"/>
      <c r="S66"/>
      <c r="U66" s="35"/>
      <c r="V66" s="35"/>
      <c r="W66" s="21"/>
      <c r="X66" s="21"/>
      <c r="AF66" s="35"/>
      <c r="AG66" s="35"/>
      <c r="BR66" s="51"/>
    </row>
    <row r="67" spans="1:108" s="9" customFormat="1">
      <c r="A67" s="18"/>
      <c r="B67" s="18"/>
      <c r="C67" s="21"/>
      <c r="D67" s="21"/>
      <c r="E67" s="25"/>
      <c r="F67" s="25"/>
      <c r="G67" s="44"/>
      <c r="H67" s="44"/>
      <c r="I67" s="28"/>
      <c r="J67" s="28"/>
      <c r="K67" s="32"/>
      <c r="L67" s="32"/>
      <c r="M67"/>
      <c r="N67"/>
      <c r="O67"/>
      <c r="P67"/>
      <c r="Q67"/>
      <c r="R67"/>
      <c r="S67"/>
      <c r="U67" s="35"/>
      <c r="V67" s="35"/>
      <c r="W67" s="21"/>
      <c r="X67" s="21"/>
      <c r="AF67" s="35"/>
      <c r="AG67" s="35"/>
      <c r="BR67" s="51"/>
    </row>
    <row r="68" spans="1:108" s="9" customFormat="1">
      <c r="A68" s="18"/>
      <c r="B68" s="18"/>
      <c r="C68" s="21"/>
      <c r="D68" s="21"/>
      <c r="E68" s="25"/>
      <c r="F68" s="25"/>
      <c r="G68" s="44"/>
      <c r="H68" s="44"/>
      <c r="I68" s="28"/>
      <c r="J68" s="28"/>
      <c r="K68" s="32"/>
      <c r="L68" s="32"/>
      <c r="M68"/>
      <c r="N68"/>
      <c r="O68"/>
      <c r="P68"/>
      <c r="Q68"/>
      <c r="R68"/>
      <c r="S68"/>
      <c r="U68" s="35"/>
      <c r="V68" s="35"/>
      <c r="W68" s="21"/>
      <c r="X68" s="21"/>
      <c r="AF68" s="35"/>
      <c r="AG68" s="35"/>
      <c r="BR68" s="51"/>
    </row>
    <row r="69" spans="1:108" s="9" customFormat="1">
      <c r="A69" s="18"/>
      <c r="B69" s="18"/>
      <c r="C69" s="21"/>
      <c r="D69" s="21"/>
      <c r="E69" s="25"/>
      <c r="F69" s="25"/>
      <c r="G69" s="44"/>
      <c r="H69" s="44"/>
      <c r="I69" s="28"/>
      <c r="J69" s="28"/>
      <c r="K69" s="32"/>
      <c r="L69" s="32"/>
      <c r="M69"/>
      <c r="N69"/>
      <c r="O69"/>
      <c r="P69"/>
      <c r="Q69"/>
      <c r="R69"/>
      <c r="S69"/>
      <c r="U69" s="35"/>
      <c r="V69" s="35"/>
      <c r="W69" s="21"/>
      <c r="X69" s="21"/>
      <c r="AF69" s="35"/>
      <c r="AG69" s="35"/>
      <c r="BR69" s="51"/>
    </row>
    <row r="70" spans="1:108" s="9" customFormat="1">
      <c r="A70" s="18"/>
      <c r="B70" s="18"/>
      <c r="C70" s="21"/>
      <c r="D70" s="21"/>
      <c r="E70" s="25"/>
      <c r="F70" s="25"/>
      <c r="G70" s="44"/>
      <c r="H70" s="44"/>
      <c r="I70" s="28"/>
      <c r="J70" s="28"/>
      <c r="K70" s="32"/>
      <c r="L70" s="32"/>
      <c r="M70"/>
      <c r="N70"/>
      <c r="O70"/>
      <c r="P70"/>
      <c r="Q70"/>
      <c r="R70"/>
      <c r="S70"/>
      <c r="U70" s="35"/>
      <c r="V70" s="35"/>
      <c r="W70" s="21"/>
      <c r="X70" s="21"/>
      <c r="AF70" s="35"/>
      <c r="AG70" s="35"/>
      <c r="BR70" s="51"/>
    </row>
    <row r="71" spans="1:108" s="9" customFormat="1">
      <c r="A71" s="18"/>
      <c r="B71" s="18"/>
      <c r="C71" s="21"/>
      <c r="D71" s="21"/>
      <c r="E71" s="25"/>
      <c r="F71" s="25"/>
      <c r="G71" s="44"/>
      <c r="H71" s="44"/>
      <c r="I71" s="28"/>
      <c r="J71" s="28"/>
      <c r="K71" s="32"/>
      <c r="L71" s="32"/>
      <c r="M71"/>
      <c r="N71"/>
      <c r="O71"/>
      <c r="P71"/>
      <c r="Q71"/>
      <c r="R71"/>
      <c r="S71"/>
      <c r="U71" s="35"/>
      <c r="V71" s="35"/>
      <c r="W71" s="21"/>
      <c r="X71" s="21"/>
      <c r="AF71" s="35"/>
      <c r="AG71" s="35"/>
      <c r="BR71" s="51"/>
    </row>
    <row r="72" spans="1:108" s="9" customFormat="1">
      <c r="A72" s="18"/>
      <c r="B72" s="18"/>
      <c r="C72" s="21"/>
      <c r="D72" s="21"/>
      <c r="E72" s="25"/>
      <c r="F72" s="25"/>
      <c r="G72" s="44"/>
      <c r="H72" s="44"/>
      <c r="I72" s="28"/>
      <c r="J72" s="28"/>
      <c r="K72" s="32"/>
      <c r="L72" s="32"/>
      <c r="M72"/>
      <c r="N72"/>
      <c r="O72"/>
      <c r="P72"/>
      <c r="Q72"/>
      <c r="R72"/>
      <c r="S72"/>
      <c r="U72" s="35"/>
      <c r="V72" s="35"/>
      <c r="W72" s="21"/>
      <c r="X72" s="21"/>
      <c r="AF72" s="35"/>
      <c r="AG72" s="35"/>
      <c r="BR72" s="51"/>
    </row>
    <row r="73" spans="1:108" s="9" customFormat="1">
      <c r="A73" s="18"/>
      <c r="B73" s="18"/>
      <c r="C73" s="21"/>
      <c r="D73" s="21"/>
      <c r="E73" s="25"/>
      <c r="F73" s="25"/>
      <c r="G73" s="44"/>
      <c r="H73" s="44"/>
      <c r="I73" s="28"/>
      <c r="J73" s="28"/>
      <c r="K73" s="32"/>
      <c r="L73" s="32"/>
      <c r="M73"/>
      <c r="N73"/>
      <c r="O73"/>
      <c r="P73"/>
      <c r="Q73"/>
      <c r="R73"/>
      <c r="S73"/>
      <c r="U73" s="35"/>
      <c r="V73" s="35"/>
      <c r="W73" s="21"/>
      <c r="X73" s="21"/>
      <c r="AF73" s="35"/>
      <c r="AG73" s="35"/>
      <c r="BR73" s="51"/>
    </row>
    <row r="74" spans="1:108" s="9" customFormat="1">
      <c r="A74" s="18"/>
      <c r="B74" s="18"/>
      <c r="C74" s="21"/>
      <c r="D74" s="21"/>
      <c r="E74" s="25"/>
      <c r="F74" s="25"/>
      <c r="G74" s="44"/>
      <c r="H74" s="44"/>
      <c r="I74" s="28"/>
      <c r="J74" s="28"/>
      <c r="K74" s="32"/>
      <c r="L74" s="32"/>
      <c r="M74"/>
      <c r="N74"/>
      <c r="O74"/>
      <c r="P74"/>
      <c r="Q74"/>
      <c r="R74"/>
      <c r="S74"/>
      <c r="U74" s="35"/>
      <c r="V74" s="35"/>
      <c r="W74" s="21"/>
      <c r="X74" s="21"/>
      <c r="AF74" s="35"/>
      <c r="AG74" s="35"/>
      <c r="BR74" s="51"/>
    </row>
    <row r="75" spans="1:108" s="9" customFormat="1">
      <c r="A75" s="18"/>
      <c r="B75" s="18"/>
      <c r="C75" s="21"/>
      <c r="D75" s="21"/>
      <c r="E75" s="25"/>
      <c r="F75" s="25"/>
      <c r="G75" s="44"/>
      <c r="H75" s="44"/>
      <c r="I75" s="28"/>
      <c r="J75" s="28"/>
      <c r="K75" s="32"/>
      <c r="L75" s="32"/>
      <c r="M75"/>
      <c r="N75"/>
      <c r="O75"/>
      <c r="P75"/>
      <c r="Q75"/>
      <c r="R75"/>
      <c r="S75"/>
      <c r="U75" s="35"/>
      <c r="V75" s="35"/>
      <c r="W75" s="21"/>
      <c r="X75" s="21"/>
      <c r="AF75" s="35"/>
      <c r="AG75" s="35"/>
      <c r="BR75" s="51"/>
    </row>
    <row r="76" spans="1:108">
      <c r="DB76" s="9"/>
      <c r="DC76" s="9"/>
      <c r="DD76" s="9"/>
    </row>
  </sheetData>
  <sortState ref="CT3:CW10">
    <sortCondition ref="CT3:CT10" customList="January,February,March,April,May,June,July,August,September,October,November,December"/>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Responses N=68</vt:lpstr>
      <vt:lpstr>Snapshot N=68</vt:lpstr>
      <vt:lpstr>Responses N=124</vt:lpstr>
      <vt:lpstr>Snapshot N=124</vt:lpstr>
      <vt:lpstr>Responses N=171</vt:lpstr>
      <vt:lpstr>Snapshot N=171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Constanza de Dios</cp:lastModifiedBy>
  <dcterms:modified xsi:type="dcterms:W3CDTF">2015-06-25T19:57:04Z</dcterms:modified>
</cp:coreProperties>
</file>