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yalama/Box Sync/project_canada_lynx_wgs/R_canada_lynx_wgs/SNeP/"/>
    </mc:Choice>
  </mc:AlternateContent>
  <xr:revisionPtr revIDLastSave="0" documentId="13_ncr:1_{E98AF420-1426-EE4C-B8E9-F93284964B22}" xr6:coauthVersionLast="36" xr6:coauthVersionMax="36" xr10:uidLastSave="{00000000-0000-0000-0000-000000000000}"/>
  <bookViews>
    <workbookView xWindow="10320" yWindow="460" windowWidth="18100" windowHeight="16180" xr2:uid="{C55C0CB7-7DCC-734A-B949-CA968D5F6089}"/>
  </bookViews>
  <sheets>
    <sheet name="lynx_life_table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C65" i="1"/>
  <c r="C66" i="1"/>
  <c r="C67" i="1"/>
  <c r="C68" i="1"/>
  <c r="C69" i="1"/>
  <c r="C70" i="1"/>
  <c r="C71" i="1"/>
  <c r="C72" i="1"/>
  <c r="C73" i="1"/>
  <c r="C63" i="1"/>
  <c r="B64" i="1"/>
  <c r="E64" i="1" s="1"/>
  <c r="B65" i="1"/>
  <c r="B66" i="1"/>
  <c r="B67" i="1"/>
  <c r="B68" i="1"/>
  <c r="E68" i="1" s="1"/>
  <c r="B69" i="1"/>
  <c r="B70" i="1"/>
  <c r="B71" i="1"/>
  <c r="B72" i="1"/>
  <c r="E72" i="1" s="1"/>
  <c r="B73" i="1"/>
  <c r="B63" i="1"/>
  <c r="C49" i="1"/>
  <c r="D49" i="1" s="1"/>
  <c r="C50" i="1"/>
  <c r="E50" i="1" s="1"/>
  <c r="C51" i="1"/>
  <c r="D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D57" i="1" s="1"/>
  <c r="C48" i="1"/>
  <c r="E48" i="1" s="1"/>
  <c r="E51" i="1"/>
  <c r="E47" i="1"/>
  <c r="D47" i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B40" i="1"/>
  <c r="E40" i="1" s="1"/>
  <c r="B41" i="1"/>
  <c r="E41" i="1" s="1"/>
  <c r="B32" i="1"/>
  <c r="D32" i="1" s="1"/>
  <c r="D39" i="1"/>
  <c r="D36" i="1"/>
  <c r="D33" i="1"/>
  <c r="E31" i="1"/>
  <c r="D31" i="1"/>
  <c r="E3" i="1"/>
  <c r="E16" i="2"/>
  <c r="E15" i="2"/>
  <c r="E10" i="2"/>
  <c r="E9" i="2"/>
  <c r="E8" i="2"/>
  <c r="E7" i="2"/>
  <c r="E6" i="2"/>
  <c r="E5" i="2"/>
  <c r="E4" i="2"/>
  <c r="E3" i="2"/>
  <c r="E2" i="2"/>
  <c r="E11" i="2"/>
  <c r="E12" i="2"/>
  <c r="E13" i="2"/>
  <c r="E1" i="2"/>
  <c r="D15" i="2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4" i="1"/>
  <c r="D4" i="1" s="1"/>
  <c r="D3" i="1"/>
  <c r="E63" i="1" l="1"/>
  <c r="D63" i="1"/>
  <c r="D73" i="1"/>
  <c r="D65" i="1"/>
  <c r="D69" i="1"/>
  <c r="E70" i="1"/>
  <c r="E66" i="1"/>
  <c r="D54" i="1"/>
  <c r="D53" i="1"/>
  <c r="E67" i="1"/>
  <c r="E71" i="1"/>
  <c r="D55" i="1"/>
  <c r="E57" i="1"/>
  <c r="D64" i="1"/>
  <c r="D66" i="1"/>
  <c r="D68" i="1"/>
  <c r="D70" i="1"/>
  <c r="D72" i="1"/>
  <c r="D50" i="1"/>
  <c r="E65" i="1"/>
  <c r="E69" i="1"/>
  <c r="E73" i="1"/>
  <c r="D67" i="1"/>
  <c r="D71" i="1"/>
  <c r="E49" i="1"/>
  <c r="D56" i="1"/>
  <c r="D52" i="1"/>
  <c r="D48" i="1"/>
  <c r="D14" i="1"/>
  <c r="E32" i="1"/>
  <c r="E11" i="1"/>
  <c r="E7" i="1"/>
  <c r="E10" i="1"/>
  <c r="E6" i="1"/>
  <c r="E13" i="1"/>
  <c r="E9" i="1"/>
  <c r="E5" i="1"/>
  <c r="D37" i="1"/>
  <c r="D41" i="1"/>
  <c r="E12" i="1"/>
  <c r="E8" i="1"/>
  <c r="E4" i="1"/>
  <c r="D40" i="1"/>
  <c r="D35" i="1"/>
  <c r="D34" i="1"/>
  <c r="D38" i="1"/>
  <c r="E39" i="1"/>
  <c r="E42" i="1" s="1"/>
  <c r="E74" i="1" l="1"/>
  <c r="E58" i="1"/>
  <c r="D74" i="1"/>
  <c r="D58" i="1"/>
  <c r="D42" i="1"/>
  <c r="D43" i="1" s="1"/>
  <c r="E14" i="1"/>
  <c r="E15" i="1" s="1"/>
  <c r="E75" i="1" l="1"/>
  <c r="E59" i="1"/>
</calcChain>
</file>

<file path=xl/sharedStrings.xml><?xml version="1.0" encoding="utf-8"?>
<sst xmlns="http://schemas.openxmlformats.org/spreadsheetml/2006/main" count="61" uniqueCount="37">
  <si>
    <t>age class** (x)</t>
  </si>
  <si>
    <r>
      <t>probability of surviving to age x (l</t>
    </r>
    <r>
      <rPr>
        <sz val="9.6"/>
        <color rgb="FF1A1A1A"/>
        <rFont val="Helvetica Neue"/>
        <family val="2"/>
      </rPr>
      <t>x</t>
    </r>
    <r>
      <rPr>
        <sz val="18"/>
        <color rgb="FF1A1A1A"/>
        <rFont val="Helvetica Neue"/>
        <family val="2"/>
      </rPr>
      <t>)</t>
    </r>
  </si>
  <si>
    <r>
      <t>product of survival and reproduction (Σl</t>
    </r>
    <r>
      <rPr>
        <sz val="9.6"/>
        <color rgb="FF1A1A1A"/>
        <rFont val="Helvetica Neue"/>
        <family val="2"/>
      </rPr>
      <t>x</t>
    </r>
    <r>
      <rPr>
        <sz val="18"/>
        <color rgb="FF1A1A1A"/>
        <rFont val="Helvetica Neue"/>
        <family val="2"/>
      </rPr>
      <t>m</t>
    </r>
    <r>
      <rPr>
        <sz val="9.6"/>
        <color rgb="FF1A1A1A"/>
        <rFont val="Helvetica Neue"/>
        <family val="2"/>
      </rPr>
      <t>x</t>
    </r>
    <r>
      <rPr>
        <sz val="18"/>
        <color rgb="FF1A1A1A"/>
        <rFont val="Helvetica Neue"/>
        <family val="2"/>
      </rPr>
      <t>)</t>
    </r>
  </si>
  <si>
    <r>
      <t>Net reproductive rate = R</t>
    </r>
    <r>
      <rPr>
        <b/>
        <sz val="9.6"/>
        <color rgb="FF1A1A1A"/>
        <rFont val="Helvetica Neue"/>
        <family val="2"/>
      </rPr>
      <t>0</t>
    </r>
    <r>
      <rPr>
        <b/>
        <sz val="15"/>
        <color rgb="FF1A1A1A"/>
        <rFont val="Helvetica Neue"/>
        <family val="2"/>
      </rPr>
      <t> = Σl</t>
    </r>
    <r>
      <rPr>
        <b/>
        <sz val="9.6"/>
        <color rgb="FF1A1A1A"/>
        <rFont val="Helvetica Neue"/>
        <family val="2"/>
      </rPr>
      <t>x</t>
    </r>
    <r>
      <rPr>
        <b/>
        <sz val="15"/>
        <color rgb="FF1A1A1A"/>
        <rFont val="Helvetica Neue"/>
        <family val="2"/>
      </rPr>
      <t>m</t>
    </r>
    <r>
      <rPr>
        <b/>
        <sz val="9.6"/>
        <color rgb="FF1A1A1A"/>
        <rFont val="Helvetica Neue"/>
        <family val="2"/>
      </rPr>
      <t>x</t>
    </r>
    <r>
      <rPr>
        <b/>
        <sz val="15"/>
        <color rgb="FF1A1A1A"/>
        <rFont val="Helvetica Neue"/>
        <family val="2"/>
      </rPr>
      <t> = 2.101</t>
    </r>
  </si>
  <si>
    <r>
      <t>Mean generation time = T = (Σxl</t>
    </r>
    <r>
      <rPr>
        <sz val="9.6"/>
        <color rgb="FF1A1A1A"/>
        <rFont val="Helvetica Neue"/>
        <family val="2"/>
      </rPr>
      <t>x</t>
    </r>
    <r>
      <rPr>
        <sz val="15"/>
        <color rgb="FF1A1A1A"/>
        <rFont val="Helvetica Neue"/>
        <family val="2"/>
      </rPr>
      <t>m</t>
    </r>
    <r>
      <rPr>
        <sz val="9.6"/>
        <color rgb="FF1A1A1A"/>
        <rFont val="Helvetica Neue"/>
        <family val="2"/>
      </rPr>
      <t>x</t>
    </r>
    <r>
      <rPr>
        <sz val="15"/>
        <color rgb="FF1A1A1A"/>
        <rFont val="Helvetica Neue"/>
        <family val="2"/>
      </rPr>
      <t>)/(R</t>
    </r>
    <r>
      <rPr>
        <sz val="9.6"/>
        <color rgb="FF1A1A1A"/>
        <rFont val="Helvetica Neue"/>
        <family val="2"/>
      </rPr>
      <t>0</t>
    </r>
    <r>
      <rPr>
        <sz val="15"/>
        <color rgb="FF1A1A1A"/>
        <rFont val="Helvetica Neue"/>
        <family val="2"/>
      </rPr>
      <t>) = 6.08 years</t>
    </r>
  </si>
  <si>
    <r>
      <t>Intrinsic rate of natural increase of the population = r = approximately 1nR</t>
    </r>
    <r>
      <rPr>
        <sz val="9.6"/>
        <color rgb="FF1A1A1A"/>
        <rFont val="Helvetica Neue"/>
        <family val="2"/>
      </rPr>
      <t>0</t>
    </r>
    <r>
      <rPr>
        <sz val="15"/>
        <color rgb="FF1A1A1A"/>
        <rFont val="Helvetica Neue"/>
        <family val="2"/>
      </rPr>
      <t> / T = 2.101/6.08 = 0.346</t>
    </r>
  </si>
  <si>
    <t>**Designated in years.</t>
  </si>
  <si>
    <t>Adapted from Peter R. Grant and B. Rosemary Grant, "Demography and the Genetically Effective Sizes of Two Populations of Darwin's Finches," Ecology, 73(3), 1992, copyright © 1992 The Ecological Society of America, used by permission.</t>
  </si>
  <si>
    <t>Females reach sexual maturity at 21 months and males at 33 months. In the wild, lynx can live up to 14 years. </t>
  </si>
  <si>
    <t>In western Montana, litter size ranged from 1 to 5 kittens, with an average of 2.75 (n=20) [17].</t>
  </si>
  <si>
    <r>
      <t>During periods of snowshoe hare abundance, yearling Canada lynxes may experience increased reproductive rates, and all age classes of females produce larger litters [</t>
    </r>
    <r>
      <rPr>
        <sz val="14"/>
        <color theme="1"/>
        <rFont val="Times"/>
        <family val="1"/>
      </rPr>
      <t>73</t>
    </r>
    <r>
      <rPr>
        <sz val="14"/>
        <color rgb="FF000000"/>
        <rFont val="Times"/>
        <family val="1"/>
      </rPr>
      <t>,</t>
    </r>
    <r>
      <rPr>
        <sz val="14"/>
        <color theme="1"/>
        <rFont val="Times"/>
        <family val="1"/>
      </rPr>
      <t>80</t>
    </r>
    <r>
      <rPr>
        <sz val="14"/>
        <color rgb="FF000000"/>
        <rFont val="Times"/>
        <family val="1"/>
      </rPr>
      <t>] that average 4 to 5 kittens [</t>
    </r>
    <r>
      <rPr>
        <sz val="14"/>
        <color theme="1"/>
        <rFont val="Times"/>
        <family val="1"/>
      </rPr>
      <t>97</t>
    </r>
    <r>
      <rPr>
        <sz val="14"/>
        <color rgb="FF000000"/>
        <rFont val="Times"/>
        <family val="1"/>
      </rPr>
      <t>].</t>
    </r>
  </si>
  <si>
    <r>
      <t>Canada lynx kittens remain with their mother for 9 to 10 months following birth to nurse and learn how to hunt [</t>
    </r>
    <r>
      <rPr>
        <sz val="14"/>
        <color theme="1"/>
        <rFont val="Times"/>
        <family val="1"/>
      </rPr>
      <t>23</t>
    </r>
    <r>
      <rPr>
        <sz val="14"/>
        <color rgb="FF000000"/>
        <rFont val="Times"/>
        <family val="1"/>
      </rPr>
      <t>,</t>
    </r>
    <r>
      <rPr>
        <sz val="14"/>
        <color theme="1"/>
        <rFont val="Times"/>
        <family val="1"/>
      </rPr>
      <t>58</t>
    </r>
    <r>
      <rPr>
        <sz val="14"/>
        <color rgb="FF000000"/>
        <rFont val="Times"/>
        <family val="1"/>
      </rPr>
      <t>,</t>
    </r>
    <r>
      <rPr>
        <sz val="14"/>
        <color theme="1"/>
        <rFont val="Times"/>
        <family val="1"/>
      </rPr>
      <t>80</t>
    </r>
    <r>
      <rPr>
        <sz val="14"/>
        <color rgb="FF000000"/>
        <rFont val="Times"/>
        <family val="1"/>
      </rPr>
      <t>,</t>
    </r>
    <r>
      <rPr>
        <sz val="14"/>
        <color theme="1"/>
        <rFont val="Times"/>
        <family val="1"/>
      </rPr>
      <t>97</t>
    </r>
    <r>
      <rPr>
        <sz val="14"/>
        <color rgb="FF000000"/>
        <rFont val="Times"/>
        <family val="1"/>
      </rPr>
      <t>].</t>
    </r>
  </si>
  <si>
    <r>
      <t>The mean mortality rate of 8 Canada lynx kittens over 2 years in north-central Washington during a period of snowshoe hare scarcity was 88% [</t>
    </r>
    <r>
      <rPr>
        <sz val="14"/>
        <color theme="1"/>
        <rFont val="Times"/>
        <family val="1"/>
      </rPr>
      <t>58</t>
    </r>
    <r>
      <rPr>
        <sz val="14"/>
        <color rgb="FF000000"/>
        <rFont val="Times"/>
        <family val="1"/>
      </rPr>
      <t>]. Mortality for kittens may increase to 100% one to two years following a snowshoe hare decline [</t>
    </r>
    <r>
      <rPr>
        <sz val="14"/>
        <color theme="1"/>
        <rFont val="Times"/>
        <family val="1"/>
      </rPr>
      <t>80</t>
    </r>
    <r>
      <rPr>
        <sz val="14"/>
        <color rgb="FF000000"/>
        <rFont val="Times"/>
        <family val="1"/>
      </rPr>
      <t>,</t>
    </r>
    <r>
      <rPr>
        <sz val="14"/>
        <color theme="1"/>
        <rFont val="Times"/>
        <family val="1"/>
      </rPr>
      <t>97</t>
    </r>
    <r>
      <rPr>
        <sz val="14"/>
        <color rgb="FF000000"/>
        <rFont val="Times"/>
        <family val="1"/>
      </rPr>
      <t>]. During periods of snowshoe hare abundance, natural mortality of juvenile and adult Canada lynxes is low. Juvenile mortality may range from 17% to 50% </t>
    </r>
  </si>
  <si>
    <r>
      <t>Trapping may be a significant cause of mortality [</t>
    </r>
    <r>
      <rPr>
        <sz val="14"/>
        <color theme="1"/>
        <rFont val="Times"/>
        <family val="1"/>
      </rPr>
      <t>23</t>
    </r>
    <r>
      <rPr>
        <sz val="14"/>
        <color rgb="FF000000"/>
        <rFont val="Times"/>
        <family val="1"/>
      </rPr>
      <t>,</t>
    </r>
    <r>
      <rPr>
        <sz val="14"/>
        <color theme="1"/>
        <rFont val="Times"/>
        <family val="1"/>
      </rPr>
      <t>97</t>
    </r>
    <r>
      <rPr>
        <sz val="14"/>
        <color rgb="FF000000"/>
        <rFont val="Times"/>
        <family val="1"/>
      </rPr>
      <t>]. Mortality rates may range from 50% to 90% in areas where trapping of Canada lynxes is allowed [</t>
    </r>
    <r>
      <rPr>
        <sz val="14"/>
        <color theme="1"/>
        <rFont val="Times"/>
        <family val="1"/>
      </rPr>
      <t>23</t>
    </r>
    <r>
      <rPr>
        <sz val="14"/>
        <color rgb="FF000000"/>
        <rFont val="Times"/>
        <family val="1"/>
      </rPr>
      <t>,</t>
    </r>
    <r>
      <rPr>
        <sz val="14"/>
        <color theme="1"/>
        <rFont val="Times"/>
        <family val="1"/>
      </rPr>
      <t>80</t>
    </r>
    <r>
      <rPr>
        <sz val="14"/>
        <color rgb="FF000000"/>
        <rFont val="Times"/>
        <family val="1"/>
      </rPr>
      <t>] and 0% to 27% where Canada lynxes are protected [</t>
    </r>
    <r>
      <rPr>
        <sz val="14"/>
        <color theme="1"/>
        <rFont val="Times"/>
        <family val="1"/>
      </rPr>
      <t>58</t>
    </r>
    <r>
      <rPr>
        <sz val="14"/>
        <color rgb="FF000000"/>
        <rFont val="Times"/>
        <family val="1"/>
      </rPr>
      <t>].</t>
    </r>
  </si>
  <si>
    <t>Maybe we run this calc with the low end and high end of each metric to get the extremes</t>
  </si>
  <si>
    <t>LOW mortality (snowshoe hare abundance)</t>
  </si>
  <si>
    <t xml:space="preserve">During periods of snowshoe hare abundance, natural mortality of juvenile and adult Canada lynxes is low. Juvenile mortality may range from 17% to 50% . Canada lynx kittens remain with their mother for 9 to 10 months following birth to nurse and learn how to hunt [23,58,80,97]. Here I am assuming juveniles are leaving their mother and breeding at age class 1 as yearlings. However, I have seen alternative literature that suggested females don't reach sexual maturity until 21 months, and males at 33 months, but this seems late to me. </t>
  </si>
  <si>
    <t> 1</t>
  </si>
  <si>
    <t> 2</t>
  </si>
  <si>
    <t> 3</t>
  </si>
  <si>
    <t> 4</t>
  </si>
  <si>
    <t> 5</t>
  </si>
  <si>
    <t> 6</t>
  </si>
  <si>
    <t> 7</t>
  </si>
  <si>
    <t> 8</t>
  </si>
  <si>
    <t> 9</t>
  </si>
  <si>
    <r>
      <t>R</t>
    </r>
    <r>
      <rPr>
        <sz val="9.6"/>
        <color rgb="FF1A1A1A"/>
        <rFont val="Helvetica Neue"/>
        <family val="2"/>
      </rPr>
      <t>0</t>
    </r>
    <r>
      <rPr>
        <sz val="20"/>
        <color rgb="FF1A1A1A"/>
        <rFont val="Helvetica Neue"/>
        <family val="2"/>
      </rPr>
      <t> = 2.101</t>
    </r>
  </si>
  <si>
    <r>
      <t>(Σxl</t>
    </r>
    <r>
      <rPr>
        <sz val="9.6"/>
        <color rgb="FF1A1A1A"/>
        <rFont val="Helvetica Neue"/>
        <family val="2"/>
      </rPr>
      <t>x</t>
    </r>
    <r>
      <rPr>
        <sz val="16"/>
        <color rgb="FF1A1A1A"/>
        <rFont val="Helvetica Neue"/>
        <family val="2"/>
      </rPr>
      <t>m</t>
    </r>
    <r>
      <rPr>
        <sz val="9.6"/>
        <color rgb="FF1A1A1A"/>
        <rFont val="Helvetica Neue"/>
        <family val="2"/>
      </rPr>
      <t>x</t>
    </r>
    <r>
      <rPr>
        <sz val="16"/>
        <color rgb="FF1A1A1A"/>
        <rFont val="Helvetica Neue"/>
        <family val="2"/>
      </rPr>
      <t>)/(R</t>
    </r>
    <r>
      <rPr>
        <sz val="9.6"/>
        <color rgb="FF1A1A1A"/>
        <rFont val="Helvetica Neue"/>
        <family val="2"/>
      </rPr>
      <t>0</t>
    </r>
    <r>
      <rPr>
        <sz val="16"/>
        <color rgb="FF1A1A1A"/>
        <rFont val="Helvetica Neue"/>
        <family val="2"/>
      </rPr>
      <t>)</t>
    </r>
  </si>
  <si>
    <r>
      <t>average recruitment (m</t>
    </r>
    <r>
      <rPr>
        <sz val="9.6"/>
        <color rgb="FF1A1A1A"/>
        <rFont val="Helvetica Neue"/>
        <family val="2"/>
      </rPr>
      <t>x</t>
    </r>
    <r>
      <rPr>
        <sz val="18"/>
        <color rgb="FF1A1A1A"/>
        <rFont val="Helvetica Neue"/>
        <family val="2"/>
      </rPr>
      <t>)</t>
    </r>
  </si>
  <si>
    <r>
      <t>product of age class + survival + reproduction (Σxl</t>
    </r>
    <r>
      <rPr>
        <sz val="9.6"/>
        <color rgb="FF1A1A1A"/>
        <rFont val="Helvetica Neue"/>
        <family val="2"/>
      </rPr>
      <t>x</t>
    </r>
    <r>
      <rPr>
        <sz val="16"/>
        <color rgb="FF1A1A1A"/>
        <rFont val="Helvetica Neue"/>
        <family val="2"/>
      </rPr>
      <t>m</t>
    </r>
    <r>
      <rPr>
        <sz val="9.6"/>
        <color rgb="FF1A1A1A"/>
        <rFont val="Helvetica Neue"/>
        <family val="2"/>
      </rPr>
      <t>x)</t>
    </r>
  </si>
  <si>
    <r>
      <t>mean generation time (T) = (Σxlxmx/R</t>
    </r>
    <r>
      <rPr>
        <b/>
        <sz val="12"/>
        <color theme="1"/>
        <rFont val="Calibri (Body)_x0000_"/>
      </rPr>
      <t>0</t>
    </r>
    <r>
      <rPr>
        <b/>
        <sz val="12"/>
        <color theme="1"/>
        <rFont val="Calibri"/>
        <family val="2"/>
        <scheme val="minor"/>
      </rPr>
      <t>)</t>
    </r>
  </si>
  <si>
    <t>random n between .5 and .83</t>
  </si>
  <si>
    <t>R0:</t>
  </si>
  <si>
    <t>random mx between 2 and 4</t>
  </si>
  <si>
    <t>Sources</t>
  </si>
  <si>
    <t>https://www.fs.fed.us/database/feis/animals/mammal/lyca/all.html</t>
  </si>
  <si>
    <t>https://www.britannica.com/science/population-ecology/Calculating-population-growth#ref588056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</si>
</sst>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.6"/>
      <color rgb="FF1A1A1A"/>
      <name val="Helvetica Neue"/>
      <family val="2"/>
    </font>
    <font>
      <sz val="18"/>
      <color rgb="FF1A1A1A"/>
      <name val="Helvetica Neue"/>
      <family val="2"/>
    </font>
    <font>
      <sz val="9.6"/>
      <color rgb="FF1A1A1A"/>
      <name val="Helvetica Neue"/>
      <family val="2"/>
    </font>
    <font>
      <sz val="15"/>
      <color rgb="FF1A1A1A"/>
      <name val="Helvetica Neue"/>
      <family val="2"/>
    </font>
    <font>
      <b/>
      <sz val="15"/>
      <color rgb="FF1A1A1A"/>
      <name val="Helvetica Neue"/>
      <family val="2"/>
    </font>
    <font>
      <sz val="14"/>
      <color rgb="FF1A1A1A"/>
      <name val="Helvetica Neue"/>
      <family val="2"/>
    </font>
    <font>
      <sz val="16"/>
      <color rgb="FF272B2D"/>
      <name val="Arial"/>
      <family val="2"/>
    </font>
    <font>
      <sz val="14"/>
      <color rgb="FF000000"/>
      <name val="Times"/>
      <family val="1"/>
    </font>
    <font>
      <sz val="14"/>
      <color theme="1"/>
      <name val="Times"/>
      <family val="1"/>
    </font>
    <font>
      <u/>
      <sz val="12"/>
      <color theme="10"/>
      <name val="Calibri"/>
      <family val="2"/>
      <scheme val="minor"/>
    </font>
    <font>
      <b/>
      <sz val="20"/>
      <color rgb="FF1A1A1A"/>
      <name val="Helvetica Neue"/>
      <family val="2"/>
    </font>
    <font>
      <sz val="20"/>
      <color rgb="FF1A1A1A"/>
      <name val="Helvetica Neue"/>
      <family val="2"/>
    </font>
    <font>
      <sz val="16"/>
      <color rgb="FF1A1A1A"/>
      <name val="Helvetica Neue"/>
      <family val="2"/>
    </font>
    <font>
      <b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/>
    <xf numFmtId="0" fontId="1" fillId="0" borderId="0" xfId="0" applyFont="1"/>
    <xf numFmtId="2" fontId="13" fillId="0" borderId="0" xfId="0" applyNumberFormat="1" applyFont="1"/>
    <xf numFmtId="2" fontId="0" fillId="0" borderId="0" xfId="0" applyNumberFormat="1"/>
    <xf numFmtId="2" fontId="14" fillId="0" borderId="0" xfId="0" applyNumberFormat="1" applyFont="1"/>
    <xf numFmtId="2" fontId="12" fillId="0" borderId="0" xfId="0" applyNumberFormat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itannica.com/science/population-ecology/Calculating-population-growth" TargetMode="External"/><Relationship Id="rId2" Type="http://schemas.openxmlformats.org/officeDocument/2006/relationships/hyperlink" Target="https://www.fs.fed.us/database/feis/animals/mammal/lyca/all.html" TargetMode="External"/><Relationship Id="rId1" Type="http://schemas.openxmlformats.org/officeDocument/2006/relationships/hyperlink" Target="https://www.fs.fed.us/database/feis/animals/mammal/lyca/a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A7E3-6DD9-C247-9687-8D98140C6EC1}">
  <dimension ref="A1:G80"/>
  <sheetViews>
    <sheetView tabSelected="1" topLeftCell="A61" workbookViewId="0">
      <selection activeCell="A80" sqref="A80"/>
    </sheetView>
  </sheetViews>
  <sheetFormatPr baseColWidth="10" defaultRowHeight="16"/>
  <cols>
    <col min="1" max="1" width="21.83203125" bestFit="1" customWidth="1"/>
    <col min="2" max="2" width="26.6640625" customWidth="1"/>
    <col min="3" max="3" width="29.5" customWidth="1"/>
  </cols>
  <sheetData>
    <row r="1" spans="1:6" s="1" customFormat="1">
      <c r="A1" s="6" t="s">
        <v>15</v>
      </c>
      <c r="B1"/>
      <c r="C1"/>
      <c r="D1"/>
      <c r="E1"/>
    </row>
    <row r="2" spans="1:6" ht="23">
      <c r="A2" t="s">
        <v>0</v>
      </c>
      <c r="B2" t="s">
        <v>1</v>
      </c>
      <c r="C2" t="s">
        <v>28</v>
      </c>
      <c r="D2" t="s">
        <v>2</v>
      </c>
      <c r="E2" t="s">
        <v>29</v>
      </c>
    </row>
    <row r="3" spans="1:6">
      <c r="A3">
        <v>0</v>
      </c>
      <c r="B3">
        <v>1</v>
      </c>
      <c r="C3">
        <v>0</v>
      </c>
      <c r="D3">
        <f>B3*C3</f>
        <v>0</v>
      </c>
      <c r="E3">
        <f>A3*B3*C3</f>
        <v>0</v>
      </c>
    </row>
    <row r="4" spans="1:6">
      <c r="A4">
        <v>1</v>
      </c>
      <c r="B4">
        <f>1-0.17</f>
        <v>0.83</v>
      </c>
      <c r="C4">
        <v>2.75</v>
      </c>
      <c r="D4">
        <f t="shared" ref="D4:D13" si="0">B4*C4</f>
        <v>2.2824999999999998</v>
      </c>
      <c r="E4">
        <f t="shared" ref="E4:E13" si="1">A4*B4*C4</f>
        <v>2.2824999999999998</v>
      </c>
      <c r="F4" t="s">
        <v>16</v>
      </c>
    </row>
    <row r="5" spans="1:6">
      <c r="A5">
        <v>2</v>
      </c>
      <c r="B5">
        <f t="shared" ref="B5:B13" si="2">1-0.17</f>
        <v>0.83</v>
      </c>
      <c r="C5">
        <v>2.75</v>
      </c>
      <c r="D5">
        <f t="shared" si="0"/>
        <v>2.2824999999999998</v>
      </c>
      <c r="E5">
        <f t="shared" si="1"/>
        <v>4.5649999999999995</v>
      </c>
    </row>
    <row r="6" spans="1:6">
      <c r="A6">
        <v>3</v>
      </c>
      <c r="B6">
        <f t="shared" si="2"/>
        <v>0.83</v>
      </c>
      <c r="C6">
        <v>2.75</v>
      </c>
      <c r="D6">
        <f t="shared" si="0"/>
        <v>2.2824999999999998</v>
      </c>
      <c r="E6">
        <f t="shared" si="1"/>
        <v>6.8474999999999993</v>
      </c>
    </row>
    <row r="7" spans="1:6">
      <c r="A7">
        <v>4</v>
      </c>
      <c r="B7">
        <f t="shared" si="2"/>
        <v>0.83</v>
      </c>
      <c r="C7">
        <v>2.75</v>
      </c>
      <c r="D7">
        <f t="shared" si="0"/>
        <v>2.2824999999999998</v>
      </c>
      <c r="E7">
        <f t="shared" si="1"/>
        <v>9.129999999999999</v>
      </c>
    </row>
    <row r="8" spans="1:6">
      <c r="A8">
        <v>5</v>
      </c>
      <c r="B8">
        <f t="shared" si="2"/>
        <v>0.83</v>
      </c>
      <c r="C8">
        <v>2.75</v>
      </c>
      <c r="D8">
        <f t="shared" si="0"/>
        <v>2.2824999999999998</v>
      </c>
      <c r="E8">
        <f t="shared" si="1"/>
        <v>11.412499999999998</v>
      </c>
    </row>
    <row r="9" spans="1:6">
      <c r="A9">
        <v>6</v>
      </c>
      <c r="B9">
        <f t="shared" si="2"/>
        <v>0.83</v>
      </c>
      <c r="C9">
        <v>2.75</v>
      </c>
      <c r="D9">
        <f t="shared" si="0"/>
        <v>2.2824999999999998</v>
      </c>
      <c r="E9">
        <f t="shared" si="1"/>
        <v>13.694999999999999</v>
      </c>
    </row>
    <row r="10" spans="1:6" ht="19">
      <c r="A10">
        <v>7</v>
      </c>
      <c r="B10">
        <f t="shared" si="2"/>
        <v>0.83</v>
      </c>
      <c r="C10">
        <v>2.75</v>
      </c>
      <c r="D10">
        <f t="shared" si="0"/>
        <v>2.2824999999999998</v>
      </c>
      <c r="E10">
        <f t="shared" si="1"/>
        <v>15.977499999999999</v>
      </c>
      <c r="F10" t="s">
        <v>3</v>
      </c>
    </row>
    <row r="11" spans="1:6" ht="19">
      <c r="A11">
        <v>8</v>
      </c>
      <c r="B11">
        <f t="shared" si="2"/>
        <v>0.83</v>
      </c>
      <c r="C11">
        <v>2.75</v>
      </c>
      <c r="D11">
        <f t="shared" si="0"/>
        <v>2.2824999999999998</v>
      </c>
      <c r="E11">
        <f t="shared" si="1"/>
        <v>18.259999999999998</v>
      </c>
      <c r="F11" t="s">
        <v>4</v>
      </c>
    </row>
    <row r="12" spans="1:6" ht="19">
      <c r="A12">
        <v>9</v>
      </c>
      <c r="B12">
        <f t="shared" si="2"/>
        <v>0.83</v>
      </c>
      <c r="C12">
        <v>2.75</v>
      </c>
      <c r="D12">
        <f t="shared" si="0"/>
        <v>2.2824999999999998</v>
      </c>
      <c r="E12">
        <f t="shared" si="1"/>
        <v>20.5425</v>
      </c>
      <c r="F12" t="s">
        <v>5</v>
      </c>
    </row>
    <row r="13" spans="1:6">
      <c r="A13">
        <v>10</v>
      </c>
      <c r="B13">
        <f t="shared" si="2"/>
        <v>0.83</v>
      </c>
      <c r="C13">
        <v>2.75</v>
      </c>
      <c r="D13">
        <f t="shared" si="0"/>
        <v>2.2824999999999998</v>
      </c>
      <c r="E13">
        <f t="shared" si="1"/>
        <v>22.824999999999996</v>
      </c>
    </row>
    <row r="14" spans="1:6">
      <c r="A14" t="s">
        <v>6</v>
      </c>
      <c r="D14">
        <f>SUM(D3:D13)</f>
        <v>22.824999999999992</v>
      </c>
      <c r="E14">
        <f>SUM(E3:E13)</f>
        <v>125.53749999999999</v>
      </c>
    </row>
    <row r="15" spans="1:6">
      <c r="D15" s="6" t="s">
        <v>30</v>
      </c>
      <c r="E15" s="6">
        <f>E14/D14</f>
        <v>5.5000000000000018</v>
      </c>
    </row>
    <row r="17" spans="1:5" ht="18">
      <c r="A17" s="2"/>
      <c r="B17" s="2"/>
      <c r="C17" s="2"/>
      <c r="D17" s="2"/>
      <c r="E17" s="2"/>
    </row>
    <row r="18" spans="1:5" ht="18">
      <c r="A18" s="2" t="s">
        <v>7</v>
      </c>
      <c r="B18" s="2"/>
      <c r="C18" s="2"/>
      <c r="D18" s="2"/>
      <c r="E18" s="2"/>
    </row>
    <row r="20" spans="1:5" ht="20">
      <c r="A20" s="3" t="s">
        <v>8</v>
      </c>
    </row>
    <row r="21" spans="1:5">
      <c r="A21" s="5" t="s">
        <v>9</v>
      </c>
    </row>
    <row r="22" spans="1:5" ht="19">
      <c r="A22" s="4" t="s">
        <v>10</v>
      </c>
    </row>
    <row r="23" spans="1:5" ht="19">
      <c r="A23" s="4" t="s">
        <v>11</v>
      </c>
    </row>
    <row r="24" spans="1:5" ht="19">
      <c r="A24" s="4" t="s">
        <v>12</v>
      </c>
    </row>
    <row r="25" spans="1:5" ht="19">
      <c r="A25" s="4" t="s">
        <v>13</v>
      </c>
    </row>
    <row r="27" spans="1:5" ht="19">
      <c r="A27" s="4" t="s">
        <v>14</v>
      </c>
    </row>
    <row r="29" spans="1:5">
      <c r="A29" s="6" t="s">
        <v>15</v>
      </c>
    </row>
    <row r="30" spans="1:5" ht="23">
      <c r="A30" t="s">
        <v>0</v>
      </c>
      <c r="B30" t="s">
        <v>1</v>
      </c>
      <c r="C30" t="s">
        <v>28</v>
      </c>
      <c r="D30" t="s">
        <v>2</v>
      </c>
      <c r="E30" t="s">
        <v>29</v>
      </c>
    </row>
    <row r="31" spans="1:5">
      <c r="A31">
        <v>0</v>
      </c>
      <c r="B31">
        <v>1</v>
      </c>
      <c r="C31">
        <v>0</v>
      </c>
      <c r="D31">
        <f>B31*C31</f>
        <v>0</v>
      </c>
      <c r="E31">
        <f>A31*B31*C31</f>
        <v>0</v>
      </c>
    </row>
    <row r="32" spans="1:5">
      <c r="A32">
        <v>1</v>
      </c>
      <c r="B32">
        <f>1-0.5</f>
        <v>0.5</v>
      </c>
      <c r="C32">
        <v>2.75</v>
      </c>
      <c r="D32">
        <f t="shared" ref="D32:D41" si="3">B32*C32</f>
        <v>1.375</v>
      </c>
      <c r="E32">
        <f t="shared" ref="E32:E41" si="4">A32*B32*C32</f>
        <v>1.375</v>
      </c>
    </row>
    <row r="33" spans="1:7">
      <c r="A33">
        <v>2</v>
      </c>
      <c r="B33">
        <f t="shared" ref="B33:B41" si="5">1-0.5</f>
        <v>0.5</v>
      </c>
      <c r="C33">
        <v>2.75</v>
      </c>
      <c r="D33">
        <f t="shared" si="3"/>
        <v>1.375</v>
      </c>
      <c r="E33">
        <f t="shared" si="4"/>
        <v>2.75</v>
      </c>
    </row>
    <row r="34" spans="1:7">
      <c r="A34">
        <v>3</v>
      </c>
      <c r="B34">
        <f t="shared" si="5"/>
        <v>0.5</v>
      </c>
      <c r="C34">
        <v>2.75</v>
      </c>
      <c r="D34">
        <f t="shared" si="3"/>
        <v>1.375</v>
      </c>
      <c r="E34">
        <f t="shared" si="4"/>
        <v>4.125</v>
      </c>
    </row>
    <row r="35" spans="1:7">
      <c r="A35">
        <v>4</v>
      </c>
      <c r="B35">
        <f t="shared" si="5"/>
        <v>0.5</v>
      </c>
      <c r="C35">
        <v>2.75</v>
      </c>
      <c r="D35">
        <f t="shared" si="3"/>
        <v>1.375</v>
      </c>
      <c r="E35">
        <f t="shared" si="4"/>
        <v>5.5</v>
      </c>
    </row>
    <row r="36" spans="1:7">
      <c r="A36">
        <v>5</v>
      </c>
      <c r="B36">
        <f t="shared" si="5"/>
        <v>0.5</v>
      </c>
      <c r="C36">
        <v>2.75</v>
      </c>
      <c r="D36">
        <f t="shared" si="3"/>
        <v>1.375</v>
      </c>
      <c r="E36">
        <f t="shared" si="4"/>
        <v>6.875</v>
      </c>
    </row>
    <row r="37" spans="1:7">
      <c r="A37">
        <v>6</v>
      </c>
      <c r="B37">
        <f t="shared" si="5"/>
        <v>0.5</v>
      </c>
      <c r="C37">
        <v>2.75</v>
      </c>
      <c r="D37">
        <f t="shared" si="3"/>
        <v>1.375</v>
      </c>
      <c r="E37">
        <f t="shared" si="4"/>
        <v>8.25</v>
      </c>
    </row>
    <row r="38" spans="1:7">
      <c r="A38">
        <v>7</v>
      </c>
      <c r="B38">
        <f t="shared" si="5"/>
        <v>0.5</v>
      </c>
      <c r="C38">
        <v>2.75</v>
      </c>
      <c r="D38">
        <f t="shared" si="3"/>
        <v>1.375</v>
      </c>
      <c r="E38">
        <f t="shared" si="4"/>
        <v>9.625</v>
      </c>
    </row>
    <row r="39" spans="1:7">
      <c r="A39">
        <v>8</v>
      </c>
      <c r="B39">
        <f t="shared" si="5"/>
        <v>0.5</v>
      </c>
      <c r="C39">
        <v>2.75</v>
      </c>
      <c r="D39">
        <f t="shared" si="3"/>
        <v>1.375</v>
      </c>
      <c r="E39">
        <f t="shared" si="4"/>
        <v>11</v>
      </c>
    </row>
    <row r="40" spans="1:7">
      <c r="A40">
        <v>9</v>
      </c>
      <c r="B40">
        <f t="shared" si="5"/>
        <v>0.5</v>
      </c>
      <c r="C40">
        <v>2.75</v>
      </c>
      <c r="D40">
        <f t="shared" si="3"/>
        <v>1.375</v>
      </c>
      <c r="E40">
        <f t="shared" si="4"/>
        <v>12.375</v>
      </c>
    </row>
    <row r="41" spans="1:7">
      <c r="A41">
        <v>10</v>
      </c>
      <c r="B41">
        <f t="shared" si="5"/>
        <v>0.5</v>
      </c>
      <c r="C41">
        <v>2.75</v>
      </c>
      <c r="D41">
        <f t="shared" si="3"/>
        <v>1.375</v>
      </c>
      <c r="E41">
        <f t="shared" si="4"/>
        <v>13.75</v>
      </c>
    </row>
    <row r="42" spans="1:7">
      <c r="A42" t="s">
        <v>6</v>
      </c>
      <c r="C42" s="11" t="s">
        <v>32</v>
      </c>
      <c r="D42" s="6">
        <f>SUM(D31:D41)</f>
        <v>13.75</v>
      </c>
      <c r="E42">
        <f>SUM(E31:E41)</f>
        <v>75.625</v>
      </c>
    </row>
    <row r="43" spans="1:7">
      <c r="C43" s="6" t="s">
        <v>30</v>
      </c>
      <c r="D43" s="6">
        <f>E42/D42</f>
        <v>5.5</v>
      </c>
    </row>
    <row r="45" spans="1:7">
      <c r="A45" s="6" t="s">
        <v>15</v>
      </c>
    </row>
    <row r="46" spans="1:7" ht="23">
      <c r="A46" t="s">
        <v>0</v>
      </c>
      <c r="B46" t="s">
        <v>1</v>
      </c>
      <c r="C46" t="s">
        <v>28</v>
      </c>
      <c r="D46" t="s">
        <v>2</v>
      </c>
      <c r="E46" t="s">
        <v>29</v>
      </c>
    </row>
    <row r="47" spans="1:7">
      <c r="A47">
        <v>0</v>
      </c>
      <c r="B47">
        <v>1</v>
      </c>
      <c r="C47">
        <v>0</v>
      </c>
      <c r="D47">
        <f>B47*C47</f>
        <v>0</v>
      </c>
      <c r="E47">
        <f>A47*B47*C47</f>
        <v>0</v>
      </c>
    </row>
    <row r="48" spans="1:7">
      <c r="A48">
        <v>1</v>
      </c>
      <c r="B48">
        <v>0.74187635907240834</v>
      </c>
      <c r="C48">
        <f ca="1">RANDBETWEEN(2,4)</f>
        <v>4</v>
      </c>
      <c r="D48">
        <f ca="1">B48*C48</f>
        <v>2.9675054362896334</v>
      </c>
      <c r="E48">
        <f ca="1">A48*B48*C48</f>
        <v>2.9675054362896334</v>
      </c>
      <c r="G48" t="s">
        <v>31</v>
      </c>
    </row>
    <row r="49" spans="1:7">
      <c r="A49">
        <v>2</v>
      </c>
      <c r="B49">
        <v>0.71028253206373271</v>
      </c>
      <c r="C49">
        <f t="shared" ref="C49:C57" ca="1" si="6">RANDBETWEEN(2,4)</f>
        <v>2</v>
      </c>
      <c r="D49">
        <f t="shared" ref="D49:D57" ca="1" si="7">B49*C49</f>
        <v>1.4205650641274654</v>
      </c>
      <c r="E49">
        <f t="shared" ref="E49:E57" ca="1" si="8">A49*B49*C49</f>
        <v>2.8411301282549308</v>
      </c>
      <c r="G49" t="s">
        <v>33</v>
      </c>
    </row>
    <row r="50" spans="1:7">
      <c r="A50">
        <v>3</v>
      </c>
      <c r="B50">
        <v>0.68513428752084837</v>
      </c>
      <c r="C50">
        <f t="shared" ca="1" si="6"/>
        <v>3</v>
      </c>
      <c r="D50">
        <f t="shared" ca="1" si="7"/>
        <v>2.0554028625625449</v>
      </c>
      <c r="E50">
        <f t="shared" ca="1" si="8"/>
        <v>6.1662085876876347</v>
      </c>
    </row>
    <row r="51" spans="1:7">
      <c r="A51">
        <v>4</v>
      </c>
      <c r="B51">
        <v>0.77027508698460112</v>
      </c>
      <c r="C51">
        <f t="shared" ca="1" si="6"/>
        <v>4</v>
      </c>
      <c r="D51">
        <f t="shared" ca="1" si="7"/>
        <v>3.0811003479384045</v>
      </c>
      <c r="E51">
        <f t="shared" ca="1" si="8"/>
        <v>12.324401391753618</v>
      </c>
    </row>
    <row r="52" spans="1:7">
      <c r="A52">
        <v>5</v>
      </c>
      <c r="B52">
        <v>0.54556970722550091</v>
      </c>
      <c r="C52">
        <f t="shared" ca="1" si="6"/>
        <v>4</v>
      </c>
      <c r="D52">
        <f t="shared" ca="1" si="7"/>
        <v>2.1822788289020036</v>
      </c>
      <c r="E52">
        <f t="shared" ca="1" si="8"/>
        <v>10.911394144510018</v>
      </c>
    </row>
    <row r="53" spans="1:7">
      <c r="A53">
        <v>6</v>
      </c>
      <c r="B53">
        <v>0.7272283488671083</v>
      </c>
      <c r="C53">
        <f t="shared" ca="1" si="6"/>
        <v>4</v>
      </c>
      <c r="D53">
        <f t="shared" ca="1" si="7"/>
        <v>2.9089133954684332</v>
      </c>
      <c r="E53">
        <f t="shared" ca="1" si="8"/>
        <v>17.453480372810599</v>
      </c>
    </row>
    <row r="54" spans="1:7">
      <c r="A54">
        <v>7</v>
      </c>
      <c r="B54">
        <v>0.56346011311755684</v>
      </c>
      <c r="C54">
        <f t="shared" ca="1" si="6"/>
        <v>4</v>
      </c>
      <c r="D54">
        <f t="shared" ca="1" si="7"/>
        <v>2.2538404524702274</v>
      </c>
      <c r="E54">
        <f t="shared" ca="1" si="8"/>
        <v>15.776883167291592</v>
      </c>
    </row>
    <row r="55" spans="1:7">
      <c r="A55">
        <v>8</v>
      </c>
      <c r="B55">
        <v>0.68855926776261034</v>
      </c>
      <c r="C55">
        <f t="shared" ca="1" si="6"/>
        <v>2</v>
      </c>
      <c r="D55">
        <f t="shared" ca="1" si="7"/>
        <v>1.3771185355252207</v>
      </c>
      <c r="E55">
        <f t="shared" ca="1" si="8"/>
        <v>11.016948284201765</v>
      </c>
    </row>
    <row r="56" spans="1:7">
      <c r="A56">
        <v>9</v>
      </c>
      <c r="B56">
        <v>0.71690183359469117</v>
      </c>
      <c r="C56">
        <f t="shared" ca="1" si="6"/>
        <v>3</v>
      </c>
      <c r="D56">
        <f t="shared" ca="1" si="7"/>
        <v>2.1507055007840736</v>
      </c>
      <c r="E56">
        <f t="shared" ca="1" si="8"/>
        <v>19.356349507056663</v>
      </c>
    </row>
    <row r="57" spans="1:7">
      <c r="A57">
        <v>10</v>
      </c>
      <c r="B57">
        <v>0.61780877631558184</v>
      </c>
      <c r="C57">
        <f t="shared" ca="1" si="6"/>
        <v>3</v>
      </c>
      <c r="D57">
        <f t="shared" ca="1" si="7"/>
        <v>1.8534263289467456</v>
      </c>
      <c r="E57">
        <f t="shared" ca="1" si="8"/>
        <v>18.534263289467454</v>
      </c>
    </row>
    <row r="58" spans="1:7">
      <c r="A58" t="s">
        <v>6</v>
      </c>
      <c r="D58" s="6">
        <f ca="1">SUM(D47:D57)</f>
        <v>22.250856753014752</v>
      </c>
      <c r="E58" s="6">
        <f ca="1">SUM(E47:E57)</f>
        <v>117.3485643093239</v>
      </c>
    </row>
    <row r="59" spans="1:7">
      <c r="D59" s="6" t="s">
        <v>30</v>
      </c>
      <c r="E59" s="6">
        <f ca="1">E58/D58</f>
        <v>5.273889702850405</v>
      </c>
    </row>
    <row r="61" spans="1:7">
      <c r="A61" s="6" t="s">
        <v>15</v>
      </c>
    </row>
    <row r="62" spans="1:7" ht="23">
      <c r="A62" t="s">
        <v>0</v>
      </c>
      <c r="B62" t="s">
        <v>1</v>
      </c>
      <c r="C62" t="s">
        <v>28</v>
      </c>
      <c r="D62" t="s">
        <v>2</v>
      </c>
      <c r="E62" t="s">
        <v>29</v>
      </c>
    </row>
    <row r="63" spans="1:7">
      <c r="A63">
        <v>0</v>
      </c>
      <c r="B63">
        <f ca="1">RAND()</f>
        <v>0.70800575492952889</v>
      </c>
      <c r="C63">
        <f ca="1">RANDBETWEEN(1,4)</f>
        <v>1</v>
      </c>
      <c r="D63">
        <f ca="1">B63*C63</f>
        <v>0.70800575492952889</v>
      </c>
      <c r="E63">
        <f ca="1">A63*B63*C63</f>
        <v>0</v>
      </c>
    </row>
    <row r="64" spans="1:7">
      <c r="A64">
        <v>1</v>
      </c>
      <c r="B64">
        <f t="shared" ref="B64:B73" ca="1" si="9">RAND()</f>
        <v>0.85078473398014576</v>
      </c>
      <c r="C64">
        <f t="shared" ref="C64:C73" ca="1" si="10">RANDBETWEEN(1,4)</f>
        <v>3</v>
      </c>
      <c r="D64">
        <f ca="1">B64*C64</f>
        <v>2.5523542019404371</v>
      </c>
      <c r="E64">
        <f ca="1">A64*B64*C64</f>
        <v>2.5523542019404371</v>
      </c>
    </row>
    <row r="65" spans="1:5">
      <c r="A65">
        <v>2</v>
      </c>
      <c r="B65">
        <f t="shared" ca="1" si="9"/>
        <v>0.91531082701302702</v>
      </c>
      <c r="C65">
        <f t="shared" ca="1" si="10"/>
        <v>3</v>
      </c>
      <c r="D65">
        <f t="shared" ref="D65:D73" ca="1" si="11">B65*C65</f>
        <v>2.7459324810390813</v>
      </c>
      <c r="E65">
        <f t="shared" ref="E65:E73" ca="1" si="12">A65*B65*C65</f>
        <v>5.4918649620781625</v>
      </c>
    </row>
    <row r="66" spans="1:5">
      <c r="A66">
        <v>3</v>
      </c>
      <c r="B66">
        <f t="shared" ca="1" si="9"/>
        <v>0.70916505445247802</v>
      </c>
      <c r="C66">
        <f t="shared" ca="1" si="10"/>
        <v>2</v>
      </c>
      <c r="D66">
        <f t="shared" ca="1" si="11"/>
        <v>1.418330108904956</v>
      </c>
      <c r="E66">
        <f t="shared" ca="1" si="12"/>
        <v>4.2549903267148679</v>
      </c>
    </row>
    <row r="67" spans="1:5">
      <c r="A67">
        <v>4</v>
      </c>
      <c r="B67">
        <f t="shared" ca="1" si="9"/>
        <v>0.38966913450539831</v>
      </c>
      <c r="C67">
        <f t="shared" ca="1" si="10"/>
        <v>4</v>
      </c>
      <c r="D67">
        <f t="shared" ca="1" si="11"/>
        <v>1.5586765380215932</v>
      </c>
      <c r="E67">
        <f t="shared" ca="1" si="12"/>
        <v>6.2347061520863729</v>
      </c>
    </row>
    <row r="68" spans="1:5">
      <c r="A68">
        <v>5</v>
      </c>
      <c r="B68">
        <f t="shared" ca="1" si="9"/>
        <v>0.2457913426311028</v>
      </c>
      <c r="C68">
        <f t="shared" ca="1" si="10"/>
        <v>3</v>
      </c>
      <c r="D68">
        <f t="shared" ca="1" si="11"/>
        <v>0.73737402789330841</v>
      </c>
      <c r="E68">
        <f t="shared" ca="1" si="12"/>
        <v>3.6868701394665417</v>
      </c>
    </row>
    <row r="69" spans="1:5">
      <c r="A69">
        <v>6</v>
      </c>
      <c r="B69">
        <f t="shared" ca="1" si="9"/>
        <v>0.66865472358469558</v>
      </c>
      <c r="C69">
        <f t="shared" ca="1" si="10"/>
        <v>4</v>
      </c>
      <c r="D69">
        <f t="shared" ca="1" si="11"/>
        <v>2.6746188943387823</v>
      </c>
      <c r="E69">
        <f t="shared" ca="1" si="12"/>
        <v>16.047713366032696</v>
      </c>
    </row>
    <row r="70" spans="1:5">
      <c r="A70">
        <v>7</v>
      </c>
      <c r="B70">
        <f t="shared" ca="1" si="9"/>
        <v>0.62990144157051753</v>
      </c>
      <c r="C70">
        <f t="shared" ca="1" si="10"/>
        <v>1</v>
      </c>
      <c r="D70">
        <f t="shared" ca="1" si="11"/>
        <v>0.62990144157051753</v>
      </c>
      <c r="E70">
        <f t="shared" ca="1" si="12"/>
        <v>4.4093100909936229</v>
      </c>
    </row>
    <row r="71" spans="1:5">
      <c r="A71">
        <v>8</v>
      </c>
      <c r="B71">
        <f t="shared" ca="1" si="9"/>
        <v>0.20546589477306743</v>
      </c>
      <c r="C71">
        <f t="shared" ca="1" si="10"/>
        <v>4</v>
      </c>
      <c r="D71">
        <f t="shared" ca="1" si="11"/>
        <v>0.8218635790922697</v>
      </c>
      <c r="E71">
        <f t="shared" ca="1" si="12"/>
        <v>6.5749086327381576</v>
      </c>
    </row>
    <row r="72" spans="1:5">
      <c r="A72">
        <v>9</v>
      </c>
      <c r="B72">
        <f t="shared" ca="1" si="9"/>
        <v>2.898773296379431E-2</v>
      </c>
      <c r="C72">
        <f t="shared" ca="1" si="10"/>
        <v>3</v>
      </c>
      <c r="D72">
        <f t="shared" ca="1" si="11"/>
        <v>8.6963198891382931E-2</v>
      </c>
      <c r="E72">
        <f t="shared" ca="1" si="12"/>
        <v>0.78266879002244638</v>
      </c>
    </row>
    <row r="73" spans="1:5">
      <c r="A73">
        <v>10</v>
      </c>
      <c r="B73">
        <f t="shared" ca="1" si="9"/>
        <v>0.23292983913607379</v>
      </c>
      <c r="C73">
        <f t="shared" ca="1" si="10"/>
        <v>3</v>
      </c>
      <c r="D73">
        <f t="shared" ca="1" si="11"/>
        <v>0.69878951740822137</v>
      </c>
      <c r="E73">
        <f t="shared" ca="1" si="12"/>
        <v>6.9878951740822144</v>
      </c>
    </row>
    <row r="74" spans="1:5">
      <c r="A74" t="s">
        <v>6</v>
      </c>
      <c r="D74" s="6">
        <f ca="1">SUM(D63:D73)</f>
        <v>14.632809744030078</v>
      </c>
      <c r="E74" s="6">
        <f ca="1">SUM(E63:E73)</f>
        <v>57.023281836155519</v>
      </c>
    </row>
    <row r="75" spans="1:5">
      <c r="D75" s="6" t="s">
        <v>30</v>
      </c>
      <c r="E75" s="6">
        <f ca="1">E74/D74</f>
        <v>3.8969468498297113</v>
      </c>
    </row>
    <row r="77" spans="1:5">
      <c r="B77" s="8"/>
    </row>
    <row r="78" spans="1:5">
      <c r="A78" t="s">
        <v>34</v>
      </c>
      <c r="B78" s="8"/>
    </row>
    <row r="79" spans="1:5">
      <c r="A79" s="5" t="s">
        <v>35</v>
      </c>
      <c r="B79" s="8"/>
    </row>
    <row r="80" spans="1:5">
      <c r="A80" s="5" t="s">
        <v>36</v>
      </c>
    </row>
  </sheetData>
  <hyperlinks>
    <hyperlink ref="A21" r:id="rId1" location="17" display="https://www.fs.fed.us/database/feis/animals/mammal/lyca/all.html - 17" xr:uid="{627D9D3C-9CC6-7C4B-B9EF-E405F08FF255}"/>
    <hyperlink ref="A79" r:id="rId2" xr:uid="{9080B4DC-040E-804A-B511-89BDB274F6D6}"/>
    <hyperlink ref="A80" r:id="rId3" location="ref588056" display="https://www.britannica.com/science/population-ecology/Calculating-population-growth - ref588056" xr:uid="{BFB92C02-4738-9F4A-9232-DFA90024F9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6A45-DFF6-6744-9494-72EA17310303}">
  <dimension ref="A1:E16"/>
  <sheetViews>
    <sheetView workbookViewId="0">
      <selection activeCell="E17" sqref="E17"/>
    </sheetView>
  </sheetViews>
  <sheetFormatPr baseColWidth="10" defaultRowHeight="16"/>
  <cols>
    <col min="1" max="4" width="10.83203125" style="8"/>
    <col min="5" max="5" width="25.33203125" customWidth="1"/>
  </cols>
  <sheetData>
    <row r="1" spans="1:5" ht="25">
      <c r="A1" s="10">
        <v>0</v>
      </c>
      <c r="B1" s="7">
        <v>1</v>
      </c>
      <c r="C1" s="7">
        <v>0</v>
      </c>
      <c r="D1" s="7">
        <v>0</v>
      </c>
      <c r="E1">
        <f>A1*B1*C1</f>
        <v>0</v>
      </c>
    </row>
    <row r="2" spans="1:5" ht="25">
      <c r="A2" s="10" t="s">
        <v>17</v>
      </c>
      <c r="B2" s="7">
        <v>0.51200000000000001</v>
      </c>
      <c r="C2" s="7">
        <v>0.36399999999999999</v>
      </c>
      <c r="D2" s="7">
        <v>0.186</v>
      </c>
      <c r="E2">
        <f>1*B2*C2</f>
        <v>0.18636800000000001</v>
      </c>
    </row>
    <row r="3" spans="1:5" ht="25">
      <c r="A3" s="10" t="s">
        <v>18</v>
      </c>
      <c r="B3" s="7">
        <v>0.27900000000000003</v>
      </c>
      <c r="C3" s="7">
        <v>0.187</v>
      </c>
      <c r="D3" s="7">
        <v>5.1999999999999998E-2</v>
      </c>
      <c r="E3">
        <f>2*B3*C3</f>
        <v>0.10434600000000001</v>
      </c>
    </row>
    <row r="4" spans="1:5" ht="25">
      <c r="A4" s="10" t="s">
        <v>19</v>
      </c>
      <c r="B4" s="7">
        <v>0.27900000000000003</v>
      </c>
      <c r="C4" s="7">
        <v>1.4379999999999999</v>
      </c>
      <c r="D4" s="7">
        <v>0.40100000000000002</v>
      </c>
      <c r="E4">
        <f>3*B4*C4</f>
        <v>1.2036060000000002</v>
      </c>
    </row>
    <row r="5" spans="1:5" ht="25">
      <c r="A5" s="10" t="s">
        <v>20</v>
      </c>
      <c r="B5" s="7">
        <v>0.20899999999999999</v>
      </c>
      <c r="C5" s="7">
        <v>0.83299999999999996</v>
      </c>
      <c r="D5" s="7">
        <v>0.17399999999999999</v>
      </c>
      <c r="E5">
        <f>4*B5*C5</f>
        <v>0.6963879999999999</v>
      </c>
    </row>
    <row r="6" spans="1:5" ht="25">
      <c r="A6" s="10" t="s">
        <v>21</v>
      </c>
      <c r="B6" s="7">
        <v>0.20899999999999999</v>
      </c>
      <c r="C6" s="7">
        <v>0.5</v>
      </c>
      <c r="D6" s="7">
        <v>0.104</v>
      </c>
      <c r="E6">
        <f>5*B6*C6</f>
        <v>0.52249999999999996</v>
      </c>
    </row>
    <row r="7" spans="1:5" ht="25">
      <c r="A7" s="10" t="s">
        <v>22</v>
      </c>
      <c r="B7" s="7">
        <v>0.20899999999999999</v>
      </c>
      <c r="C7" s="7">
        <v>0.83299999999999996</v>
      </c>
      <c r="D7" s="7">
        <v>0.17399999999999999</v>
      </c>
      <c r="E7">
        <f>6*B7*C7</f>
        <v>1.0445819999999999</v>
      </c>
    </row>
    <row r="8" spans="1:5" ht="25">
      <c r="A8" s="10" t="s">
        <v>23</v>
      </c>
      <c r="B8" s="7">
        <v>0.20899999999999999</v>
      </c>
      <c r="C8" s="7">
        <v>0.25</v>
      </c>
      <c r="D8" s="7">
        <v>5.1999999999999998E-2</v>
      </c>
      <c r="E8">
        <f>7*B8*C8</f>
        <v>0.36574999999999996</v>
      </c>
    </row>
    <row r="9" spans="1:5" ht="25">
      <c r="A9" s="10" t="s">
        <v>24</v>
      </c>
      <c r="B9" s="7">
        <v>0.20899999999999999</v>
      </c>
      <c r="C9" s="7">
        <v>3.3330000000000002</v>
      </c>
      <c r="D9" s="7">
        <v>0.69599999999999995</v>
      </c>
      <c r="E9">
        <f>8*B9*C9</f>
        <v>5.5727760000000002</v>
      </c>
    </row>
    <row r="10" spans="1:5" ht="25">
      <c r="A10" s="10" t="s">
        <v>25</v>
      </c>
      <c r="B10" s="7">
        <v>0.13900000000000001</v>
      </c>
      <c r="C10" s="7">
        <v>0.125</v>
      </c>
      <c r="D10" s="7">
        <v>1.7000000000000001E-2</v>
      </c>
      <c r="E10">
        <f>9*B10*C10</f>
        <v>0.15637500000000001</v>
      </c>
    </row>
    <row r="11" spans="1:5" ht="25">
      <c r="A11" s="10">
        <v>10</v>
      </c>
      <c r="B11" s="7">
        <v>7.0000000000000007E-2</v>
      </c>
      <c r="C11" s="7">
        <v>0</v>
      </c>
      <c r="D11" s="7">
        <v>0</v>
      </c>
      <c r="E11">
        <f t="shared" ref="E2:E13" si="0">A11*B11*C11</f>
        <v>0</v>
      </c>
    </row>
    <row r="12" spans="1:5" ht="25">
      <c r="A12" s="10">
        <v>11</v>
      </c>
      <c r="B12" s="7">
        <v>7.0000000000000007E-2</v>
      </c>
      <c r="C12" s="7">
        <v>0</v>
      </c>
      <c r="D12" s="7">
        <v>0</v>
      </c>
      <c r="E12">
        <f t="shared" si="0"/>
        <v>0</v>
      </c>
    </row>
    <row r="13" spans="1:5" ht="25">
      <c r="A13" s="10">
        <v>12</v>
      </c>
      <c r="B13" s="7">
        <v>7.0000000000000007E-2</v>
      </c>
      <c r="C13" s="7">
        <v>3.5</v>
      </c>
      <c r="D13" s="7">
        <v>0.245</v>
      </c>
      <c r="E13">
        <f t="shared" si="0"/>
        <v>2.9400000000000004</v>
      </c>
    </row>
    <row r="14" spans="1:5" ht="25">
      <c r="A14" s="10"/>
      <c r="B14" s="7"/>
      <c r="C14" s="7"/>
      <c r="D14" s="7"/>
    </row>
    <row r="15" spans="1:5" ht="25">
      <c r="A15" s="10"/>
      <c r="B15" s="7" t="s">
        <v>26</v>
      </c>
      <c r="D15" s="8">
        <f>SUM(D2:D13)</f>
        <v>2.101</v>
      </c>
      <c r="E15">
        <f>SUM(E1:E13)</f>
        <v>12.792691000000001</v>
      </c>
    </row>
    <row r="16" spans="1:5" ht="20">
      <c r="B16" s="9" t="s">
        <v>27</v>
      </c>
      <c r="E16">
        <f>E15/D15</f>
        <v>6.0888581627796299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lynx_life_table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2020-07-14T13:50:43Z</dcterms:created>
  <dcterms:modified xsi:type="dcterms:W3CDTF">2020-07-15T18:26:40Z</dcterms:modified>
</cp:coreProperties>
</file>