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esstd-my.sharepoint.com/personal/vivek_101822_stu_upes_ac_in/Documents/Documents/"/>
    </mc:Choice>
  </mc:AlternateContent>
  <xr:revisionPtr revIDLastSave="1" documentId="14_{582FE7C1-2D77-496D-AD17-008CD48E55B6}" xr6:coauthVersionLast="47" xr6:coauthVersionMax="47" xr10:uidLastSave="{82DD90DC-74D7-45B9-A67F-FE4CC93D686C}"/>
  <bookViews>
    <workbookView xWindow="-108" yWindow="-108" windowWidth="23256" windowHeight="13176" activeTab="4" xr2:uid="{5885EA2B-BAC4-431F-89B2-8413EE8ABFB6}"/>
  </bookViews>
  <sheets>
    <sheet name="Books" sheetId="1" r:id="rId1"/>
    <sheet name="Members" sheetId="2" r:id="rId2"/>
    <sheet name="IssuedBooks" sheetId="3" r:id="rId3"/>
    <sheet name="returned books" sheetId="4" r:id="rId4"/>
    <sheet name="Dashboard" sheetId="5" r:id="rId5"/>
  </sheets>
  <definedNames>
    <definedName name="_xlnm._FilterDatabase" localSheetId="1" hidden="1">Members!$A$2:$F$2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7" i="5"/>
  <c r="F3" i="4"/>
  <c r="F4" i="4"/>
  <c r="F5" i="4"/>
  <c r="F2" i="4"/>
  <c r="B6" i="5"/>
  <c r="B5" i="5"/>
  <c r="B4" i="5"/>
  <c r="B3" i="5"/>
  <c r="E3" i="4"/>
  <c r="E4" i="4"/>
  <c r="E5" i="4"/>
  <c r="E2" i="4"/>
  <c r="D3" i="4"/>
  <c r="D4" i="4"/>
  <c r="D5" i="4"/>
  <c r="G3" i="4"/>
  <c r="G4" i="4"/>
  <c r="G5" i="4"/>
  <c r="G2" i="4"/>
  <c r="D2" i="4" s="1"/>
</calcChain>
</file>

<file path=xl/sharedStrings.xml><?xml version="1.0" encoding="utf-8"?>
<sst xmlns="http://schemas.openxmlformats.org/spreadsheetml/2006/main" count="161" uniqueCount="115">
  <si>
    <t>Book ID</t>
  </si>
  <si>
    <t>Title</t>
  </si>
  <si>
    <t>Author</t>
  </si>
  <si>
    <t>Genre</t>
  </si>
  <si>
    <t>Quantity Available</t>
  </si>
  <si>
    <t>Total Quantity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</si>
  <si>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</si>
  <si>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</si>
  <si>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</si>
  <si>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</si>
  <si>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</si>
  <si>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</si>
  <si>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</si>
  <si>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</si>
  <si>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</si>
  <si>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</si>
  <si>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Member ID</t>
  </si>
  <si>
    <t>Name</t>
  </si>
  <si>
    <t>Email</t>
  </si>
  <si>
    <t>Date Joined</t>
  </si>
  <si>
    <t>Membership Status</t>
  </si>
  <si>
    <t>Issue ID</t>
  </si>
  <si>
    <t>Issue Date</t>
  </si>
  <si>
    <t>Due Date</t>
  </si>
  <si>
    <t>Status</t>
  </si>
  <si>
    <t>Return ID</t>
  </si>
  <si>
    <t>Return Date</t>
  </si>
  <si>
    <t>Days Late</t>
  </si>
  <si>
    <t>Publication Year</t>
  </si>
  <si>
    <t>The Great Gatsby</t>
  </si>
  <si>
    <t>F. Scott Fitzgerald</t>
  </si>
  <si>
    <t>Fiction</t>
  </si>
  <si>
    <t>A Brief History of Time</t>
  </si>
  <si>
    <t>Stephen Hawking</t>
  </si>
  <si>
    <t>Science</t>
  </si>
  <si>
    <t>The Alchemist</t>
  </si>
  <si>
    <t>Paulo Coelho</t>
  </si>
  <si>
    <t>Clean Code</t>
  </si>
  <si>
    <t>Robert C. Martin</t>
  </si>
  <si>
    <t>Programming</t>
  </si>
  <si>
    <t>To Kill a Mockingbird</t>
  </si>
  <si>
    <t>Harper Lee</t>
  </si>
  <si>
    <t>Atomic Habits</t>
  </si>
  <si>
    <t>James Clear</t>
  </si>
  <si>
    <t>Self-help</t>
  </si>
  <si>
    <t>Sapiens</t>
  </si>
  <si>
    <t>History</t>
  </si>
  <si>
    <t>The Pragmatic Programmer</t>
  </si>
  <si>
    <t>Andy Hunt</t>
  </si>
  <si>
    <t>George Orwell</t>
  </si>
  <si>
    <t>Dystopian</t>
  </si>
  <si>
    <t>The Psychology of Money</t>
  </si>
  <si>
    <t>Morgan Housel</t>
  </si>
  <si>
    <t>Finance</t>
  </si>
  <si>
    <t>Contact Number</t>
  </si>
  <si>
    <t>M001</t>
  </si>
  <si>
    <t>Aditi Sharma</t>
  </si>
  <si>
    <t>aditi@gmail.com</t>
  </si>
  <si>
    <t>Active</t>
  </si>
  <si>
    <t>M002</t>
  </si>
  <si>
    <t>Rahul Verma</t>
  </si>
  <si>
    <t>rahulv@gmail.com</t>
  </si>
  <si>
    <t>M003</t>
  </si>
  <si>
    <t>Tanya Kapoor</t>
  </si>
  <si>
    <t>M004</t>
  </si>
  <si>
    <t>Arjun Mehta</t>
  </si>
  <si>
    <t>arjunm@yahoo.com</t>
  </si>
  <si>
    <t>Inactive</t>
  </si>
  <si>
    <t>M005</t>
  </si>
  <si>
    <t>Sneha Gupta</t>
  </si>
  <si>
    <t>M006</t>
  </si>
  <si>
    <t>Riya Sen</t>
  </si>
  <si>
    <t>M007</t>
  </si>
  <si>
    <t>Karan Malhotra</t>
  </si>
  <si>
    <t>karan.m@gmail.com</t>
  </si>
  <si>
    <t>Expired</t>
  </si>
  <si>
    <t>M008</t>
  </si>
  <si>
    <t>Meera Joshi</t>
  </si>
  <si>
    <t>meera.j@gmail.com</t>
  </si>
  <si>
    <t>M009</t>
  </si>
  <si>
    <t>Aman Roy</t>
  </si>
  <si>
    <t>aman.r@gmail.com</t>
  </si>
  <si>
    <t>M010</t>
  </si>
  <si>
    <t>Divya Rathi</t>
  </si>
  <si>
    <t>divya.r@gmail.com</t>
  </si>
  <si>
    <t>I001</t>
  </si>
  <si>
    <t>Returned</t>
  </si>
  <si>
    <t>I002</t>
  </si>
  <si>
    <t>I003</t>
  </si>
  <si>
    <t>Issued</t>
  </si>
  <si>
    <t>I004</t>
  </si>
  <si>
    <t>I005</t>
  </si>
  <si>
    <t>I006</t>
  </si>
  <si>
    <t>I007</t>
  </si>
  <si>
    <t>I008</t>
  </si>
  <si>
    <t>I009</t>
  </si>
  <si>
    <t>I010</t>
  </si>
  <si>
    <t>Fine</t>
  </si>
  <si>
    <t>R001</t>
  </si>
  <si>
    <t>R002</t>
  </si>
  <si>
    <t>R003</t>
  </si>
  <si>
    <t>R004</t>
  </si>
  <si>
    <t>Yuval Noah Harar</t>
  </si>
  <si>
    <t>sneha@gmail.com</t>
  </si>
  <si>
    <t>riya@gmail.com</t>
  </si>
  <si>
    <t>tanya@gmail.com</t>
  </si>
  <si>
    <t>A</t>
  </si>
  <si>
    <t>B</t>
  </si>
  <si>
    <t>📘 Total Books</t>
  </si>
  <si>
    <t>👥 Total Members</t>
  </si>
  <si>
    <t>📦 Total Issued Books</t>
  </si>
  <si>
    <t>🔄 Total Returned Books</t>
  </si>
  <si>
    <t>⚠️ Overdue Books</t>
  </si>
  <si>
    <t>💰 Total Fine Collected</t>
  </si>
  <si>
    <r>
      <t>Fine Value</t>
    </r>
    <r>
      <rPr>
        <b/>
        <sz val="11"/>
        <color theme="0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</si>
</sst>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0"/>
      <name val="Arial Unicode MS"/>
    </font>
  </fonts>
  <fills count="2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0" fillId="9" borderId="5" xfId="0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vertical="center" wrapText="1"/>
    </xf>
    <xf numFmtId="0" fontId="4" fillId="7" borderId="4" xfId="0" applyFont="1" applyFill="1" applyBorder="1" applyAlignment="1">
      <alignment vertical="center" wrapText="1"/>
    </xf>
    <xf numFmtId="0" fontId="4" fillId="8" borderId="6" xfId="0" applyFont="1" applyFill="1" applyBorder="1" applyAlignment="1">
      <alignment vertical="center" wrapText="1"/>
    </xf>
    <xf numFmtId="0" fontId="0" fillId="9" borderId="7" xfId="0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5" fillId="0" borderId="0" xfId="0" applyFont="1"/>
    <xf numFmtId="0" fontId="4" fillId="14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 wrapText="1"/>
    </xf>
    <xf numFmtId="0" fontId="0" fillId="15" borderId="1" xfId="0" applyFill="1" applyBorder="1"/>
    <xf numFmtId="0" fontId="4" fillId="6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vertical="center" wrapText="1"/>
    </xf>
    <xf numFmtId="0" fontId="3" fillId="9" borderId="1" xfId="1" applyFill="1" applyBorder="1" applyAlignment="1">
      <alignment vertical="center" wrapText="1"/>
    </xf>
    <xf numFmtId="14" fontId="0" fillId="9" borderId="1" xfId="0" applyNumberFormat="1" applyFill="1" applyBorder="1" applyAlignment="1">
      <alignment vertical="center" wrapText="1"/>
    </xf>
    <xf numFmtId="14" fontId="0" fillId="9" borderId="0" xfId="0" applyNumberFormat="1" applyFill="1" applyAlignment="1">
      <alignment vertical="center" wrapText="1"/>
    </xf>
    <xf numFmtId="0" fontId="4" fillId="8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6" fontId="0" fillId="9" borderId="0" xfId="0" applyNumberFormat="1" applyFill="1" applyAlignment="1">
      <alignment vertical="center" wrapText="1"/>
    </xf>
    <xf numFmtId="0" fontId="0" fillId="9" borderId="0" xfId="0" applyFill="1"/>
    <xf numFmtId="14" fontId="0" fillId="9" borderId="0" xfId="0" applyNumberFormat="1" applyFill="1"/>
    <xf numFmtId="0" fontId="4" fillId="18" borderId="0" xfId="0" applyFont="1" applyFill="1" applyAlignment="1">
      <alignment horizontal="center" vertical="center" wrapText="1"/>
    </xf>
    <xf numFmtId="0" fontId="4" fillId="19" borderId="0" xfId="0" applyFont="1" applyFill="1" applyAlignment="1">
      <alignment horizontal="center" vertical="center" wrapText="1"/>
    </xf>
    <xf numFmtId="0" fontId="7" fillId="20" borderId="0" xfId="0" applyFont="1" applyFill="1"/>
    <xf numFmtId="14" fontId="4" fillId="21" borderId="0" xfId="0" applyNumberFormat="1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19ED7B-2F37-46A6-813E-DD4455E66291}" name="Table1" displayName="Table1" ref="A1:B7" totalsRowShown="0" headerRowDxfId="0" dataDxfId="6" headerRowBorderDxfId="4" tableBorderDxfId="5" totalsRowBorderDxfId="3">
  <autoFilter ref="A1:B7" xr:uid="{AD19ED7B-2F37-46A6-813E-DD4455E66291}"/>
  <tableColumns count="2">
    <tableColumn id="1" xr3:uid="{E2066945-D896-4454-86A2-4035167160A7}" name="A" dataDxfId="2"/>
    <tableColumn id="2" xr3:uid="{05520958-20B5-4DAA-8818-27845D8CC0AA}" name="B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neha@gmail.com" TargetMode="External"/><Relationship Id="rId2" Type="http://schemas.openxmlformats.org/officeDocument/2006/relationships/hyperlink" Target="mailto:aditi@gmail.com" TargetMode="External"/><Relationship Id="rId1" Type="http://schemas.openxmlformats.org/officeDocument/2006/relationships/hyperlink" Target="mailto:arjunm@yahoo.com" TargetMode="External"/><Relationship Id="rId5" Type="http://schemas.openxmlformats.org/officeDocument/2006/relationships/hyperlink" Target="mailto:tanya@gmail.com" TargetMode="External"/><Relationship Id="rId4" Type="http://schemas.openxmlformats.org/officeDocument/2006/relationships/hyperlink" Target="mailto:riya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FF04E-5275-4674-8C49-CE63F5474356}">
  <dimension ref="A1:Q11"/>
  <sheetViews>
    <sheetView topLeftCell="A12" workbookViewId="0">
      <selection activeCell="C3" sqref="C3"/>
    </sheetView>
  </sheetViews>
  <sheetFormatPr defaultRowHeight="14.4"/>
  <sheetData>
    <row r="1" spans="1:17" ht="28.8">
      <c r="A1" s="14" t="s">
        <v>0</v>
      </c>
      <c r="B1" s="15" t="s">
        <v>1</v>
      </c>
      <c r="C1" s="16" t="s">
        <v>2</v>
      </c>
      <c r="D1" s="17" t="s">
        <v>3</v>
      </c>
      <c r="E1" s="18" t="s">
        <v>28</v>
      </c>
      <c r="F1" s="19" t="s">
        <v>5</v>
      </c>
      <c r="G1" s="21" t="s">
        <v>4</v>
      </c>
      <c r="H1" s="1"/>
      <c r="Q1" s="1"/>
    </row>
    <row r="2" spans="1:17" ht="43.2">
      <c r="A2" s="22" t="s">
        <v>6</v>
      </c>
      <c r="B2" s="22" t="s">
        <v>29</v>
      </c>
      <c r="C2" s="22" t="s">
        <v>30</v>
      </c>
      <c r="D2" s="22" t="s">
        <v>31</v>
      </c>
      <c r="E2" s="22">
        <v>1925</v>
      </c>
      <c r="F2" s="22">
        <v>5</v>
      </c>
      <c r="G2" s="22">
        <v>2</v>
      </c>
      <c r="H2" s="1"/>
      <c r="I2" s="20"/>
    </row>
    <row r="3" spans="1:17" ht="43.2">
      <c r="A3" s="22" t="s">
        <v>7</v>
      </c>
      <c r="B3" s="22" t="s">
        <v>32</v>
      </c>
      <c r="C3" s="22" t="s">
        <v>33</v>
      </c>
      <c r="D3" s="22" t="s">
        <v>34</v>
      </c>
      <c r="E3" s="22">
        <v>1988</v>
      </c>
      <c r="F3" s="22">
        <v>4</v>
      </c>
      <c r="G3" s="22">
        <v>3</v>
      </c>
      <c r="H3" s="1"/>
    </row>
    <row r="4" spans="1:17" ht="28.8">
      <c r="A4" s="22" t="s">
        <v>8</v>
      </c>
      <c r="B4" s="22" t="s">
        <v>35</v>
      </c>
      <c r="C4" s="22" t="s">
        <v>36</v>
      </c>
      <c r="D4" s="22" t="s">
        <v>31</v>
      </c>
      <c r="E4" s="22">
        <v>1988</v>
      </c>
      <c r="F4" s="22">
        <v>6</v>
      </c>
      <c r="G4" s="22">
        <v>6</v>
      </c>
      <c r="H4" s="1"/>
    </row>
    <row r="5" spans="1:17" ht="28.8">
      <c r="A5" s="22" t="s">
        <v>9</v>
      </c>
      <c r="B5" s="22" t="s">
        <v>37</v>
      </c>
      <c r="C5" s="22" t="s">
        <v>38</v>
      </c>
      <c r="D5" s="22" t="s">
        <v>39</v>
      </c>
      <c r="E5" s="22">
        <v>2008</v>
      </c>
      <c r="F5" s="22">
        <v>3</v>
      </c>
      <c r="G5" s="22">
        <v>1</v>
      </c>
      <c r="H5" s="1"/>
    </row>
    <row r="6" spans="1:17" ht="43.2">
      <c r="A6" s="22" t="s">
        <v>10</v>
      </c>
      <c r="B6" s="22" t="s">
        <v>40</v>
      </c>
      <c r="C6" s="22" t="s">
        <v>41</v>
      </c>
      <c r="D6" s="22" t="s">
        <v>31</v>
      </c>
      <c r="E6" s="22">
        <v>1960</v>
      </c>
      <c r="F6" s="22">
        <v>5</v>
      </c>
      <c r="G6" s="22">
        <v>3</v>
      </c>
      <c r="H6" s="1"/>
    </row>
    <row r="7" spans="1:17" ht="28.8">
      <c r="A7" s="22" t="s">
        <v>11</v>
      </c>
      <c r="B7" s="22" t="s">
        <v>42</v>
      </c>
      <c r="C7" s="22" t="s">
        <v>43</v>
      </c>
      <c r="D7" s="22" t="s">
        <v>44</v>
      </c>
      <c r="E7" s="22">
        <v>2018</v>
      </c>
      <c r="F7" s="22">
        <v>7</v>
      </c>
      <c r="G7" s="22">
        <v>7</v>
      </c>
      <c r="H7" s="1"/>
    </row>
    <row r="8" spans="1:17" ht="43.2">
      <c r="A8" s="22" t="s">
        <v>12</v>
      </c>
      <c r="B8" s="22" t="s">
        <v>45</v>
      </c>
      <c r="C8" s="22" t="s">
        <v>102</v>
      </c>
      <c r="D8" s="22" t="s">
        <v>46</v>
      </c>
      <c r="E8" s="22">
        <v>2011</v>
      </c>
      <c r="F8" s="22">
        <v>4</v>
      </c>
      <c r="G8" s="23">
        <v>2</v>
      </c>
      <c r="H8" s="1"/>
    </row>
    <row r="9" spans="1:17" ht="72">
      <c r="A9" s="22" t="s">
        <v>13</v>
      </c>
      <c r="B9" s="22" t="s">
        <v>47</v>
      </c>
      <c r="C9" s="22" t="s">
        <v>48</v>
      </c>
      <c r="D9" s="22" t="s">
        <v>39</v>
      </c>
      <c r="E9" s="22">
        <v>1999</v>
      </c>
      <c r="F9" s="22">
        <v>3</v>
      </c>
      <c r="G9" s="22">
        <v>2</v>
      </c>
      <c r="I9" s="2"/>
    </row>
    <row r="10" spans="1:17" ht="28.8">
      <c r="A10" s="22" t="s">
        <v>14</v>
      </c>
      <c r="B10" s="22">
        <v>1984</v>
      </c>
      <c r="C10" s="22" t="s">
        <v>49</v>
      </c>
      <c r="D10" s="22" t="s">
        <v>50</v>
      </c>
      <c r="E10" s="22">
        <v>1949</v>
      </c>
      <c r="F10" s="22">
        <v>6</v>
      </c>
      <c r="G10" s="22">
        <v>4</v>
      </c>
    </row>
    <row r="11" spans="1:17" ht="57.6">
      <c r="A11" s="22" t="s">
        <v>15</v>
      </c>
      <c r="B11" s="22" t="s">
        <v>51</v>
      </c>
      <c r="C11" s="22" t="s">
        <v>52</v>
      </c>
      <c r="D11" s="22" t="s">
        <v>53</v>
      </c>
      <c r="E11" s="22">
        <v>2020</v>
      </c>
      <c r="F11" s="22">
        <v>5</v>
      </c>
      <c r="G11" s="22">
        <v>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B2D0-E096-46F4-8855-7123E9E98CE8}">
  <dimension ref="A1:F11"/>
  <sheetViews>
    <sheetView workbookViewId="0">
      <selection activeCell="J5" sqref="J5"/>
    </sheetView>
  </sheetViews>
  <sheetFormatPr defaultRowHeight="14.4"/>
  <cols>
    <col min="2" max="2" width="9" customWidth="1"/>
    <col min="3" max="3" width="11" bestFit="1" customWidth="1"/>
    <col min="5" max="5" width="10.33203125" bestFit="1" customWidth="1"/>
  </cols>
  <sheetData>
    <row r="1" spans="1:6" ht="43.2">
      <c r="A1" s="14" t="s">
        <v>16</v>
      </c>
      <c r="B1" s="24" t="s">
        <v>17</v>
      </c>
      <c r="C1" s="25" t="s">
        <v>54</v>
      </c>
      <c r="D1" s="26" t="s">
        <v>18</v>
      </c>
      <c r="E1" s="17" t="s">
        <v>19</v>
      </c>
      <c r="F1" s="27" t="s">
        <v>20</v>
      </c>
    </row>
    <row r="2" spans="1:6" ht="28.8">
      <c r="A2" s="28" t="s">
        <v>55</v>
      </c>
      <c r="B2" s="28" t="s">
        <v>56</v>
      </c>
      <c r="C2" s="28">
        <v>9876543210</v>
      </c>
      <c r="D2" s="29" t="s">
        <v>57</v>
      </c>
      <c r="E2" s="30">
        <v>44936</v>
      </c>
      <c r="F2" s="28" t="s">
        <v>58</v>
      </c>
    </row>
    <row r="3" spans="1:6" ht="28.8">
      <c r="A3" s="28" t="s">
        <v>59</v>
      </c>
      <c r="B3" s="28" t="s">
        <v>60</v>
      </c>
      <c r="C3" s="28">
        <v>9123456780</v>
      </c>
      <c r="D3" s="28" t="s">
        <v>61</v>
      </c>
      <c r="E3" s="30">
        <v>44972</v>
      </c>
      <c r="F3" s="28" t="s">
        <v>58</v>
      </c>
    </row>
    <row r="4" spans="1:6" ht="28.8">
      <c r="A4" s="28" t="s">
        <v>62</v>
      </c>
      <c r="B4" s="28" t="s">
        <v>63</v>
      </c>
      <c r="C4" s="28">
        <v>8899776655</v>
      </c>
      <c r="D4" s="29" t="s">
        <v>105</v>
      </c>
      <c r="E4" s="30">
        <v>44986</v>
      </c>
      <c r="F4" s="28" t="s">
        <v>58</v>
      </c>
    </row>
    <row r="5" spans="1:6" ht="43.2">
      <c r="A5" s="28" t="s">
        <v>64</v>
      </c>
      <c r="B5" s="28" t="s">
        <v>65</v>
      </c>
      <c r="C5" s="28">
        <v>9876123450</v>
      </c>
      <c r="D5" s="29" t="s">
        <v>66</v>
      </c>
      <c r="E5" s="30">
        <v>45005</v>
      </c>
      <c r="F5" s="28" t="s">
        <v>67</v>
      </c>
    </row>
    <row r="6" spans="1:6" ht="28.8">
      <c r="A6" s="28" t="s">
        <v>68</v>
      </c>
      <c r="B6" s="28" t="s">
        <v>69</v>
      </c>
      <c r="C6" s="28">
        <v>9988776655</v>
      </c>
      <c r="D6" s="29" t="s">
        <v>103</v>
      </c>
      <c r="E6" s="30">
        <v>45021</v>
      </c>
      <c r="F6" s="28" t="s">
        <v>58</v>
      </c>
    </row>
    <row r="7" spans="1:6" ht="28.8">
      <c r="A7" s="28" t="s">
        <v>70</v>
      </c>
      <c r="B7" s="28" t="s">
        <v>71</v>
      </c>
      <c r="C7" s="28">
        <v>9765432180</v>
      </c>
      <c r="D7" s="29" t="s">
        <v>104</v>
      </c>
      <c r="E7" s="30">
        <v>45031</v>
      </c>
      <c r="F7" s="28" t="s">
        <v>58</v>
      </c>
    </row>
    <row r="8" spans="1:6" ht="43.2">
      <c r="A8" s="28" t="s">
        <v>72</v>
      </c>
      <c r="B8" s="28" t="s">
        <v>73</v>
      </c>
      <c r="C8" s="28">
        <v>9988011223</v>
      </c>
      <c r="D8" s="28" t="s">
        <v>74</v>
      </c>
      <c r="E8" s="30">
        <v>45047</v>
      </c>
      <c r="F8" s="28" t="s">
        <v>75</v>
      </c>
    </row>
    <row r="9" spans="1:6" ht="43.2">
      <c r="A9" s="28" t="s">
        <v>76</v>
      </c>
      <c r="B9" s="28" t="s">
        <v>77</v>
      </c>
      <c r="C9" s="28">
        <v>9811223344</v>
      </c>
      <c r="D9" s="28" t="s">
        <v>78</v>
      </c>
      <c r="E9" s="30">
        <v>45058</v>
      </c>
      <c r="F9" s="28" t="s">
        <v>58</v>
      </c>
    </row>
    <row r="10" spans="1:6" ht="43.2">
      <c r="A10" s="28" t="s">
        <v>79</v>
      </c>
      <c r="B10" s="28" t="s">
        <v>80</v>
      </c>
      <c r="C10" s="28">
        <v>9977553322</v>
      </c>
      <c r="D10" s="28" t="s">
        <v>81</v>
      </c>
      <c r="E10" s="30">
        <v>45078</v>
      </c>
      <c r="F10" s="28" t="s">
        <v>58</v>
      </c>
    </row>
    <row r="11" spans="1:6" ht="43.2">
      <c r="A11" s="28" t="s">
        <v>82</v>
      </c>
      <c r="B11" s="28" t="s">
        <v>83</v>
      </c>
      <c r="C11" s="28">
        <v>9822334455</v>
      </c>
      <c r="D11" s="28" t="s">
        <v>84</v>
      </c>
      <c r="E11" s="30">
        <v>45097</v>
      </c>
      <c r="F11" s="28" t="s">
        <v>67</v>
      </c>
    </row>
  </sheetData>
  <autoFilter ref="A2:F2" xr:uid="{19F2B2D0-E096-46F4-8855-7123E9E98CE8}"/>
  <dataValidations count="1">
    <dataValidation type="custom" allowBlank="1" showInputMessage="1" showErrorMessage="1" sqref="C1:C11" xr:uid="{219B6164-3BF3-4CFD-B4B9-0AEF3C7F750E}">
      <formula1>LEN(D2)=10</formula1>
    </dataValidation>
  </dataValidations>
  <hyperlinks>
    <hyperlink ref="D5" r:id="rId1" display="mailto:arjunm@yahoo.com" xr:uid="{F5D0F228-CCF5-40A1-8AB1-736E9413B31F}"/>
    <hyperlink ref="D2" r:id="rId2" xr:uid="{C2F0090E-9ED4-4C47-8457-CF2C1CB1927E}"/>
    <hyperlink ref="D6" r:id="rId3" xr:uid="{F7A45606-4AE2-4C43-B3ED-87725683A571}"/>
    <hyperlink ref="D7" r:id="rId4" xr:uid="{F3372569-331A-4FD3-B171-0E0F986FA7E0}"/>
    <hyperlink ref="D4" r:id="rId5" xr:uid="{50007BF0-E02B-4182-BFF1-BAF256C012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4AF7-7821-437E-B0E0-C589899A0BA5}">
  <dimension ref="A1:F11"/>
  <sheetViews>
    <sheetView workbookViewId="0">
      <selection activeCell="F1" sqref="F1"/>
    </sheetView>
  </sheetViews>
  <sheetFormatPr defaultRowHeight="14.4"/>
  <cols>
    <col min="4" max="5" width="10.33203125" bestFit="1" customWidth="1"/>
  </cols>
  <sheetData>
    <row r="1" spans="1:6" ht="28.8">
      <c r="A1" s="32" t="s">
        <v>21</v>
      </c>
      <c r="B1" s="33" t="s">
        <v>0</v>
      </c>
      <c r="C1" s="34" t="s">
        <v>16</v>
      </c>
      <c r="D1" s="35" t="s">
        <v>22</v>
      </c>
      <c r="E1" s="36" t="s">
        <v>23</v>
      </c>
      <c r="F1" s="37" t="s">
        <v>24</v>
      </c>
    </row>
    <row r="2" spans="1:6">
      <c r="A2" s="3" t="s">
        <v>85</v>
      </c>
      <c r="B2" s="3" t="s">
        <v>6</v>
      </c>
      <c r="C2" s="3" t="s">
        <v>55</v>
      </c>
      <c r="D2" s="31">
        <v>45352</v>
      </c>
      <c r="E2" s="31">
        <v>45366</v>
      </c>
      <c r="F2" s="3" t="s">
        <v>86</v>
      </c>
    </row>
    <row r="3" spans="1:6">
      <c r="A3" s="3" t="s">
        <v>87</v>
      </c>
      <c r="B3" s="3" t="s">
        <v>7</v>
      </c>
      <c r="C3" s="3" t="s">
        <v>62</v>
      </c>
      <c r="D3" s="31">
        <v>45354</v>
      </c>
      <c r="E3" s="31">
        <v>45368</v>
      </c>
      <c r="F3" s="3" t="s">
        <v>86</v>
      </c>
    </row>
    <row r="4" spans="1:6">
      <c r="A4" s="3" t="s">
        <v>88</v>
      </c>
      <c r="B4" s="3" t="s">
        <v>9</v>
      </c>
      <c r="C4" s="3" t="s">
        <v>59</v>
      </c>
      <c r="D4" s="31">
        <v>45361</v>
      </c>
      <c r="E4" s="31">
        <v>45375</v>
      </c>
      <c r="F4" s="3" t="s">
        <v>89</v>
      </c>
    </row>
    <row r="5" spans="1:6">
      <c r="A5" s="3" t="s">
        <v>90</v>
      </c>
      <c r="B5" s="3" t="s">
        <v>10</v>
      </c>
      <c r="C5" s="3" t="s">
        <v>68</v>
      </c>
      <c r="D5" s="31">
        <v>45366</v>
      </c>
      <c r="E5" s="31">
        <v>45380</v>
      </c>
      <c r="F5" s="3" t="s">
        <v>86</v>
      </c>
    </row>
    <row r="6" spans="1:6">
      <c r="A6" s="3" t="s">
        <v>91</v>
      </c>
      <c r="B6" s="3" t="s">
        <v>12</v>
      </c>
      <c r="C6" s="3" t="s">
        <v>70</v>
      </c>
      <c r="D6" s="31">
        <v>45371</v>
      </c>
      <c r="E6" s="31">
        <v>45385</v>
      </c>
      <c r="F6" s="3" t="s">
        <v>89</v>
      </c>
    </row>
    <row r="7" spans="1:6">
      <c r="A7" s="3" t="s">
        <v>92</v>
      </c>
      <c r="B7" s="3" t="s">
        <v>8</v>
      </c>
      <c r="C7" s="3" t="s">
        <v>55</v>
      </c>
      <c r="D7" s="31">
        <v>45376</v>
      </c>
      <c r="E7" s="31">
        <v>45390</v>
      </c>
      <c r="F7" s="3" t="s">
        <v>89</v>
      </c>
    </row>
    <row r="8" spans="1:6">
      <c r="A8" s="3" t="s">
        <v>93</v>
      </c>
      <c r="B8" s="3" t="s">
        <v>11</v>
      </c>
      <c r="C8" s="3" t="s">
        <v>79</v>
      </c>
      <c r="D8" s="31">
        <v>45378</v>
      </c>
      <c r="E8" s="31">
        <v>45392</v>
      </c>
      <c r="F8" s="3" t="s">
        <v>86</v>
      </c>
    </row>
    <row r="9" spans="1:6">
      <c r="A9" s="3" t="s">
        <v>94</v>
      </c>
      <c r="B9" s="3" t="s">
        <v>13</v>
      </c>
      <c r="C9" s="3" t="s">
        <v>72</v>
      </c>
      <c r="D9" s="31">
        <v>45381</v>
      </c>
      <c r="E9" s="31">
        <v>45395</v>
      </c>
      <c r="F9" s="3" t="s">
        <v>89</v>
      </c>
    </row>
    <row r="10" spans="1:6">
      <c r="A10" s="3" t="s">
        <v>95</v>
      </c>
      <c r="B10" s="3" t="s">
        <v>15</v>
      </c>
      <c r="C10" s="3" t="s">
        <v>82</v>
      </c>
      <c r="D10" s="31">
        <v>45383</v>
      </c>
      <c r="E10" s="31">
        <v>45397</v>
      </c>
      <c r="F10" s="3" t="s">
        <v>89</v>
      </c>
    </row>
    <row r="11" spans="1:6">
      <c r="A11" s="3" t="s">
        <v>96</v>
      </c>
      <c r="B11" s="3" t="s">
        <v>14</v>
      </c>
      <c r="C11" s="3" t="s">
        <v>76</v>
      </c>
      <c r="D11" s="31">
        <v>45385</v>
      </c>
      <c r="E11" s="31">
        <v>45399</v>
      </c>
      <c r="F11" s="3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03C2-136C-4EEA-A823-677E31135387}">
  <dimension ref="A1:G5"/>
  <sheetViews>
    <sheetView workbookViewId="0">
      <selection activeCell="F1" sqref="F1"/>
    </sheetView>
  </sheetViews>
  <sheetFormatPr defaultRowHeight="14.4"/>
  <cols>
    <col min="3" max="4" width="10.33203125" bestFit="1" customWidth="1"/>
    <col min="7" max="7" width="10.33203125" bestFit="1" customWidth="1"/>
  </cols>
  <sheetData>
    <row r="1" spans="1:7" ht="28.8">
      <c r="A1" s="32" t="s">
        <v>25</v>
      </c>
      <c r="B1" s="33" t="s">
        <v>21</v>
      </c>
      <c r="C1" s="41" t="s">
        <v>26</v>
      </c>
      <c r="D1" s="35" t="s">
        <v>27</v>
      </c>
      <c r="E1" s="42" t="s">
        <v>97</v>
      </c>
      <c r="F1" s="43" t="s">
        <v>114</v>
      </c>
      <c r="G1" s="44" t="s">
        <v>23</v>
      </c>
    </row>
    <row r="2" spans="1:7">
      <c r="A2" s="3" t="s">
        <v>98</v>
      </c>
      <c r="B2" s="3" t="s">
        <v>85</v>
      </c>
      <c r="C2" s="31">
        <v>45365</v>
      </c>
      <c r="D2" s="31">
        <f>MAX(0, C2 - G2)</f>
        <v>0</v>
      </c>
      <c r="E2" s="38" t="str">
        <f xml:space="preserve"> "₹ " &amp; D2 * 10</f>
        <v>₹ 0</v>
      </c>
      <c r="F2" s="39">
        <f>VALUE(SUBSTITUTE(E2,"₹ ",""))</f>
        <v>0</v>
      </c>
      <c r="G2" s="40">
        <f>VLOOKUP(B2, IssuedBooks!A:E, 5, FALSE)</f>
        <v>45366</v>
      </c>
    </row>
    <row r="3" spans="1:7">
      <c r="A3" s="3" t="s">
        <v>99</v>
      </c>
      <c r="B3" s="3" t="s">
        <v>87</v>
      </c>
      <c r="C3" s="31">
        <v>45369</v>
      </c>
      <c r="D3" s="31">
        <f t="shared" ref="D3:D5" si="0">MAX(0, C3 - G3)</f>
        <v>1</v>
      </c>
      <c r="E3" s="38" t="str">
        <f t="shared" ref="E3:E5" si="1" xml:space="preserve"> "₹ " &amp; D3 * 10</f>
        <v>₹ 10</v>
      </c>
      <c r="F3" s="39">
        <f t="shared" ref="F3:F5" si="2">VALUE(SUBSTITUTE(E3,"₹ ",""))</f>
        <v>10</v>
      </c>
      <c r="G3" s="40">
        <f>VLOOKUP(B3, IssuedBooks!A:E, 5, FALSE)</f>
        <v>45368</v>
      </c>
    </row>
    <row r="4" spans="1:7">
      <c r="A4" s="3" t="s">
        <v>100</v>
      </c>
      <c r="B4" s="3" t="s">
        <v>90</v>
      </c>
      <c r="C4" s="31">
        <v>45380</v>
      </c>
      <c r="D4" s="31">
        <f t="shared" si="0"/>
        <v>0</v>
      </c>
      <c r="E4" s="38" t="str">
        <f t="shared" si="1"/>
        <v>₹ 0</v>
      </c>
      <c r="F4" s="39">
        <f t="shared" si="2"/>
        <v>0</v>
      </c>
      <c r="G4" s="40">
        <f>VLOOKUP(B4, IssuedBooks!A:E, 5, FALSE)</f>
        <v>45380</v>
      </c>
    </row>
    <row r="5" spans="1:7">
      <c r="A5" s="3" t="s">
        <v>101</v>
      </c>
      <c r="B5" s="3" t="s">
        <v>93</v>
      </c>
      <c r="C5" s="31">
        <v>45395</v>
      </c>
      <c r="D5" s="31">
        <f t="shared" si="0"/>
        <v>3</v>
      </c>
      <c r="E5" s="38" t="str">
        <f t="shared" si="1"/>
        <v>₹ 30</v>
      </c>
      <c r="F5" s="39">
        <f t="shared" si="2"/>
        <v>30</v>
      </c>
      <c r="G5" s="40">
        <f>VLOOKUP(B5, IssuedBooks!A:E, 5, FALSE)</f>
        <v>45392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535C-7CCE-4A5F-A2D9-84759D28697B}">
  <dimension ref="A1:H7"/>
  <sheetViews>
    <sheetView tabSelected="1" topLeftCell="A2" workbookViewId="0">
      <selection activeCell="B15" sqref="B15"/>
    </sheetView>
  </sheetViews>
  <sheetFormatPr defaultRowHeight="14.4"/>
  <sheetData>
    <row r="1" spans="1:8">
      <c r="A1" s="4" t="s">
        <v>106</v>
      </c>
      <c r="B1" s="5" t="s">
        <v>107</v>
      </c>
      <c r="C1" s="1"/>
      <c r="D1" s="1"/>
      <c r="G1" s="1"/>
      <c r="H1" s="1"/>
    </row>
    <row r="2" spans="1:8" ht="43.2">
      <c r="A2" s="6" t="s">
        <v>108</v>
      </c>
      <c r="B2" s="7">
        <f>COUNTA(Books!A2:A100)</f>
        <v>10</v>
      </c>
    </row>
    <row r="3" spans="1:8" ht="57.6">
      <c r="A3" s="8" t="s">
        <v>109</v>
      </c>
      <c r="B3" s="7">
        <f>COUNTA(Members!A2:A100)</f>
        <v>10</v>
      </c>
    </row>
    <row r="4" spans="1:8" ht="57.6">
      <c r="A4" s="9" t="s">
        <v>110</v>
      </c>
      <c r="B4" s="7">
        <f>COUNTIF(IssuedBooks!F2:F100, "Issued")</f>
        <v>6</v>
      </c>
    </row>
    <row r="5" spans="1:8" ht="57.6">
      <c r="A5" s="10" t="s">
        <v>111</v>
      </c>
      <c r="B5" s="7">
        <f>COUNTIF(IssuedBooks!F2:F100, "Returned")</f>
        <v>4</v>
      </c>
    </row>
    <row r="6" spans="1:8" ht="43.2">
      <c r="A6" s="11" t="s">
        <v>112</v>
      </c>
      <c r="B6" s="7">
        <f ca="1">COUNTIFS(IssuedBooks!F2:F100,"Issued",IssuedBooks!E2:E100,"&lt;"&amp;TODAY())</f>
        <v>6</v>
      </c>
    </row>
    <row r="7" spans="1:8" ht="57.6">
      <c r="A7" s="12" t="s">
        <v>113</v>
      </c>
      <c r="B7" s="13">
        <f>SUM('returned books'!F2:F100)</f>
        <v>40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Books</vt:lpstr>
      <vt:lpstr>Members</vt:lpstr>
      <vt:lpstr>IssuedBooks</vt:lpstr>
      <vt:lpstr>returned books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Kumar Singh</dc:creator>
  <cp:lastModifiedBy>Vivek Kumar Singh</cp:lastModifiedBy>
  <dcterms:created xsi:type="dcterms:W3CDTF">2025-04-15T14:41:29Z</dcterms:created>
  <dcterms:modified xsi:type="dcterms:W3CDTF">2025-04-16T17:49:59Z</dcterms:modified>
</cp:coreProperties>
</file>