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iSMA\Financial\"/>
    </mc:Choice>
  </mc:AlternateContent>
  <xr:revisionPtr revIDLastSave="0" documentId="13_ncr:1_{087D5A0F-5630-42CB-9242-677865715E48}" xr6:coauthVersionLast="45" xr6:coauthVersionMax="45" xr10:uidLastSave="{00000000-0000-0000-0000-000000000000}"/>
  <bookViews>
    <workbookView xWindow="33720" yWindow="-120" windowWidth="29040" windowHeight="15840" activeTab="4" xr2:uid="{6F11DF04-E798-4BF6-9476-252EE437DD81}"/>
  </bookViews>
  <sheets>
    <sheet name="2018-New" sheetId="8" r:id="rId1"/>
    <sheet name="2019-New" sheetId="7" r:id="rId2"/>
    <sheet name="2019" sheetId="1" r:id="rId3"/>
    <sheet name="Combined_Data" sheetId="10" r:id="rId4"/>
    <sheet name="PED" sheetId="11" r:id="rId5"/>
    <sheet name="2018" sheetId="3" r:id="rId6"/>
    <sheet name="Sheet4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1" l="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B22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B21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B20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B19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B18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B17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B16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B15" i="11"/>
  <c r="C14" i="11"/>
  <c r="C25" i="11" s="1"/>
  <c r="D14" i="11"/>
  <c r="D25" i="11" s="1"/>
  <c r="E14" i="11"/>
  <c r="E25" i="11" s="1"/>
  <c r="F14" i="11"/>
  <c r="F25" i="11" s="1"/>
  <c r="G14" i="11"/>
  <c r="G25" i="11" s="1"/>
  <c r="H14" i="11"/>
  <c r="I14" i="11"/>
  <c r="I25" i="11" s="1"/>
  <c r="J14" i="11"/>
  <c r="J25" i="11" s="1"/>
  <c r="K14" i="11"/>
  <c r="L14" i="11"/>
  <c r="M14" i="11"/>
  <c r="M25" i="11" s="1"/>
  <c r="N14" i="11"/>
  <c r="N25" i="11" s="1"/>
  <c r="O14" i="11"/>
  <c r="O25" i="11" s="1"/>
  <c r="B14" i="11"/>
  <c r="H25" i="11"/>
  <c r="K25" i="11"/>
  <c r="L25" i="11"/>
  <c r="B25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B11" i="11"/>
  <c r="B10" i="11"/>
  <c r="B9" i="11"/>
  <c r="B8" i="11"/>
  <c r="B7" i="11"/>
  <c r="B6" i="11"/>
  <c r="B5" i="11"/>
  <c r="B4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B3" i="11"/>
  <c r="Q64" i="10" l="1"/>
  <c r="K64" i="10"/>
  <c r="J64" i="10"/>
  <c r="I64" i="10"/>
  <c r="Q61" i="10"/>
  <c r="P61" i="10"/>
  <c r="P64" i="10" s="1"/>
  <c r="O61" i="10"/>
  <c r="O64" i="10" s="1"/>
  <c r="N61" i="10"/>
  <c r="N64" i="10" s="1"/>
  <c r="M61" i="10"/>
  <c r="M64" i="10" s="1"/>
  <c r="L61" i="10"/>
  <c r="L64" i="10" s="1"/>
  <c r="K61" i="10"/>
  <c r="J61" i="10"/>
  <c r="I61" i="10"/>
  <c r="H61" i="10"/>
  <c r="H64" i="10" s="1"/>
  <c r="G61" i="10"/>
  <c r="G64" i="10" s="1"/>
  <c r="F61" i="10"/>
  <c r="F64" i="10" s="1"/>
  <c r="Q57" i="10"/>
  <c r="K57" i="10"/>
  <c r="J57" i="10"/>
  <c r="I57" i="10"/>
  <c r="Q54" i="10"/>
  <c r="P54" i="10"/>
  <c r="P57" i="10" s="1"/>
  <c r="O54" i="10"/>
  <c r="O57" i="10" s="1"/>
  <c r="N54" i="10"/>
  <c r="N57" i="10" s="1"/>
  <c r="M54" i="10"/>
  <c r="M57" i="10" s="1"/>
  <c r="L54" i="10"/>
  <c r="L57" i="10" s="1"/>
  <c r="K54" i="10"/>
  <c r="J54" i="10"/>
  <c r="I54" i="10"/>
  <c r="H54" i="10"/>
  <c r="H57" i="10" s="1"/>
  <c r="G54" i="10"/>
  <c r="G57" i="10" s="1"/>
  <c r="F54" i="10"/>
  <c r="F57" i="10" s="1"/>
  <c r="Q50" i="10"/>
  <c r="K50" i="10"/>
  <c r="J50" i="10"/>
  <c r="I50" i="10"/>
  <c r="Q47" i="10"/>
  <c r="P47" i="10"/>
  <c r="P50" i="10" s="1"/>
  <c r="O47" i="10"/>
  <c r="O50" i="10" s="1"/>
  <c r="N47" i="10"/>
  <c r="N50" i="10" s="1"/>
  <c r="M47" i="10"/>
  <c r="M50" i="10" s="1"/>
  <c r="L47" i="10"/>
  <c r="L50" i="10" s="1"/>
  <c r="K47" i="10"/>
  <c r="J47" i="10"/>
  <c r="I47" i="10"/>
  <c r="H47" i="10"/>
  <c r="H50" i="10" s="1"/>
  <c r="G47" i="10"/>
  <c r="G50" i="10" s="1"/>
  <c r="F47" i="10"/>
  <c r="F50" i="10" s="1"/>
  <c r="Q43" i="10"/>
  <c r="K43" i="10"/>
  <c r="J43" i="10"/>
  <c r="I43" i="10"/>
  <c r="Q40" i="10"/>
  <c r="P40" i="10"/>
  <c r="P43" i="10" s="1"/>
  <c r="O40" i="10"/>
  <c r="O43" i="10" s="1"/>
  <c r="N40" i="10"/>
  <c r="N43" i="10" s="1"/>
  <c r="M40" i="10"/>
  <c r="M43" i="10" s="1"/>
  <c r="L40" i="10"/>
  <c r="L43" i="10" s="1"/>
  <c r="K40" i="10"/>
  <c r="J40" i="10"/>
  <c r="I40" i="10"/>
  <c r="H40" i="10"/>
  <c r="H43" i="10" s="1"/>
  <c r="G40" i="10"/>
  <c r="G43" i="10" s="1"/>
  <c r="F40" i="10"/>
  <c r="F43" i="10" s="1"/>
  <c r="Q36" i="10"/>
  <c r="K36" i="10"/>
  <c r="J36" i="10"/>
  <c r="I36" i="10"/>
  <c r="Q33" i="10"/>
  <c r="P33" i="10"/>
  <c r="P36" i="10" s="1"/>
  <c r="O33" i="10"/>
  <c r="O36" i="10" s="1"/>
  <c r="N33" i="10"/>
  <c r="N36" i="10" s="1"/>
  <c r="M33" i="10"/>
  <c r="M36" i="10" s="1"/>
  <c r="L33" i="10"/>
  <c r="L36" i="10" s="1"/>
  <c r="K33" i="10"/>
  <c r="J33" i="10"/>
  <c r="I33" i="10"/>
  <c r="H33" i="10"/>
  <c r="H36" i="10" s="1"/>
  <c r="G33" i="10"/>
  <c r="G36" i="10" s="1"/>
  <c r="F33" i="10"/>
  <c r="F36" i="10" s="1"/>
  <c r="Q29" i="10"/>
  <c r="K29" i="10"/>
  <c r="J29" i="10"/>
  <c r="I29" i="10"/>
  <c r="Q26" i="10"/>
  <c r="P26" i="10"/>
  <c r="P29" i="10" s="1"/>
  <c r="O26" i="10"/>
  <c r="O29" i="10" s="1"/>
  <c r="N26" i="10"/>
  <c r="N29" i="10" s="1"/>
  <c r="M26" i="10"/>
  <c r="M29" i="10" s="1"/>
  <c r="L26" i="10"/>
  <c r="L29" i="10" s="1"/>
  <c r="K26" i="10"/>
  <c r="J26" i="10"/>
  <c r="I26" i="10"/>
  <c r="H26" i="10"/>
  <c r="H29" i="10" s="1"/>
  <c r="G26" i="10"/>
  <c r="G29" i="10" s="1"/>
  <c r="F26" i="10"/>
  <c r="F29" i="10" s="1"/>
  <c r="Q22" i="10"/>
  <c r="K22" i="10"/>
  <c r="J22" i="10"/>
  <c r="I22" i="10"/>
  <c r="Q19" i="10"/>
  <c r="P19" i="10"/>
  <c r="P22" i="10" s="1"/>
  <c r="O19" i="10"/>
  <c r="O22" i="10" s="1"/>
  <c r="N19" i="10"/>
  <c r="N22" i="10" s="1"/>
  <c r="M19" i="10"/>
  <c r="M22" i="10" s="1"/>
  <c r="L19" i="10"/>
  <c r="L22" i="10" s="1"/>
  <c r="K19" i="10"/>
  <c r="J19" i="10"/>
  <c r="I19" i="10"/>
  <c r="H19" i="10"/>
  <c r="H22" i="10" s="1"/>
  <c r="G19" i="10"/>
  <c r="G22" i="10" s="1"/>
  <c r="F19" i="10"/>
  <c r="F22" i="10" s="1"/>
  <c r="Q15" i="10"/>
  <c r="K15" i="10"/>
  <c r="J15" i="10"/>
  <c r="I15" i="10"/>
  <c r="Q12" i="10"/>
  <c r="P12" i="10"/>
  <c r="P15" i="10" s="1"/>
  <c r="O12" i="10"/>
  <c r="O15" i="10" s="1"/>
  <c r="N12" i="10"/>
  <c r="N15" i="10" s="1"/>
  <c r="M12" i="10"/>
  <c r="M15" i="10" s="1"/>
  <c r="L12" i="10"/>
  <c r="L15" i="10" s="1"/>
  <c r="K12" i="10"/>
  <c r="J12" i="10"/>
  <c r="I12" i="10"/>
  <c r="H12" i="10"/>
  <c r="H15" i="10" s="1"/>
  <c r="G12" i="10"/>
  <c r="G15" i="10" s="1"/>
  <c r="F12" i="10"/>
  <c r="F15" i="10" s="1"/>
  <c r="Q8" i="10"/>
  <c r="Q66" i="10" s="1"/>
  <c r="Q68" i="10" s="1"/>
  <c r="K8" i="10"/>
  <c r="K66" i="10" s="1"/>
  <c r="K68" i="10" s="1"/>
  <c r="J8" i="10"/>
  <c r="J66" i="10" s="1"/>
  <c r="J68" i="10" s="1"/>
  <c r="I8" i="10"/>
  <c r="I66" i="10" s="1"/>
  <c r="I68" i="10" s="1"/>
  <c r="Q5" i="10"/>
  <c r="P5" i="10"/>
  <c r="P8" i="10" s="1"/>
  <c r="P66" i="10" s="1"/>
  <c r="P68" i="10" s="1"/>
  <c r="O5" i="10"/>
  <c r="O8" i="10" s="1"/>
  <c r="O66" i="10" s="1"/>
  <c r="O68" i="10" s="1"/>
  <c r="N5" i="10"/>
  <c r="N8" i="10" s="1"/>
  <c r="N66" i="10" s="1"/>
  <c r="N68" i="10" s="1"/>
  <c r="M5" i="10"/>
  <c r="M8" i="10" s="1"/>
  <c r="M66" i="10" s="1"/>
  <c r="M68" i="10" s="1"/>
  <c r="L5" i="10"/>
  <c r="L8" i="10" s="1"/>
  <c r="L66" i="10" s="1"/>
  <c r="L68" i="10" s="1"/>
  <c r="K5" i="10"/>
  <c r="J5" i="10"/>
  <c r="I5" i="10"/>
  <c r="H5" i="10"/>
  <c r="H8" i="10" s="1"/>
  <c r="H66" i="10" s="1"/>
  <c r="H68" i="10" s="1"/>
  <c r="G5" i="10"/>
  <c r="G8" i="10" s="1"/>
  <c r="F5" i="10"/>
  <c r="F8" i="10" s="1"/>
  <c r="F66" i="10" s="1"/>
  <c r="F68" i="10" s="1"/>
  <c r="C5" i="10"/>
  <c r="C8" i="10" s="1"/>
  <c r="C12" i="10"/>
  <c r="C15" i="10" s="1"/>
  <c r="C19" i="10"/>
  <c r="C22" i="10"/>
  <c r="C26" i="10"/>
  <c r="C29" i="10" s="1"/>
  <c r="C33" i="10"/>
  <c r="C36" i="10"/>
  <c r="C40" i="10"/>
  <c r="C42" i="10" s="1"/>
  <c r="C47" i="10"/>
  <c r="C50" i="10" s="1"/>
  <c r="C54" i="10"/>
  <c r="C57" i="10"/>
  <c r="C61" i="10"/>
  <c r="C64" i="10" s="1"/>
  <c r="E61" i="10"/>
  <c r="E64" i="10" s="1"/>
  <c r="D61" i="10"/>
  <c r="D64" i="10" s="1"/>
  <c r="E54" i="10"/>
  <c r="E57" i="10" s="1"/>
  <c r="D54" i="10"/>
  <c r="D57" i="10" s="1"/>
  <c r="E47" i="10"/>
  <c r="E50" i="10" s="1"/>
  <c r="D47" i="10"/>
  <c r="D50" i="10" s="1"/>
  <c r="E40" i="10"/>
  <c r="E42" i="10" s="1"/>
  <c r="E43" i="10" s="1"/>
  <c r="D40" i="10"/>
  <c r="D42" i="10" s="1"/>
  <c r="E33" i="10"/>
  <c r="E36" i="10" s="1"/>
  <c r="D33" i="10"/>
  <c r="D36" i="10" s="1"/>
  <c r="E26" i="10"/>
  <c r="E29" i="10" s="1"/>
  <c r="D26" i="10"/>
  <c r="D29" i="10" s="1"/>
  <c r="E19" i="10"/>
  <c r="E22" i="10" s="1"/>
  <c r="D19" i="10"/>
  <c r="D22" i="10" s="1"/>
  <c r="E12" i="10"/>
  <c r="E15" i="10" s="1"/>
  <c r="D12" i="10"/>
  <c r="D15" i="10" s="1"/>
  <c r="E5" i="10"/>
  <c r="E8" i="10" s="1"/>
  <c r="D5" i="10"/>
  <c r="D8" i="10" s="1"/>
  <c r="E63" i="8"/>
  <c r="C63" i="8"/>
  <c r="E49" i="8"/>
  <c r="C28" i="8"/>
  <c r="D21" i="8"/>
  <c r="E14" i="8"/>
  <c r="D60" i="8"/>
  <c r="E60" i="8"/>
  <c r="C60" i="8"/>
  <c r="D53" i="8"/>
  <c r="D56" i="8" s="1"/>
  <c r="E53" i="8"/>
  <c r="E56" i="8" s="1"/>
  <c r="C53" i="8"/>
  <c r="C56" i="8" s="1"/>
  <c r="D46" i="8"/>
  <c r="E46" i="8"/>
  <c r="C46" i="8"/>
  <c r="C49" i="8" s="1"/>
  <c r="D39" i="8"/>
  <c r="D41" i="8" s="1"/>
  <c r="E39" i="8"/>
  <c r="E41" i="8" s="1"/>
  <c r="E42" i="8" s="1"/>
  <c r="C39" i="8"/>
  <c r="C41" i="8" s="1"/>
  <c r="D32" i="8"/>
  <c r="D35" i="8" s="1"/>
  <c r="E32" i="8"/>
  <c r="E35" i="8" s="1"/>
  <c r="C32" i="8"/>
  <c r="C35" i="8" s="1"/>
  <c r="D25" i="8"/>
  <c r="E25" i="8"/>
  <c r="C25" i="8"/>
  <c r="D18" i="8"/>
  <c r="E18" i="8"/>
  <c r="E21" i="8" s="1"/>
  <c r="C18" i="8"/>
  <c r="C21" i="8" s="1"/>
  <c r="D11" i="8"/>
  <c r="D14" i="8" s="1"/>
  <c r="E11" i="8"/>
  <c r="C11" i="8"/>
  <c r="D4" i="8"/>
  <c r="D7" i="8" s="1"/>
  <c r="E4" i="8"/>
  <c r="E7" i="8" s="1"/>
  <c r="C4" i="8"/>
  <c r="D63" i="8"/>
  <c r="D49" i="8"/>
  <c r="C7" i="8"/>
  <c r="D60" i="7"/>
  <c r="E60" i="7"/>
  <c r="F60" i="7"/>
  <c r="G60" i="7"/>
  <c r="H60" i="7"/>
  <c r="I60" i="7"/>
  <c r="J60" i="7"/>
  <c r="K60" i="7"/>
  <c r="L60" i="7"/>
  <c r="M60" i="7"/>
  <c r="N60" i="7"/>
  <c r="C60" i="7"/>
  <c r="D53" i="7"/>
  <c r="E53" i="7"/>
  <c r="F53" i="7"/>
  <c r="G53" i="7"/>
  <c r="H53" i="7"/>
  <c r="I53" i="7"/>
  <c r="J53" i="7"/>
  <c r="K53" i="7"/>
  <c r="L53" i="7"/>
  <c r="M53" i="7"/>
  <c r="N53" i="7"/>
  <c r="C53" i="7"/>
  <c r="D46" i="7"/>
  <c r="E46" i="7"/>
  <c r="F46" i="7"/>
  <c r="G46" i="7"/>
  <c r="H46" i="7"/>
  <c r="I46" i="7"/>
  <c r="J46" i="7"/>
  <c r="K46" i="7"/>
  <c r="L46" i="7"/>
  <c r="M46" i="7"/>
  <c r="N46" i="7"/>
  <c r="C46" i="7"/>
  <c r="D39" i="7"/>
  <c r="E39" i="7"/>
  <c r="F39" i="7"/>
  <c r="G39" i="7"/>
  <c r="H39" i="7"/>
  <c r="I39" i="7"/>
  <c r="J39" i="7"/>
  <c r="K39" i="7"/>
  <c r="L39" i="7"/>
  <c r="M39" i="7"/>
  <c r="N39" i="7"/>
  <c r="C39" i="7"/>
  <c r="D32" i="7"/>
  <c r="E32" i="7"/>
  <c r="F32" i="7"/>
  <c r="G32" i="7"/>
  <c r="H32" i="7"/>
  <c r="I32" i="7"/>
  <c r="J32" i="7"/>
  <c r="K32" i="7"/>
  <c r="L32" i="7"/>
  <c r="M32" i="7"/>
  <c r="N32" i="7"/>
  <c r="C32" i="7"/>
  <c r="D25" i="7"/>
  <c r="E25" i="7"/>
  <c r="F25" i="7"/>
  <c r="G25" i="7"/>
  <c r="H25" i="7"/>
  <c r="I25" i="7"/>
  <c r="J25" i="7"/>
  <c r="K25" i="7"/>
  <c r="L25" i="7"/>
  <c r="M25" i="7"/>
  <c r="N25" i="7"/>
  <c r="C25" i="7"/>
  <c r="D18" i="7"/>
  <c r="E18" i="7"/>
  <c r="F18" i="7"/>
  <c r="G18" i="7"/>
  <c r="H18" i="7"/>
  <c r="I18" i="7"/>
  <c r="J18" i="7"/>
  <c r="K18" i="7"/>
  <c r="L18" i="7"/>
  <c r="M18" i="7"/>
  <c r="N18" i="7"/>
  <c r="C18" i="7"/>
  <c r="D11" i="7"/>
  <c r="E11" i="7"/>
  <c r="F11" i="7"/>
  <c r="G11" i="7"/>
  <c r="H11" i="7"/>
  <c r="I11" i="7"/>
  <c r="J11" i="7"/>
  <c r="K11" i="7"/>
  <c r="L11" i="7"/>
  <c r="M11" i="7"/>
  <c r="N11" i="7"/>
  <c r="C11" i="7"/>
  <c r="D4" i="7"/>
  <c r="E4" i="7"/>
  <c r="F4" i="7"/>
  <c r="G4" i="7"/>
  <c r="H4" i="7"/>
  <c r="I4" i="7"/>
  <c r="J4" i="7"/>
  <c r="K4" i="7"/>
  <c r="L4" i="7"/>
  <c r="M4" i="7"/>
  <c r="N4" i="7"/>
  <c r="C4" i="7"/>
  <c r="G66" i="10" l="1"/>
  <c r="G68" i="10" s="1"/>
  <c r="C43" i="10"/>
  <c r="C66" i="10" s="1"/>
  <c r="C68" i="10" s="1"/>
  <c r="D43" i="10"/>
  <c r="D66" i="10" s="1"/>
  <c r="D68" i="10" s="1"/>
  <c r="E66" i="10"/>
  <c r="E68" i="10" s="1"/>
  <c r="C42" i="8"/>
  <c r="D42" i="8"/>
  <c r="D65" i="8" s="1"/>
  <c r="D67" i="8" s="1"/>
  <c r="D28" i="8"/>
  <c r="E28" i="8"/>
  <c r="C14" i="8"/>
  <c r="C65" i="8"/>
  <c r="C67" i="8" s="1"/>
  <c r="E65" i="8"/>
  <c r="E67" i="8" s="1"/>
  <c r="N63" i="7" l="1"/>
  <c r="M63" i="7"/>
  <c r="L63" i="7"/>
  <c r="K63" i="7"/>
  <c r="J63" i="7"/>
  <c r="I63" i="7"/>
  <c r="H63" i="7"/>
  <c r="G63" i="7"/>
  <c r="F63" i="7"/>
  <c r="E63" i="7"/>
  <c r="D63" i="7"/>
  <c r="C63" i="7"/>
  <c r="N56" i="7"/>
  <c r="M56" i="7"/>
  <c r="L56" i="7"/>
  <c r="K56" i="7"/>
  <c r="J56" i="7"/>
  <c r="I56" i="7"/>
  <c r="H56" i="7"/>
  <c r="G56" i="7"/>
  <c r="F56" i="7"/>
  <c r="E56" i="7"/>
  <c r="D56" i="7"/>
  <c r="C56" i="7"/>
  <c r="N49" i="7"/>
  <c r="M49" i="7"/>
  <c r="L49" i="7"/>
  <c r="K49" i="7"/>
  <c r="J49" i="7"/>
  <c r="I49" i="7"/>
  <c r="H49" i="7"/>
  <c r="G49" i="7"/>
  <c r="F49" i="7"/>
  <c r="E49" i="7"/>
  <c r="D49" i="7"/>
  <c r="C49" i="7"/>
  <c r="N42" i="7"/>
  <c r="M42" i="7"/>
  <c r="L42" i="7"/>
  <c r="K42" i="7"/>
  <c r="J42" i="7"/>
  <c r="I42" i="7"/>
  <c r="H42" i="7"/>
  <c r="G42" i="7"/>
  <c r="F42" i="7"/>
  <c r="E42" i="7"/>
  <c r="D42" i="7"/>
  <c r="C42" i="7"/>
  <c r="N35" i="7"/>
  <c r="M35" i="7"/>
  <c r="L35" i="7"/>
  <c r="K35" i="7"/>
  <c r="J35" i="7"/>
  <c r="I35" i="7"/>
  <c r="H35" i="7"/>
  <c r="G35" i="7"/>
  <c r="F35" i="7"/>
  <c r="E35" i="7"/>
  <c r="D35" i="7"/>
  <c r="C35" i="7"/>
  <c r="K28" i="7"/>
  <c r="N28" i="7"/>
  <c r="M28" i="7"/>
  <c r="L28" i="7"/>
  <c r="J28" i="7"/>
  <c r="I28" i="7"/>
  <c r="H28" i="7"/>
  <c r="G28" i="7"/>
  <c r="F28" i="7"/>
  <c r="E28" i="7"/>
  <c r="D28" i="7"/>
  <c r="C28" i="7"/>
  <c r="N21" i="7"/>
  <c r="M21" i="7"/>
  <c r="L21" i="7"/>
  <c r="K21" i="7"/>
  <c r="J21" i="7"/>
  <c r="I21" i="7"/>
  <c r="H21" i="7"/>
  <c r="G21" i="7"/>
  <c r="F21" i="7"/>
  <c r="E21" i="7"/>
  <c r="D21" i="7"/>
  <c r="C21" i="7"/>
  <c r="N14" i="7"/>
  <c r="M14" i="7"/>
  <c r="L14" i="7"/>
  <c r="K14" i="7"/>
  <c r="J14" i="7"/>
  <c r="I14" i="7"/>
  <c r="H14" i="7"/>
  <c r="G14" i="7"/>
  <c r="F14" i="7"/>
  <c r="E14" i="7"/>
  <c r="D14" i="7"/>
  <c r="C14" i="7"/>
  <c r="N7" i="7"/>
  <c r="M7" i="7"/>
  <c r="L7" i="7"/>
  <c r="K7" i="7"/>
  <c r="J7" i="7"/>
  <c r="I7" i="7"/>
  <c r="H7" i="7"/>
  <c r="G7" i="7"/>
  <c r="F7" i="7"/>
  <c r="E7" i="7"/>
  <c r="D7" i="7"/>
  <c r="C7" i="7"/>
  <c r="I65" i="7" l="1"/>
  <c r="I67" i="7" s="1"/>
  <c r="J65" i="7"/>
  <c r="J67" i="7" s="1"/>
  <c r="C65" i="7"/>
  <c r="C67" i="7" s="1"/>
  <c r="K65" i="7"/>
  <c r="K67" i="7" s="1"/>
  <c r="L65" i="7"/>
  <c r="L67" i="7" s="1"/>
  <c r="E65" i="7"/>
  <c r="E67" i="7" s="1"/>
  <c r="M65" i="7"/>
  <c r="M67" i="7" s="1"/>
  <c r="D65" i="7"/>
  <c r="D67" i="7" s="1"/>
  <c r="F65" i="7"/>
  <c r="F67" i="7" s="1"/>
  <c r="N65" i="7"/>
  <c r="N67" i="7" s="1"/>
  <c r="G65" i="7"/>
  <c r="G67" i="7" s="1"/>
  <c r="H65" i="7"/>
  <c r="H67" i="7" s="1"/>
  <c r="D49" i="3" l="1"/>
  <c r="E49" i="3"/>
  <c r="C49" i="3"/>
  <c r="D47" i="3"/>
  <c r="E47" i="3"/>
  <c r="C47" i="3"/>
  <c r="D45" i="3"/>
  <c r="E45" i="3"/>
  <c r="D40" i="3"/>
  <c r="E40" i="3"/>
  <c r="D35" i="3"/>
  <c r="E35" i="3"/>
  <c r="D30" i="3"/>
  <c r="E30" i="3"/>
  <c r="D25" i="3"/>
  <c r="E25" i="3"/>
  <c r="D20" i="3"/>
  <c r="E20" i="3"/>
  <c r="D15" i="3"/>
  <c r="E15" i="3"/>
  <c r="D10" i="3"/>
  <c r="E10" i="3"/>
  <c r="C45" i="3"/>
  <c r="C40" i="3"/>
  <c r="C35" i="3"/>
  <c r="C30" i="3"/>
  <c r="C25" i="3"/>
  <c r="C20" i="3"/>
  <c r="C15" i="3"/>
  <c r="C10" i="3"/>
  <c r="D5" i="3"/>
  <c r="E5" i="3"/>
  <c r="C5" i="3"/>
  <c r="D19" i="1" l="1"/>
  <c r="E19" i="1"/>
  <c r="F19" i="1"/>
  <c r="G19" i="1"/>
  <c r="H19" i="1"/>
  <c r="I19" i="1"/>
  <c r="J19" i="1"/>
  <c r="K19" i="1"/>
  <c r="L19" i="1"/>
  <c r="M19" i="1"/>
  <c r="N19" i="1"/>
  <c r="C19" i="1"/>
  <c r="D45" i="1" l="1"/>
  <c r="E45" i="1"/>
  <c r="F45" i="1"/>
  <c r="G45" i="1"/>
  <c r="H45" i="1"/>
  <c r="I45" i="1"/>
  <c r="J45" i="1"/>
  <c r="K45" i="1"/>
  <c r="L45" i="1"/>
  <c r="M45" i="1"/>
  <c r="N45" i="1"/>
  <c r="D40" i="1"/>
  <c r="E40" i="1"/>
  <c r="F40" i="1"/>
  <c r="G40" i="1"/>
  <c r="H40" i="1"/>
  <c r="I40" i="1"/>
  <c r="J40" i="1"/>
  <c r="K40" i="1"/>
  <c r="L40" i="1"/>
  <c r="M40" i="1"/>
  <c r="N40" i="1"/>
  <c r="D35" i="1"/>
  <c r="E35" i="1"/>
  <c r="F35" i="1"/>
  <c r="G35" i="1"/>
  <c r="H35" i="1"/>
  <c r="I35" i="1"/>
  <c r="J35" i="1"/>
  <c r="K35" i="1"/>
  <c r="L35" i="1"/>
  <c r="M35" i="1"/>
  <c r="N35" i="1"/>
  <c r="D30" i="1"/>
  <c r="E30" i="1"/>
  <c r="F30" i="1"/>
  <c r="G30" i="1"/>
  <c r="H30" i="1"/>
  <c r="I30" i="1"/>
  <c r="J30" i="1"/>
  <c r="K30" i="1"/>
  <c r="L30" i="1"/>
  <c r="M30" i="1"/>
  <c r="N30" i="1"/>
  <c r="D25" i="1"/>
  <c r="E25" i="1"/>
  <c r="F25" i="1"/>
  <c r="G25" i="1"/>
  <c r="H25" i="1"/>
  <c r="I25" i="1"/>
  <c r="J25" i="1"/>
  <c r="K25" i="1"/>
  <c r="L25" i="1"/>
  <c r="M25" i="1"/>
  <c r="N25" i="1"/>
  <c r="D20" i="1"/>
  <c r="E20" i="1"/>
  <c r="F20" i="1"/>
  <c r="G20" i="1"/>
  <c r="H20" i="1"/>
  <c r="I20" i="1"/>
  <c r="J20" i="1"/>
  <c r="K20" i="1"/>
  <c r="L20" i="1"/>
  <c r="M20" i="1"/>
  <c r="N20" i="1"/>
  <c r="D15" i="1"/>
  <c r="E15" i="1"/>
  <c r="F15" i="1"/>
  <c r="G15" i="1"/>
  <c r="H15" i="1"/>
  <c r="I15" i="1"/>
  <c r="J15" i="1"/>
  <c r="K15" i="1"/>
  <c r="L15" i="1"/>
  <c r="M15" i="1"/>
  <c r="N15" i="1"/>
  <c r="D10" i="1"/>
  <c r="E10" i="1"/>
  <c r="F10" i="1"/>
  <c r="G10" i="1"/>
  <c r="H10" i="1"/>
  <c r="I10" i="1"/>
  <c r="J10" i="1"/>
  <c r="K10" i="1"/>
  <c r="L10" i="1"/>
  <c r="M10" i="1"/>
  <c r="N10" i="1"/>
  <c r="C45" i="1"/>
  <c r="C40" i="1"/>
  <c r="C35" i="1"/>
  <c r="C30" i="1"/>
  <c r="C25" i="1"/>
  <c r="C20" i="1"/>
  <c r="C15" i="1"/>
  <c r="C10" i="1"/>
  <c r="D5" i="1"/>
  <c r="E5" i="1"/>
  <c r="F5" i="1"/>
  <c r="G5" i="1"/>
  <c r="H5" i="1"/>
  <c r="I5" i="1"/>
  <c r="J5" i="1"/>
  <c r="K5" i="1"/>
  <c r="L5" i="1"/>
  <c r="M5" i="1"/>
  <c r="N5" i="1"/>
  <c r="C5" i="1"/>
  <c r="M47" i="1" l="1"/>
  <c r="M49" i="1" s="1"/>
  <c r="L47" i="1"/>
  <c r="L49" i="1" s="1"/>
  <c r="D47" i="1"/>
  <c r="D49" i="1" s="1"/>
  <c r="K47" i="1"/>
  <c r="K49" i="1" s="1"/>
  <c r="E47" i="1"/>
  <c r="E49" i="1" s="1"/>
  <c r="I47" i="1"/>
  <c r="I49" i="1" s="1"/>
  <c r="J47" i="1"/>
  <c r="J49" i="1" s="1"/>
  <c r="C47" i="1"/>
  <c r="C49" i="1" s="1"/>
  <c r="H47" i="1"/>
  <c r="H49" i="1" s="1"/>
  <c r="G47" i="1"/>
  <c r="G49" i="1" s="1"/>
  <c r="N47" i="1"/>
  <c r="N49" i="1" s="1"/>
  <c r="F47" i="1"/>
  <c r="F49" i="1" s="1"/>
</calcChain>
</file>

<file path=xl/sharedStrings.xml><?xml version="1.0" encoding="utf-8"?>
<sst xmlns="http://schemas.openxmlformats.org/spreadsheetml/2006/main" count="448" uniqueCount="48">
  <si>
    <t>JAN</t>
  </si>
  <si>
    <t>FEB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</si>
  <si>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</si>
  <si>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</si>
  <si>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</si>
  <si>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</si>
  <si>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</si>
  <si>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</si>
  <si>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</si>
  <si>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</si>
  <si>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</si>
  <si>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</si>
  <si>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</si>
  <si>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</si>
  <si>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</si>
  <si>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</si>
  <si>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</si>
  <si>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</si>
  <si>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</si>
  <si>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</si>
  <si>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</si>
  <si>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</si>
  <si>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</si>
  <si>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</si>
  <si>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</si>
  <si>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</si>
  <si>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Sum of Gross Profit</t>
  </si>
  <si>
    <t>Less: Fixed Cost</t>
  </si>
  <si>
    <t>Net Profit Before Adjustments</t>
  </si>
  <si>
    <t>Selling Price</t>
  </si>
  <si>
    <t>Quantity</t>
  </si>
  <si>
    <t>Discounts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</si>
  <si>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</si>
  <si>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</si>
  <si>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</si>
  <si>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</si>
  <si>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</si>
  <si>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</si>
  <si>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</si>
  <si>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</si>
  <si>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</si>
  <si>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</si>
  <si>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</si>
  <si>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</si>
  <si>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MAR</t>
  </si>
  <si>
    <t>% Change in Qty</t>
  </si>
  <si>
    <t>% Change in Price</t>
  </si>
  <si>
    <t>Price Elasticity of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</si>
</sst>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3" xfId="0" applyFont="1" applyFill="1" applyBorder="1" applyAlignment="1">
      <alignment vertical="center"/>
    </xf>
    <xf numFmtId="44" fontId="0" fillId="0" borderId="1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3" xfId="1" applyFont="1" applyBorder="1"/>
    <xf numFmtId="44" fontId="0" fillId="2" borderId="0" xfId="1" applyFont="1" applyFill="1" applyBorder="1"/>
    <xf numFmtId="44" fontId="0" fillId="2" borderId="3" xfId="1" applyFont="1" applyFill="1" applyBorder="1"/>
    <xf numFmtId="0" fontId="2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2" fillId="0" borderId="11" xfId="0" applyFont="1" applyBorder="1"/>
    <xf numFmtId="44" fontId="2" fillId="0" borderId="1" xfId="1" applyFont="1" applyBorder="1"/>
    <xf numFmtId="44" fontId="2" fillId="0" borderId="5" xfId="1" applyFont="1" applyBorder="1"/>
    <xf numFmtId="0" fontId="2" fillId="3" borderId="11" xfId="0" applyFont="1" applyFill="1" applyBorder="1"/>
    <xf numFmtId="44" fontId="2" fillId="3" borderId="1" xfId="1" applyFont="1" applyFill="1" applyBorder="1"/>
    <xf numFmtId="44" fontId="2" fillId="3" borderId="5" xfId="1" applyFont="1" applyFill="1" applyBorder="1"/>
    <xf numFmtId="0" fontId="2" fillId="4" borderId="7" xfId="0" applyFont="1" applyFill="1" applyBorder="1"/>
    <xf numFmtId="44" fontId="2" fillId="4" borderId="2" xfId="1" applyFont="1" applyFill="1" applyBorder="1"/>
    <xf numFmtId="44" fontId="2" fillId="4" borderId="6" xfId="1" applyFont="1" applyFill="1" applyBorder="1"/>
    <xf numFmtId="0" fontId="2" fillId="0" borderId="12" xfId="0" applyFont="1" applyBorder="1"/>
    <xf numFmtId="44" fontId="2" fillId="0" borderId="0" xfId="1" applyFont="1" applyBorder="1"/>
    <xf numFmtId="44" fontId="2" fillId="0" borderId="3" xfId="1" applyFont="1" applyBorder="1"/>
    <xf numFmtId="44" fontId="0" fillId="0" borderId="8" xfId="1" applyFont="1" applyBorder="1"/>
    <xf numFmtId="44" fontId="0" fillId="0" borderId="9" xfId="1" applyFont="1" applyBorder="1"/>
    <xf numFmtId="44" fontId="2" fillId="3" borderId="8" xfId="1" applyFont="1" applyFill="1" applyBorder="1"/>
    <xf numFmtId="44" fontId="0" fillId="2" borderId="9" xfId="1" applyFont="1" applyFill="1" applyBorder="1"/>
    <xf numFmtId="44" fontId="2" fillId="0" borderId="8" xfId="1" applyFont="1" applyBorder="1"/>
    <xf numFmtId="44" fontId="2" fillId="0" borderId="9" xfId="1" applyFont="1" applyBorder="1"/>
    <xf numFmtId="44" fontId="2" fillId="4" borderId="10" xfId="1" applyFont="1" applyFill="1" applyBorder="1"/>
    <xf numFmtId="44" fontId="0" fillId="0" borderId="9" xfId="1" applyFont="1" applyFill="1" applyBorder="1"/>
    <xf numFmtId="44" fontId="0" fillId="0" borderId="0" xfId="1" applyFont="1" applyFill="1" applyBorder="1"/>
    <xf numFmtId="44" fontId="0" fillId="0" borderId="3" xfId="1" applyFont="1" applyFill="1" applyBorder="1"/>
    <xf numFmtId="0" fontId="0" fillId="0" borderId="0" xfId="0" applyBorder="1"/>
    <xf numFmtId="44" fontId="1" fillId="0" borderId="1" xfId="1" applyFont="1" applyBorder="1" applyAlignment="1">
      <alignment horizontal="center" vertical="center"/>
    </xf>
    <xf numFmtId="0" fontId="0" fillId="0" borderId="0" xfId="0" applyFill="1"/>
    <xf numFmtId="44" fontId="0" fillId="0" borderId="14" xfId="1" applyFont="1" applyFill="1" applyBorder="1"/>
    <xf numFmtId="44" fontId="0" fillId="0" borderId="15" xfId="1" applyFont="1" applyFill="1" applyBorder="1"/>
    <xf numFmtId="44" fontId="0" fillId="0" borderId="4" xfId="1" applyFont="1" applyFill="1" applyBorder="1"/>
    <xf numFmtId="44" fontId="1" fillId="0" borderId="8" xfId="1" applyFont="1" applyBorder="1" applyAlignment="1">
      <alignment horizontal="center" vertical="center"/>
    </xf>
    <xf numFmtId="0" fontId="0" fillId="0" borderId="8" xfId="0" applyBorder="1"/>
    <xf numFmtId="44" fontId="1" fillId="0" borderId="5" xfId="1" applyFont="1" applyBorder="1" applyAlignment="1">
      <alignment horizontal="center" vertical="center"/>
    </xf>
    <xf numFmtId="0" fontId="0" fillId="0" borderId="3" xfId="0" applyBorder="1"/>
    <xf numFmtId="0" fontId="0" fillId="2" borderId="16" xfId="0" applyFill="1" applyBorder="1"/>
    <xf numFmtId="44" fontId="0" fillId="2" borderId="14" xfId="1" applyFont="1" applyFill="1" applyBorder="1"/>
    <xf numFmtId="44" fontId="0" fillId="2" borderId="15" xfId="1" applyFont="1" applyFill="1" applyBorder="1"/>
    <xf numFmtId="44" fontId="0" fillId="2" borderId="4" xfId="1" applyFont="1" applyFill="1" applyBorder="1"/>
    <xf numFmtId="0" fontId="0" fillId="0" borderId="9" xfId="0" applyBorder="1"/>
    <xf numFmtId="44" fontId="0" fillId="0" borderId="8" xfId="1" applyFont="1" applyFill="1" applyBorder="1"/>
    <xf numFmtId="44" fontId="0" fillId="0" borderId="1" xfId="1" applyFont="1" applyFill="1" applyBorder="1"/>
    <xf numFmtId="44" fontId="0" fillId="0" borderId="5" xfId="1" applyFont="1" applyFill="1" applyBorder="1"/>
    <xf numFmtId="0" fontId="2" fillId="3" borderId="13" xfId="0" applyFont="1" applyFill="1" applyBorder="1"/>
    <xf numFmtId="44" fontId="2" fillId="3" borderId="14" xfId="1" applyFont="1" applyFill="1" applyBorder="1"/>
    <xf numFmtId="44" fontId="2" fillId="3" borderId="15" xfId="1" applyFont="1" applyFill="1" applyBorder="1"/>
    <xf numFmtId="44" fontId="2" fillId="3" borderId="4" xfId="1" applyFont="1" applyFill="1" applyBorder="1"/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1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2" fillId="4" borderId="13" xfId="0" applyFont="1" applyFill="1" applyBorder="1"/>
    <xf numFmtId="44" fontId="2" fillId="4" borderId="17" xfId="1" applyFont="1" applyFill="1" applyBorder="1"/>
    <xf numFmtId="44" fontId="2" fillId="4" borderId="18" xfId="1" applyFont="1" applyFill="1" applyBorder="1"/>
    <xf numFmtId="44" fontId="2" fillId="4" borderId="19" xfId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/>
    <xf numFmtId="0" fontId="2" fillId="8" borderId="13" xfId="0" applyFont="1" applyFill="1" applyBorder="1"/>
    <xf numFmtId="0" fontId="0" fillId="0" borderId="13" xfId="0" applyNumberFormat="1" applyBorder="1"/>
    <xf numFmtId="0" fontId="0" fillId="0" borderId="13" xfId="0" applyBorder="1"/>
    <xf numFmtId="0" fontId="2" fillId="8" borderId="13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Price Elasticity</a:t>
            </a:r>
            <a:r>
              <a:rPr lang="en-SG" baseline="0"/>
              <a:t> of Demand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PED!$A$25</c:f>
              <c:strCache>
                <c:ptCount val="1"/>
                <c:pt idx="0">
                  <c:v>Add 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PED!$B$25:$O$25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-5830429363741956</c:v>
                </c:pt>
                <c:pt idx="4">
                  <c:v>0</c:v>
                </c:pt>
                <c:pt idx="5">
                  <c:v>150.00000000000009</c:v>
                </c:pt>
                <c:pt idx="6">
                  <c:v>519522385585953.56</c:v>
                </c:pt>
                <c:pt idx="7">
                  <c:v>0</c:v>
                </c:pt>
                <c:pt idx="8">
                  <c:v>0</c:v>
                </c:pt>
                <c:pt idx="9">
                  <c:v>2226524509654087</c:v>
                </c:pt>
                <c:pt idx="10">
                  <c:v>0</c:v>
                </c:pt>
                <c:pt idx="11">
                  <c:v>-1.3902439024390212</c:v>
                </c:pt>
                <c:pt idx="12">
                  <c:v>8926339170522293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1-43BA-95CF-8F353790ADD8}"/>
            </c:ext>
          </c:extLst>
        </c:ser>
        <c:ser>
          <c:idx val="1"/>
          <c:order val="1"/>
          <c:tx>
            <c:strRef>
              <c:f>PED!$A$26</c:f>
              <c:strCache>
                <c:ptCount val="1"/>
                <c:pt idx="0">
                  <c:v>Cold Drinks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PED!$B$26:$O$26</c:f>
              <c:numCache>
                <c:formatCode>General</c:formatCode>
                <c:ptCount val="14"/>
                <c:pt idx="0">
                  <c:v>405095936102465.19</c:v>
                </c:pt>
                <c:pt idx="1">
                  <c:v>0</c:v>
                </c:pt>
                <c:pt idx="2">
                  <c:v>-5.5953389830508424</c:v>
                </c:pt>
                <c:pt idx="3">
                  <c:v>0</c:v>
                </c:pt>
                <c:pt idx="4">
                  <c:v>842529892637319.5</c:v>
                </c:pt>
                <c:pt idx="5">
                  <c:v>-3.143088116410679</c:v>
                </c:pt>
                <c:pt idx="6">
                  <c:v>-889039678840135.38</c:v>
                </c:pt>
                <c:pt idx="7">
                  <c:v>0</c:v>
                </c:pt>
                <c:pt idx="8">
                  <c:v>87246204545922.563</c:v>
                </c:pt>
                <c:pt idx="9">
                  <c:v>851003612821890.13</c:v>
                </c:pt>
                <c:pt idx="10">
                  <c:v>-626294511565624.5</c:v>
                </c:pt>
                <c:pt idx="11">
                  <c:v>0.14202657807308958</c:v>
                </c:pt>
                <c:pt idx="12">
                  <c:v>-3805635902693495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1-43BA-95CF-8F353790ADD8}"/>
            </c:ext>
          </c:extLst>
        </c:ser>
        <c:ser>
          <c:idx val="2"/>
          <c:order val="2"/>
          <c:tx>
            <c:strRef>
              <c:f>PED!$A$27</c:f>
              <c:strCache>
                <c:ptCount val="1"/>
                <c:pt idx="0">
                  <c:v>Desserts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PED!$B$27:$O$27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-7.7486033519552917</c:v>
                </c:pt>
                <c:pt idx="3">
                  <c:v>0</c:v>
                </c:pt>
                <c:pt idx="4">
                  <c:v>0</c:v>
                </c:pt>
                <c:pt idx="5">
                  <c:v>-3.771784232365146</c:v>
                </c:pt>
                <c:pt idx="6">
                  <c:v>-2048251295093857</c:v>
                </c:pt>
                <c:pt idx="7">
                  <c:v>0</c:v>
                </c:pt>
                <c:pt idx="8">
                  <c:v>1027129626206249.3</c:v>
                </c:pt>
                <c:pt idx="9">
                  <c:v>-1511590412120531</c:v>
                </c:pt>
                <c:pt idx="10">
                  <c:v>0</c:v>
                </c:pt>
                <c:pt idx="11">
                  <c:v>-9.5397489539748968</c:v>
                </c:pt>
                <c:pt idx="12">
                  <c:v>0</c:v>
                </c:pt>
                <c:pt idx="13">
                  <c:v>1726455484356463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1-43BA-95CF-8F353790ADD8}"/>
            </c:ext>
          </c:extLst>
        </c:ser>
        <c:ser>
          <c:idx val="3"/>
          <c:order val="3"/>
          <c:tx>
            <c:strRef>
              <c:f>PED!$A$28</c:f>
              <c:strCache>
                <c:ptCount val="1"/>
                <c:pt idx="0">
                  <c:v>Hot Drinks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PED!$B$28:$O$28</c:f>
              <c:numCache>
                <c:formatCode>General</c:formatCode>
                <c:ptCount val="14"/>
                <c:pt idx="0">
                  <c:v>-270299172216627</c:v>
                </c:pt>
                <c:pt idx="1">
                  <c:v>0</c:v>
                </c:pt>
                <c:pt idx="2">
                  <c:v>0.30810810810810824</c:v>
                </c:pt>
                <c:pt idx="3">
                  <c:v>4167932984814008</c:v>
                </c:pt>
                <c:pt idx="4">
                  <c:v>-7793384768346107</c:v>
                </c:pt>
                <c:pt idx="5">
                  <c:v>-2.0892857142857149</c:v>
                </c:pt>
                <c:pt idx="6">
                  <c:v>191592529602108.47</c:v>
                </c:pt>
                <c:pt idx="7">
                  <c:v>705732886945019.88</c:v>
                </c:pt>
                <c:pt idx="8">
                  <c:v>-2547467472320188</c:v>
                </c:pt>
                <c:pt idx="9">
                  <c:v>2626291444238133.5</c:v>
                </c:pt>
                <c:pt idx="10">
                  <c:v>0</c:v>
                </c:pt>
                <c:pt idx="11">
                  <c:v>-4.0303030303030312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1-43BA-95CF-8F353790ADD8}"/>
            </c:ext>
          </c:extLst>
        </c:ser>
        <c:ser>
          <c:idx val="4"/>
          <c:order val="4"/>
          <c:tx>
            <c:strRef>
              <c:f>PED!$A$29</c:f>
              <c:strCache>
                <c:ptCount val="1"/>
                <c:pt idx="0">
                  <c:v>Non Spicy Mains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PED!$B$29:$O$29</c:f>
              <c:numCache>
                <c:formatCode>General</c:formatCode>
                <c:ptCount val="14"/>
                <c:pt idx="0">
                  <c:v>0</c:v>
                </c:pt>
                <c:pt idx="1">
                  <c:v>695915137888312.25</c:v>
                </c:pt>
                <c:pt idx="2">
                  <c:v>-1.6473988439306402</c:v>
                </c:pt>
                <c:pt idx="3">
                  <c:v>0</c:v>
                </c:pt>
                <c:pt idx="4">
                  <c:v>0</c:v>
                </c:pt>
                <c:pt idx="5">
                  <c:v>-4.0408163265306118</c:v>
                </c:pt>
                <c:pt idx="6">
                  <c:v>0</c:v>
                </c:pt>
                <c:pt idx="7">
                  <c:v>0</c:v>
                </c:pt>
                <c:pt idx="8">
                  <c:v>3802387329682539.5</c:v>
                </c:pt>
                <c:pt idx="9">
                  <c:v>987349772851767.75</c:v>
                </c:pt>
                <c:pt idx="10">
                  <c:v>0</c:v>
                </c:pt>
                <c:pt idx="11">
                  <c:v>0.43181818181818177</c:v>
                </c:pt>
                <c:pt idx="12">
                  <c:v>1344302045582581.3</c:v>
                </c:pt>
                <c:pt idx="13">
                  <c:v>1329308410664703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31-43BA-95CF-8F353790ADD8}"/>
            </c:ext>
          </c:extLst>
        </c:ser>
        <c:ser>
          <c:idx val="5"/>
          <c:order val="5"/>
          <c:tx>
            <c:strRef>
              <c:f>PED!$A$30</c:f>
              <c:strCache>
                <c:ptCount val="1"/>
                <c:pt idx="0">
                  <c:v>Products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PED!$B$30:$O$30</c:f>
              <c:numCache>
                <c:formatCode>General</c:formatCode>
                <c:ptCount val="14"/>
                <c:pt idx="0">
                  <c:v>2882585236493827.5</c:v>
                </c:pt>
                <c:pt idx="1">
                  <c:v>0</c:v>
                </c:pt>
                <c:pt idx="2">
                  <c:v>-20.010638297872351</c:v>
                </c:pt>
                <c:pt idx="3">
                  <c:v>1740399158330334.3</c:v>
                </c:pt>
                <c:pt idx="4">
                  <c:v>-581478070519467.25</c:v>
                </c:pt>
                <c:pt idx="5">
                  <c:v>-6.7404255319148971</c:v>
                </c:pt>
                <c:pt idx="6">
                  <c:v>2039380031260939.8</c:v>
                </c:pt>
                <c:pt idx="7">
                  <c:v>849604069703443.88</c:v>
                </c:pt>
                <c:pt idx="8">
                  <c:v>0</c:v>
                </c:pt>
                <c:pt idx="9">
                  <c:v>-1171050252325617.8</c:v>
                </c:pt>
                <c:pt idx="10">
                  <c:v>-1347702188490620.8</c:v>
                </c:pt>
                <c:pt idx="11">
                  <c:v>-10.949152542372888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1-43BA-95CF-8F353790ADD8}"/>
            </c:ext>
          </c:extLst>
        </c:ser>
        <c:ser>
          <c:idx val="6"/>
          <c:order val="6"/>
          <c:tx>
            <c:strRef>
              <c:f>PED!$A$31</c:f>
              <c:strCache>
                <c:ptCount val="1"/>
                <c:pt idx="0">
                  <c:v>Sides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PED!$B$31:$O$31</c:f>
              <c:numCache>
                <c:formatCode>General</c:formatCode>
                <c:ptCount val="14"/>
                <c:pt idx="0">
                  <c:v>-1.4972105997210594</c:v>
                </c:pt>
                <c:pt idx="1">
                  <c:v>-1.1144952058657638</c:v>
                </c:pt>
                <c:pt idx="2">
                  <c:v>-0.8292565947242212</c:v>
                </c:pt>
                <c:pt idx="3">
                  <c:v>-2.4884647818923069</c:v>
                </c:pt>
                <c:pt idx="4">
                  <c:v>0.78100263039554529</c:v>
                </c:pt>
                <c:pt idx="5">
                  <c:v>1.5042985102206854</c:v>
                </c:pt>
                <c:pt idx="6">
                  <c:v>0.52851182197496505</c:v>
                </c:pt>
                <c:pt idx="7">
                  <c:v>-0.42286292362164873</c:v>
                </c:pt>
                <c:pt idx="8">
                  <c:v>0.15315315315315309</c:v>
                </c:pt>
                <c:pt idx="9">
                  <c:v>0.49854227405247792</c:v>
                </c:pt>
                <c:pt idx="10">
                  <c:v>-1.453059071729959</c:v>
                </c:pt>
                <c:pt idx="11">
                  <c:v>0.52981552981553026</c:v>
                </c:pt>
                <c:pt idx="12">
                  <c:v>-5.3089887640449387</c:v>
                </c:pt>
                <c:pt idx="13">
                  <c:v>3.5856890459363924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31-43BA-95CF-8F353790ADD8}"/>
            </c:ext>
          </c:extLst>
        </c:ser>
        <c:ser>
          <c:idx val="7"/>
          <c:order val="7"/>
          <c:tx>
            <c:strRef>
              <c:f>PED!$A$32</c:f>
              <c:strCache>
                <c:ptCount val="1"/>
                <c:pt idx="0">
                  <c:v>Sides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PED!$B$32:$O$32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-9.2919708029197068</c:v>
                </c:pt>
                <c:pt idx="3">
                  <c:v>0</c:v>
                </c:pt>
                <c:pt idx="4">
                  <c:v>0</c:v>
                </c:pt>
                <c:pt idx="5">
                  <c:v>-3.3467336683417077</c:v>
                </c:pt>
                <c:pt idx="6">
                  <c:v>1117142907567181.3</c:v>
                </c:pt>
                <c:pt idx="7">
                  <c:v>502714308405231.5</c:v>
                </c:pt>
                <c:pt idx="8">
                  <c:v>0</c:v>
                </c:pt>
                <c:pt idx="9">
                  <c:v>0</c:v>
                </c:pt>
                <c:pt idx="10">
                  <c:v>4687730875829676</c:v>
                </c:pt>
                <c:pt idx="11">
                  <c:v>-5.107526881720414</c:v>
                </c:pt>
                <c:pt idx="12">
                  <c:v>-3842333804117774</c:v>
                </c:pt>
                <c:pt idx="13">
                  <c:v>-1.330231327867201E+16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31-43BA-95CF-8F353790ADD8}"/>
            </c:ext>
          </c:extLst>
        </c:ser>
        <c:ser>
          <c:idx val="8"/>
          <c:order val="8"/>
          <c:tx>
            <c:strRef>
              <c:f>PED!$A$33</c:f>
              <c:strCache>
                <c:ptCount val="1"/>
                <c:pt idx="0">
                  <c:v>Spicy Mains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PED!$B$24:$O$24</c:f>
              <c:strCache>
                <c:ptCount val="14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xVal>
          <c:yVal>
            <c:numRef>
              <c:f>PED!$B$33:$O$33</c:f>
              <c:numCache>
                <c:formatCode>General</c:formatCode>
                <c:ptCount val="14"/>
                <c:pt idx="0">
                  <c:v>0</c:v>
                </c:pt>
                <c:pt idx="1">
                  <c:v>2695321827539340</c:v>
                </c:pt>
                <c:pt idx="2">
                  <c:v>-10.176271186440699</c:v>
                </c:pt>
                <c:pt idx="3">
                  <c:v>-1790203220752093.5</c:v>
                </c:pt>
                <c:pt idx="4">
                  <c:v>0</c:v>
                </c:pt>
                <c:pt idx="5">
                  <c:v>-2.9661399548532876</c:v>
                </c:pt>
                <c:pt idx="6">
                  <c:v>-1552791703210627.3</c:v>
                </c:pt>
                <c:pt idx="7">
                  <c:v>-652440897793447.75</c:v>
                </c:pt>
                <c:pt idx="8">
                  <c:v>3970219915652296.5</c:v>
                </c:pt>
                <c:pt idx="9">
                  <c:v>0</c:v>
                </c:pt>
                <c:pt idx="10">
                  <c:v>-1115550833170608.3</c:v>
                </c:pt>
                <c:pt idx="11">
                  <c:v>-2.0133437990580894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31-43BA-95CF-8F35379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59039"/>
        <c:axId val="1314798943"/>
      </c:scatterChart>
      <c:valAx>
        <c:axId val="14557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98943"/>
        <c:crosses val="autoZero"/>
        <c:crossBetween val="midCat"/>
      </c:valAx>
      <c:valAx>
        <c:axId val="13147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5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254000</xdr:colOff>
      <xdr:row>0</xdr:row>
      <xdr:rowOff>36512</xdr:rowOff>
    </xdr:from>
    <xdr:to>
      <xdr:col>26</xdr:col>
      <xdr:colOff>142875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E0089-5C0B-4EFA-AD7B-A51ACE5AF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0CA2-454C-4A16-B115-93C2542E9A0E}">
  <dimension ref="A1:F68"/>
  <sheetViews>
    <sheetView workbookViewId="0">
      <selection activeCell="C1" sqref="C1:E1048576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5" width="12.7265625" customWidth="1"/>
  </cols>
  <sheetData>
    <row r="1" spans="1:5" x14ac:dyDescent="0.35">
      <c r="C1" s="8" t="s">
        <v>9</v>
      </c>
      <c r="D1" s="8" t="s">
        <v>10</v>
      </c>
      <c r="E1" s="8" t="s">
        <v>11</v>
      </c>
    </row>
    <row r="2" spans="1:5" x14ac:dyDescent="0.35">
      <c r="A2" s="68" t="s">
        <v>16</v>
      </c>
      <c r="B2" s="41" t="s">
        <v>29</v>
      </c>
      <c r="C2" s="40">
        <v>1.7</v>
      </c>
      <c r="D2" s="35">
        <v>1.7</v>
      </c>
      <c r="E2" s="42">
        <v>1.7</v>
      </c>
    </row>
    <row r="3" spans="1:5" x14ac:dyDescent="0.35">
      <c r="A3" s="69"/>
      <c r="B3" s="10" t="s">
        <v>30</v>
      </c>
      <c r="C3" s="34">
        <v>0</v>
      </c>
      <c r="D3" s="34">
        <v>0</v>
      </c>
      <c r="E3" s="43">
        <v>0</v>
      </c>
    </row>
    <row r="4" spans="1:5" x14ac:dyDescent="0.35">
      <c r="A4" s="69"/>
      <c r="B4" s="9" t="s">
        <v>12</v>
      </c>
      <c r="C4" s="2">
        <f>C2*C3</f>
        <v>0</v>
      </c>
      <c r="D4" s="2">
        <f t="shared" ref="D4:E4" si="0">D2*D3</f>
        <v>0</v>
      </c>
      <c r="E4" s="4">
        <f t="shared" si="0"/>
        <v>0</v>
      </c>
    </row>
    <row r="5" spans="1:5" x14ac:dyDescent="0.35">
      <c r="A5" s="69"/>
      <c r="B5" s="10" t="s">
        <v>13</v>
      </c>
      <c r="C5" s="25">
        <v>0</v>
      </c>
      <c r="D5" s="3">
        <v>0</v>
      </c>
      <c r="E5" s="5">
        <v>0</v>
      </c>
    </row>
    <row r="6" spans="1:5" x14ac:dyDescent="0.35">
      <c r="A6" s="69"/>
      <c r="B6" s="10" t="s">
        <v>14</v>
      </c>
      <c r="C6" s="25">
        <v>0</v>
      </c>
      <c r="D6" s="3">
        <v>0</v>
      </c>
      <c r="E6" s="5">
        <v>0</v>
      </c>
    </row>
    <row r="7" spans="1:5" x14ac:dyDescent="0.35">
      <c r="A7" s="69"/>
      <c r="B7" s="15" t="s">
        <v>15</v>
      </c>
      <c r="C7" s="26">
        <f>C4-C5-C6</f>
        <v>0</v>
      </c>
      <c r="D7" s="16">
        <f t="shared" ref="D7:E7" si="1">D4-D5-D6</f>
        <v>0</v>
      </c>
      <c r="E7" s="17">
        <f t="shared" si="1"/>
        <v>0</v>
      </c>
    </row>
    <row r="8" spans="1:5" x14ac:dyDescent="0.35">
      <c r="A8" s="1"/>
      <c r="B8" s="11"/>
      <c r="C8" s="27"/>
      <c r="D8" s="6"/>
      <c r="E8" s="7"/>
    </row>
    <row r="9" spans="1:5" x14ac:dyDescent="0.35">
      <c r="A9" s="66" t="s">
        <v>17</v>
      </c>
      <c r="B9" s="41" t="s">
        <v>29</v>
      </c>
      <c r="C9" s="40">
        <v>2.72</v>
      </c>
      <c r="D9" s="35">
        <v>2.72</v>
      </c>
      <c r="E9" s="42">
        <v>2.72</v>
      </c>
    </row>
    <row r="10" spans="1:5" x14ac:dyDescent="0.35">
      <c r="A10" s="66"/>
      <c r="B10" s="10" t="s">
        <v>30</v>
      </c>
      <c r="C10" s="34">
        <v>1264</v>
      </c>
      <c r="D10" s="34">
        <v>1176</v>
      </c>
      <c r="E10" s="43">
        <v>944</v>
      </c>
    </row>
    <row r="11" spans="1:5" x14ac:dyDescent="0.35">
      <c r="A11" s="66"/>
      <c r="B11" s="9" t="s">
        <v>12</v>
      </c>
      <c r="C11" s="2">
        <f>C9*C10</f>
        <v>3438.0800000000004</v>
      </c>
      <c r="D11" s="2">
        <f t="shared" ref="D11:E11" si="2">D9*D10</f>
        <v>3198.7200000000003</v>
      </c>
      <c r="E11" s="4">
        <f t="shared" si="2"/>
        <v>2567.6800000000003</v>
      </c>
    </row>
    <row r="12" spans="1:5" x14ac:dyDescent="0.35">
      <c r="A12" s="66"/>
      <c r="B12" s="10" t="s">
        <v>13</v>
      </c>
      <c r="C12" s="25">
        <v>171.90400000000002</v>
      </c>
      <c r="D12" s="3">
        <v>159.93600000000004</v>
      </c>
      <c r="E12" s="5">
        <v>128.38400000000001</v>
      </c>
    </row>
    <row r="13" spans="1:5" x14ac:dyDescent="0.35">
      <c r="A13" s="66"/>
      <c r="B13" s="10" t="s">
        <v>14</v>
      </c>
      <c r="C13" s="25">
        <v>687.6160000000001</v>
      </c>
      <c r="D13" s="3">
        <v>639.74400000000014</v>
      </c>
      <c r="E13" s="5">
        <v>513.53600000000006</v>
      </c>
    </row>
    <row r="14" spans="1:5" x14ac:dyDescent="0.35">
      <c r="A14" s="66"/>
      <c r="B14" s="15" t="s">
        <v>15</v>
      </c>
      <c r="C14" s="26">
        <f>C11-C12-C13</f>
        <v>2578.5600000000004</v>
      </c>
      <c r="D14" s="16">
        <f t="shared" ref="D14:E14" si="3">D11-D12-D13</f>
        <v>2399.04</v>
      </c>
      <c r="E14" s="17">
        <f t="shared" si="3"/>
        <v>1925.7600000000002</v>
      </c>
    </row>
    <row r="15" spans="1:5" x14ac:dyDescent="0.35">
      <c r="A15" s="1"/>
      <c r="B15" s="11"/>
      <c r="C15" s="27"/>
      <c r="D15" s="6"/>
      <c r="E15" s="7"/>
    </row>
    <row r="16" spans="1:5" x14ac:dyDescent="0.35">
      <c r="A16" s="66" t="s">
        <v>18</v>
      </c>
      <c r="B16" s="41" t="s">
        <v>29</v>
      </c>
      <c r="C16" s="40">
        <v>3.8</v>
      </c>
      <c r="D16" s="35">
        <v>3.8</v>
      </c>
      <c r="E16" s="42">
        <v>3.8</v>
      </c>
    </row>
    <row r="17" spans="1:6" x14ac:dyDescent="0.35">
      <c r="A17" s="66"/>
      <c r="B17" s="10" t="s">
        <v>30</v>
      </c>
      <c r="C17" s="34">
        <v>314</v>
      </c>
      <c r="D17" s="34">
        <v>300</v>
      </c>
      <c r="E17" s="43">
        <v>358</v>
      </c>
    </row>
    <row r="18" spans="1:6" x14ac:dyDescent="0.35">
      <c r="A18" s="66"/>
      <c r="B18" s="9" t="s">
        <v>12</v>
      </c>
      <c r="C18" s="2">
        <f>C16*C17</f>
        <v>1193.2</v>
      </c>
      <c r="D18" s="2">
        <f t="shared" ref="D18:E18" si="4">D16*D17</f>
        <v>1140</v>
      </c>
      <c r="E18" s="4">
        <f t="shared" si="4"/>
        <v>1360.3999999999999</v>
      </c>
    </row>
    <row r="19" spans="1:6" x14ac:dyDescent="0.35">
      <c r="A19" s="66"/>
      <c r="B19" s="10" t="s">
        <v>13</v>
      </c>
      <c r="C19" s="25">
        <v>59.660000000000004</v>
      </c>
      <c r="D19" s="3">
        <v>57</v>
      </c>
      <c r="E19" s="5">
        <v>68.02</v>
      </c>
    </row>
    <row r="20" spans="1:6" x14ac:dyDescent="0.35">
      <c r="A20" s="66"/>
      <c r="B20" s="10" t="s">
        <v>14</v>
      </c>
      <c r="C20" s="25">
        <v>238.64000000000001</v>
      </c>
      <c r="D20" s="3">
        <v>228</v>
      </c>
      <c r="E20" s="5">
        <v>272.08</v>
      </c>
    </row>
    <row r="21" spans="1:6" x14ac:dyDescent="0.35">
      <c r="A21" s="66"/>
      <c r="B21" s="15" t="s">
        <v>15</v>
      </c>
      <c r="C21" s="26">
        <f>C18-C19-C20</f>
        <v>894.9</v>
      </c>
      <c r="D21" s="16">
        <f t="shared" ref="D21:E21" si="5">D18-D19-D20</f>
        <v>855</v>
      </c>
      <c r="E21" s="17">
        <f t="shared" si="5"/>
        <v>1020.3</v>
      </c>
    </row>
    <row r="22" spans="1:6" x14ac:dyDescent="0.35">
      <c r="A22" s="1"/>
      <c r="B22" s="11"/>
      <c r="C22" s="27"/>
      <c r="D22" s="6"/>
      <c r="E22" s="7"/>
    </row>
    <row r="23" spans="1:6" x14ac:dyDescent="0.35">
      <c r="A23" s="66" t="s">
        <v>19</v>
      </c>
      <c r="B23" s="41" t="s">
        <v>29</v>
      </c>
      <c r="C23" s="40">
        <v>1.9</v>
      </c>
      <c r="D23" s="35">
        <v>1.9</v>
      </c>
      <c r="E23" s="42">
        <v>1.9</v>
      </c>
    </row>
    <row r="24" spans="1:6" x14ac:dyDescent="0.35">
      <c r="A24" s="66"/>
      <c r="B24" s="10" t="s">
        <v>30</v>
      </c>
      <c r="C24" s="34">
        <v>406</v>
      </c>
      <c r="D24" s="34">
        <v>379</v>
      </c>
      <c r="E24" s="43">
        <v>370</v>
      </c>
    </row>
    <row r="25" spans="1:6" x14ac:dyDescent="0.35">
      <c r="A25" s="66"/>
      <c r="B25" s="9" t="s">
        <v>12</v>
      </c>
      <c r="C25" s="2">
        <f>C23*C24</f>
        <v>771.4</v>
      </c>
      <c r="D25" s="2">
        <f t="shared" ref="D25:E25" si="6">D23*D24</f>
        <v>720.1</v>
      </c>
      <c r="E25" s="4">
        <f t="shared" si="6"/>
        <v>703</v>
      </c>
    </row>
    <row r="26" spans="1:6" x14ac:dyDescent="0.35">
      <c r="A26" s="66"/>
      <c r="B26" s="10" t="s">
        <v>13</v>
      </c>
      <c r="C26" s="25">
        <v>38.57</v>
      </c>
      <c r="D26" s="3">
        <v>36.005000000000003</v>
      </c>
      <c r="E26" s="5">
        <v>35.15</v>
      </c>
    </row>
    <row r="27" spans="1:6" x14ac:dyDescent="0.35">
      <c r="A27" s="66"/>
      <c r="B27" s="10" t="s">
        <v>14</v>
      </c>
      <c r="C27" s="25">
        <v>154.28</v>
      </c>
      <c r="D27" s="3">
        <v>144.02000000000001</v>
      </c>
      <c r="E27" s="5">
        <v>140.6</v>
      </c>
    </row>
    <row r="28" spans="1:6" x14ac:dyDescent="0.35">
      <c r="A28" s="66"/>
      <c r="B28" s="15" t="s">
        <v>15</v>
      </c>
      <c r="C28" s="26">
        <f>C25-C26-C27</f>
        <v>578.54999999999995</v>
      </c>
      <c r="D28" s="16">
        <f t="shared" ref="D28:E28" si="7">D25-D26-D27</f>
        <v>540.07500000000005</v>
      </c>
      <c r="E28" s="17">
        <f t="shared" si="7"/>
        <v>527.25</v>
      </c>
    </row>
    <row r="29" spans="1:6" x14ac:dyDescent="0.35">
      <c r="A29" s="1"/>
      <c r="B29" s="11"/>
      <c r="C29" s="27"/>
      <c r="D29" s="6"/>
      <c r="E29" s="7"/>
    </row>
    <row r="30" spans="1:6" x14ac:dyDescent="0.35">
      <c r="A30" s="66" t="s">
        <v>20</v>
      </c>
      <c r="B30" s="41" t="s">
        <v>29</v>
      </c>
      <c r="C30" s="40">
        <v>5.96</v>
      </c>
      <c r="D30" s="35">
        <v>5.96</v>
      </c>
      <c r="E30" s="42">
        <v>5.96</v>
      </c>
      <c r="F30" s="36"/>
    </row>
    <row r="31" spans="1:6" x14ac:dyDescent="0.35">
      <c r="A31" s="66"/>
      <c r="B31" s="10" t="s">
        <v>30</v>
      </c>
      <c r="C31" s="34">
        <v>1074</v>
      </c>
      <c r="D31" s="34">
        <v>971</v>
      </c>
      <c r="E31" s="43">
        <v>865</v>
      </c>
      <c r="F31" s="36"/>
    </row>
    <row r="32" spans="1:6" x14ac:dyDescent="0.35">
      <c r="A32" s="66"/>
      <c r="B32" s="9" t="s">
        <v>12</v>
      </c>
      <c r="C32" s="2">
        <f>C30*C31</f>
        <v>6401.04</v>
      </c>
      <c r="D32" s="2">
        <f t="shared" ref="D32:E32" si="8">D30*D31</f>
        <v>5787.16</v>
      </c>
      <c r="E32" s="4">
        <f t="shared" si="8"/>
        <v>5155.3999999999996</v>
      </c>
    </row>
    <row r="33" spans="1:5" x14ac:dyDescent="0.35">
      <c r="A33" s="66"/>
      <c r="B33" s="10" t="s">
        <v>13</v>
      </c>
      <c r="C33" s="25">
        <v>320.05200000000002</v>
      </c>
      <c r="D33" s="3">
        <v>289.358</v>
      </c>
      <c r="E33" s="5">
        <v>257.77</v>
      </c>
    </row>
    <row r="34" spans="1:5" x14ac:dyDescent="0.35">
      <c r="A34" s="66"/>
      <c r="B34" s="10" t="s">
        <v>14</v>
      </c>
      <c r="C34" s="25">
        <v>987.16099999999994</v>
      </c>
      <c r="D34" s="3">
        <v>911.99850000000004</v>
      </c>
      <c r="E34" s="5">
        <v>846.59400000000005</v>
      </c>
    </row>
    <row r="35" spans="1:5" x14ac:dyDescent="0.35">
      <c r="A35" s="66"/>
      <c r="B35" s="15" t="s">
        <v>15</v>
      </c>
      <c r="C35" s="26">
        <f>C32-C33-C34</f>
        <v>5093.8270000000002</v>
      </c>
      <c r="D35" s="16">
        <f t="shared" ref="D35:E35" si="9">D32-D33-D34</f>
        <v>4585.8035</v>
      </c>
      <c r="E35" s="17">
        <f t="shared" si="9"/>
        <v>4051.0359999999991</v>
      </c>
    </row>
    <row r="36" spans="1:5" x14ac:dyDescent="0.35">
      <c r="A36" s="1"/>
      <c r="B36" s="11"/>
      <c r="C36" s="27"/>
      <c r="D36" s="6"/>
      <c r="E36" s="7"/>
    </row>
    <row r="37" spans="1:5" x14ac:dyDescent="0.35">
      <c r="A37" s="66" t="s">
        <v>21</v>
      </c>
      <c r="B37" s="41" t="s">
        <v>29</v>
      </c>
      <c r="C37" s="40">
        <v>5.39</v>
      </c>
      <c r="D37" s="35">
        <v>5.39</v>
      </c>
      <c r="E37" s="42">
        <v>5.39</v>
      </c>
    </row>
    <row r="38" spans="1:5" x14ac:dyDescent="0.35">
      <c r="A38" s="66"/>
      <c r="B38" s="10" t="s">
        <v>30</v>
      </c>
      <c r="C38" s="34">
        <v>6</v>
      </c>
      <c r="D38" s="34">
        <v>9</v>
      </c>
      <c r="E38" s="43">
        <v>188</v>
      </c>
    </row>
    <row r="39" spans="1:5" x14ac:dyDescent="0.35">
      <c r="A39" s="66"/>
      <c r="B39" s="9" t="s">
        <v>12</v>
      </c>
      <c r="C39" s="2">
        <f>C37*C38</f>
        <v>32.339999999999996</v>
      </c>
      <c r="D39" s="2">
        <f t="shared" ref="D39:E39" si="10">D37*D38</f>
        <v>48.51</v>
      </c>
      <c r="E39" s="4">
        <f t="shared" si="10"/>
        <v>1013.3199999999999</v>
      </c>
    </row>
    <row r="40" spans="1:5" x14ac:dyDescent="0.35">
      <c r="A40" s="66"/>
      <c r="B40" s="10" t="s">
        <v>13</v>
      </c>
      <c r="C40" s="25">
        <v>1.617</v>
      </c>
      <c r="D40" s="3">
        <v>2.4255</v>
      </c>
      <c r="E40" s="5">
        <v>50.665999999999997</v>
      </c>
    </row>
    <row r="41" spans="1:5" x14ac:dyDescent="0.35">
      <c r="A41" s="66"/>
      <c r="B41" s="10" t="s">
        <v>14</v>
      </c>
      <c r="C41" s="25">
        <f>0.2*C39</f>
        <v>6.468</v>
      </c>
      <c r="D41" s="3">
        <f t="shared" ref="D41:E41" si="11">0.2*D39</f>
        <v>9.702</v>
      </c>
      <c r="E41" s="5">
        <f t="shared" si="11"/>
        <v>202.66399999999999</v>
      </c>
    </row>
    <row r="42" spans="1:5" x14ac:dyDescent="0.35">
      <c r="A42" s="66"/>
      <c r="B42" s="15" t="s">
        <v>15</v>
      </c>
      <c r="C42" s="26">
        <f>C39-C40-C41</f>
        <v>24.254999999999995</v>
      </c>
      <c r="D42" s="16">
        <f t="shared" ref="D42:E42" si="12">D39-D40-D41</f>
        <v>36.3825</v>
      </c>
      <c r="E42" s="17">
        <f t="shared" si="12"/>
        <v>759.99</v>
      </c>
    </row>
    <row r="43" spans="1:5" x14ac:dyDescent="0.35">
      <c r="A43" s="1"/>
      <c r="B43" s="11"/>
      <c r="C43" s="27"/>
      <c r="D43" s="6"/>
      <c r="E43" s="7"/>
    </row>
    <row r="44" spans="1:5" x14ac:dyDescent="0.35">
      <c r="A44" s="66" t="s">
        <v>22</v>
      </c>
      <c r="B44" s="41" t="s">
        <v>29</v>
      </c>
      <c r="C44" s="40">
        <v>5.52</v>
      </c>
      <c r="D44" s="35">
        <v>5.52</v>
      </c>
      <c r="E44" s="42">
        <v>5.52</v>
      </c>
    </row>
    <row r="45" spans="1:5" x14ac:dyDescent="0.35">
      <c r="A45" s="66"/>
      <c r="B45" s="10" t="s">
        <v>30</v>
      </c>
      <c r="C45" s="34">
        <v>478</v>
      </c>
      <c r="D45" s="34">
        <v>591</v>
      </c>
      <c r="E45" s="43">
        <v>695</v>
      </c>
    </row>
    <row r="46" spans="1:5" x14ac:dyDescent="0.35">
      <c r="A46" s="66"/>
      <c r="B46" s="9" t="s">
        <v>12</v>
      </c>
      <c r="C46" s="2">
        <f>C44*C45</f>
        <v>2638.56</v>
      </c>
      <c r="D46" s="2">
        <f t="shared" ref="D46:E46" si="13">D44*D45</f>
        <v>3262.3199999999997</v>
      </c>
      <c r="E46" s="4">
        <f t="shared" si="13"/>
        <v>3836.3999999999996</v>
      </c>
    </row>
    <row r="47" spans="1:5" x14ac:dyDescent="0.35">
      <c r="A47" s="66"/>
      <c r="B47" s="10" t="s">
        <v>13</v>
      </c>
      <c r="C47" s="25">
        <v>131.928</v>
      </c>
      <c r="D47" s="3">
        <v>163.11599999999999</v>
      </c>
      <c r="E47" s="5">
        <v>191.82</v>
      </c>
    </row>
    <row r="48" spans="1:5" x14ac:dyDescent="0.35">
      <c r="A48" s="66"/>
      <c r="B48" s="10" t="s">
        <v>14</v>
      </c>
      <c r="C48" s="25">
        <v>527.71199999999999</v>
      </c>
      <c r="D48" s="3">
        <v>652.46399999999994</v>
      </c>
      <c r="E48" s="5">
        <v>767.28</v>
      </c>
    </row>
    <row r="49" spans="1:5" x14ac:dyDescent="0.35">
      <c r="A49" s="66"/>
      <c r="B49" s="15" t="s">
        <v>15</v>
      </c>
      <c r="C49" s="26">
        <f>C46-C47-C48</f>
        <v>1978.92</v>
      </c>
      <c r="D49" s="16">
        <f t="shared" ref="D49:E49" si="14">D46-D47-D48</f>
        <v>2446.7399999999998</v>
      </c>
      <c r="E49" s="17">
        <f t="shared" si="14"/>
        <v>2877.2999999999993</v>
      </c>
    </row>
    <row r="50" spans="1:5" x14ac:dyDescent="0.35">
      <c r="A50" s="1"/>
      <c r="B50" s="11"/>
      <c r="C50" s="27"/>
      <c r="D50" s="6"/>
      <c r="E50" s="7"/>
    </row>
    <row r="51" spans="1:5" x14ac:dyDescent="0.35">
      <c r="A51" s="66" t="s">
        <v>23</v>
      </c>
      <c r="B51" s="41" t="s">
        <v>29</v>
      </c>
      <c r="C51" s="40">
        <v>5.64</v>
      </c>
      <c r="D51" s="35">
        <v>5.64</v>
      </c>
      <c r="E51" s="42">
        <v>5.64</v>
      </c>
    </row>
    <row r="52" spans="1:5" x14ac:dyDescent="0.35">
      <c r="A52" s="66"/>
      <c r="B52" s="10" t="s">
        <v>30</v>
      </c>
      <c r="C52" s="34">
        <v>130</v>
      </c>
      <c r="D52" s="34">
        <v>164</v>
      </c>
      <c r="E52" s="43">
        <v>137</v>
      </c>
    </row>
    <row r="53" spans="1:5" x14ac:dyDescent="0.35">
      <c r="A53" s="66"/>
      <c r="B53" s="9" t="s">
        <v>12</v>
      </c>
      <c r="C53" s="2">
        <f>C51*C52</f>
        <v>733.19999999999993</v>
      </c>
      <c r="D53" s="2">
        <f t="shared" ref="D53:E53" si="15">D51*D52</f>
        <v>924.95999999999992</v>
      </c>
      <c r="E53" s="4">
        <f t="shared" si="15"/>
        <v>772.68</v>
      </c>
    </row>
    <row r="54" spans="1:5" x14ac:dyDescent="0.35">
      <c r="A54" s="66"/>
      <c r="B54" s="10" t="s">
        <v>13</v>
      </c>
      <c r="C54" s="25">
        <v>36.659999999999997</v>
      </c>
      <c r="D54" s="3">
        <v>46.247999999999998</v>
      </c>
      <c r="E54" s="5">
        <v>38.634</v>
      </c>
    </row>
    <row r="55" spans="1:5" x14ac:dyDescent="0.35">
      <c r="A55" s="66"/>
      <c r="B55" s="10" t="s">
        <v>14</v>
      </c>
      <c r="C55" s="25">
        <v>146.63999999999999</v>
      </c>
      <c r="D55" s="3">
        <v>184.99199999999999</v>
      </c>
      <c r="E55" s="5">
        <v>154.536</v>
      </c>
    </row>
    <row r="56" spans="1:5" x14ac:dyDescent="0.35">
      <c r="A56" s="66"/>
      <c r="B56" s="15" t="s">
        <v>15</v>
      </c>
      <c r="C56" s="26">
        <f>C53-C54-C55</f>
        <v>549.9</v>
      </c>
      <c r="D56" s="16">
        <f t="shared" ref="D56:E56" si="16">D53-D54-D55</f>
        <v>693.71999999999991</v>
      </c>
      <c r="E56" s="17">
        <f t="shared" si="16"/>
        <v>579.51</v>
      </c>
    </row>
    <row r="57" spans="1:5" x14ac:dyDescent="0.35">
      <c r="A57" s="1"/>
      <c r="B57" s="11"/>
      <c r="C57" s="27"/>
      <c r="D57" s="6"/>
      <c r="E57" s="7"/>
    </row>
    <row r="58" spans="1:5" x14ac:dyDescent="0.35">
      <c r="A58" s="66" t="s">
        <v>24</v>
      </c>
      <c r="B58" s="41" t="s">
        <v>29</v>
      </c>
      <c r="C58" s="40">
        <v>7.21</v>
      </c>
      <c r="D58" s="35">
        <v>7.21</v>
      </c>
      <c r="E58" s="42">
        <v>7.21</v>
      </c>
    </row>
    <row r="59" spans="1:5" x14ac:dyDescent="0.35">
      <c r="A59" s="66"/>
      <c r="B59" s="10" t="s">
        <v>30</v>
      </c>
      <c r="C59" s="34">
        <v>916</v>
      </c>
      <c r="D59" s="34">
        <v>907</v>
      </c>
      <c r="E59" s="43">
        <v>590</v>
      </c>
    </row>
    <row r="60" spans="1:5" x14ac:dyDescent="0.35">
      <c r="A60" s="66"/>
      <c r="B60" s="9" t="s">
        <v>12</v>
      </c>
      <c r="C60" s="2">
        <f>C58*C59</f>
        <v>6604.36</v>
      </c>
      <c r="D60" s="2">
        <f t="shared" ref="D60:E60" si="17">D58*D59</f>
        <v>6539.47</v>
      </c>
      <c r="E60" s="4">
        <f t="shared" si="17"/>
        <v>4253.8999999999996</v>
      </c>
    </row>
    <row r="61" spans="1:5" x14ac:dyDescent="0.35">
      <c r="A61" s="66"/>
      <c r="B61" s="10" t="s">
        <v>13</v>
      </c>
      <c r="C61" s="25">
        <v>330.21800000000002</v>
      </c>
      <c r="D61" s="3">
        <v>326.97350000000006</v>
      </c>
      <c r="E61" s="5">
        <v>212.69499999999999</v>
      </c>
    </row>
    <row r="62" spans="1:5" x14ac:dyDescent="0.35">
      <c r="A62" s="66"/>
      <c r="B62" s="10" t="s">
        <v>14</v>
      </c>
      <c r="C62" s="25">
        <v>3508.1745000000001</v>
      </c>
      <c r="D62" s="3">
        <v>3215.3115000000003</v>
      </c>
      <c r="E62" s="5">
        <v>2070.9510000000005</v>
      </c>
    </row>
    <row r="63" spans="1:5" x14ac:dyDescent="0.35">
      <c r="A63" s="66"/>
      <c r="B63" s="15" t="s">
        <v>15</v>
      </c>
      <c r="C63" s="26">
        <f>C60-C61-C62</f>
        <v>2765.9674999999997</v>
      </c>
      <c r="D63" s="16">
        <f t="shared" ref="D63:E63" si="18">D60-D61-D62</f>
        <v>2997.1849999999999</v>
      </c>
      <c r="E63" s="17">
        <f t="shared" si="18"/>
        <v>1970.253999999999</v>
      </c>
    </row>
    <row r="64" spans="1:5" x14ac:dyDescent="0.35">
      <c r="A64" s="1"/>
      <c r="B64" s="44"/>
      <c r="C64" s="45"/>
      <c r="D64" s="46"/>
      <c r="E64" s="47"/>
    </row>
    <row r="65" spans="1:5" x14ac:dyDescent="0.35">
      <c r="A65" s="66" t="s">
        <v>25</v>
      </c>
      <c r="B65" s="12" t="s">
        <v>26</v>
      </c>
      <c r="C65" s="28">
        <f>SUM(C7,C14,C21,C28,C35,C42,C49,C56,C63)</f>
        <v>14464.879499999999</v>
      </c>
      <c r="D65" s="13">
        <f t="shared" ref="D65:E65" si="19">SUM(D7,D14,D21,D28,D35,D42,D49,D56,D63)</f>
        <v>14553.945999999998</v>
      </c>
      <c r="E65" s="14">
        <f t="shared" si="19"/>
        <v>13711.399999999998</v>
      </c>
    </row>
    <row r="66" spans="1:5" x14ac:dyDescent="0.35">
      <c r="A66" s="66"/>
      <c r="B66" s="21" t="s">
        <v>27</v>
      </c>
      <c r="C66" s="29">
        <v>22000</v>
      </c>
      <c r="D66" s="22">
        <v>22000</v>
      </c>
      <c r="E66" s="23">
        <v>22000</v>
      </c>
    </row>
    <row r="67" spans="1:5" ht="15" thickBot="1" x14ac:dyDescent="0.4">
      <c r="A67" s="67"/>
      <c r="B67" s="18" t="s">
        <v>28</v>
      </c>
      <c r="C67" s="30">
        <f>C65-C66</f>
        <v>-7535.1205000000009</v>
      </c>
      <c r="D67" s="19">
        <f t="shared" ref="D67:E67" si="20">D65-D66</f>
        <v>-7446.0540000000019</v>
      </c>
      <c r="E67" s="20">
        <f t="shared" si="20"/>
        <v>-8288.6000000000022</v>
      </c>
    </row>
    <row r="68" spans="1:5" ht="15" thickTop="1" x14ac:dyDescent="0.35"/>
  </sheetData>
  <mergeCells count="10">
    <mergeCell ref="A44:A49"/>
    <mergeCell ref="A51:A56"/>
    <mergeCell ref="A58:A63"/>
    <mergeCell ref="A65:A67"/>
    <mergeCell ref="A2:A7"/>
    <mergeCell ref="A9:A14"/>
    <mergeCell ref="A16:A21"/>
    <mergeCell ref="A23:A28"/>
    <mergeCell ref="A30:A35"/>
    <mergeCell ref="A37:A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E376-D69C-4FD5-9EF2-FE71DE02B588}">
  <dimension ref="A1:S67"/>
  <sheetViews>
    <sheetView topLeftCell="D1" workbookViewId="0">
      <selection activeCell="Q1" sqref="Q1:S16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14" width="12.7265625" customWidth="1"/>
    <col min="17" max="17" width="10.08984375" bestFit="1" customWidth="1"/>
  </cols>
  <sheetData>
    <row r="1" spans="1:19" x14ac:dyDescent="0.3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Q1" s="8" t="s">
        <v>31</v>
      </c>
    </row>
    <row r="2" spans="1:19" x14ac:dyDescent="0.35">
      <c r="A2" s="70" t="s">
        <v>16</v>
      </c>
      <c r="B2" s="9" t="s">
        <v>29</v>
      </c>
      <c r="C2" s="35">
        <v>1.7</v>
      </c>
      <c r="D2" s="35">
        <v>1.7</v>
      </c>
      <c r="E2" s="35">
        <v>1.7</v>
      </c>
      <c r="F2" s="35">
        <v>1.7</v>
      </c>
      <c r="G2" s="35">
        <v>1.7</v>
      </c>
      <c r="H2" s="35">
        <v>1.7</v>
      </c>
      <c r="I2" s="35">
        <v>1.7</v>
      </c>
      <c r="J2" s="35">
        <v>1.7</v>
      </c>
      <c r="K2" s="35">
        <v>1.7</v>
      </c>
      <c r="L2" s="35">
        <v>1.7</v>
      </c>
      <c r="M2" s="35">
        <v>1.7</v>
      </c>
      <c r="N2" s="42">
        <v>1.7</v>
      </c>
      <c r="Q2" s="56">
        <v>2018</v>
      </c>
      <c r="R2" s="58" t="s">
        <v>32</v>
      </c>
      <c r="S2" s="61">
        <v>0.05</v>
      </c>
    </row>
    <row r="3" spans="1:19" x14ac:dyDescent="0.35">
      <c r="A3" s="71"/>
      <c r="B3" s="10" t="s">
        <v>30</v>
      </c>
      <c r="C3" s="34">
        <v>13</v>
      </c>
      <c r="D3" s="34">
        <v>2</v>
      </c>
      <c r="E3" s="34">
        <v>3</v>
      </c>
      <c r="F3" s="34">
        <v>28</v>
      </c>
      <c r="G3" s="34">
        <v>26</v>
      </c>
      <c r="H3" s="34">
        <v>18</v>
      </c>
      <c r="I3" s="34">
        <v>49</v>
      </c>
      <c r="J3" s="34">
        <v>64</v>
      </c>
      <c r="K3" s="34">
        <v>82</v>
      </c>
      <c r="L3" s="34">
        <v>88</v>
      </c>
      <c r="M3" s="34">
        <v>202</v>
      </c>
      <c r="N3" s="43">
        <v>64</v>
      </c>
      <c r="Q3" s="58"/>
      <c r="R3" s="58" t="s">
        <v>33</v>
      </c>
      <c r="S3" s="61">
        <v>0.05</v>
      </c>
    </row>
    <row r="4" spans="1:19" x14ac:dyDescent="0.35">
      <c r="A4" s="71"/>
      <c r="B4" s="41" t="s">
        <v>12</v>
      </c>
      <c r="C4" s="49">
        <f>C2*C3</f>
        <v>22.099999999999998</v>
      </c>
      <c r="D4" s="50">
        <f t="shared" ref="D4:N4" si="0">D2*D3</f>
        <v>3.4</v>
      </c>
      <c r="E4" s="50">
        <f t="shared" si="0"/>
        <v>5.0999999999999996</v>
      </c>
      <c r="F4" s="50">
        <f t="shared" si="0"/>
        <v>47.6</v>
      </c>
      <c r="G4" s="50">
        <f t="shared" si="0"/>
        <v>44.199999999999996</v>
      </c>
      <c r="H4" s="50">
        <f t="shared" si="0"/>
        <v>30.599999999999998</v>
      </c>
      <c r="I4" s="50">
        <f t="shared" si="0"/>
        <v>83.3</v>
      </c>
      <c r="J4" s="50">
        <f t="shared" si="0"/>
        <v>108.8</v>
      </c>
      <c r="K4" s="50">
        <f t="shared" si="0"/>
        <v>139.4</v>
      </c>
      <c r="L4" s="50">
        <f t="shared" si="0"/>
        <v>149.6</v>
      </c>
      <c r="M4" s="50">
        <f t="shared" si="0"/>
        <v>343.4</v>
      </c>
      <c r="N4" s="51">
        <f t="shared" si="0"/>
        <v>108.8</v>
      </c>
      <c r="Q4" s="58"/>
      <c r="R4" s="58" t="s">
        <v>34</v>
      </c>
      <c r="S4" s="61">
        <v>0.05</v>
      </c>
    </row>
    <row r="5" spans="1:19" x14ac:dyDescent="0.35">
      <c r="A5" s="71"/>
      <c r="B5" s="48" t="s">
        <v>13</v>
      </c>
      <c r="C5" s="31">
        <v>2.21</v>
      </c>
      <c r="D5" s="32">
        <v>0.34</v>
      </c>
      <c r="E5" s="32">
        <v>0.51</v>
      </c>
      <c r="F5" s="32">
        <v>2.3800000000000003</v>
      </c>
      <c r="G5" s="32">
        <v>2.21</v>
      </c>
      <c r="H5" s="32">
        <v>1.53</v>
      </c>
      <c r="I5" s="32">
        <v>4.165</v>
      </c>
      <c r="J5" s="32">
        <v>5.44</v>
      </c>
      <c r="K5" s="32">
        <v>6.9700000000000006</v>
      </c>
      <c r="L5" s="32">
        <v>14.96</v>
      </c>
      <c r="M5" s="32">
        <v>34.339999999999996</v>
      </c>
      <c r="N5" s="33">
        <v>10.88</v>
      </c>
      <c r="Q5" s="60">
        <v>2019</v>
      </c>
      <c r="R5" s="58" t="s">
        <v>35</v>
      </c>
      <c r="S5" s="61">
        <v>0.1</v>
      </c>
    </row>
    <row r="6" spans="1:19" x14ac:dyDescent="0.35">
      <c r="A6" s="71"/>
      <c r="B6" s="48" t="s">
        <v>14</v>
      </c>
      <c r="C6" s="37">
        <v>4.42</v>
      </c>
      <c r="D6" s="38">
        <v>0.68</v>
      </c>
      <c r="E6" s="38">
        <v>1.02</v>
      </c>
      <c r="F6" s="38">
        <v>9.5200000000000014</v>
      </c>
      <c r="G6" s="38">
        <v>8.84</v>
      </c>
      <c r="H6" s="38">
        <v>6.12</v>
      </c>
      <c r="I6" s="38">
        <v>16.66</v>
      </c>
      <c r="J6" s="38">
        <v>21.76</v>
      </c>
      <c r="K6" s="38">
        <v>27.880000000000003</v>
      </c>
      <c r="L6" s="38">
        <v>29.92</v>
      </c>
      <c r="M6" s="38">
        <v>68.679999999999993</v>
      </c>
      <c r="N6" s="39">
        <v>21.76</v>
      </c>
      <c r="Q6" s="59"/>
      <c r="R6" s="58" t="s">
        <v>36</v>
      </c>
      <c r="S6" s="61">
        <v>0.1</v>
      </c>
    </row>
    <row r="7" spans="1:19" x14ac:dyDescent="0.35">
      <c r="A7" s="71"/>
      <c r="B7" s="52" t="s">
        <v>15</v>
      </c>
      <c r="C7" s="53">
        <f>C4-C5-C6</f>
        <v>15.469999999999997</v>
      </c>
      <c r="D7" s="54">
        <f t="shared" ref="D7:N7" si="1">D4-D5-D6</f>
        <v>2.38</v>
      </c>
      <c r="E7" s="54">
        <f t="shared" si="1"/>
        <v>3.57</v>
      </c>
      <c r="F7" s="54">
        <f t="shared" si="1"/>
        <v>35.699999999999996</v>
      </c>
      <c r="G7" s="54">
        <f t="shared" si="1"/>
        <v>33.149999999999991</v>
      </c>
      <c r="H7" s="54">
        <f t="shared" si="1"/>
        <v>22.949999999999996</v>
      </c>
      <c r="I7" s="54">
        <f t="shared" si="1"/>
        <v>62.474999999999994</v>
      </c>
      <c r="J7" s="54">
        <f t="shared" si="1"/>
        <v>81.599999999999994</v>
      </c>
      <c r="K7" s="54">
        <f t="shared" si="1"/>
        <v>104.55000000000001</v>
      </c>
      <c r="L7" s="54">
        <f t="shared" si="1"/>
        <v>104.71999999999998</v>
      </c>
      <c r="M7" s="54">
        <f t="shared" si="1"/>
        <v>240.38</v>
      </c>
      <c r="N7" s="55">
        <f t="shared" si="1"/>
        <v>76.16</v>
      </c>
      <c r="Q7" s="59"/>
      <c r="R7" s="58" t="s">
        <v>37</v>
      </c>
      <c r="S7" s="61">
        <v>0.1</v>
      </c>
    </row>
    <row r="8" spans="1:19" x14ac:dyDescent="0.35">
      <c r="A8" s="1"/>
      <c r="B8" s="11"/>
      <c r="C8" s="27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Q8" s="59"/>
      <c r="R8" s="58" t="s">
        <v>38</v>
      </c>
      <c r="S8" s="61">
        <v>0.05</v>
      </c>
    </row>
    <row r="9" spans="1:19" x14ac:dyDescent="0.35">
      <c r="A9" s="66" t="s">
        <v>17</v>
      </c>
      <c r="B9" s="9" t="s">
        <v>29</v>
      </c>
      <c r="C9" s="35">
        <v>2.72</v>
      </c>
      <c r="D9" s="35">
        <v>2.72</v>
      </c>
      <c r="E9" s="35">
        <v>2.72</v>
      </c>
      <c r="F9" s="35">
        <v>2.72</v>
      </c>
      <c r="G9" s="35">
        <v>2.72</v>
      </c>
      <c r="H9" s="35">
        <v>2.72</v>
      </c>
      <c r="I9" s="35">
        <v>2.72</v>
      </c>
      <c r="J9" s="35">
        <v>2.72</v>
      </c>
      <c r="K9" s="35">
        <v>2.72</v>
      </c>
      <c r="L9" s="35">
        <v>2.72</v>
      </c>
      <c r="M9" s="35">
        <v>2.72</v>
      </c>
      <c r="N9" s="42">
        <v>2.72</v>
      </c>
      <c r="Q9" s="59"/>
      <c r="R9" s="58" t="s">
        <v>39</v>
      </c>
      <c r="S9" s="61">
        <v>0.05</v>
      </c>
    </row>
    <row r="10" spans="1:19" x14ac:dyDescent="0.35">
      <c r="A10" s="66"/>
      <c r="B10" s="10" t="s">
        <v>30</v>
      </c>
      <c r="C10" s="34">
        <v>1222</v>
      </c>
      <c r="D10" s="34">
        <v>1073</v>
      </c>
      <c r="E10" s="34">
        <v>1237</v>
      </c>
      <c r="F10" s="34">
        <v>1021</v>
      </c>
      <c r="G10" s="34">
        <v>865</v>
      </c>
      <c r="H10" s="34">
        <v>867</v>
      </c>
      <c r="I10" s="34">
        <v>841</v>
      </c>
      <c r="J10" s="34">
        <v>1087</v>
      </c>
      <c r="K10" s="34">
        <v>1204</v>
      </c>
      <c r="L10" s="34">
        <v>1195</v>
      </c>
      <c r="M10" s="34">
        <v>370</v>
      </c>
      <c r="N10" s="43">
        <v>946</v>
      </c>
      <c r="Q10" s="59"/>
      <c r="R10" s="58" t="s">
        <v>40</v>
      </c>
      <c r="S10" s="61">
        <v>0.05</v>
      </c>
    </row>
    <row r="11" spans="1:19" x14ac:dyDescent="0.35">
      <c r="A11" s="66"/>
      <c r="B11" s="41" t="s">
        <v>12</v>
      </c>
      <c r="C11" s="49">
        <f>C9*C10</f>
        <v>3323.84</v>
      </c>
      <c r="D11" s="50">
        <f t="shared" ref="D11:N11" si="2">D9*D10</f>
        <v>2918.5600000000004</v>
      </c>
      <c r="E11" s="50">
        <f t="shared" si="2"/>
        <v>3364.6400000000003</v>
      </c>
      <c r="F11" s="50">
        <f t="shared" si="2"/>
        <v>2777.1200000000003</v>
      </c>
      <c r="G11" s="50">
        <f t="shared" si="2"/>
        <v>2352.8000000000002</v>
      </c>
      <c r="H11" s="50">
        <f t="shared" si="2"/>
        <v>2358.2400000000002</v>
      </c>
      <c r="I11" s="50">
        <f t="shared" si="2"/>
        <v>2287.52</v>
      </c>
      <c r="J11" s="50">
        <f t="shared" si="2"/>
        <v>2956.6400000000003</v>
      </c>
      <c r="K11" s="50">
        <f t="shared" si="2"/>
        <v>3274.88</v>
      </c>
      <c r="L11" s="50">
        <f t="shared" si="2"/>
        <v>3250.4</v>
      </c>
      <c r="M11" s="50">
        <f t="shared" si="2"/>
        <v>1006.4000000000001</v>
      </c>
      <c r="N11" s="51">
        <f t="shared" si="2"/>
        <v>2573.1200000000003</v>
      </c>
      <c r="Q11" s="59"/>
      <c r="R11" s="58" t="s">
        <v>41</v>
      </c>
      <c r="S11" s="61">
        <v>0.05</v>
      </c>
    </row>
    <row r="12" spans="1:19" x14ac:dyDescent="0.35">
      <c r="A12" s="66"/>
      <c r="B12" s="48" t="s">
        <v>13</v>
      </c>
      <c r="C12" s="31">
        <v>332.38400000000001</v>
      </c>
      <c r="D12" s="32">
        <v>291.85600000000005</v>
      </c>
      <c r="E12" s="32">
        <v>336.46400000000006</v>
      </c>
      <c r="F12" s="32">
        <v>138.85600000000002</v>
      </c>
      <c r="G12" s="32">
        <v>117.64000000000001</v>
      </c>
      <c r="H12" s="32">
        <v>117.91200000000002</v>
      </c>
      <c r="I12" s="32">
        <v>114.376</v>
      </c>
      <c r="J12" s="32">
        <v>147.83200000000002</v>
      </c>
      <c r="K12" s="32">
        <v>163.74400000000003</v>
      </c>
      <c r="L12" s="32">
        <v>325.04000000000002</v>
      </c>
      <c r="M12" s="32">
        <v>100.64000000000001</v>
      </c>
      <c r="N12" s="33">
        <v>257.31200000000007</v>
      </c>
      <c r="Q12" s="59"/>
      <c r="R12" s="58" t="s">
        <v>42</v>
      </c>
      <c r="S12" s="61">
        <v>0.05</v>
      </c>
    </row>
    <row r="13" spans="1:19" x14ac:dyDescent="0.35">
      <c r="A13" s="66"/>
      <c r="B13" s="48" t="s">
        <v>14</v>
      </c>
      <c r="C13" s="37">
        <v>664.76800000000003</v>
      </c>
      <c r="D13" s="38">
        <v>583.7120000000001</v>
      </c>
      <c r="E13" s="38">
        <v>672.92800000000011</v>
      </c>
      <c r="F13" s="38">
        <v>555.42400000000009</v>
      </c>
      <c r="G13" s="38">
        <v>470.56000000000006</v>
      </c>
      <c r="H13" s="38">
        <v>471.64800000000008</v>
      </c>
      <c r="I13" s="38">
        <v>457.50400000000002</v>
      </c>
      <c r="J13" s="38">
        <v>591.32800000000009</v>
      </c>
      <c r="K13" s="38">
        <v>654.97600000000011</v>
      </c>
      <c r="L13" s="38">
        <v>650.08000000000004</v>
      </c>
      <c r="M13" s="38">
        <v>201.28000000000003</v>
      </c>
      <c r="N13" s="39">
        <v>514.62400000000014</v>
      </c>
      <c r="Q13" s="59"/>
      <c r="R13" s="58" t="s">
        <v>43</v>
      </c>
      <c r="S13" s="61">
        <v>0.05</v>
      </c>
    </row>
    <row r="14" spans="1:19" x14ac:dyDescent="0.35">
      <c r="A14" s="66"/>
      <c r="B14" s="52" t="s">
        <v>15</v>
      </c>
      <c r="C14" s="53">
        <f>C11-C12-C13</f>
        <v>2326.6880000000001</v>
      </c>
      <c r="D14" s="54">
        <f t="shared" ref="D14:N14" si="3">D11-D12-D13</f>
        <v>2042.9920000000002</v>
      </c>
      <c r="E14" s="54">
        <f t="shared" si="3"/>
        <v>2355.2480000000005</v>
      </c>
      <c r="F14" s="54">
        <f t="shared" si="3"/>
        <v>2082.84</v>
      </c>
      <c r="G14" s="54">
        <f t="shared" si="3"/>
        <v>1764.6000000000004</v>
      </c>
      <c r="H14" s="54">
        <f t="shared" si="3"/>
        <v>1768.6800000000003</v>
      </c>
      <c r="I14" s="54">
        <f t="shared" si="3"/>
        <v>1715.6399999999999</v>
      </c>
      <c r="J14" s="54">
        <f t="shared" si="3"/>
        <v>2217.4800000000005</v>
      </c>
      <c r="K14" s="54">
        <f t="shared" si="3"/>
        <v>2456.16</v>
      </c>
      <c r="L14" s="54">
        <f t="shared" si="3"/>
        <v>2275.2800000000002</v>
      </c>
      <c r="M14" s="54">
        <f t="shared" si="3"/>
        <v>704.48</v>
      </c>
      <c r="N14" s="55">
        <f t="shared" si="3"/>
        <v>1801.1840000000002</v>
      </c>
      <c r="Q14" s="59"/>
      <c r="R14" s="58" t="s">
        <v>32</v>
      </c>
      <c r="S14" s="61">
        <v>0.1</v>
      </c>
    </row>
    <row r="15" spans="1:19" x14ac:dyDescent="0.35">
      <c r="A15" s="1"/>
      <c r="B15" s="11"/>
      <c r="C15" s="27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Q15" s="59"/>
      <c r="R15" s="58" t="s">
        <v>33</v>
      </c>
      <c r="S15" s="61">
        <v>0.1</v>
      </c>
    </row>
    <row r="16" spans="1:19" x14ac:dyDescent="0.35">
      <c r="A16" s="66" t="s">
        <v>18</v>
      </c>
      <c r="B16" s="9" t="s">
        <v>29</v>
      </c>
      <c r="C16" s="35">
        <v>3.8</v>
      </c>
      <c r="D16" s="35">
        <v>3.8</v>
      </c>
      <c r="E16" s="35">
        <v>3.8</v>
      </c>
      <c r="F16" s="35">
        <v>3.8</v>
      </c>
      <c r="G16" s="35">
        <v>3.8</v>
      </c>
      <c r="H16" s="35">
        <v>3.8</v>
      </c>
      <c r="I16" s="35">
        <v>3.8</v>
      </c>
      <c r="J16" s="35">
        <v>3.8</v>
      </c>
      <c r="K16" s="35">
        <v>3.8</v>
      </c>
      <c r="L16" s="35">
        <v>3.8</v>
      </c>
      <c r="M16" s="35">
        <v>3.8</v>
      </c>
      <c r="N16" s="42">
        <v>3.8</v>
      </c>
      <c r="Q16" s="59"/>
      <c r="R16" s="58" t="s">
        <v>34</v>
      </c>
      <c r="S16" s="61">
        <v>0.1</v>
      </c>
    </row>
    <row r="17" spans="1:14" x14ac:dyDescent="0.35">
      <c r="A17" s="66"/>
      <c r="B17" s="10" t="s">
        <v>30</v>
      </c>
      <c r="C17" s="34">
        <v>504</v>
      </c>
      <c r="D17" s="34">
        <v>706</v>
      </c>
      <c r="E17" s="34">
        <v>482</v>
      </c>
      <c r="F17" s="34">
        <v>381</v>
      </c>
      <c r="G17" s="34">
        <v>285</v>
      </c>
      <c r="H17" s="34">
        <v>277</v>
      </c>
      <c r="I17" s="34">
        <v>242</v>
      </c>
      <c r="J17" s="34">
        <v>197</v>
      </c>
      <c r="K17" s="34">
        <v>239</v>
      </c>
      <c r="L17" s="34">
        <v>359</v>
      </c>
      <c r="M17" s="34">
        <v>397</v>
      </c>
      <c r="N17" s="43">
        <v>308</v>
      </c>
    </row>
    <row r="18" spans="1:14" x14ac:dyDescent="0.35">
      <c r="A18" s="66"/>
      <c r="B18" s="41" t="s">
        <v>12</v>
      </c>
      <c r="C18" s="49">
        <f>C16*C17</f>
        <v>1915.1999999999998</v>
      </c>
      <c r="D18" s="50">
        <f t="shared" ref="D18:N18" si="4">D16*D17</f>
        <v>2682.7999999999997</v>
      </c>
      <c r="E18" s="50">
        <f t="shared" si="4"/>
        <v>1831.6</v>
      </c>
      <c r="F18" s="50">
        <f t="shared" si="4"/>
        <v>1447.8</v>
      </c>
      <c r="G18" s="50">
        <f t="shared" si="4"/>
        <v>1083</v>
      </c>
      <c r="H18" s="50">
        <f t="shared" si="4"/>
        <v>1052.5999999999999</v>
      </c>
      <c r="I18" s="50">
        <f t="shared" si="4"/>
        <v>919.59999999999991</v>
      </c>
      <c r="J18" s="50">
        <f t="shared" si="4"/>
        <v>748.59999999999991</v>
      </c>
      <c r="K18" s="50">
        <f t="shared" si="4"/>
        <v>908.19999999999993</v>
      </c>
      <c r="L18" s="50">
        <f t="shared" si="4"/>
        <v>1364.2</v>
      </c>
      <c r="M18" s="50">
        <f t="shared" si="4"/>
        <v>1508.6</v>
      </c>
      <c r="N18" s="51">
        <f t="shared" si="4"/>
        <v>1170.3999999999999</v>
      </c>
    </row>
    <row r="19" spans="1:14" x14ac:dyDescent="0.35">
      <c r="A19" s="66"/>
      <c r="B19" s="48" t="s">
        <v>13</v>
      </c>
      <c r="C19" s="31">
        <v>191.51999999999998</v>
      </c>
      <c r="D19" s="32">
        <v>268.27999999999997</v>
      </c>
      <c r="E19" s="32">
        <v>183.16</v>
      </c>
      <c r="F19" s="32">
        <v>72.39</v>
      </c>
      <c r="G19" s="32">
        <v>54.150000000000006</v>
      </c>
      <c r="H19" s="32">
        <v>52.629999999999995</v>
      </c>
      <c r="I19" s="32">
        <v>45.98</v>
      </c>
      <c r="J19" s="32">
        <v>37.43</v>
      </c>
      <c r="K19" s="32">
        <v>45.41</v>
      </c>
      <c r="L19" s="32">
        <v>136.42000000000002</v>
      </c>
      <c r="M19" s="32">
        <v>150.85999999999999</v>
      </c>
      <c r="N19" s="33">
        <v>117.03999999999999</v>
      </c>
    </row>
    <row r="20" spans="1:14" x14ac:dyDescent="0.35">
      <c r="A20" s="66"/>
      <c r="B20" s="48" t="s">
        <v>14</v>
      </c>
      <c r="C20" s="37">
        <v>383.03999999999996</v>
      </c>
      <c r="D20" s="38">
        <v>536.55999999999995</v>
      </c>
      <c r="E20" s="38">
        <v>366.32</v>
      </c>
      <c r="F20" s="38">
        <v>289.56</v>
      </c>
      <c r="G20" s="38">
        <v>216.60000000000002</v>
      </c>
      <c r="H20" s="38">
        <v>210.51999999999998</v>
      </c>
      <c r="I20" s="38">
        <v>183.92</v>
      </c>
      <c r="J20" s="38">
        <v>149.72</v>
      </c>
      <c r="K20" s="38">
        <v>181.64</v>
      </c>
      <c r="L20" s="38">
        <v>272.84000000000003</v>
      </c>
      <c r="M20" s="38">
        <v>301.71999999999997</v>
      </c>
      <c r="N20" s="39">
        <v>234.07999999999998</v>
      </c>
    </row>
    <row r="21" spans="1:14" x14ac:dyDescent="0.35">
      <c r="A21" s="66"/>
      <c r="B21" s="52" t="s">
        <v>15</v>
      </c>
      <c r="C21" s="53">
        <f>C18-C19-C20</f>
        <v>1340.6399999999999</v>
      </c>
      <c r="D21" s="54">
        <f t="shared" ref="D21:N21" si="5">D18-D19-D20</f>
        <v>1877.9599999999996</v>
      </c>
      <c r="E21" s="54">
        <f t="shared" si="5"/>
        <v>1282.1199999999999</v>
      </c>
      <c r="F21" s="54">
        <f t="shared" si="5"/>
        <v>1085.8499999999999</v>
      </c>
      <c r="G21" s="54">
        <f t="shared" si="5"/>
        <v>812.24999999999989</v>
      </c>
      <c r="H21" s="54">
        <f t="shared" si="5"/>
        <v>789.44999999999993</v>
      </c>
      <c r="I21" s="54">
        <f t="shared" si="5"/>
        <v>689.69999999999993</v>
      </c>
      <c r="J21" s="54">
        <f t="shared" si="5"/>
        <v>561.44999999999993</v>
      </c>
      <c r="K21" s="54">
        <f t="shared" si="5"/>
        <v>681.15</v>
      </c>
      <c r="L21" s="54">
        <f t="shared" si="5"/>
        <v>954.93999999999994</v>
      </c>
      <c r="M21" s="54">
        <f t="shared" si="5"/>
        <v>1056.02</v>
      </c>
      <c r="N21" s="55">
        <f t="shared" si="5"/>
        <v>819.28</v>
      </c>
    </row>
    <row r="22" spans="1:14" x14ac:dyDescent="0.35">
      <c r="A22" s="1"/>
      <c r="B22" s="11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spans="1:14" x14ac:dyDescent="0.35">
      <c r="A23" s="66" t="s">
        <v>19</v>
      </c>
      <c r="B23" s="9" t="s">
        <v>29</v>
      </c>
      <c r="C23" s="35">
        <v>1.9</v>
      </c>
      <c r="D23" s="35">
        <v>1.9</v>
      </c>
      <c r="E23" s="35">
        <v>1.9</v>
      </c>
      <c r="F23" s="35">
        <v>1.9</v>
      </c>
      <c r="G23" s="35">
        <v>1.9</v>
      </c>
      <c r="H23" s="35">
        <v>1.9</v>
      </c>
      <c r="I23" s="35">
        <v>1.9</v>
      </c>
      <c r="J23" s="35">
        <v>1.9</v>
      </c>
      <c r="K23" s="35">
        <v>1.9</v>
      </c>
      <c r="L23" s="35">
        <v>1.9</v>
      </c>
      <c r="M23" s="35">
        <v>1.9</v>
      </c>
      <c r="N23" s="42">
        <v>1.9</v>
      </c>
    </row>
    <row r="24" spans="1:14" x14ac:dyDescent="0.35">
      <c r="A24" s="66"/>
      <c r="B24" s="10" t="s">
        <v>30</v>
      </c>
      <c r="C24" s="34">
        <v>364</v>
      </c>
      <c r="D24" s="34">
        <v>167</v>
      </c>
      <c r="E24" s="34">
        <v>336</v>
      </c>
      <c r="F24" s="34">
        <v>297</v>
      </c>
      <c r="G24" s="34">
        <v>311</v>
      </c>
      <c r="H24" s="34">
        <v>284</v>
      </c>
      <c r="I24" s="34">
        <v>195</v>
      </c>
      <c r="J24" s="34">
        <v>132</v>
      </c>
      <c r="K24" s="34">
        <v>165</v>
      </c>
      <c r="L24" s="34">
        <v>200</v>
      </c>
      <c r="M24" s="34">
        <v>1029</v>
      </c>
      <c r="N24" s="43">
        <v>223</v>
      </c>
    </row>
    <row r="25" spans="1:14" x14ac:dyDescent="0.35">
      <c r="A25" s="66"/>
      <c r="B25" s="41" t="s">
        <v>12</v>
      </c>
      <c r="C25" s="49">
        <f>C23*C24</f>
        <v>691.6</v>
      </c>
      <c r="D25" s="50">
        <f t="shared" ref="D25:N25" si="6">D23*D24</f>
        <v>317.3</v>
      </c>
      <c r="E25" s="50">
        <f t="shared" si="6"/>
        <v>638.4</v>
      </c>
      <c r="F25" s="50">
        <f t="shared" si="6"/>
        <v>564.29999999999995</v>
      </c>
      <c r="G25" s="50">
        <f t="shared" si="6"/>
        <v>590.9</v>
      </c>
      <c r="H25" s="50">
        <f t="shared" si="6"/>
        <v>539.6</v>
      </c>
      <c r="I25" s="50">
        <f t="shared" si="6"/>
        <v>370.5</v>
      </c>
      <c r="J25" s="50">
        <f t="shared" si="6"/>
        <v>250.79999999999998</v>
      </c>
      <c r="K25" s="50">
        <f t="shared" si="6"/>
        <v>313.5</v>
      </c>
      <c r="L25" s="50">
        <f t="shared" si="6"/>
        <v>380</v>
      </c>
      <c r="M25" s="50">
        <f t="shared" si="6"/>
        <v>1955.1</v>
      </c>
      <c r="N25" s="51">
        <f t="shared" si="6"/>
        <v>423.7</v>
      </c>
    </row>
    <row r="26" spans="1:14" x14ac:dyDescent="0.35">
      <c r="A26" s="66"/>
      <c r="B26" s="48" t="s">
        <v>13</v>
      </c>
      <c r="C26" s="31">
        <v>69.160000000000011</v>
      </c>
      <c r="D26" s="32">
        <v>31.730000000000004</v>
      </c>
      <c r="E26" s="32">
        <v>63.84</v>
      </c>
      <c r="F26" s="32">
        <v>28.215</v>
      </c>
      <c r="G26" s="32">
        <v>29.545000000000002</v>
      </c>
      <c r="H26" s="32">
        <v>26.980000000000004</v>
      </c>
      <c r="I26" s="32">
        <v>18.525000000000002</v>
      </c>
      <c r="J26" s="32">
        <v>12.54</v>
      </c>
      <c r="K26" s="32">
        <v>15.675000000000001</v>
      </c>
      <c r="L26" s="32">
        <v>38</v>
      </c>
      <c r="M26" s="32">
        <v>195.51</v>
      </c>
      <c r="N26" s="33">
        <v>42.370000000000005</v>
      </c>
    </row>
    <row r="27" spans="1:14" x14ac:dyDescent="0.35">
      <c r="A27" s="66"/>
      <c r="B27" s="48" t="s">
        <v>14</v>
      </c>
      <c r="C27" s="37">
        <v>138.32000000000002</v>
      </c>
      <c r="D27" s="38">
        <v>63.460000000000008</v>
      </c>
      <c r="E27" s="38">
        <v>127.68</v>
      </c>
      <c r="F27" s="38">
        <v>112.86</v>
      </c>
      <c r="G27" s="38">
        <v>118.18</v>
      </c>
      <c r="H27" s="38">
        <v>107.92000000000002</v>
      </c>
      <c r="I27" s="38">
        <v>74.100000000000009</v>
      </c>
      <c r="J27" s="38">
        <v>50.16</v>
      </c>
      <c r="K27" s="38">
        <v>62.7</v>
      </c>
      <c r="L27" s="38">
        <v>76</v>
      </c>
      <c r="M27" s="38">
        <v>391.02</v>
      </c>
      <c r="N27" s="39">
        <v>84.740000000000009</v>
      </c>
    </row>
    <row r="28" spans="1:14" x14ac:dyDescent="0.35">
      <c r="A28" s="66"/>
      <c r="B28" s="52" t="s">
        <v>15</v>
      </c>
      <c r="C28" s="53">
        <f>C25-C26-C27</f>
        <v>484.12</v>
      </c>
      <c r="D28" s="54">
        <f t="shared" ref="D28:N28" si="7">D25-D26-D27</f>
        <v>222.10999999999999</v>
      </c>
      <c r="E28" s="54">
        <f t="shared" si="7"/>
        <v>446.87999999999994</v>
      </c>
      <c r="F28" s="54">
        <f t="shared" si="7"/>
        <v>423.22499999999991</v>
      </c>
      <c r="G28" s="54">
        <f t="shared" si="7"/>
        <v>443.17500000000001</v>
      </c>
      <c r="H28" s="54">
        <f t="shared" si="7"/>
        <v>404.7</v>
      </c>
      <c r="I28" s="54">
        <f t="shared" si="7"/>
        <v>277.875</v>
      </c>
      <c r="J28" s="54">
        <f t="shared" si="7"/>
        <v>188.1</v>
      </c>
      <c r="K28" s="54">
        <f t="shared" si="7"/>
        <v>235.125</v>
      </c>
      <c r="L28" s="54">
        <f t="shared" si="7"/>
        <v>266</v>
      </c>
      <c r="M28" s="54">
        <f t="shared" si="7"/>
        <v>1368.57</v>
      </c>
      <c r="N28" s="55">
        <f t="shared" si="7"/>
        <v>296.58999999999997</v>
      </c>
    </row>
    <row r="29" spans="1:14" x14ac:dyDescent="0.35">
      <c r="A29" s="1"/>
      <c r="B29" s="11"/>
      <c r="C29" s="27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</row>
    <row r="30" spans="1:14" x14ac:dyDescent="0.35">
      <c r="A30" s="66" t="s">
        <v>20</v>
      </c>
      <c r="B30" s="9" t="s">
        <v>29</v>
      </c>
      <c r="C30" s="35">
        <v>5.96</v>
      </c>
      <c r="D30" s="35">
        <v>5.96</v>
      </c>
      <c r="E30" s="35">
        <v>5.96</v>
      </c>
      <c r="F30" s="35">
        <v>5.96</v>
      </c>
      <c r="G30" s="35">
        <v>5.96</v>
      </c>
      <c r="H30" s="35">
        <v>5.96</v>
      </c>
      <c r="I30" s="35">
        <v>5.96</v>
      </c>
      <c r="J30" s="35">
        <v>5.96</v>
      </c>
      <c r="K30" s="35">
        <v>5.96</v>
      </c>
      <c r="L30" s="35">
        <v>5.96</v>
      </c>
      <c r="M30" s="35">
        <v>5.96</v>
      </c>
      <c r="N30" s="42">
        <v>5.96</v>
      </c>
    </row>
    <row r="31" spans="1:14" x14ac:dyDescent="0.35">
      <c r="A31" s="66"/>
      <c r="B31" s="10" t="s">
        <v>30</v>
      </c>
      <c r="C31" s="34">
        <v>940</v>
      </c>
      <c r="D31" s="34">
        <v>132</v>
      </c>
      <c r="E31" s="34">
        <v>1274</v>
      </c>
      <c r="F31" s="34">
        <v>988</v>
      </c>
      <c r="G31" s="34">
        <v>899</v>
      </c>
      <c r="H31" s="34">
        <v>736</v>
      </c>
      <c r="I31" s="34">
        <v>297</v>
      </c>
      <c r="J31" s="34">
        <v>343</v>
      </c>
      <c r="K31" s="34">
        <v>308</v>
      </c>
      <c r="L31" s="34">
        <v>301</v>
      </c>
      <c r="M31" s="34">
        <v>368</v>
      </c>
      <c r="N31" s="43">
        <v>287</v>
      </c>
    </row>
    <row r="32" spans="1:14" x14ac:dyDescent="0.35">
      <c r="A32" s="66"/>
      <c r="B32" s="41" t="s">
        <v>12</v>
      </c>
      <c r="C32" s="49">
        <f>C30*C31</f>
        <v>5602.4</v>
      </c>
      <c r="D32" s="50">
        <f t="shared" ref="D32:N32" si="8">D30*D31</f>
        <v>786.72</v>
      </c>
      <c r="E32" s="50">
        <f t="shared" si="8"/>
        <v>7593.04</v>
      </c>
      <c r="F32" s="50">
        <f t="shared" si="8"/>
        <v>5888.48</v>
      </c>
      <c r="G32" s="50">
        <f t="shared" si="8"/>
        <v>5358.04</v>
      </c>
      <c r="H32" s="50">
        <f t="shared" si="8"/>
        <v>4386.5600000000004</v>
      </c>
      <c r="I32" s="50">
        <f t="shared" si="8"/>
        <v>1770.12</v>
      </c>
      <c r="J32" s="50">
        <f t="shared" si="8"/>
        <v>2044.28</v>
      </c>
      <c r="K32" s="50">
        <f t="shared" si="8"/>
        <v>1835.68</v>
      </c>
      <c r="L32" s="50">
        <f t="shared" si="8"/>
        <v>1793.96</v>
      </c>
      <c r="M32" s="50">
        <f t="shared" si="8"/>
        <v>2193.2800000000002</v>
      </c>
      <c r="N32" s="51">
        <f t="shared" si="8"/>
        <v>1710.52</v>
      </c>
    </row>
    <row r="33" spans="1:14" x14ac:dyDescent="0.35">
      <c r="A33" s="66"/>
      <c r="B33" s="48" t="s">
        <v>13</v>
      </c>
      <c r="C33" s="31">
        <v>560.24</v>
      </c>
      <c r="D33" s="32">
        <v>78.672000000000011</v>
      </c>
      <c r="E33" s="32">
        <v>759.30400000000009</v>
      </c>
      <c r="F33" s="32">
        <v>294.42399999999998</v>
      </c>
      <c r="G33" s="32">
        <v>267.90199999999999</v>
      </c>
      <c r="H33" s="32">
        <v>219.32800000000003</v>
      </c>
      <c r="I33" s="32">
        <v>88.506</v>
      </c>
      <c r="J33" s="32">
        <v>102.214</v>
      </c>
      <c r="K33" s="32">
        <v>91.784000000000006</v>
      </c>
      <c r="L33" s="32">
        <v>179.39600000000002</v>
      </c>
      <c r="M33" s="32">
        <v>219.32800000000003</v>
      </c>
      <c r="N33" s="33">
        <v>171.05200000000002</v>
      </c>
    </row>
    <row r="34" spans="1:14" x14ac:dyDescent="0.35">
      <c r="A34" s="66"/>
      <c r="B34" s="48" t="s">
        <v>14</v>
      </c>
      <c r="C34" s="37">
        <v>1077.3335</v>
      </c>
      <c r="D34" s="38">
        <v>133.08400000000003</v>
      </c>
      <c r="E34" s="38">
        <v>1324.38</v>
      </c>
      <c r="F34" s="38">
        <v>1110.1815000000001</v>
      </c>
      <c r="G34" s="38">
        <v>984.65649999999994</v>
      </c>
      <c r="H34" s="38">
        <v>773.85350000000005</v>
      </c>
      <c r="I34" s="38">
        <v>629.03400000000011</v>
      </c>
      <c r="J34" s="38">
        <v>727.12500000000011</v>
      </c>
      <c r="K34" s="38">
        <v>664.11050000000012</v>
      </c>
      <c r="L34" s="38">
        <v>643.99750000000006</v>
      </c>
      <c r="M34" s="38">
        <v>546.75400000000002</v>
      </c>
      <c r="N34" s="39">
        <v>611.50350000000014</v>
      </c>
    </row>
    <row r="35" spans="1:14" x14ac:dyDescent="0.35">
      <c r="A35" s="66"/>
      <c r="B35" s="52" t="s">
        <v>15</v>
      </c>
      <c r="C35" s="53">
        <f>C32-C33-C34</f>
        <v>3964.8265000000001</v>
      </c>
      <c r="D35" s="54">
        <f t="shared" ref="D35:N35" si="9">D32-D33-D34</f>
        <v>574.96399999999994</v>
      </c>
      <c r="E35" s="54">
        <f t="shared" si="9"/>
        <v>5509.3559999999998</v>
      </c>
      <c r="F35" s="54">
        <f t="shared" si="9"/>
        <v>4483.8744999999999</v>
      </c>
      <c r="G35" s="54">
        <f t="shared" si="9"/>
        <v>4105.4814999999999</v>
      </c>
      <c r="H35" s="54">
        <f t="shared" si="9"/>
        <v>3393.3784999999998</v>
      </c>
      <c r="I35" s="54">
        <f t="shared" si="9"/>
        <v>1052.5799999999997</v>
      </c>
      <c r="J35" s="54">
        <f t="shared" si="9"/>
        <v>1214.9409999999998</v>
      </c>
      <c r="K35" s="54">
        <f t="shared" si="9"/>
        <v>1079.7855</v>
      </c>
      <c r="L35" s="54">
        <f t="shared" si="9"/>
        <v>970.56650000000002</v>
      </c>
      <c r="M35" s="54">
        <f t="shared" si="9"/>
        <v>1427.1980000000003</v>
      </c>
      <c r="N35" s="55">
        <f t="shared" si="9"/>
        <v>927.9644999999997</v>
      </c>
    </row>
    <row r="36" spans="1:14" x14ac:dyDescent="0.35">
      <c r="A36" s="1"/>
      <c r="B36" s="11"/>
      <c r="C36" s="27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x14ac:dyDescent="0.35">
      <c r="A37" s="66" t="s">
        <v>21</v>
      </c>
      <c r="B37" s="9" t="s">
        <v>29</v>
      </c>
      <c r="C37" s="35">
        <v>5.39</v>
      </c>
      <c r="D37" s="35">
        <v>5.39</v>
      </c>
      <c r="E37" s="35">
        <v>5.39</v>
      </c>
      <c r="F37" s="35">
        <v>5.39</v>
      </c>
      <c r="G37" s="35">
        <v>5.39</v>
      </c>
      <c r="H37" s="35">
        <v>5.39</v>
      </c>
      <c r="I37" s="35">
        <v>5.39</v>
      </c>
      <c r="J37" s="35">
        <v>5.39</v>
      </c>
      <c r="K37" s="35">
        <v>5.39</v>
      </c>
      <c r="L37" s="35">
        <v>5.39</v>
      </c>
      <c r="M37" s="35">
        <v>5.39</v>
      </c>
      <c r="N37" s="42">
        <v>5.39</v>
      </c>
    </row>
    <row r="38" spans="1:14" x14ac:dyDescent="0.35">
      <c r="A38" s="66"/>
      <c r="B38" s="10" t="s">
        <v>30</v>
      </c>
      <c r="C38" s="34">
        <v>386</v>
      </c>
      <c r="D38" s="34">
        <v>263</v>
      </c>
      <c r="E38" s="34">
        <v>235</v>
      </c>
      <c r="F38" s="34">
        <v>147</v>
      </c>
      <c r="G38" s="34">
        <v>95</v>
      </c>
      <c r="H38" s="34">
        <v>109</v>
      </c>
      <c r="I38" s="34">
        <v>64</v>
      </c>
      <c r="J38" s="34">
        <v>77</v>
      </c>
      <c r="K38" s="34">
        <v>59</v>
      </c>
      <c r="L38" s="34">
        <v>93</v>
      </c>
      <c r="M38" s="34">
        <v>238</v>
      </c>
      <c r="N38" s="43">
        <v>73</v>
      </c>
    </row>
    <row r="39" spans="1:14" x14ac:dyDescent="0.35">
      <c r="A39" s="66"/>
      <c r="B39" s="41" t="s">
        <v>12</v>
      </c>
      <c r="C39" s="49">
        <f>C37*C38</f>
        <v>2080.54</v>
      </c>
      <c r="D39" s="50">
        <f t="shared" ref="D39:N39" si="10">D37*D38</f>
        <v>1417.57</v>
      </c>
      <c r="E39" s="50">
        <f t="shared" si="10"/>
        <v>1266.6499999999999</v>
      </c>
      <c r="F39" s="50">
        <f t="shared" si="10"/>
        <v>792.32999999999993</v>
      </c>
      <c r="G39" s="50">
        <f t="shared" si="10"/>
        <v>512.04999999999995</v>
      </c>
      <c r="H39" s="50">
        <f t="shared" si="10"/>
        <v>587.51</v>
      </c>
      <c r="I39" s="50">
        <f t="shared" si="10"/>
        <v>344.96</v>
      </c>
      <c r="J39" s="50">
        <f t="shared" si="10"/>
        <v>415.03</v>
      </c>
      <c r="K39" s="50">
        <f t="shared" si="10"/>
        <v>318.01</v>
      </c>
      <c r="L39" s="50">
        <f t="shared" si="10"/>
        <v>501.27</v>
      </c>
      <c r="M39" s="50">
        <f t="shared" si="10"/>
        <v>1282.82</v>
      </c>
      <c r="N39" s="51">
        <f t="shared" si="10"/>
        <v>393.46999999999997</v>
      </c>
    </row>
    <row r="40" spans="1:14" x14ac:dyDescent="0.35">
      <c r="A40" s="66"/>
      <c r="B40" s="48" t="s">
        <v>13</v>
      </c>
      <c r="C40" s="31">
        <v>208.054</v>
      </c>
      <c r="D40" s="32">
        <v>141.75700000000001</v>
      </c>
      <c r="E40" s="32">
        <v>126.66499999999999</v>
      </c>
      <c r="F40" s="32">
        <v>39.616500000000002</v>
      </c>
      <c r="G40" s="32">
        <v>25.602499999999999</v>
      </c>
      <c r="H40" s="32">
        <v>29.375500000000002</v>
      </c>
      <c r="I40" s="32">
        <v>17.248000000000001</v>
      </c>
      <c r="J40" s="32">
        <v>20.7515</v>
      </c>
      <c r="K40" s="32">
        <v>15.900500000000001</v>
      </c>
      <c r="L40" s="32">
        <v>50.127000000000002</v>
      </c>
      <c r="M40" s="32">
        <v>128.28200000000001</v>
      </c>
      <c r="N40" s="33">
        <v>39.347000000000001</v>
      </c>
    </row>
    <row r="41" spans="1:14" x14ac:dyDescent="0.35">
      <c r="A41" s="66"/>
      <c r="B41" s="48" t="s">
        <v>14</v>
      </c>
      <c r="C41" s="37">
        <v>416.108</v>
      </c>
      <c r="D41" s="38">
        <v>283.51400000000001</v>
      </c>
      <c r="E41" s="38">
        <v>253.32999999999998</v>
      </c>
      <c r="F41" s="38">
        <v>158.46600000000001</v>
      </c>
      <c r="G41" s="38">
        <v>102.41</v>
      </c>
      <c r="H41" s="38">
        <v>117.50200000000001</v>
      </c>
      <c r="I41" s="38">
        <v>68.992000000000004</v>
      </c>
      <c r="J41" s="38">
        <v>83.006</v>
      </c>
      <c r="K41" s="38">
        <v>63.602000000000004</v>
      </c>
      <c r="L41" s="38">
        <v>100.254</v>
      </c>
      <c r="M41" s="38">
        <v>256.56400000000002</v>
      </c>
      <c r="N41" s="39">
        <v>78.694000000000003</v>
      </c>
    </row>
    <row r="42" spans="1:14" x14ac:dyDescent="0.35">
      <c r="A42" s="66"/>
      <c r="B42" s="52" t="s">
        <v>15</v>
      </c>
      <c r="C42" s="53">
        <f>C39-C40-C41</f>
        <v>1456.3779999999999</v>
      </c>
      <c r="D42" s="54">
        <f t="shared" ref="D42:N42" si="11">D39-D40-D41</f>
        <v>992.29899999999986</v>
      </c>
      <c r="E42" s="54">
        <f t="shared" si="11"/>
        <v>886.65499999999997</v>
      </c>
      <c r="F42" s="54">
        <f t="shared" si="11"/>
        <v>594.24749999999995</v>
      </c>
      <c r="G42" s="54">
        <f t="shared" si="11"/>
        <v>384.03749999999991</v>
      </c>
      <c r="H42" s="54">
        <f t="shared" si="11"/>
        <v>440.63249999999999</v>
      </c>
      <c r="I42" s="54">
        <f t="shared" si="11"/>
        <v>258.71999999999997</v>
      </c>
      <c r="J42" s="54">
        <f t="shared" si="11"/>
        <v>311.27249999999992</v>
      </c>
      <c r="K42" s="54">
        <f t="shared" si="11"/>
        <v>238.50749999999996</v>
      </c>
      <c r="L42" s="54">
        <f t="shared" si="11"/>
        <v>350.88899999999995</v>
      </c>
      <c r="M42" s="54">
        <f t="shared" si="11"/>
        <v>897.97399999999993</v>
      </c>
      <c r="N42" s="55">
        <f t="shared" si="11"/>
        <v>275.42899999999997</v>
      </c>
    </row>
    <row r="43" spans="1:14" x14ac:dyDescent="0.35">
      <c r="A43" s="1"/>
      <c r="B43" s="11"/>
      <c r="C43" s="27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</row>
    <row r="44" spans="1:14" x14ac:dyDescent="0.35">
      <c r="A44" s="66" t="s">
        <v>22</v>
      </c>
      <c r="B44" s="9" t="s">
        <v>29</v>
      </c>
      <c r="C44" s="35">
        <v>5.52</v>
      </c>
      <c r="D44" s="35">
        <v>5.52</v>
      </c>
      <c r="E44" s="35">
        <v>5.52</v>
      </c>
      <c r="F44" s="35">
        <v>5.52</v>
      </c>
      <c r="G44" s="35">
        <v>5.52</v>
      </c>
      <c r="H44" s="35">
        <v>5.52</v>
      </c>
      <c r="I44" s="35">
        <v>5.52</v>
      </c>
      <c r="J44" s="35">
        <v>5.52</v>
      </c>
      <c r="K44" s="35">
        <v>5.52</v>
      </c>
      <c r="L44" s="35">
        <v>5.52</v>
      </c>
      <c r="M44" s="35">
        <v>5.52</v>
      </c>
      <c r="N44" s="42">
        <v>5.52</v>
      </c>
    </row>
    <row r="45" spans="1:14" x14ac:dyDescent="0.35">
      <c r="A45" s="66"/>
      <c r="B45" s="10" t="s">
        <v>30</v>
      </c>
      <c r="C45" s="34">
        <v>786</v>
      </c>
      <c r="D45" s="34">
        <v>1080</v>
      </c>
      <c r="E45" s="34">
        <v>924</v>
      </c>
      <c r="F45" s="34">
        <v>719</v>
      </c>
      <c r="G45" s="34">
        <v>659</v>
      </c>
      <c r="H45" s="34">
        <v>703</v>
      </c>
      <c r="I45" s="34">
        <v>686</v>
      </c>
      <c r="J45" s="34">
        <v>632</v>
      </c>
      <c r="K45" s="34">
        <v>777</v>
      </c>
      <c r="L45" s="34">
        <v>712</v>
      </c>
      <c r="M45" s="34">
        <v>1132</v>
      </c>
      <c r="N45" s="43">
        <v>681</v>
      </c>
    </row>
    <row r="46" spans="1:14" x14ac:dyDescent="0.35">
      <c r="A46" s="66"/>
      <c r="B46" s="41" t="s">
        <v>12</v>
      </c>
      <c r="C46" s="49">
        <f>C44*C45</f>
        <v>4338.7199999999993</v>
      </c>
      <c r="D46" s="50">
        <f t="shared" ref="D46:N46" si="12">D44*D45</f>
        <v>5961.5999999999995</v>
      </c>
      <c r="E46" s="50">
        <f t="shared" si="12"/>
        <v>5100.4799999999996</v>
      </c>
      <c r="F46" s="50">
        <f t="shared" si="12"/>
        <v>3968.8799999999997</v>
      </c>
      <c r="G46" s="50">
        <f t="shared" si="12"/>
        <v>3637.68</v>
      </c>
      <c r="H46" s="50">
        <f t="shared" si="12"/>
        <v>3880.5599999999995</v>
      </c>
      <c r="I46" s="50">
        <f t="shared" si="12"/>
        <v>3786.72</v>
      </c>
      <c r="J46" s="50">
        <f t="shared" si="12"/>
        <v>3488.64</v>
      </c>
      <c r="K46" s="50">
        <f t="shared" si="12"/>
        <v>4289.04</v>
      </c>
      <c r="L46" s="50">
        <f t="shared" si="12"/>
        <v>3930.24</v>
      </c>
      <c r="M46" s="50">
        <f t="shared" si="12"/>
        <v>6248.6399999999994</v>
      </c>
      <c r="N46" s="51">
        <f t="shared" si="12"/>
        <v>3759.12</v>
      </c>
    </row>
    <row r="47" spans="1:14" x14ac:dyDescent="0.35">
      <c r="A47" s="66"/>
      <c r="B47" s="48" t="s">
        <v>13</v>
      </c>
      <c r="C47" s="31">
        <v>253.72</v>
      </c>
      <c r="D47" s="32">
        <v>110.1</v>
      </c>
      <c r="E47" s="32">
        <v>314.19</v>
      </c>
      <c r="F47" s="32">
        <v>198.44399999999999</v>
      </c>
      <c r="G47" s="32">
        <v>181.88400000000001</v>
      </c>
      <c r="H47" s="32">
        <v>194.02799999999999</v>
      </c>
      <c r="I47" s="32">
        <v>189.33600000000001</v>
      </c>
      <c r="J47" s="32">
        <v>174.43200000000002</v>
      </c>
      <c r="K47" s="32">
        <v>214.452</v>
      </c>
      <c r="L47" s="32">
        <v>393.024</v>
      </c>
      <c r="M47" s="32">
        <v>624.86400000000003</v>
      </c>
      <c r="N47" s="33">
        <v>375.91200000000003</v>
      </c>
    </row>
    <row r="48" spans="1:14" x14ac:dyDescent="0.35">
      <c r="A48" s="66"/>
      <c r="B48" s="48" t="s">
        <v>14</v>
      </c>
      <c r="C48" s="37">
        <v>867.74399999999991</v>
      </c>
      <c r="D48" s="38">
        <v>1192.32</v>
      </c>
      <c r="E48" s="38">
        <v>1020.096</v>
      </c>
      <c r="F48" s="38">
        <v>793.77599999999995</v>
      </c>
      <c r="G48" s="38">
        <v>727.53600000000006</v>
      </c>
      <c r="H48" s="38">
        <v>776.11199999999997</v>
      </c>
      <c r="I48" s="38">
        <v>757.34400000000005</v>
      </c>
      <c r="J48" s="38">
        <v>697.72800000000007</v>
      </c>
      <c r="K48" s="38">
        <v>857.80799999999999</v>
      </c>
      <c r="L48" s="38">
        <v>786.048</v>
      </c>
      <c r="M48" s="38">
        <v>1249.7280000000001</v>
      </c>
      <c r="N48" s="39">
        <v>751.82400000000007</v>
      </c>
    </row>
    <row r="49" spans="1:14" x14ac:dyDescent="0.35">
      <c r="A49" s="66"/>
      <c r="B49" s="52" t="s">
        <v>15</v>
      </c>
      <c r="C49" s="53">
        <f>C46-C47-C48</f>
        <v>3217.2559999999994</v>
      </c>
      <c r="D49" s="54">
        <f t="shared" ref="D49:N49" si="13">D46-D47-D48</f>
        <v>4659.1799999999994</v>
      </c>
      <c r="E49" s="54">
        <f t="shared" si="13"/>
        <v>3766.194</v>
      </c>
      <c r="F49" s="54">
        <f t="shared" si="13"/>
        <v>2976.66</v>
      </c>
      <c r="G49" s="54">
        <f t="shared" si="13"/>
        <v>2728.2599999999998</v>
      </c>
      <c r="H49" s="54">
        <f t="shared" si="13"/>
        <v>2910.4199999999996</v>
      </c>
      <c r="I49" s="54">
        <f t="shared" si="13"/>
        <v>2840.04</v>
      </c>
      <c r="J49" s="54">
        <f t="shared" si="13"/>
        <v>2616.4799999999996</v>
      </c>
      <c r="K49" s="54">
        <f t="shared" si="13"/>
        <v>3216.7799999999997</v>
      </c>
      <c r="L49" s="54">
        <f t="shared" si="13"/>
        <v>2751.1679999999997</v>
      </c>
      <c r="M49" s="54">
        <f t="shared" si="13"/>
        <v>4374.0479999999998</v>
      </c>
      <c r="N49" s="55">
        <f t="shared" si="13"/>
        <v>2631.3839999999996</v>
      </c>
    </row>
    <row r="50" spans="1:14" x14ac:dyDescent="0.35">
      <c r="A50" s="1"/>
      <c r="B50" s="11"/>
      <c r="C50" s="27"/>
      <c r="D50" s="6"/>
      <c r="E50" s="6"/>
      <c r="F50" s="6"/>
      <c r="G50" s="6"/>
      <c r="H50" s="6"/>
      <c r="I50" s="6"/>
      <c r="J50" s="6"/>
      <c r="K50" s="6"/>
      <c r="L50" s="6"/>
      <c r="M50" s="6"/>
      <c r="N50" s="7"/>
    </row>
    <row r="51" spans="1:14" x14ac:dyDescent="0.35">
      <c r="A51" s="66" t="s">
        <v>23</v>
      </c>
      <c r="B51" s="9" t="s">
        <v>29</v>
      </c>
      <c r="C51" s="35">
        <v>5.64</v>
      </c>
      <c r="D51" s="35">
        <v>5.64</v>
      </c>
      <c r="E51" s="35">
        <v>5.64</v>
      </c>
      <c r="F51" s="35">
        <v>5.64</v>
      </c>
      <c r="G51" s="35">
        <v>5.64</v>
      </c>
      <c r="H51" s="35">
        <v>5.64</v>
      </c>
      <c r="I51" s="35">
        <v>5.64</v>
      </c>
      <c r="J51" s="35">
        <v>5.64</v>
      </c>
      <c r="K51" s="35">
        <v>5.64</v>
      </c>
      <c r="L51" s="35">
        <v>5.64</v>
      </c>
      <c r="M51" s="35">
        <v>5.64</v>
      </c>
      <c r="N51" s="42">
        <v>5.64</v>
      </c>
    </row>
    <row r="52" spans="1:14" x14ac:dyDescent="0.35">
      <c r="A52" s="66"/>
      <c r="B52" s="10" t="s">
        <v>30</v>
      </c>
      <c r="C52" s="34">
        <v>204</v>
      </c>
      <c r="D52" s="34">
        <v>407</v>
      </c>
      <c r="E52" s="34">
        <v>199</v>
      </c>
      <c r="F52" s="34">
        <v>162</v>
      </c>
      <c r="G52" s="34">
        <v>132</v>
      </c>
      <c r="H52" s="34">
        <v>143</v>
      </c>
      <c r="I52" s="34">
        <v>192</v>
      </c>
      <c r="J52" s="34">
        <v>157</v>
      </c>
      <c r="K52" s="34">
        <v>279</v>
      </c>
      <c r="L52" s="34">
        <v>354</v>
      </c>
      <c r="M52" s="34">
        <v>116</v>
      </c>
      <c r="N52" s="43">
        <v>386</v>
      </c>
    </row>
    <row r="53" spans="1:14" x14ac:dyDescent="0.35">
      <c r="A53" s="66"/>
      <c r="B53" s="41" t="s">
        <v>12</v>
      </c>
      <c r="C53" s="49">
        <f>C51*C52</f>
        <v>1150.56</v>
      </c>
      <c r="D53" s="50">
        <f t="shared" ref="D53:N53" si="14">D51*D52</f>
        <v>2295.48</v>
      </c>
      <c r="E53" s="50">
        <f t="shared" si="14"/>
        <v>1122.3599999999999</v>
      </c>
      <c r="F53" s="50">
        <f t="shared" si="14"/>
        <v>913.68</v>
      </c>
      <c r="G53" s="50">
        <f t="shared" si="14"/>
        <v>744.4799999999999</v>
      </c>
      <c r="H53" s="50">
        <f t="shared" si="14"/>
        <v>806.52</v>
      </c>
      <c r="I53" s="50">
        <f t="shared" si="14"/>
        <v>1082.8799999999999</v>
      </c>
      <c r="J53" s="50">
        <f t="shared" si="14"/>
        <v>885.4799999999999</v>
      </c>
      <c r="K53" s="50">
        <f t="shared" si="14"/>
        <v>1573.56</v>
      </c>
      <c r="L53" s="50">
        <f t="shared" si="14"/>
        <v>1996.56</v>
      </c>
      <c r="M53" s="50">
        <f t="shared" si="14"/>
        <v>654.24</v>
      </c>
      <c r="N53" s="51">
        <f t="shared" si="14"/>
        <v>2177.04</v>
      </c>
    </row>
    <row r="54" spans="1:14" x14ac:dyDescent="0.35">
      <c r="A54" s="66"/>
      <c r="B54" s="48" t="s">
        <v>13</v>
      </c>
      <c r="C54" s="31">
        <v>115.056</v>
      </c>
      <c r="D54" s="32">
        <v>229.548</v>
      </c>
      <c r="E54" s="32">
        <v>112.23599999999999</v>
      </c>
      <c r="F54" s="32">
        <v>45.683999999999997</v>
      </c>
      <c r="G54" s="32">
        <v>37.223999999999997</v>
      </c>
      <c r="H54" s="32">
        <v>40.326000000000001</v>
      </c>
      <c r="I54" s="32">
        <v>54.143999999999998</v>
      </c>
      <c r="J54" s="32">
        <v>44.274000000000001</v>
      </c>
      <c r="K54" s="32">
        <v>78.677999999999997</v>
      </c>
      <c r="L54" s="32">
        <v>199.65600000000001</v>
      </c>
      <c r="M54" s="32">
        <v>65.424000000000007</v>
      </c>
      <c r="N54" s="33">
        <v>217.70400000000001</v>
      </c>
    </row>
    <row r="55" spans="1:14" x14ac:dyDescent="0.35">
      <c r="A55" s="66"/>
      <c r="B55" s="48" t="s">
        <v>14</v>
      </c>
      <c r="C55" s="37">
        <v>230.11199999999999</v>
      </c>
      <c r="D55" s="38">
        <v>459.096</v>
      </c>
      <c r="E55" s="38">
        <v>224.47199999999998</v>
      </c>
      <c r="F55" s="38">
        <v>182.73599999999999</v>
      </c>
      <c r="G55" s="38">
        <v>148.89599999999999</v>
      </c>
      <c r="H55" s="38">
        <v>161.304</v>
      </c>
      <c r="I55" s="38">
        <v>216.57599999999999</v>
      </c>
      <c r="J55" s="38">
        <v>177.096</v>
      </c>
      <c r="K55" s="38">
        <v>314.71199999999999</v>
      </c>
      <c r="L55" s="38">
        <v>399.31200000000001</v>
      </c>
      <c r="M55" s="38">
        <v>130.84800000000001</v>
      </c>
      <c r="N55" s="39">
        <v>435.40800000000002</v>
      </c>
    </row>
    <row r="56" spans="1:14" x14ac:dyDescent="0.35">
      <c r="A56" s="66"/>
      <c r="B56" s="52" t="s">
        <v>15</v>
      </c>
      <c r="C56" s="53">
        <f>C53-C54-C55</f>
        <v>805.39199999999994</v>
      </c>
      <c r="D56" s="54">
        <f t="shared" ref="D56:N56" si="15">D53-D54-D55</f>
        <v>1606.8359999999998</v>
      </c>
      <c r="E56" s="54">
        <f t="shared" si="15"/>
        <v>785.65199999999993</v>
      </c>
      <c r="F56" s="54">
        <f t="shared" si="15"/>
        <v>685.26</v>
      </c>
      <c r="G56" s="54">
        <f t="shared" si="15"/>
        <v>558.3599999999999</v>
      </c>
      <c r="H56" s="54">
        <f t="shared" si="15"/>
        <v>604.89</v>
      </c>
      <c r="I56" s="54">
        <f t="shared" si="15"/>
        <v>812.15999999999985</v>
      </c>
      <c r="J56" s="54">
        <f t="shared" si="15"/>
        <v>664.1099999999999</v>
      </c>
      <c r="K56" s="54">
        <f t="shared" si="15"/>
        <v>1180.17</v>
      </c>
      <c r="L56" s="54">
        <f t="shared" si="15"/>
        <v>1397.5920000000001</v>
      </c>
      <c r="M56" s="54">
        <f t="shared" si="15"/>
        <v>457.96800000000002</v>
      </c>
      <c r="N56" s="55">
        <f t="shared" si="15"/>
        <v>1523.9279999999999</v>
      </c>
    </row>
    <row r="57" spans="1:14" x14ac:dyDescent="0.35">
      <c r="A57" s="1"/>
      <c r="B57" s="11"/>
      <c r="C57" s="27"/>
      <c r="D57" s="6"/>
      <c r="E57" s="6"/>
      <c r="F57" s="6"/>
      <c r="G57" s="6"/>
      <c r="H57" s="6"/>
      <c r="I57" s="6"/>
      <c r="J57" s="6"/>
      <c r="K57" s="6"/>
      <c r="L57" s="6"/>
      <c r="M57" s="6"/>
      <c r="N57" s="7"/>
    </row>
    <row r="58" spans="1:14" x14ac:dyDescent="0.35">
      <c r="A58" s="66" t="s">
        <v>24</v>
      </c>
      <c r="B58" s="9" t="s">
        <v>29</v>
      </c>
      <c r="C58" s="35">
        <v>7.21</v>
      </c>
      <c r="D58" s="35">
        <v>7.21</v>
      </c>
      <c r="E58" s="35">
        <v>7.21</v>
      </c>
      <c r="F58" s="35">
        <v>7.21</v>
      </c>
      <c r="G58" s="35">
        <v>7.21</v>
      </c>
      <c r="H58" s="35">
        <v>7.21</v>
      </c>
      <c r="I58" s="35">
        <v>7.21</v>
      </c>
      <c r="J58" s="35">
        <v>7.21</v>
      </c>
      <c r="K58" s="35">
        <v>7.21</v>
      </c>
      <c r="L58" s="35">
        <v>7.21</v>
      </c>
      <c r="M58" s="35">
        <v>7.21</v>
      </c>
      <c r="N58" s="42">
        <v>7.21</v>
      </c>
    </row>
    <row r="59" spans="1:14" x14ac:dyDescent="0.35">
      <c r="A59" s="66"/>
      <c r="B59" s="10" t="s">
        <v>30</v>
      </c>
      <c r="C59" s="34">
        <v>906</v>
      </c>
      <c r="D59" s="34">
        <v>684</v>
      </c>
      <c r="E59" s="34">
        <v>886</v>
      </c>
      <c r="F59" s="34">
        <v>740</v>
      </c>
      <c r="G59" s="34">
        <v>591</v>
      </c>
      <c r="H59" s="34">
        <v>641</v>
      </c>
      <c r="I59" s="34">
        <v>971</v>
      </c>
      <c r="J59" s="34">
        <v>1113</v>
      </c>
      <c r="K59" s="34">
        <v>1274</v>
      </c>
      <c r="L59" s="34">
        <v>1409</v>
      </c>
      <c r="M59" s="34">
        <v>461</v>
      </c>
      <c r="N59" s="43">
        <v>1134</v>
      </c>
    </row>
    <row r="60" spans="1:14" x14ac:dyDescent="0.35">
      <c r="A60" s="66"/>
      <c r="B60" s="41" t="s">
        <v>12</v>
      </c>
      <c r="C60" s="49">
        <f>C58*C59</f>
        <v>6532.26</v>
      </c>
      <c r="D60" s="50">
        <f t="shared" ref="D60:N60" si="16">D58*D59</f>
        <v>4931.6400000000003</v>
      </c>
      <c r="E60" s="50">
        <f t="shared" si="16"/>
        <v>6388.06</v>
      </c>
      <c r="F60" s="50">
        <f t="shared" si="16"/>
        <v>5335.4</v>
      </c>
      <c r="G60" s="50">
        <f t="shared" si="16"/>
        <v>4261.1099999999997</v>
      </c>
      <c r="H60" s="50">
        <f t="shared" si="16"/>
        <v>4621.6099999999997</v>
      </c>
      <c r="I60" s="50">
        <f t="shared" si="16"/>
        <v>7000.91</v>
      </c>
      <c r="J60" s="50">
        <f t="shared" si="16"/>
        <v>8024.73</v>
      </c>
      <c r="K60" s="50">
        <f t="shared" si="16"/>
        <v>9185.5399999999991</v>
      </c>
      <c r="L60" s="50">
        <f t="shared" si="16"/>
        <v>10158.89</v>
      </c>
      <c r="M60" s="50">
        <f t="shared" si="16"/>
        <v>3323.81</v>
      </c>
      <c r="N60" s="51">
        <f t="shared" si="16"/>
        <v>8176.14</v>
      </c>
    </row>
    <row r="61" spans="1:14" x14ac:dyDescent="0.35">
      <c r="A61" s="66"/>
      <c r="B61" s="48" t="s">
        <v>13</v>
      </c>
      <c r="C61" s="31">
        <v>653.22600000000011</v>
      </c>
      <c r="D61" s="32">
        <v>493.16400000000004</v>
      </c>
      <c r="E61" s="32">
        <v>638.80600000000004</v>
      </c>
      <c r="F61" s="32">
        <v>266.77</v>
      </c>
      <c r="G61" s="32">
        <v>213.05549999999999</v>
      </c>
      <c r="H61" s="32">
        <v>231.0805</v>
      </c>
      <c r="I61" s="32">
        <v>350.0455</v>
      </c>
      <c r="J61" s="32">
        <v>401.23649999999998</v>
      </c>
      <c r="K61" s="32">
        <v>459.27699999999999</v>
      </c>
      <c r="L61" s="32">
        <v>1015.889</v>
      </c>
      <c r="M61" s="32">
        <v>332.38100000000003</v>
      </c>
      <c r="N61" s="33">
        <v>817.61400000000003</v>
      </c>
    </row>
    <row r="62" spans="1:14" x14ac:dyDescent="0.35">
      <c r="A62" s="66"/>
      <c r="B62" s="48" t="s">
        <v>14</v>
      </c>
      <c r="C62" s="37">
        <v>3435.5370000000003</v>
      </c>
      <c r="D62" s="38">
        <v>1080.3910000000003</v>
      </c>
      <c r="E62" s="38">
        <v>3878.6465000000003</v>
      </c>
      <c r="F62" s="38">
        <v>3053.0790000000006</v>
      </c>
      <c r="G62" s="38">
        <v>2695.0335</v>
      </c>
      <c r="H62" s="38">
        <v>2773.4880000000007</v>
      </c>
      <c r="I62" s="38">
        <v>2453.0305000000003</v>
      </c>
      <c r="J62" s="38">
        <v>2635.7844999999998</v>
      </c>
      <c r="K62" s="38">
        <v>2989.3865000000001</v>
      </c>
      <c r="L62" s="38">
        <v>3217.3455000000008</v>
      </c>
      <c r="M62" s="38">
        <v>905.87050000000022</v>
      </c>
      <c r="N62" s="39">
        <v>2659.5480000000007</v>
      </c>
    </row>
    <row r="63" spans="1:14" x14ac:dyDescent="0.35">
      <c r="A63" s="66"/>
      <c r="B63" s="52" t="s">
        <v>15</v>
      </c>
      <c r="C63" s="53">
        <f>C60-C61-C62</f>
        <v>2443.4969999999994</v>
      </c>
      <c r="D63" s="54">
        <f t="shared" ref="D63:N63" si="17">D60-D61-D62</f>
        <v>3358.085</v>
      </c>
      <c r="E63" s="54">
        <f t="shared" si="17"/>
        <v>1870.6075000000005</v>
      </c>
      <c r="F63" s="54">
        <f t="shared" si="17"/>
        <v>2015.5509999999986</v>
      </c>
      <c r="G63" s="54">
        <f t="shared" si="17"/>
        <v>1353.0209999999997</v>
      </c>
      <c r="H63" s="54">
        <f t="shared" si="17"/>
        <v>1617.0414999999989</v>
      </c>
      <c r="I63" s="54">
        <f t="shared" si="17"/>
        <v>4197.8339999999989</v>
      </c>
      <c r="J63" s="54">
        <f t="shared" si="17"/>
        <v>4987.7089999999998</v>
      </c>
      <c r="K63" s="54">
        <f t="shared" si="17"/>
        <v>5736.8764999999985</v>
      </c>
      <c r="L63" s="54">
        <f t="shared" si="17"/>
        <v>5925.6554999999989</v>
      </c>
      <c r="M63" s="54">
        <f t="shared" si="17"/>
        <v>2085.5585000000001</v>
      </c>
      <c r="N63" s="55">
        <f t="shared" si="17"/>
        <v>4698.9779999999992</v>
      </c>
    </row>
    <row r="64" spans="1:14" x14ac:dyDescent="0.35">
      <c r="A64" s="1"/>
      <c r="B64" s="11"/>
      <c r="C64" s="27"/>
      <c r="D64" s="6"/>
      <c r="E64" s="6"/>
      <c r="F64" s="6"/>
      <c r="G64" s="6"/>
      <c r="H64" s="6"/>
      <c r="I64" s="6"/>
      <c r="J64" s="6"/>
      <c r="K64" s="6"/>
      <c r="L64" s="6"/>
      <c r="M64" s="6"/>
      <c r="N64" s="7"/>
    </row>
    <row r="65" spans="1:14" x14ac:dyDescent="0.35">
      <c r="A65" s="66" t="s">
        <v>25</v>
      </c>
      <c r="B65" s="12" t="s">
        <v>26</v>
      </c>
      <c r="C65" s="28">
        <f>SUM(C7,C14,C21,C28,C35,C42,C49,C56,C63)</f>
        <v>16054.267499999998</v>
      </c>
      <c r="D65" s="13">
        <f t="shared" ref="D65:N65" si="18">SUM(D7,D14,D21,D28,D35,D42,D49,D56,D63)</f>
        <v>15336.805999999997</v>
      </c>
      <c r="E65" s="13">
        <f t="shared" si="18"/>
        <v>16906.282500000001</v>
      </c>
      <c r="F65" s="13">
        <f t="shared" si="18"/>
        <v>14383.207999999999</v>
      </c>
      <c r="G65" s="13">
        <f t="shared" si="18"/>
        <v>12182.335000000003</v>
      </c>
      <c r="H65" s="13">
        <f t="shared" si="18"/>
        <v>11952.142499999998</v>
      </c>
      <c r="I65" s="13">
        <f t="shared" si="18"/>
        <v>11907.023999999998</v>
      </c>
      <c r="J65" s="13">
        <f t="shared" si="18"/>
        <v>12843.142499999998</v>
      </c>
      <c r="K65" s="13">
        <f t="shared" si="18"/>
        <v>14929.104499999998</v>
      </c>
      <c r="L65" s="13">
        <f t="shared" si="18"/>
        <v>14996.811</v>
      </c>
      <c r="M65" s="13">
        <f t="shared" si="18"/>
        <v>12612.196500000002</v>
      </c>
      <c r="N65" s="14">
        <f t="shared" si="18"/>
        <v>13050.897499999999</v>
      </c>
    </row>
    <row r="66" spans="1:14" x14ac:dyDescent="0.35">
      <c r="A66" s="66"/>
      <c r="B66" s="21" t="s">
        <v>27</v>
      </c>
      <c r="C66" s="29">
        <v>22000</v>
      </c>
      <c r="D66" s="22">
        <v>22000</v>
      </c>
      <c r="E66" s="22">
        <v>22000</v>
      </c>
      <c r="F66" s="22">
        <v>22000</v>
      </c>
      <c r="G66" s="22">
        <v>22000</v>
      </c>
      <c r="H66" s="22">
        <v>22000</v>
      </c>
      <c r="I66" s="22">
        <v>22000</v>
      </c>
      <c r="J66" s="22">
        <v>22000</v>
      </c>
      <c r="K66" s="22">
        <v>22000</v>
      </c>
      <c r="L66" s="22">
        <v>22000</v>
      </c>
      <c r="M66" s="22">
        <v>22000</v>
      </c>
      <c r="N66" s="23">
        <v>22000</v>
      </c>
    </row>
    <row r="67" spans="1:14" x14ac:dyDescent="0.35">
      <c r="A67" s="67"/>
      <c r="B67" s="62" t="s">
        <v>28</v>
      </c>
      <c r="C67" s="63">
        <f>C65-C66</f>
        <v>-5945.7325000000019</v>
      </c>
      <c r="D67" s="64">
        <f t="shared" ref="D67:N67" si="19">D65-D66</f>
        <v>-6663.1940000000031</v>
      </c>
      <c r="E67" s="64">
        <f t="shared" si="19"/>
        <v>-5093.7174999999988</v>
      </c>
      <c r="F67" s="64">
        <f t="shared" si="19"/>
        <v>-7616.7920000000013</v>
      </c>
      <c r="G67" s="64">
        <f t="shared" si="19"/>
        <v>-9817.6649999999972</v>
      </c>
      <c r="H67" s="64">
        <f t="shared" si="19"/>
        <v>-10047.857500000002</v>
      </c>
      <c r="I67" s="64">
        <f t="shared" si="19"/>
        <v>-10092.976000000002</v>
      </c>
      <c r="J67" s="64">
        <f t="shared" si="19"/>
        <v>-9156.8575000000019</v>
      </c>
      <c r="K67" s="64">
        <f t="shared" si="19"/>
        <v>-7070.8955000000024</v>
      </c>
      <c r="L67" s="64">
        <f t="shared" si="19"/>
        <v>-7003.1890000000003</v>
      </c>
      <c r="M67" s="64">
        <f t="shared" si="19"/>
        <v>-9387.8034999999982</v>
      </c>
      <c r="N67" s="65">
        <f t="shared" si="19"/>
        <v>-8949.1025000000009</v>
      </c>
    </row>
  </sheetData>
  <mergeCells count="10">
    <mergeCell ref="A2:A7"/>
    <mergeCell ref="A65:A67"/>
    <mergeCell ref="A58:A63"/>
    <mergeCell ref="A51:A56"/>
    <mergeCell ref="A44:A49"/>
    <mergeCell ref="A37:A42"/>
    <mergeCell ref="A30:A35"/>
    <mergeCell ref="A23:A28"/>
    <mergeCell ref="A16:A21"/>
    <mergeCell ref="A9:A1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N50"/>
  <sheetViews>
    <sheetView topLeftCell="D1" workbookViewId="0">
      <selection activeCell="P1" sqref="P1:R16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14" width="12.7265625" customWidth="1"/>
  </cols>
  <sheetData>
    <row r="1" spans="1:14" x14ac:dyDescent="0.3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</row>
    <row r="2" spans="1:14" x14ac:dyDescent="0.35">
      <c r="A2" s="72" t="s">
        <v>16</v>
      </c>
      <c r="B2" s="9" t="s">
        <v>12</v>
      </c>
      <c r="C2" s="24">
        <v>21</v>
      </c>
      <c r="D2" s="2">
        <v>4</v>
      </c>
      <c r="E2" s="2">
        <v>4</v>
      </c>
      <c r="F2" s="2">
        <v>31</v>
      </c>
      <c r="G2" s="2">
        <v>41</v>
      </c>
      <c r="H2" s="2">
        <v>26.9</v>
      </c>
      <c r="I2" s="2">
        <v>72.099999999999994</v>
      </c>
      <c r="J2" s="2">
        <v>78.5</v>
      </c>
      <c r="K2" s="2">
        <v>103</v>
      </c>
      <c r="L2" s="2">
        <v>105.4</v>
      </c>
      <c r="M2" s="2">
        <v>75</v>
      </c>
      <c r="N2" s="4">
        <v>89.5</v>
      </c>
    </row>
    <row r="3" spans="1:14" x14ac:dyDescent="0.35">
      <c r="A3" s="66"/>
      <c r="B3" s="10" t="s">
        <v>13</v>
      </c>
      <c r="C3" s="25">
        <v>0.7</v>
      </c>
      <c r="D3" s="3">
        <v>0</v>
      </c>
      <c r="E3" s="3">
        <v>0</v>
      </c>
      <c r="F3" s="3">
        <v>0.4</v>
      </c>
      <c r="G3" s="3">
        <v>1.26</v>
      </c>
      <c r="H3" s="3">
        <v>1.1000000000000001</v>
      </c>
      <c r="I3" s="3">
        <v>1.26</v>
      </c>
      <c r="J3" s="3">
        <v>0.01</v>
      </c>
      <c r="K3" s="3">
        <v>2.0700000000000003</v>
      </c>
      <c r="L3" s="3">
        <v>1.86</v>
      </c>
      <c r="M3" s="3">
        <v>0.74</v>
      </c>
      <c r="N3" s="5">
        <v>7.5200000000000005</v>
      </c>
    </row>
    <row r="4" spans="1:14" x14ac:dyDescent="0.35">
      <c r="A4" s="66"/>
      <c r="B4" s="10" t="s">
        <v>14</v>
      </c>
      <c r="C4" s="25">
        <v>4.2</v>
      </c>
      <c r="D4" s="3">
        <v>0.8</v>
      </c>
      <c r="E4" s="3">
        <v>0.8</v>
      </c>
      <c r="F4" s="3">
        <v>6.2</v>
      </c>
      <c r="G4" s="3">
        <v>8.2000000000000011</v>
      </c>
      <c r="H4" s="3">
        <v>5.38</v>
      </c>
      <c r="I4" s="3">
        <v>14.42</v>
      </c>
      <c r="J4" s="3">
        <v>15.700000000000001</v>
      </c>
      <c r="K4" s="3">
        <v>20.6</v>
      </c>
      <c r="L4" s="3">
        <v>21.080000000000002</v>
      </c>
      <c r="M4" s="3">
        <v>15</v>
      </c>
      <c r="N4" s="5">
        <v>17.900000000000002</v>
      </c>
    </row>
    <row r="5" spans="1:14" x14ac:dyDescent="0.35">
      <c r="A5" s="66"/>
      <c r="B5" s="15" t="s">
        <v>15</v>
      </c>
      <c r="C5" s="26">
        <f>C2-C3-C4</f>
        <v>16.100000000000001</v>
      </c>
      <c r="D5" s="16">
        <f t="shared" ref="D5:N5" si="0">D2-D3-D4</f>
        <v>3.2</v>
      </c>
      <c r="E5" s="16">
        <f t="shared" si="0"/>
        <v>3.2</v>
      </c>
      <c r="F5" s="16">
        <f t="shared" si="0"/>
        <v>24.400000000000002</v>
      </c>
      <c r="G5" s="16">
        <f t="shared" si="0"/>
        <v>31.54</v>
      </c>
      <c r="H5" s="16">
        <f t="shared" si="0"/>
        <v>20.419999999999998</v>
      </c>
      <c r="I5" s="16">
        <f t="shared" si="0"/>
        <v>56.419999999999987</v>
      </c>
      <c r="J5" s="16">
        <f t="shared" si="0"/>
        <v>62.789999999999992</v>
      </c>
      <c r="K5" s="16">
        <f t="shared" si="0"/>
        <v>80.330000000000013</v>
      </c>
      <c r="L5" s="16">
        <f t="shared" si="0"/>
        <v>82.460000000000008</v>
      </c>
      <c r="M5" s="16">
        <f t="shared" si="0"/>
        <v>59.260000000000005</v>
      </c>
      <c r="N5" s="17">
        <f t="shared" si="0"/>
        <v>64.08</v>
      </c>
    </row>
    <row r="6" spans="1:14" x14ac:dyDescent="0.35">
      <c r="A6" s="1"/>
      <c r="B6" s="11"/>
      <c r="C6" s="27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x14ac:dyDescent="0.35">
      <c r="A7" s="66" t="s">
        <v>17</v>
      </c>
      <c r="B7" s="10" t="s">
        <v>12</v>
      </c>
      <c r="C7" s="25">
        <v>3428.8999999999996</v>
      </c>
      <c r="D7" s="3">
        <v>2932.8999999999996</v>
      </c>
      <c r="E7" s="3">
        <v>3560.9</v>
      </c>
      <c r="F7" s="3">
        <v>2908.1</v>
      </c>
      <c r="G7" s="3">
        <v>2403.7000000000003</v>
      </c>
      <c r="H7" s="3">
        <v>2483.3999999999996</v>
      </c>
      <c r="I7" s="3">
        <v>2607.1</v>
      </c>
      <c r="J7" s="3">
        <v>3320.5</v>
      </c>
      <c r="K7" s="3">
        <v>3727.8</v>
      </c>
      <c r="L7" s="3">
        <v>3721.1</v>
      </c>
      <c r="M7" s="3">
        <v>3854.4</v>
      </c>
      <c r="N7" s="5">
        <v>2982.5</v>
      </c>
    </row>
    <row r="8" spans="1:14" x14ac:dyDescent="0.35">
      <c r="A8" s="66"/>
      <c r="B8" s="10" t="s">
        <v>13</v>
      </c>
      <c r="C8" s="25">
        <v>160.5</v>
      </c>
      <c r="D8" s="3">
        <v>207.33</v>
      </c>
      <c r="E8" s="3">
        <v>187.59</v>
      </c>
      <c r="F8" s="3">
        <v>64.23</v>
      </c>
      <c r="G8" s="3">
        <v>46.36</v>
      </c>
      <c r="H8" s="3">
        <v>69.030000000000015</v>
      </c>
      <c r="I8" s="3">
        <v>17.810000000000002</v>
      </c>
      <c r="J8" s="3">
        <v>40.039999999999992</v>
      </c>
      <c r="K8" s="3">
        <v>135.83999999999997</v>
      </c>
      <c r="L8" s="3">
        <v>42.649999999999991</v>
      </c>
      <c r="M8" s="3">
        <v>16.95</v>
      </c>
      <c r="N8" s="5">
        <v>41.69</v>
      </c>
    </row>
    <row r="9" spans="1:14" x14ac:dyDescent="0.35">
      <c r="A9" s="66"/>
      <c r="B9" s="10" t="s">
        <v>14</v>
      </c>
      <c r="C9" s="25">
        <v>685.78</v>
      </c>
      <c r="D9" s="3">
        <v>586.57999999999993</v>
      </c>
      <c r="E9" s="3">
        <v>712.18000000000006</v>
      </c>
      <c r="F9" s="3">
        <v>581.62</v>
      </c>
      <c r="G9" s="3">
        <v>480.74000000000007</v>
      </c>
      <c r="H9" s="3">
        <v>496.67999999999995</v>
      </c>
      <c r="I9" s="3">
        <v>521.41999999999996</v>
      </c>
      <c r="J9" s="3">
        <v>664.1</v>
      </c>
      <c r="K9" s="3">
        <v>745.56000000000006</v>
      </c>
      <c r="L9" s="3">
        <v>744.22</v>
      </c>
      <c r="M9" s="3">
        <v>770.88000000000011</v>
      </c>
      <c r="N9" s="5">
        <v>596.5</v>
      </c>
    </row>
    <row r="10" spans="1:14" x14ac:dyDescent="0.35">
      <c r="A10" s="66"/>
      <c r="B10" s="15" t="s">
        <v>15</v>
      </c>
      <c r="C10" s="26">
        <f>C7-C8-C9</f>
        <v>2582.62</v>
      </c>
      <c r="D10" s="16">
        <f t="shared" ref="D10:N10" si="1">D7-D8-D9</f>
        <v>2138.9899999999998</v>
      </c>
      <c r="E10" s="16">
        <f t="shared" si="1"/>
        <v>2661.13</v>
      </c>
      <c r="F10" s="16">
        <f t="shared" si="1"/>
        <v>2262.25</v>
      </c>
      <c r="G10" s="16">
        <f t="shared" si="1"/>
        <v>1876.6000000000001</v>
      </c>
      <c r="H10" s="16">
        <f t="shared" si="1"/>
        <v>1917.6899999999996</v>
      </c>
      <c r="I10" s="16">
        <f t="shared" si="1"/>
        <v>2067.87</v>
      </c>
      <c r="J10" s="16">
        <f t="shared" si="1"/>
        <v>2616.36</v>
      </c>
      <c r="K10" s="16">
        <f t="shared" si="1"/>
        <v>2846.4</v>
      </c>
      <c r="L10" s="16">
        <f t="shared" si="1"/>
        <v>2934.2299999999996</v>
      </c>
      <c r="M10" s="16">
        <f t="shared" si="1"/>
        <v>3066.57</v>
      </c>
      <c r="N10" s="17">
        <f t="shared" si="1"/>
        <v>2344.31</v>
      </c>
    </row>
    <row r="11" spans="1:14" x14ac:dyDescent="0.35">
      <c r="A11" s="1"/>
      <c r="B11" s="11"/>
      <c r="C11" s="27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</row>
    <row r="12" spans="1:14" x14ac:dyDescent="0.35">
      <c r="A12" s="66" t="s">
        <v>18</v>
      </c>
      <c r="B12" s="10" t="s">
        <v>12</v>
      </c>
      <c r="C12" s="25">
        <v>1581</v>
      </c>
      <c r="D12" s="3">
        <v>1397.6</v>
      </c>
      <c r="E12" s="3">
        <v>1858.8</v>
      </c>
      <c r="F12" s="3">
        <v>1456.5</v>
      </c>
      <c r="G12" s="3">
        <v>1147.7</v>
      </c>
      <c r="H12" s="3">
        <v>1087.9000000000001</v>
      </c>
      <c r="I12" s="3">
        <v>737.1</v>
      </c>
      <c r="J12" s="3">
        <v>600</v>
      </c>
      <c r="K12" s="3">
        <v>665.4</v>
      </c>
      <c r="L12" s="3">
        <v>1213.5</v>
      </c>
      <c r="M12" s="3">
        <v>1386.2000000000003</v>
      </c>
      <c r="N12" s="5">
        <v>1039.8</v>
      </c>
    </row>
    <row r="13" spans="1:14" x14ac:dyDescent="0.35">
      <c r="A13" s="66"/>
      <c r="B13" s="10" t="s">
        <v>13</v>
      </c>
      <c r="C13" s="25">
        <v>73.600000000000009</v>
      </c>
      <c r="D13" s="3">
        <v>157.87</v>
      </c>
      <c r="E13" s="3">
        <v>136.81</v>
      </c>
      <c r="F13" s="3">
        <v>58.19</v>
      </c>
      <c r="G13" s="3">
        <v>38.78</v>
      </c>
      <c r="H13" s="3">
        <v>48.78</v>
      </c>
      <c r="I13" s="3">
        <v>8.98</v>
      </c>
      <c r="J13" s="3">
        <v>2.93</v>
      </c>
      <c r="K13" s="3">
        <v>17.419999999999998</v>
      </c>
      <c r="L13" s="3">
        <v>19.489999999999998</v>
      </c>
      <c r="M13" s="3">
        <v>22.259999999999994</v>
      </c>
      <c r="N13" s="5">
        <v>17.86</v>
      </c>
    </row>
    <row r="14" spans="1:14" x14ac:dyDescent="0.35">
      <c r="A14" s="66"/>
      <c r="B14" s="10" t="s">
        <v>14</v>
      </c>
      <c r="C14" s="25">
        <v>316.20000000000005</v>
      </c>
      <c r="D14" s="3">
        <v>279.52</v>
      </c>
      <c r="E14" s="3">
        <v>371.76</v>
      </c>
      <c r="F14" s="3">
        <v>291.3</v>
      </c>
      <c r="G14" s="3">
        <v>229.54000000000002</v>
      </c>
      <c r="H14" s="3">
        <v>217.58000000000004</v>
      </c>
      <c r="I14" s="3">
        <v>147.42000000000002</v>
      </c>
      <c r="J14" s="3">
        <v>120</v>
      </c>
      <c r="K14" s="3">
        <v>133.08000000000001</v>
      </c>
      <c r="L14" s="3">
        <v>242.70000000000002</v>
      </c>
      <c r="M14" s="3">
        <v>277.24000000000007</v>
      </c>
      <c r="N14" s="5">
        <v>207.96</v>
      </c>
    </row>
    <row r="15" spans="1:14" x14ac:dyDescent="0.35">
      <c r="A15" s="66"/>
      <c r="B15" s="15" t="s">
        <v>15</v>
      </c>
      <c r="C15" s="26">
        <f>C12-C13-C14</f>
        <v>1191.2</v>
      </c>
      <c r="D15" s="16">
        <f t="shared" ref="D15:N15" si="2">D12-D13-D14</f>
        <v>960.21</v>
      </c>
      <c r="E15" s="16">
        <f t="shared" si="2"/>
        <v>1350.23</v>
      </c>
      <c r="F15" s="16">
        <f t="shared" si="2"/>
        <v>1107.01</v>
      </c>
      <c r="G15" s="16">
        <f t="shared" si="2"/>
        <v>879.38000000000011</v>
      </c>
      <c r="H15" s="16">
        <f t="shared" si="2"/>
        <v>821.54000000000008</v>
      </c>
      <c r="I15" s="16">
        <f t="shared" si="2"/>
        <v>580.70000000000005</v>
      </c>
      <c r="J15" s="16">
        <f t="shared" si="2"/>
        <v>477.07000000000005</v>
      </c>
      <c r="K15" s="16">
        <f t="shared" si="2"/>
        <v>514.9</v>
      </c>
      <c r="L15" s="16">
        <f t="shared" si="2"/>
        <v>951.31</v>
      </c>
      <c r="M15" s="16">
        <f t="shared" si="2"/>
        <v>1086.7000000000003</v>
      </c>
      <c r="N15" s="17">
        <f t="shared" si="2"/>
        <v>813.9799999999999</v>
      </c>
    </row>
    <row r="16" spans="1:14" x14ac:dyDescent="0.35">
      <c r="A16" s="1"/>
      <c r="B16" s="11"/>
      <c r="C16" s="27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35">
      <c r="A17" s="66" t="s">
        <v>19</v>
      </c>
      <c r="B17" s="10" t="s">
        <v>12</v>
      </c>
      <c r="C17" s="25">
        <v>849.2</v>
      </c>
      <c r="D17" s="3">
        <v>749.8</v>
      </c>
      <c r="E17" s="3">
        <v>767.2</v>
      </c>
      <c r="F17" s="3">
        <v>666.6</v>
      </c>
      <c r="G17" s="3">
        <v>675</v>
      </c>
      <c r="H17" s="3">
        <v>608</v>
      </c>
      <c r="I17" s="3">
        <v>350.99999999999994</v>
      </c>
      <c r="J17" s="3">
        <v>237.6</v>
      </c>
      <c r="K17" s="3">
        <v>297</v>
      </c>
      <c r="L17" s="3">
        <v>360</v>
      </c>
      <c r="M17" s="3">
        <v>441.20000000000005</v>
      </c>
      <c r="N17" s="5">
        <v>416</v>
      </c>
    </row>
    <row r="18" spans="1:14" x14ac:dyDescent="0.35">
      <c r="A18" s="66"/>
      <c r="B18" s="10" t="s">
        <v>13</v>
      </c>
      <c r="C18" s="25">
        <v>29.310000000000002</v>
      </c>
      <c r="D18" s="3">
        <v>15.33</v>
      </c>
      <c r="E18" s="3">
        <v>19.899999999999999</v>
      </c>
      <c r="F18" s="3">
        <v>5.04</v>
      </c>
      <c r="G18" s="3">
        <v>16.47</v>
      </c>
      <c r="H18" s="3">
        <v>5.38</v>
      </c>
      <c r="I18" s="3">
        <v>4.6400000000000006</v>
      </c>
      <c r="J18" s="3">
        <v>1.98</v>
      </c>
      <c r="K18" s="3">
        <v>7.669999999999999</v>
      </c>
      <c r="L18" s="3">
        <v>2</v>
      </c>
      <c r="M18" s="3">
        <v>35.43</v>
      </c>
      <c r="N18" s="5">
        <v>4.7300000000000004</v>
      </c>
    </row>
    <row r="19" spans="1:14" x14ac:dyDescent="0.35">
      <c r="A19" s="66"/>
      <c r="B19" s="10" t="s">
        <v>14</v>
      </c>
      <c r="C19" s="25">
        <f>0.2*C17</f>
        <v>169.84000000000003</v>
      </c>
      <c r="D19" s="3">
        <f t="shared" ref="D19:N19" si="3">0.2*D17</f>
        <v>149.96</v>
      </c>
      <c r="E19" s="3">
        <f t="shared" si="3"/>
        <v>153.44000000000003</v>
      </c>
      <c r="F19" s="3">
        <f t="shared" si="3"/>
        <v>133.32000000000002</v>
      </c>
      <c r="G19" s="3">
        <f t="shared" si="3"/>
        <v>135</v>
      </c>
      <c r="H19" s="3">
        <f t="shared" si="3"/>
        <v>121.60000000000001</v>
      </c>
      <c r="I19" s="3">
        <f t="shared" si="3"/>
        <v>70.199999999999989</v>
      </c>
      <c r="J19" s="3">
        <f t="shared" si="3"/>
        <v>47.52</v>
      </c>
      <c r="K19" s="3">
        <f t="shared" si="3"/>
        <v>59.400000000000006</v>
      </c>
      <c r="L19" s="3">
        <f t="shared" si="3"/>
        <v>72</v>
      </c>
      <c r="M19" s="3">
        <f t="shared" si="3"/>
        <v>88.240000000000009</v>
      </c>
      <c r="N19" s="5">
        <f t="shared" si="3"/>
        <v>83.2</v>
      </c>
    </row>
    <row r="20" spans="1:14" x14ac:dyDescent="0.35">
      <c r="A20" s="66"/>
      <c r="B20" s="15" t="s">
        <v>15</v>
      </c>
      <c r="C20" s="26">
        <f>C17-C18-C19</f>
        <v>650.05000000000007</v>
      </c>
      <c r="D20" s="16">
        <f t="shared" ref="D20:N20" si="4">D17-D18-D19</f>
        <v>584.50999999999988</v>
      </c>
      <c r="E20" s="16">
        <f t="shared" si="4"/>
        <v>593.86</v>
      </c>
      <c r="F20" s="16">
        <f t="shared" si="4"/>
        <v>528.24</v>
      </c>
      <c r="G20" s="16">
        <f t="shared" si="4"/>
        <v>523.53</v>
      </c>
      <c r="H20" s="16">
        <f t="shared" si="4"/>
        <v>481.02</v>
      </c>
      <c r="I20" s="16">
        <f t="shared" si="4"/>
        <v>276.15999999999997</v>
      </c>
      <c r="J20" s="16">
        <f t="shared" si="4"/>
        <v>188.1</v>
      </c>
      <c r="K20" s="16">
        <f t="shared" si="4"/>
        <v>229.92999999999998</v>
      </c>
      <c r="L20" s="16">
        <f t="shared" si="4"/>
        <v>286</v>
      </c>
      <c r="M20" s="16">
        <f t="shared" si="4"/>
        <v>317.53000000000003</v>
      </c>
      <c r="N20" s="17">
        <f t="shared" si="4"/>
        <v>328.07</v>
      </c>
    </row>
    <row r="21" spans="1:14" x14ac:dyDescent="0.35">
      <c r="A21" s="1"/>
      <c r="B21" s="11"/>
      <c r="C21" s="27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 x14ac:dyDescent="0.35">
      <c r="A22" s="66" t="s">
        <v>20</v>
      </c>
      <c r="B22" s="10" t="s">
        <v>12</v>
      </c>
      <c r="C22" s="25">
        <v>5582.2</v>
      </c>
      <c r="D22" s="3">
        <v>5569.2</v>
      </c>
      <c r="E22" s="3">
        <v>7589.7</v>
      </c>
      <c r="F22" s="3">
        <v>5882.0999999999995</v>
      </c>
      <c r="G22" s="3">
        <v>5410.7</v>
      </c>
      <c r="H22" s="3">
        <v>4485.3</v>
      </c>
      <c r="I22" s="3">
        <v>1695.7</v>
      </c>
      <c r="J22" s="3">
        <v>1958.4</v>
      </c>
      <c r="K22" s="3">
        <v>1796.1000000000001</v>
      </c>
      <c r="L22" s="3">
        <v>1721.1</v>
      </c>
      <c r="M22" s="3">
        <v>1843.1</v>
      </c>
      <c r="N22" s="5">
        <v>1636.7</v>
      </c>
    </row>
    <row r="23" spans="1:14" x14ac:dyDescent="0.35">
      <c r="A23" s="66"/>
      <c r="B23" s="10" t="s">
        <v>13</v>
      </c>
      <c r="C23" s="25">
        <v>258.61</v>
      </c>
      <c r="D23" s="3">
        <v>7.1</v>
      </c>
      <c r="E23" s="3">
        <v>365.67</v>
      </c>
      <c r="F23" s="3">
        <v>143.16</v>
      </c>
      <c r="G23" s="3">
        <v>99.67</v>
      </c>
      <c r="H23" s="3">
        <v>136.44</v>
      </c>
      <c r="I23" s="3">
        <v>11.8</v>
      </c>
      <c r="J23" s="3">
        <v>16.64</v>
      </c>
      <c r="K23" s="3">
        <v>44.13</v>
      </c>
      <c r="L23" s="3">
        <v>19.299999999999997</v>
      </c>
      <c r="M23" s="3">
        <v>9.3000000000000007</v>
      </c>
      <c r="N23" s="5">
        <v>11.780000000000001</v>
      </c>
    </row>
    <row r="24" spans="1:14" x14ac:dyDescent="0.35">
      <c r="A24" s="66"/>
      <c r="B24" s="10" t="s">
        <v>14</v>
      </c>
      <c r="C24" s="25">
        <v>1077.3335</v>
      </c>
      <c r="D24" s="3">
        <v>133.08400000000003</v>
      </c>
      <c r="E24" s="3">
        <v>1324.38</v>
      </c>
      <c r="F24" s="3">
        <v>1110.1815000000001</v>
      </c>
      <c r="G24" s="3">
        <v>984.65649999999994</v>
      </c>
      <c r="H24" s="3">
        <v>773.85350000000005</v>
      </c>
      <c r="I24" s="3">
        <v>629.03400000000011</v>
      </c>
      <c r="J24" s="3">
        <v>727.12500000000011</v>
      </c>
      <c r="K24" s="3">
        <v>664.11050000000012</v>
      </c>
      <c r="L24" s="3">
        <v>643.99750000000006</v>
      </c>
      <c r="M24" s="3">
        <v>546.75400000000002</v>
      </c>
      <c r="N24" s="5">
        <v>611.50350000000014</v>
      </c>
    </row>
    <row r="25" spans="1:14" x14ac:dyDescent="0.35">
      <c r="A25" s="66"/>
      <c r="B25" s="15" t="s">
        <v>15</v>
      </c>
      <c r="C25" s="26">
        <f>C22-C23-C24</f>
        <v>4246.2565000000004</v>
      </c>
      <c r="D25" s="16">
        <f t="shared" ref="D25:N25" si="5">D22-D23-D24</f>
        <v>5429.0159999999996</v>
      </c>
      <c r="E25" s="16">
        <f t="shared" si="5"/>
        <v>5899.65</v>
      </c>
      <c r="F25" s="16">
        <f t="shared" si="5"/>
        <v>4628.7584999999999</v>
      </c>
      <c r="G25" s="16">
        <f t="shared" si="5"/>
        <v>4326.3734999999997</v>
      </c>
      <c r="H25" s="16">
        <f t="shared" si="5"/>
        <v>3575.0065000000004</v>
      </c>
      <c r="I25" s="16">
        <f t="shared" si="5"/>
        <v>1054.866</v>
      </c>
      <c r="J25" s="16">
        <f t="shared" si="5"/>
        <v>1214.6349999999998</v>
      </c>
      <c r="K25" s="16">
        <f t="shared" si="5"/>
        <v>1087.8595</v>
      </c>
      <c r="L25" s="16">
        <f t="shared" si="5"/>
        <v>1057.8024999999998</v>
      </c>
      <c r="M25" s="16">
        <f t="shared" si="5"/>
        <v>1287.0459999999998</v>
      </c>
      <c r="N25" s="17">
        <f t="shared" si="5"/>
        <v>1013.4164999999999</v>
      </c>
    </row>
    <row r="26" spans="1:14" x14ac:dyDescent="0.35">
      <c r="A26" s="1"/>
      <c r="B26" s="11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spans="1:14" x14ac:dyDescent="0.35">
      <c r="A27" s="66" t="s">
        <v>21</v>
      </c>
      <c r="B27" s="10" t="s">
        <v>12</v>
      </c>
      <c r="C27" s="25">
        <v>2521</v>
      </c>
      <c r="D27" s="3">
        <v>1211</v>
      </c>
      <c r="E27" s="3">
        <v>1548</v>
      </c>
      <c r="F27" s="3">
        <v>972</v>
      </c>
      <c r="G27" s="3">
        <v>621</v>
      </c>
      <c r="H27" s="3">
        <v>709</v>
      </c>
      <c r="I27" s="3">
        <v>418</v>
      </c>
      <c r="J27" s="3">
        <v>511</v>
      </c>
      <c r="K27" s="3">
        <v>389</v>
      </c>
      <c r="L27" s="3">
        <v>586</v>
      </c>
      <c r="M27" s="3">
        <v>522.5</v>
      </c>
      <c r="N27" s="5">
        <v>477</v>
      </c>
    </row>
    <row r="28" spans="1:14" x14ac:dyDescent="0.35">
      <c r="A28" s="66"/>
      <c r="B28" s="10" t="s">
        <v>13</v>
      </c>
      <c r="C28" s="25">
        <v>143.94999999999999</v>
      </c>
      <c r="D28" s="3">
        <v>82.34</v>
      </c>
      <c r="E28" s="3">
        <v>37.659999999999997</v>
      </c>
      <c r="F28" s="3">
        <v>18.799999999999997</v>
      </c>
      <c r="G28" s="3">
        <v>2.75</v>
      </c>
      <c r="H28" s="3">
        <v>0</v>
      </c>
      <c r="I28" s="3">
        <v>0.55000000000000004</v>
      </c>
      <c r="J28" s="3">
        <v>0</v>
      </c>
      <c r="K28" s="3">
        <v>1.99</v>
      </c>
      <c r="L28" s="3">
        <v>18.13</v>
      </c>
      <c r="M28" s="3">
        <v>16.29</v>
      </c>
      <c r="N28" s="5">
        <v>49.68</v>
      </c>
    </row>
    <row r="29" spans="1:14" x14ac:dyDescent="0.35">
      <c r="A29" s="66"/>
      <c r="B29" s="10" t="s">
        <v>14</v>
      </c>
      <c r="C29" s="25">
        <v>504.20000000000005</v>
      </c>
      <c r="D29" s="3">
        <v>242.20000000000002</v>
      </c>
      <c r="E29" s="3">
        <v>309.60000000000002</v>
      </c>
      <c r="F29" s="3">
        <v>194.4</v>
      </c>
      <c r="G29" s="3">
        <v>124.2</v>
      </c>
      <c r="H29" s="3">
        <v>141.80000000000001</v>
      </c>
      <c r="I29" s="3">
        <v>83.600000000000009</v>
      </c>
      <c r="J29" s="3">
        <v>102.2</v>
      </c>
      <c r="K29" s="3">
        <v>77.800000000000011</v>
      </c>
      <c r="L29" s="3">
        <v>117.2</v>
      </c>
      <c r="M29" s="3">
        <v>104.5</v>
      </c>
      <c r="N29" s="5">
        <v>95.4</v>
      </c>
    </row>
    <row r="30" spans="1:14" x14ac:dyDescent="0.35">
      <c r="A30" s="66"/>
      <c r="B30" s="15" t="s">
        <v>15</v>
      </c>
      <c r="C30" s="26">
        <f>C27-C28-C29</f>
        <v>1872.8500000000001</v>
      </c>
      <c r="D30" s="16">
        <f t="shared" ref="D30:N30" si="6">D27-D28-D29</f>
        <v>886.46</v>
      </c>
      <c r="E30" s="16">
        <f t="shared" si="6"/>
        <v>1200.7399999999998</v>
      </c>
      <c r="F30" s="16">
        <f t="shared" si="6"/>
        <v>758.80000000000007</v>
      </c>
      <c r="G30" s="16">
        <f t="shared" si="6"/>
        <v>494.05</v>
      </c>
      <c r="H30" s="16">
        <f t="shared" si="6"/>
        <v>567.20000000000005</v>
      </c>
      <c r="I30" s="16">
        <f t="shared" si="6"/>
        <v>333.84999999999997</v>
      </c>
      <c r="J30" s="16">
        <f t="shared" si="6"/>
        <v>408.8</v>
      </c>
      <c r="K30" s="16">
        <f t="shared" si="6"/>
        <v>309.20999999999998</v>
      </c>
      <c r="L30" s="16">
        <f t="shared" si="6"/>
        <v>450.67</v>
      </c>
      <c r="M30" s="16">
        <f t="shared" si="6"/>
        <v>401.71</v>
      </c>
      <c r="N30" s="17">
        <f t="shared" si="6"/>
        <v>331.91999999999996</v>
      </c>
    </row>
    <row r="31" spans="1:14" x14ac:dyDescent="0.35">
      <c r="A31" s="1"/>
      <c r="B31" s="11"/>
      <c r="C31" s="27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</row>
    <row r="32" spans="1:14" x14ac:dyDescent="0.35">
      <c r="A32" s="66" t="s">
        <v>22</v>
      </c>
      <c r="B32" s="10" t="s">
        <v>12</v>
      </c>
      <c r="C32" s="25">
        <v>3669.2999999999997</v>
      </c>
      <c r="D32" s="3">
        <v>3366</v>
      </c>
      <c r="E32" s="3">
        <v>4397.5999999999995</v>
      </c>
      <c r="F32" s="3">
        <v>3339.8999999999996</v>
      </c>
      <c r="G32" s="3">
        <v>2965.5</v>
      </c>
      <c r="H32" s="3">
        <v>3399.9999999999991</v>
      </c>
      <c r="I32" s="3">
        <v>3102</v>
      </c>
      <c r="J32" s="3">
        <v>2751.9</v>
      </c>
      <c r="K32" s="3">
        <v>3327.4</v>
      </c>
      <c r="L32" s="3">
        <v>3548.4</v>
      </c>
      <c r="M32" s="3">
        <v>4075.1</v>
      </c>
      <c r="N32" s="5">
        <v>3552.9</v>
      </c>
    </row>
    <row r="33" spans="1:14" x14ac:dyDescent="0.35">
      <c r="A33" s="66"/>
      <c r="B33" s="10" t="s">
        <v>13</v>
      </c>
      <c r="C33" s="25">
        <v>253.72</v>
      </c>
      <c r="D33" s="3">
        <v>110.1</v>
      </c>
      <c r="E33" s="3">
        <v>314.19</v>
      </c>
      <c r="F33" s="3">
        <v>108.52000000000001</v>
      </c>
      <c r="G33" s="3">
        <v>133.43000000000004</v>
      </c>
      <c r="H33" s="3">
        <v>99.089999999999989</v>
      </c>
      <c r="I33" s="3">
        <v>44.92</v>
      </c>
      <c r="J33" s="3">
        <v>63.239999999999995</v>
      </c>
      <c r="K33" s="3">
        <v>79.440000000000012</v>
      </c>
      <c r="L33" s="3">
        <v>62.47</v>
      </c>
      <c r="M33" s="3">
        <v>47.05</v>
      </c>
      <c r="N33" s="5">
        <v>54.040000000000006</v>
      </c>
    </row>
    <row r="34" spans="1:14" x14ac:dyDescent="0.35">
      <c r="A34" s="66"/>
      <c r="B34" s="10" t="s">
        <v>14</v>
      </c>
      <c r="C34" s="25">
        <v>733.86</v>
      </c>
      <c r="D34" s="3">
        <v>673.2</v>
      </c>
      <c r="E34" s="3">
        <v>879.52</v>
      </c>
      <c r="F34" s="3">
        <v>667.98</v>
      </c>
      <c r="G34" s="3">
        <v>593.1</v>
      </c>
      <c r="H34" s="3">
        <v>679.99999999999989</v>
      </c>
      <c r="I34" s="3">
        <v>620.40000000000009</v>
      </c>
      <c r="J34" s="3">
        <v>550.38</v>
      </c>
      <c r="K34" s="3">
        <v>665.48</v>
      </c>
      <c r="L34" s="3">
        <v>709.68000000000006</v>
      </c>
      <c r="M34" s="3">
        <v>815.02</v>
      </c>
      <c r="N34" s="5">
        <v>710.58</v>
      </c>
    </row>
    <row r="35" spans="1:14" x14ac:dyDescent="0.35">
      <c r="A35" s="66"/>
      <c r="B35" s="15" t="s">
        <v>15</v>
      </c>
      <c r="C35" s="26">
        <f>C32-C33-C34</f>
        <v>2681.72</v>
      </c>
      <c r="D35" s="16">
        <f t="shared" ref="D35:N35" si="7">D32-D33-D34</f>
        <v>2582.6999999999998</v>
      </c>
      <c r="E35" s="16">
        <f t="shared" si="7"/>
        <v>3203.8899999999994</v>
      </c>
      <c r="F35" s="16">
        <f t="shared" si="7"/>
        <v>2563.3999999999996</v>
      </c>
      <c r="G35" s="16">
        <f t="shared" si="7"/>
        <v>2238.9700000000003</v>
      </c>
      <c r="H35" s="16">
        <f t="shared" si="7"/>
        <v>2620.9099999999989</v>
      </c>
      <c r="I35" s="16">
        <f t="shared" si="7"/>
        <v>2436.6799999999998</v>
      </c>
      <c r="J35" s="16">
        <f t="shared" si="7"/>
        <v>2138.2800000000002</v>
      </c>
      <c r="K35" s="16">
        <f t="shared" si="7"/>
        <v>2582.48</v>
      </c>
      <c r="L35" s="16">
        <f t="shared" si="7"/>
        <v>2776.25</v>
      </c>
      <c r="M35" s="16">
        <f t="shared" si="7"/>
        <v>3213.0299999999997</v>
      </c>
      <c r="N35" s="17">
        <f t="shared" si="7"/>
        <v>2788.28</v>
      </c>
    </row>
    <row r="36" spans="1:14" x14ac:dyDescent="0.35">
      <c r="A36" s="1"/>
      <c r="B36" s="11"/>
      <c r="C36" s="27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x14ac:dyDescent="0.35">
      <c r="A37" s="66" t="s">
        <v>23</v>
      </c>
      <c r="B37" s="10" t="s">
        <v>12</v>
      </c>
      <c r="C37" s="25">
        <v>204</v>
      </c>
      <c r="D37" s="3">
        <v>130</v>
      </c>
      <c r="E37" s="3">
        <v>199</v>
      </c>
      <c r="F37" s="3">
        <v>162</v>
      </c>
      <c r="G37" s="3">
        <v>132</v>
      </c>
      <c r="H37" s="3">
        <v>339.8</v>
      </c>
      <c r="I37" s="3">
        <v>1070.3999999999999</v>
      </c>
      <c r="J37" s="3">
        <v>885</v>
      </c>
      <c r="K37" s="3">
        <v>1533.8</v>
      </c>
      <c r="L37" s="3">
        <v>2080.4</v>
      </c>
      <c r="M37" s="3">
        <v>1987.6</v>
      </c>
      <c r="N37" s="5">
        <v>2278.4</v>
      </c>
    </row>
    <row r="38" spans="1:14" x14ac:dyDescent="0.35">
      <c r="A38" s="66"/>
      <c r="B38" s="10" t="s">
        <v>13</v>
      </c>
      <c r="C38" s="25">
        <v>4.6500000000000004</v>
      </c>
      <c r="D38" s="3">
        <v>73.910000000000011</v>
      </c>
      <c r="E38" s="3">
        <v>1.2</v>
      </c>
      <c r="F38" s="3">
        <v>0.88</v>
      </c>
      <c r="G38" s="3">
        <v>1.34</v>
      </c>
      <c r="H38" s="3">
        <v>7.08</v>
      </c>
      <c r="I38" s="3">
        <v>14.2</v>
      </c>
      <c r="J38" s="3">
        <v>12.78</v>
      </c>
      <c r="K38" s="3">
        <v>37.72</v>
      </c>
      <c r="L38" s="3">
        <v>26.479999999999997</v>
      </c>
      <c r="M38" s="3">
        <v>2.79</v>
      </c>
      <c r="N38" s="5">
        <v>53.98</v>
      </c>
    </row>
    <row r="39" spans="1:14" x14ac:dyDescent="0.35">
      <c r="A39" s="66"/>
      <c r="B39" s="10" t="s">
        <v>14</v>
      </c>
      <c r="C39" s="25">
        <v>40.800000000000004</v>
      </c>
      <c r="D39" s="3">
        <v>26</v>
      </c>
      <c r="E39" s="3">
        <v>39.800000000000004</v>
      </c>
      <c r="F39" s="3">
        <v>32.4</v>
      </c>
      <c r="G39" s="3">
        <v>26.400000000000002</v>
      </c>
      <c r="H39" s="3">
        <v>67.960000000000008</v>
      </c>
      <c r="I39" s="3">
        <v>214.07999999999998</v>
      </c>
      <c r="J39" s="3">
        <v>177</v>
      </c>
      <c r="K39" s="3">
        <v>306.76</v>
      </c>
      <c r="L39" s="3">
        <v>416.08000000000004</v>
      </c>
      <c r="M39" s="3">
        <v>397.52</v>
      </c>
      <c r="N39" s="5">
        <v>455.68000000000006</v>
      </c>
    </row>
    <row r="40" spans="1:14" x14ac:dyDescent="0.35">
      <c r="A40" s="66"/>
      <c r="B40" s="15" t="s">
        <v>15</v>
      </c>
      <c r="C40" s="26">
        <f>C37-C38-C39</f>
        <v>158.54999999999998</v>
      </c>
      <c r="D40" s="16">
        <f t="shared" ref="D40:N40" si="8">D37-D38-D39</f>
        <v>30.089999999999989</v>
      </c>
      <c r="E40" s="16">
        <f t="shared" si="8"/>
        <v>158</v>
      </c>
      <c r="F40" s="16">
        <f t="shared" si="8"/>
        <v>128.72</v>
      </c>
      <c r="G40" s="16">
        <f t="shared" si="8"/>
        <v>104.25999999999999</v>
      </c>
      <c r="H40" s="16">
        <f t="shared" si="8"/>
        <v>264.76</v>
      </c>
      <c r="I40" s="16">
        <f t="shared" si="8"/>
        <v>842.11999999999989</v>
      </c>
      <c r="J40" s="16">
        <f t="shared" si="8"/>
        <v>695.22</v>
      </c>
      <c r="K40" s="16">
        <f t="shared" si="8"/>
        <v>1189.32</v>
      </c>
      <c r="L40" s="16">
        <f t="shared" si="8"/>
        <v>1637.8400000000001</v>
      </c>
      <c r="M40" s="16">
        <f t="shared" si="8"/>
        <v>1587.29</v>
      </c>
      <c r="N40" s="17">
        <f t="shared" si="8"/>
        <v>1768.74</v>
      </c>
    </row>
    <row r="41" spans="1:14" x14ac:dyDescent="0.35">
      <c r="A41" s="1"/>
      <c r="B41" s="11"/>
      <c r="C41" s="27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</row>
    <row r="42" spans="1:14" x14ac:dyDescent="0.35">
      <c r="A42" s="66" t="s">
        <v>24</v>
      </c>
      <c r="B42" s="10" t="s">
        <v>12</v>
      </c>
      <c r="C42" s="25">
        <v>5862.6</v>
      </c>
      <c r="D42" s="3">
        <v>5002.8999999999996</v>
      </c>
      <c r="E42" s="3">
        <v>5891.9</v>
      </c>
      <c r="F42" s="3">
        <v>4795.8999999999996</v>
      </c>
      <c r="G42" s="3">
        <v>3910.2</v>
      </c>
      <c r="H42" s="3">
        <v>4387.3</v>
      </c>
      <c r="I42" s="3">
        <v>6626.3</v>
      </c>
      <c r="J42" s="3">
        <v>7519.1</v>
      </c>
      <c r="K42" s="3">
        <v>8570.2999999999993</v>
      </c>
      <c r="L42" s="3">
        <v>9261.4</v>
      </c>
      <c r="M42" s="3">
        <v>7797.5</v>
      </c>
      <c r="N42" s="5">
        <v>7580</v>
      </c>
    </row>
    <row r="43" spans="1:14" x14ac:dyDescent="0.35">
      <c r="A43" s="66"/>
      <c r="B43" s="10" t="s">
        <v>13</v>
      </c>
      <c r="C43" s="25">
        <v>243.91999999999996</v>
      </c>
      <c r="D43" s="3">
        <v>154.73999999999998</v>
      </c>
      <c r="E43" s="3">
        <v>202.46</v>
      </c>
      <c r="F43" s="3">
        <v>151.5</v>
      </c>
      <c r="G43" s="3">
        <v>122.46</v>
      </c>
      <c r="H43" s="3">
        <v>77.73</v>
      </c>
      <c r="I43" s="3">
        <v>64.41</v>
      </c>
      <c r="J43" s="3">
        <v>120.34</v>
      </c>
      <c r="K43" s="3">
        <v>266.16999999999996</v>
      </c>
      <c r="L43" s="3">
        <v>124.12</v>
      </c>
      <c r="M43" s="3">
        <v>13.07</v>
      </c>
      <c r="N43" s="5">
        <v>77.69</v>
      </c>
    </row>
    <row r="44" spans="1:14" x14ac:dyDescent="0.35">
      <c r="A44" s="66"/>
      <c r="B44" s="10" t="s">
        <v>14</v>
      </c>
      <c r="C44" s="25">
        <v>3435.5370000000003</v>
      </c>
      <c r="D44" s="3">
        <v>1080.3910000000003</v>
      </c>
      <c r="E44" s="3">
        <v>3878.6465000000003</v>
      </c>
      <c r="F44" s="3">
        <v>3053.0790000000006</v>
      </c>
      <c r="G44" s="3">
        <v>2695.0335</v>
      </c>
      <c r="H44" s="3">
        <v>2773.4880000000007</v>
      </c>
      <c r="I44" s="3">
        <v>2453.0305000000003</v>
      </c>
      <c r="J44" s="3">
        <v>2635.7844999999998</v>
      </c>
      <c r="K44" s="3">
        <v>2989.3865000000001</v>
      </c>
      <c r="L44" s="3">
        <v>3217.3455000000008</v>
      </c>
      <c r="M44" s="3">
        <v>905.87050000000022</v>
      </c>
      <c r="N44" s="5">
        <v>2659.5480000000007</v>
      </c>
    </row>
    <row r="45" spans="1:14" x14ac:dyDescent="0.35">
      <c r="A45" s="66"/>
      <c r="B45" s="15" t="s">
        <v>15</v>
      </c>
      <c r="C45" s="26">
        <f>C42-C43-C44</f>
        <v>2183.143</v>
      </c>
      <c r="D45" s="16">
        <f t="shared" ref="D45:N45" si="9">D42-D43-D44</f>
        <v>3767.7689999999993</v>
      </c>
      <c r="E45" s="16">
        <f t="shared" si="9"/>
        <v>1810.7934999999993</v>
      </c>
      <c r="F45" s="16">
        <f t="shared" si="9"/>
        <v>1591.320999999999</v>
      </c>
      <c r="G45" s="16">
        <f t="shared" si="9"/>
        <v>1092.7064999999998</v>
      </c>
      <c r="H45" s="16">
        <f t="shared" si="9"/>
        <v>1536.0819999999999</v>
      </c>
      <c r="I45" s="16">
        <f t="shared" si="9"/>
        <v>4108.8595000000005</v>
      </c>
      <c r="J45" s="16">
        <f t="shared" si="9"/>
        <v>4762.9755000000005</v>
      </c>
      <c r="K45" s="16">
        <f t="shared" si="9"/>
        <v>5314.7434999999987</v>
      </c>
      <c r="L45" s="16">
        <f t="shared" si="9"/>
        <v>5919.9344999999976</v>
      </c>
      <c r="M45" s="16">
        <f t="shared" si="9"/>
        <v>6878.5595000000003</v>
      </c>
      <c r="N45" s="17">
        <f t="shared" si="9"/>
        <v>4842.7619999999997</v>
      </c>
    </row>
    <row r="46" spans="1:14" x14ac:dyDescent="0.35">
      <c r="A46" s="1"/>
      <c r="B46" s="11"/>
      <c r="C46" s="27"/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</row>
    <row r="47" spans="1:14" x14ac:dyDescent="0.35">
      <c r="A47" s="66" t="s">
        <v>25</v>
      </c>
      <c r="B47" s="12" t="s">
        <v>26</v>
      </c>
      <c r="C47" s="28">
        <f>SUM(C5,C10,C15,C20,C25,C30,C35,C40,C45)</f>
        <v>15582.4895</v>
      </c>
      <c r="D47" s="13">
        <f t="shared" ref="D47:N47" si="10">SUM(D5,D10,D15,D20,D25,D30,D35,D40,D45)</f>
        <v>16382.945</v>
      </c>
      <c r="E47" s="13">
        <f t="shared" si="10"/>
        <v>16881.493499999997</v>
      </c>
      <c r="F47" s="13">
        <f t="shared" si="10"/>
        <v>13592.899499999996</v>
      </c>
      <c r="G47" s="13">
        <f t="shared" si="10"/>
        <v>11567.410000000002</v>
      </c>
      <c r="H47" s="13">
        <f t="shared" si="10"/>
        <v>11804.628499999999</v>
      </c>
      <c r="I47" s="13">
        <f t="shared" si="10"/>
        <v>11757.5255</v>
      </c>
      <c r="J47" s="13">
        <f t="shared" si="10"/>
        <v>12564.230500000001</v>
      </c>
      <c r="K47" s="13">
        <f t="shared" si="10"/>
        <v>14155.172999999999</v>
      </c>
      <c r="L47" s="13">
        <f t="shared" si="10"/>
        <v>16096.496999999998</v>
      </c>
      <c r="M47" s="13">
        <f t="shared" si="10"/>
        <v>17897.695499999998</v>
      </c>
      <c r="N47" s="14">
        <f t="shared" si="10"/>
        <v>14295.558499999999</v>
      </c>
    </row>
    <row r="48" spans="1:14" x14ac:dyDescent="0.35">
      <c r="A48" s="66"/>
      <c r="B48" s="21" t="s">
        <v>27</v>
      </c>
      <c r="C48" s="29">
        <v>22000</v>
      </c>
      <c r="D48" s="22">
        <v>22000</v>
      </c>
      <c r="E48" s="22">
        <v>22000</v>
      </c>
      <c r="F48" s="22">
        <v>22000</v>
      </c>
      <c r="G48" s="22">
        <v>22000</v>
      </c>
      <c r="H48" s="22">
        <v>22000</v>
      </c>
      <c r="I48" s="22">
        <v>22000</v>
      </c>
      <c r="J48" s="22">
        <v>22000</v>
      </c>
      <c r="K48" s="22">
        <v>22000</v>
      </c>
      <c r="L48" s="22">
        <v>22000</v>
      </c>
      <c r="M48" s="22">
        <v>22000</v>
      </c>
      <c r="N48" s="23">
        <v>22000</v>
      </c>
    </row>
    <row r="49" spans="1:14" ht="15" thickBot="1" x14ac:dyDescent="0.4">
      <c r="A49" s="67"/>
      <c r="B49" s="18" t="s">
        <v>28</v>
      </c>
      <c r="C49" s="30">
        <f>C47-C48</f>
        <v>-6417.5105000000003</v>
      </c>
      <c r="D49" s="19">
        <f t="shared" ref="D49:N49" si="11">D47-D48</f>
        <v>-5617.0550000000003</v>
      </c>
      <c r="E49" s="19">
        <f t="shared" si="11"/>
        <v>-5118.5065000000031</v>
      </c>
      <c r="F49" s="19">
        <f t="shared" si="11"/>
        <v>-8407.1005000000041</v>
      </c>
      <c r="G49" s="19">
        <f t="shared" si="11"/>
        <v>-10432.589999999998</v>
      </c>
      <c r="H49" s="19">
        <f t="shared" si="11"/>
        <v>-10195.371500000001</v>
      </c>
      <c r="I49" s="19">
        <f t="shared" si="11"/>
        <v>-10242.4745</v>
      </c>
      <c r="J49" s="19">
        <f t="shared" si="11"/>
        <v>-9435.7694999999985</v>
      </c>
      <c r="K49" s="19">
        <f t="shared" si="11"/>
        <v>-7844.8270000000011</v>
      </c>
      <c r="L49" s="19">
        <f t="shared" si="11"/>
        <v>-5903.5030000000024</v>
      </c>
      <c r="M49" s="19">
        <f t="shared" si="11"/>
        <v>-4102.304500000002</v>
      </c>
      <c r="N49" s="20">
        <f t="shared" si="11"/>
        <v>-7704.4415000000008</v>
      </c>
    </row>
    <row r="50" spans="1:14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C99C-1814-4E3D-A858-E8B72E7A2A11}">
  <dimension ref="A1:U69"/>
  <sheetViews>
    <sheetView topLeftCell="A25" workbookViewId="0">
      <selection activeCell="C34" sqref="C34"/>
    </sheetView>
  </sheetViews>
  <sheetFormatPr defaultRowHeight="14.5" x14ac:dyDescent="0.35"/>
  <cols>
    <col min="1" max="1" width="14.54296875" bestFit="1" customWidth="1"/>
    <col min="2" max="2" width="26.54296875" bestFit="1" customWidth="1"/>
    <col min="3" max="5" width="12.7265625" customWidth="1"/>
    <col min="6" max="17" width="11.1796875" bestFit="1" customWidth="1"/>
  </cols>
  <sheetData>
    <row r="1" spans="1:21" x14ac:dyDescent="0.35">
      <c r="C1" s="74">
        <v>2018</v>
      </c>
      <c r="D1" s="74"/>
      <c r="E1" s="74"/>
      <c r="F1" s="73">
        <v>2019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57"/>
      <c r="S1" s="8" t="s">
        <v>31</v>
      </c>
    </row>
    <row r="2" spans="1:21" x14ac:dyDescent="0.35">
      <c r="C2" s="8" t="s">
        <v>9</v>
      </c>
      <c r="D2" s="8" t="s">
        <v>10</v>
      </c>
      <c r="E2" s="8" t="s">
        <v>11</v>
      </c>
      <c r="F2" s="8" t="s">
        <v>0</v>
      </c>
      <c r="G2" s="8" t="s">
        <v>1</v>
      </c>
      <c r="H2" s="8" t="s">
        <v>44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11</v>
      </c>
      <c r="R2" s="8"/>
      <c r="S2" s="56">
        <v>2018</v>
      </c>
      <c r="T2" s="58" t="s">
        <v>32</v>
      </c>
      <c r="U2" s="61">
        <v>0.05</v>
      </c>
    </row>
    <row r="3" spans="1:21" x14ac:dyDescent="0.35">
      <c r="A3" s="70" t="s">
        <v>16</v>
      </c>
      <c r="B3" s="9" t="s">
        <v>29</v>
      </c>
      <c r="C3" s="40">
        <v>1.7</v>
      </c>
      <c r="D3" s="35">
        <v>1.7</v>
      </c>
      <c r="E3" s="42">
        <v>1.7</v>
      </c>
      <c r="F3" s="35">
        <v>1.7</v>
      </c>
      <c r="G3" s="35">
        <v>1.7</v>
      </c>
      <c r="H3" s="35">
        <v>1.7</v>
      </c>
      <c r="I3" s="35">
        <v>1.7</v>
      </c>
      <c r="J3" s="35">
        <v>1.7</v>
      </c>
      <c r="K3" s="35">
        <v>1.7</v>
      </c>
      <c r="L3" s="35">
        <v>1.7</v>
      </c>
      <c r="M3" s="35">
        <v>1.7</v>
      </c>
      <c r="N3" s="35">
        <v>1.7</v>
      </c>
      <c r="O3" s="35">
        <v>1.7</v>
      </c>
      <c r="P3" s="35">
        <v>1.7</v>
      </c>
      <c r="Q3" s="42">
        <v>1.7</v>
      </c>
      <c r="S3" s="58"/>
      <c r="T3" s="58" t="s">
        <v>33</v>
      </c>
      <c r="U3" s="61">
        <v>0.05</v>
      </c>
    </row>
    <row r="4" spans="1:21" x14ac:dyDescent="0.35">
      <c r="A4" s="71"/>
      <c r="B4" s="10" t="s">
        <v>30</v>
      </c>
      <c r="C4" s="34">
        <v>0</v>
      </c>
      <c r="D4" s="34">
        <v>0</v>
      </c>
      <c r="E4" s="43">
        <v>0</v>
      </c>
      <c r="F4" s="34">
        <v>13</v>
      </c>
      <c r="G4" s="34">
        <v>2</v>
      </c>
      <c r="H4" s="34">
        <v>3</v>
      </c>
      <c r="I4" s="34">
        <v>28</v>
      </c>
      <c r="J4" s="34">
        <v>26</v>
      </c>
      <c r="K4" s="34">
        <v>18</v>
      </c>
      <c r="L4" s="34">
        <v>49</v>
      </c>
      <c r="M4" s="34">
        <v>64</v>
      </c>
      <c r="N4" s="34">
        <v>82</v>
      </c>
      <c r="O4" s="34">
        <v>88</v>
      </c>
      <c r="P4" s="34">
        <v>202</v>
      </c>
      <c r="Q4" s="43">
        <v>64</v>
      </c>
      <c r="S4" s="58"/>
      <c r="T4" s="58" t="s">
        <v>34</v>
      </c>
      <c r="U4" s="61">
        <v>0.05</v>
      </c>
    </row>
    <row r="5" spans="1:21" x14ac:dyDescent="0.35">
      <c r="A5" s="71"/>
      <c r="B5" s="41" t="s">
        <v>12</v>
      </c>
      <c r="C5" s="2">
        <f>C3*C4</f>
        <v>0</v>
      </c>
      <c r="D5" s="2">
        <f t="shared" ref="D5:E5" si="0">D3*D4</f>
        <v>0</v>
      </c>
      <c r="E5" s="4">
        <f t="shared" si="0"/>
        <v>0</v>
      </c>
      <c r="F5" s="49">
        <f>F3*F4</f>
        <v>22.099999999999998</v>
      </c>
      <c r="G5" s="50">
        <f t="shared" ref="G5:Q5" si="1">G3*G4</f>
        <v>3.4</v>
      </c>
      <c r="H5" s="50">
        <f t="shared" si="1"/>
        <v>5.0999999999999996</v>
      </c>
      <c r="I5" s="50">
        <f t="shared" si="1"/>
        <v>47.6</v>
      </c>
      <c r="J5" s="50">
        <f t="shared" si="1"/>
        <v>44.199999999999996</v>
      </c>
      <c r="K5" s="50">
        <f t="shared" si="1"/>
        <v>30.599999999999998</v>
      </c>
      <c r="L5" s="50">
        <f t="shared" si="1"/>
        <v>83.3</v>
      </c>
      <c r="M5" s="50">
        <f t="shared" si="1"/>
        <v>108.8</v>
      </c>
      <c r="N5" s="50">
        <f t="shared" si="1"/>
        <v>139.4</v>
      </c>
      <c r="O5" s="50">
        <f t="shared" si="1"/>
        <v>149.6</v>
      </c>
      <c r="P5" s="50">
        <f t="shared" si="1"/>
        <v>343.4</v>
      </c>
      <c r="Q5" s="51">
        <f t="shared" si="1"/>
        <v>108.8</v>
      </c>
      <c r="S5" s="60">
        <v>2019</v>
      </c>
      <c r="T5" s="58" t="s">
        <v>35</v>
      </c>
      <c r="U5" s="61">
        <v>0.1</v>
      </c>
    </row>
    <row r="6" spans="1:21" x14ac:dyDescent="0.35">
      <c r="A6" s="71"/>
      <c r="B6" s="48" t="s">
        <v>13</v>
      </c>
      <c r="C6" s="25">
        <v>0</v>
      </c>
      <c r="D6" s="3">
        <v>0</v>
      </c>
      <c r="E6" s="5">
        <v>0</v>
      </c>
      <c r="F6" s="31">
        <v>2.21</v>
      </c>
      <c r="G6" s="32">
        <v>0.34</v>
      </c>
      <c r="H6" s="32">
        <v>0.51</v>
      </c>
      <c r="I6" s="32">
        <v>2.3800000000000003</v>
      </c>
      <c r="J6" s="32">
        <v>2.21</v>
      </c>
      <c r="K6" s="32">
        <v>1.53</v>
      </c>
      <c r="L6" s="32">
        <v>4.165</v>
      </c>
      <c r="M6" s="32">
        <v>5.44</v>
      </c>
      <c r="N6" s="32">
        <v>6.9700000000000006</v>
      </c>
      <c r="O6" s="32">
        <v>14.96</v>
      </c>
      <c r="P6" s="32">
        <v>34.339999999999996</v>
      </c>
      <c r="Q6" s="33">
        <v>10.88</v>
      </c>
      <c r="S6" s="59"/>
      <c r="T6" s="58" t="s">
        <v>36</v>
      </c>
      <c r="U6" s="61">
        <v>0.1</v>
      </c>
    </row>
    <row r="7" spans="1:21" x14ac:dyDescent="0.35">
      <c r="A7" s="71"/>
      <c r="B7" s="48" t="s">
        <v>14</v>
      </c>
      <c r="C7" s="25">
        <v>0</v>
      </c>
      <c r="D7" s="3">
        <v>0</v>
      </c>
      <c r="E7" s="5">
        <v>0</v>
      </c>
      <c r="F7" s="37">
        <v>4.42</v>
      </c>
      <c r="G7" s="38">
        <v>0.68</v>
      </c>
      <c r="H7" s="38">
        <v>1.02</v>
      </c>
      <c r="I7" s="38">
        <v>9.5200000000000014</v>
      </c>
      <c r="J7" s="38">
        <v>8.84</v>
      </c>
      <c r="K7" s="38">
        <v>6.12</v>
      </c>
      <c r="L7" s="38">
        <v>16.66</v>
      </c>
      <c r="M7" s="38">
        <v>21.76</v>
      </c>
      <c r="N7" s="38">
        <v>27.880000000000003</v>
      </c>
      <c r="O7" s="38">
        <v>29.92</v>
      </c>
      <c r="P7" s="38">
        <v>68.679999999999993</v>
      </c>
      <c r="Q7" s="39">
        <v>21.76</v>
      </c>
      <c r="S7" s="59"/>
      <c r="T7" s="58" t="s">
        <v>37</v>
      </c>
      <c r="U7" s="61">
        <v>0.1</v>
      </c>
    </row>
    <row r="8" spans="1:21" x14ac:dyDescent="0.35">
      <c r="A8" s="71"/>
      <c r="B8" s="52" t="s">
        <v>15</v>
      </c>
      <c r="C8" s="26">
        <f>C5-C6-C7</f>
        <v>0</v>
      </c>
      <c r="D8" s="16">
        <f t="shared" ref="D8:E8" si="2">D5-D6-D7</f>
        <v>0</v>
      </c>
      <c r="E8" s="17">
        <f t="shared" si="2"/>
        <v>0</v>
      </c>
      <c r="F8" s="53">
        <f>F5-F6-F7</f>
        <v>15.469999999999997</v>
      </c>
      <c r="G8" s="54">
        <f t="shared" ref="G8:Q8" si="3">G5-G6-G7</f>
        <v>2.38</v>
      </c>
      <c r="H8" s="54">
        <f t="shared" si="3"/>
        <v>3.57</v>
      </c>
      <c r="I8" s="54">
        <f t="shared" si="3"/>
        <v>35.699999999999996</v>
      </c>
      <c r="J8" s="54">
        <f t="shared" si="3"/>
        <v>33.149999999999991</v>
      </c>
      <c r="K8" s="54">
        <f t="shared" si="3"/>
        <v>22.949999999999996</v>
      </c>
      <c r="L8" s="54">
        <f t="shared" si="3"/>
        <v>62.474999999999994</v>
      </c>
      <c r="M8" s="54">
        <f t="shared" si="3"/>
        <v>81.599999999999994</v>
      </c>
      <c r="N8" s="54">
        <f t="shared" si="3"/>
        <v>104.55000000000001</v>
      </c>
      <c r="O8" s="54">
        <f t="shared" si="3"/>
        <v>104.71999999999998</v>
      </c>
      <c r="P8" s="54">
        <f t="shared" si="3"/>
        <v>240.38</v>
      </c>
      <c r="Q8" s="55">
        <f t="shared" si="3"/>
        <v>76.16</v>
      </c>
      <c r="S8" s="59"/>
      <c r="T8" s="58" t="s">
        <v>38</v>
      </c>
      <c r="U8" s="61">
        <v>0.05</v>
      </c>
    </row>
    <row r="9" spans="1:21" x14ac:dyDescent="0.35">
      <c r="A9" s="1"/>
      <c r="B9" s="11"/>
      <c r="C9" s="27"/>
      <c r="D9" s="6"/>
      <c r="E9" s="7"/>
      <c r="F9" s="27"/>
      <c r="G9" s="6"/>
      <c r="H9" s="6"/>
      <c r="I9" s="6"/>
      <c r="J9" s="6"/>
      <c r="K9" s="6"/>
      <c r="L9" s="6"/>
      <c r="M9" s="6"/>
      <c r="N9" s="6"/>
      <c r="O9" s="6"/>
      <c r="P9" s="6"/>
      <c r="Q9" s="7"/>
      <c r="S9" s="59"/>
      <c r="T9" s="58" t="s">
        <v>39</v>
      </c>
      <c r="U9" s="61">
        <v>0.05</v>
      </c>
    </row>
    <row r="10" spans="1:21" x14ac:dyDescent="0.35">
      <c r="A10" s="66" t="s">
        <v>17</v>
      </c>
      <c r="B10" s="9" t="s">
        <v>29</v>
      </c>
      <c r="C10" s="40">
        <v>2.72</v>
      </c>
      <c r="D10" s="35">
        <v>2.72</v>
      </c>
      <c r="E10" s="42">
        <v>2.72</v>
      </c>
      <c r="F10" s="35">
        <v>2.72</v>
      </c>
      <c r="G10" s="35">
        <v>2.72</v>
      </c>
      <c r="H10" s="35">
        <v>2.72</v>
      </c>
      <c r="I10" s="35">
        <v>2.72</v>
      </c>
      <c r="J10" s="35">
        <v>2.72</v>
      </c>
      <c r="K10" s="35">
        <v>2.72</v>
      </c>
      <c r="L10" s="35">
        <v>2.72</v>
      </c>
      <c r="M10" s="35">
        <v>2.72</v>
      </c>
      <c r="N10" s="35">
        <v>2.72</v>
      </c>
      <c r="O10" s="35">
        <v>2.72</v>
      </c>
      <c r="P10" s="35">
        <v>2.72</v>
      </c>
      <c r="Q10" s="42">
        <v>2.72</v>
      </c>
      <c r="S10" s="59"/>
      <c r="T10" s="58" t="s">
        <v>40</v>
      </c>
      <c r="U10" s="61">
        <v>0.05</v>
      </c>
    </row>
    <row r="11" spans="1:21" x14ac:dyDescent="0.35">
      <c r="A11" s="66"/>
      <c r="B11" s="10" t="s">
        <v>30</v>
      </c>
      <c r="C11" s="34">
        <v>1264</v>
      </c>
      <c r="D11" s="34">
        <v>1176</v>
      </c>
      <c r="E11" s="43">
        <v>944</v>
      </c>
      <c r="F11" s="34">
        <v>1222</v>
      </c>
      <c r="G11" s="34">
        <v>1073</v>
      </c>
      <c r="H11" s="34">
        <v>1237</v>
      </c>
      <c r="I11" s="34">
        <v>1021</v>
      </c>
      <c r="J11" s="34">
        <v>865</v>
      </c>
      <c r="K11" s="34">
        <v>867</v>
      </c>
      <c r="L11" s="34">
        <v>841</v>
      </c>
      <c r="M11" s="34">
        <v>1087</v>
      </c>
      <c r="N11" s="34">
        <v>1204</v>
      </c>
      <c r="O11" s="34">
        <v>1195</v>
      </c>
      <c r="P11" s="34">
        <v>370</v>
      </c>
      <c r="Q11" s="43">
        <v>946</v>
      </c>
      <c r="S11" s="59"/>
      <c r="T11" s="58" t="s">
        <v>41</v>
      </c>
      <c r="U11" s="61">
        <v>0.05</v>
      </c>
    </row>
    <row r="12" spans="1:21" x14ac:dyDescent="0.35">
      <c r="A12" s="66"/>
      <c r="B12" s="41" t="s">
        <v>12</v>
      </c>
      <c r="C12" s="2">
        <f>C10*C11</f>
        <v>3438.0800000000004</v>
      </c>
      <c r="D12" s="2">
        <f t="shared" ref="D12:E12" si="4">D10*D11</f>
        <v>3198.7200000000003</v>
      </c>
      <c r="E12" s="4">
        <f t="shared" si="4"/>
        <v>2567.6800000000003</v>
      </c>
      <c r="F12" s="49">
        <f>F10*F11</f>
        <v>3323.84</v>
      </c>
      <c r="G12" s="50">
        <f t="shared" ref="G12:Q12" si="5">G10*G11</f>
        <v>2918.5600000000004</v>
      </c>
      <c r="H12" s="50">
        <f t="shared" si="5"/>
        <v>3364.6400000000003</v>
      </c>
      <c r="I12" s="50">
        <f t="shared" si="5"/>
        <v>2777.1200000000003</v>
      </c>
      <c r="J12" s="50">
        <f t="shared" si="5"/>
        <v>2352.8000000000002</v>
      </c>
      <c r="K12" s="50">
        <f t="shared" si="5"/>
        <v>2358.2400000000002</v>
      </c>
      <c r="L12" s="50">
        <f t="shared" si="5"/>
        <v>2287.52</v>
      </c>
      <c r="M12" s="50">
        <f t="shared" si="5"/>
        <v>2956.6400000000003</v>
      </c>
      <c r="N12" s="50">
        <f t="shared" si="5"/>
        <v>3274.88</v>
      </c>
      <c r="O12" s="50">
        <f t="shared" si="5"/>
        <v>3250.4</v>
      </c>
      <c r="P12" s="50">
        <f t="shared" si="5"/>
        <v>1006.4000000000001</v>
      </c>
      <c r="Q12" s="51">
        <f t="shared" si="5"/>
        <v>2573.1200000000003</v>
      </c>
      <c r="S12" s="59"/>
      <c r="T12" s="58" t="s">
        <v>42</v>
      </c>
      <c r="U12" s="61">
        <v>0.05</v>
      </c>
    </row>
    <row r="13" spans="1:21" x14ac:dyDescent="0.35">
      <c r="A13" s="66"/>
      <c r="B13" s="48" t="s">
        <v>13</v>
      </c>
      <c r="C13" s="25">
        <v>171.90400000000002</v>
      </c>
      <c r="D13" s="3">
        <v>159.93600000000004</v>
      </c>
      <c r="E13" s="5">
        <v>128.38400000000001</v>
      </c>
      <c r="F13" s="31">
        <v>332.38400000000001</v>
      </c>
      <c r="G13" s="32">
        <v>291.85600000000005</v>
      </c>
      <c r="H13" s="32">
        <v>336.46400000000006</v>
      </c>
      <c r="I13" s="32">
        <v>138.85600000000002</v>
      </c>
      <c r="J13" s="32">
        <v>117.64000000000001</v>
      </c>
      <c r="K13" s="32">
        <v>117.91200000000002</v>
      </c>
      <c r="L13" s="32">
        <v>114.376</v>
      </c>
      <c r="M13" s="32">
        <v>147.83200000000002</v>
      </c>
      <c r="N13" s="32">
        <v>163.74400000000003</v>
      </c>
      <c r="O13" s="32">
        <v>325.04000000000002</v>
      </c>
      <c r="P13" s="32">
        <v>100.64000000000001</v>
      </c>
      <c r="Q13" s="33">
        <v>257.31200000000007</v>
      </c>
      <c r="S13" s="59"/>
      <c r="T13" s="58" t="s">
        <v>43</v>
      </c>
      <c r="U13" s="61">
        <v>0.05</v>
      </c>
    </row>
    <row r="14" spans="1:21" x14ac:dyDescent="0.35">
      <c r="A14" s="66"/>
      <c r="B14" s="48" t="s">
        <v>14</v>
      </c>
      <c r="C14" s="25">
        <v>687.6160000000001</v>
      </c>
      <c r="D14" s="3">
        <v>639.74400000000014</v>
      </c>
      <c r="E14" s="5">
        <v>513.53600000000006</v>
      </c>
      <c r="F14" s="37">
        <v>664.76800000000003</v>
      </c>
      <c r="G14" s="38">
        <v>583.7120000000001</v>
      </c>
      <c r="H14" s="38">
        <v>672.92800000000011</v>
      </c>
      <c r="I14" s="38">
        <v>555.42400000000009</v>
      </c>
      <c r="J14" s="38">
        <v>470.56000000000006</v>
      </c>
      <c r="K14" s="38">
        <v>471.64800000000008</v>
      </c>
      <c r="L14" s="38">
        <v>457.50400000000002</v>
      </c>
      <c r="M14" s="38">
        <v>591.32800000000009</v>
      </c>
      <c r="N14" s="38">
        <v>654.97600000000011</v>
      </c>
      <c r="O14" s="38">
        <v>650.08000000000004</v>
      </c>
      <c r="P14" s="38">
        <v>201.28000000000003</v>
      </c>
      <c r="Q14" s="39">
        <v>514.62400000000014</v>
      </c>
      <c r="S14" s="59"/>
      <c r="T14" s="58" t="s">
        <v>32</v>
      </c>
      <c r="U14" s="61">
        <v>0.1</v>
      </c>
    </row>
    <row r="15" spans="1:21" x14ac:dyDescent="0.35">
      <c r="A15" s="66"/>
      <c r="B15" s="52" t="s">
        <v>15</v>
      </c>
      <c r="C15" s="26">
        <f>C12-C13-C14</f>
        <v>2578.5600000000004</v>
      </c>
      <c r="D15" s="16">
        <f t="shared" ref="D15:E15" si="6">D12-D13-D14</f>
        <v>2399.04</v>
      </c>
      <c r="E15" s="17">
        <f t="shared" si="6"/>
        <v>1925.7600000000002</v>
      </c>
      <c r="F15" s="53">
        <f>F12-F13-F14</f>
        <v>2326.6880000000001</v>
      </c>
      <c r="G15" s="54">
        <f t="shared" ref="G15:Q15" si="7">G12-G13-G14</f>
        <v>2042.9920000000002</v>
      </c>
      <c r="H15" s="54">
        <f t="shared" si="7"/>
        <v>2355.2480000000005</v>
      </c>
      <c r="I15" s="54">
        <f t="shared" si="7"/>
        <v>2082.84</v>
      </c>
      <c r="J15" s="54">
        <f t="shared" si="7"/>
        <v>1764.6000000000004</v>
      </c>
      <c r="K15" s="54">
        <f t="shared" si="7"/>
        <v>1768.6800000000003</v>
      </c>
      <c r="L15" s="54">
        <f t="shared" si="7"/>
        <v>1715.6399999999999</v>
      </c>
      <c r="M15" s="54">
        <f t="shared" si="7"/>
        <v>2217.4800000000005</v>
      </c>
      <c r="N15" s="54">
        <f t="shared" si="7"/>
        <v>2456.16</v>
      </c>
      <c r="O15" s="54">
        <f t="shared" si="7"/>
        <v>2275.2800000000002</v>
      </c>
      <c r="P15" s="54">
        <f t="shared" si="7"/>
        <v>704.48</v>
      </c>
      <c r="Q15" s="55">
        <f t="shared" si="7"/>
        <v>1801.1840000000002</v>
      </c>
      <c r="S15" s="59"/>
      <c r="T15" s="58" t="s">
        <v>33</v>
      </c>
      <c r="U15" s="61">
        <v>0.1</v>
      </c>
    </row>
    <row r="16" spans="1:21" x14ac:dyDescent="0.35">
      <c r="A16" s="1"/>
      <c r="B16" s="11"/>
      <c r="C16" s="27"/>
      <c r="D16" s="6"/>
      <c r="E16" s="7"/>
      <c r="F16" s="27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S16" s="59"/>
      <c r="T16" s="58" t="s">
        <v>34</v>
      </c>
      <c r="U16" s="61">
        <v>0.1</v>
      </c>
    </row>
    <row r="17" spans="1:17" x14ac:dyDescent="0.35">
      <c r="A17" s="66" t="s">
        <v>18</v>
      </c>
      <c r="B17" s="9" t="s">
        <v>29</v>
      </c>
      <c r="C17" s="40">
        <v>3.8</v>
      </c>
      <c r="D17" s="35">
        <v>3.8</v>
      </c>
      <c r="E17" s="42">
        <v>3.8</v>
      </c>
      <c r="F17" s="35">
        <v>3.8</v>
      </c>
      <c r="G17" s="35">
        <v>3.8</v>
      </c>
      <c r="H17" s="35">
        <v>3.8</v>
      </c>
      <c r="I17" s="35">
        <v>3.8</v>
      </c>
      <c r="J17" s="35">
        <v>3.8</v>
      </c>
      <c r="K17" s="35">
        <v>3.8</v>
      </c>
      <c r="L17" s="35">
        <v>3.8</v>
      </c>
      <c r="M17" s="35">
        <v>3.8</v>
      </c>
      <c r="N17" s="35">
        <v>3.8</v>
      </c>
      <c r="O17" s="35">
        <v>3.8</v>
      </c>
      <c r="P17" s="35">
        <v>3.8</v>
      </c>
      <c r="Q17" s="42">
        <v>3.8</v>
      </c>
    </row>
    <row r="18" spans="1:17" x14ac:dyDescent="0.35">
      <c r="A18" s="66"/>
      <c r="B18" s="10" t="s">
        <v>30</v>
      </c>
      <c r="C18" s="34">
        <v>314</v>
      </c>
      <c r="D18" s="34">
        <v>300</v>
      </c>
      <c r="E18" s="43">
        <v>358</v>
      </c>
      <c r="F18" s="34">
        <v>504</v>
      </c>
      <c r="G18" s="34">
        <v>706</v>
      </c>
      <c r="H18" s="34">
        <v>482</v>
      </c>
      <c r="I18" s="34">
        <v>381</v>
      </c>
      <c r="J18" s="34">
        <v>285</v>
      </c>
      <c r="K18" s="34">
        <v>277</v>
      </c>
      <c r="L18" s="34">
        <v>242</v>
      </c>
      <c r="M18" s="34">
        <v>197</v>
      </c>
      <c r="N18" s="34">
        <v>239</v>
      </c>
      <c r="O18" s="34">
        <v>359</v>
      </c>
      <c r="P18" s="34">
        <v>397</v>
      </c>
      <c r="Q18" s="43">
        <v>308</v>
      </c>
    </row>
    <row r="19" spans="1:17" x14ac:dyDescent="0.35">
      <c r="A19" s="66"/>
      <c r="B19" s="41" t="s">
        <v>12</v>
      </c>
      <c r="C19" s="2">
        <f>C17*C18</f>
        <v>1193.2</v>
      </c>
      <c r="D19" s="2">
        <f t="shared" ref="D19:E19" si="8">D17*D18</f>
        <v>1140</v>
      </c>
      <c r="E19" s="4">
        <f t="shared" si="8"/>
        <v>1360.3999999999999</v>
      </c>
      <c r="F19" s="49">
        <f>F17*F18</f>
        <v>1915.1999999999998</v>
      </c>
      <c r="G19" s="50">
        <f t="shared" ref="G19:Q19" si="9">G17*G18</f>
        <v>2682.7999999999997</v>
      </c>
      <c r="H19" s="50">
        <f t="shared" si="9"/>
        <v>1831.6</v>
      </c>
      <c r="I19" s="50">
        <f t="shared" si="9"/>
        <v>1447.8</v>
      </c>
      <c r="J19" s="50">
        <f t="shared" si="9"/>
        <v>1083</v>
      </c>
      <c r="K19" s="50">
        <f t="shared" si="9"/>
        <v>1052.5999999999999</v>
      </c>
      <c r="L19" s="50">
        <f t="shared" si="9"/>
        <v>919.59999999999991</v>
      </c>
      <c r="M19" s="50">
        <f t="shared" si="9"/>
        <v>748.59999999999991</v>
      </c>
      <c r="N19" s="50">
        <f t="shared" si="9"/>
        <v>908.19999999999993</v>
      </c>
      <c r="O19" s="50">
        <f t="shared" si="9"/>
        <v>1364.2</v>
      </c>
      <c r="P19" s="50">
        <f t="shared" si="9"/>
        <v>1508.6</v>
      </c>
      <c r="Q19" s="51">
        <f t="shared" si="9"/>
        <v>1170.3999999999999</v>
      </c>
    </row>
    <row r="20" spans="1:17" x14ac:dyDescent="0.35">
      <c r="A20" s="66"/>
      <c r="B20" s="48" t="s">
        <v>13</v>
      </c>
      <c r="C20" s="25">
        <v>59.660000000000004</v>
      </c>
      <c r="D20" s="3">
        <v>57</v>
      </c>
      <c r="E20" s="5">
        <v>68.02</v>
      </c>
      <c r="F20" s="31">
        <v>191.51999999999998</v>
      </c>
      <c r="G20" s="32">
        <v>268.27999999999997</v>
      </c>
      <c r="H20" s="32">
        <v>183.16</v>
      </c>
      <c r="I20" s="32">
        <v>72.39</v>
      </c>
      <c r="J20" s="32">
        <v>54.150000000000006</v>
      </c>
      <c r="K20" s="32">
        <v>52.629999999999995</v>
      </c>
      <c r="L20" s="32">
        <v>45.98</v>
      </c>
      <c r="M20" s="32">
        <v>37.43</v>
      </c>
      <c r="N20" s="32">
        <v>45.41</v>
      </c>
      <c r="O20" s="32">
        <v>136.42000000000002</v>
      </c>
      <c r="P20" s="32">
        <v>150.85999999999999</v>
      </c>
      <c r="Q20" s="33">
        <v>117.03999999999999</v>
      </c>
    </row>
    <row r="21" spans="1:17" x14ac:dyDescent="0.35">
      <c r="A21" s="66"/>
      <c r="B21" s="48" t="s">
        <v>14</v>
      </c>
      <c r="C21" s="25">
        <v>238.64000000000001</v>
      </c>
      <c r="D21" s="3">
        <v>228</v>
      </c>
      <c r="E21" s="5">
        <v>272.08</v>
      </c>
      <c r="F21" s="37">
        <v>383.03999999999996</v>
      </c>
      <c r="G21" s="38">
        <v>536.55999999999995</v>
      </c>
      <c r="H21" s="38">
        <v>366.32</v>
      </c>
      <c r="I21" s="38">
        <v>289.56</v>
      </c>
      <c r="J21" s="38">
        <v>216.60000000000002</v>
      </c>
      <c r="K21" s="38">
        <v>210.51999999999998</v>
      </c>
      <c r="L21" s="38">
        <v>183.92</v>
      </c>
      <c r="M21" s="38">
        <v>149.72</v>
      </c>
      <c r="N21" s="38">
        <v>181.64</v>
      </c>
      <c r="O21" s="38">
        <v>272.84000000000003</v>
      </c>
      <c r="P21" s="38">
        <v>301.71999999999997</v>
      </c>
      <c r="Q21" s="39">
        <v>234.07999999999998</v>
      </c>
    </row>
    <row r="22" spans="1:17" x14ac:dyDescent="0.35">
      <c r="A22" s="66"/>
      <c r="B22" s="52" t="s">
        <v>15</v>
      </c>
      <c r="C22" s="26">
        <f>C19-C20-C21</f>
        <v>894.9</v>
      </c>
      <c r="D22" s="16">
        <f t="shared" ref="D22:E22" si="10">D19-D20-D21</f>
        <v>855</v>
      </c>
      <c r="E22" s="17">
        <f t="shared" si="10"/>
        <v>1020.3</v>
      </c>
      <c r="F22" s="53">
        <f>F19-F20-F21</f>
        <v>1340.6399999999999</v>
      </c>
      <c r="G22" s="54">
        <f t="shared" ref="G22:Q22" si="11">G19-G20-G21</f>
        <v>1877.9599999999996</v>
      </c>
      <c r="H22" s="54">
        <f t="shared" si="11"/>
        <v>1282.1199999999999</v>
      </c>
      <c r="I22" s="54">
        <f t="shared" si="11"/>
        <v>1085.8499999999999</v>
      </c>
      <c r="J22" s="54">
        <f t="shared" si="11"/>
        <v>812.24999999999989</v>
      </c>
      <c r="K22" s="54">
        <f t="shared" si="11"/>
        <v>789.44999999999993</v>
      </c>
      <c r="L22" s="54">
        <f t="shared" si="11"/>
        <v>689.69999999999993</v>
      </c>
      <c r="M22" s="54">
        <f t="shared" si="11"/>
        <v>561.44999999999993</v>
      </c>
      <c r="N22" s="54">
        <f t="shared" si="11"/>
        <v>681.15</v>
      </c>
      <c r="O22" s="54">
        <f t="shared" si="11"/>
        <v>954.93999999999994</v>
      </c>
      <c r="P22" s="54">
        <f t="shared" si="11"/>
        <v>1056.02</v>
      </c>
      <c r="Q22" s="55">
        <f t="shared" si="11"/>
        <v>819.28</v>
      </c>
    </row>
    <row r="23" spans="1:17" x14ac:dyDescent="0.35">
      <c r="A23" s="1"/>
      <c r="B23" s="11"/>
      <c r="C23" s="27"/>
      <c r="D23" s="6"/>
      <c r="E23" s="7"/>
      <c r="F23" s="27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x14ac:dyDescent="0.35">
      <c r="A24" s="66" t="s">
        <v>19</v>
      </c>
      <c r="B24" s="9" t="s">
        <v>29</v>
      </c>
      <c r="C24" s="40">
        <v>1.9</v>
      </c>
      <c r="D24" s="35">
        <v>1.9</v>
      </c>
      <c r="E24" s="42">
        <v>1.9</v>
      </c>
      <c r="F24" s="35">
        <v>1.9</v>
      </c>
      <c r="G24" s="35">
        <v>1.9</v>
      </c>
      <c r="H24" s="35">
        <v>1.9</v>
      </c>
      <c r="I24" s="35">
        <v>1.9</v>
      </c>
      <c r="J24" s="35">
        <v>1.9</v>
      </c>
      <c r="K24" s="35">
        <v>1.9</v>
      </c>
      <c r="L24" s="35">
        <v>1.9</v>
      </c>
      <c r="M24" s="35">
        <v>1.9</v>
      </c>
      <c r="N24" s="35">
        <v>1.9</v>
      </c>
      <c r="O24" s="35">
        <v>1.9</v>
      </c>
      <c r="P24" s="35">
        <v>1.9</v>
      </c>
      <c r="Q24" s="42">
        <v>1.9</v>
      </c>
    </row>
    <row r="25" spans="1:17" x14ac:dyDescent="0.35">
      <c r="A25" s="66"/>
      <c r="B25" s="10" t="s">
        <v>30</v>
      </c>
      <c r="C25" s="34">
        <v>406</v>
      </c>
      <c r="D25" s="34">
        <v>379</v>
      </c>
      <c r="E25" s="43">
        <v>370</v>
      </c>
      <c r="F25" s="34">
        <v>364</v>
      </c>
      <c r="G25" s="34">
        <v>167</v>
      </c>
      <c r="H25" s="34">
        <v>336</v>
      </c>
      <c r="I25" s="34">
        <v>297</v>
      </c>
      <c r="J25" s="34">
        <v>311</v>
      </c>
      <c r="K25" s="34">
        <v>284</v>
      </c>
      <c r="L25" s="34">
        <v>195</v>
      </c>
      <c r="M25" s="34">
        <v>132</v>
      </c>
      <c r="N25" s="34">
        <v>165</v>
      </c>
      <c r="O25" s="34">
        <v>200</v>
      </c>
      <c r="P25" s="34">
        <v>1029</v>
      </c>
      <c r="Q25" s="43">
        <v>223</v>
      </c>
    </row>
    <row r="26" spans="1:17" x14ac:dyDescent="0.35">
      <c r="A26" s="66"/>
      <c r="B26" s="41" t="s">
        <v>12</v>
      </c>
      <c r="C26" s="2">
        <f>C24*C25</f>
        <v>771.4</v>
      </c>
      <c r="D26" s="2">
        <f t="shared" ref="D26:E26" si="12">D24*D25</f>
        <v>720.1</v>
      </c>
      <c r="E26" s="4">
        <f t="shared" si="12"/>
        <v>703</v>
      </c>
      <c r="F26" s="49">
        <f>F24*F25</f>
        <v>691.6</v>
      </c>
      <c r="G26" s="50">
        <f t="shared" ref="G26:Q26" si="13">G24*G25</f>
        <v>317.3</v>
      </c>
      <c r="H26" s="50">
        <f t="shared" si="13"/>
        <v>638.4</v>
      </c>
      <c r="I26" s="50">
        <f t="shared" si="13"/>
        <v>564.29999999999995</v>
      </c>
      <c r="J26" s="50">
        <f t="shared" si="13"/>
        <v>590.9</v>
      </c>
      <c r="K26" s="50">
        <f t="shared" si="13"/>
        <v>539.6</v>
      </c>
      <c r="L26" s="50">
        <f t="shared" si="13"/>
        <v>370.5</v>
      </c>
      <c r="M26" s="50">
        <f t="shared" si="13"/>
        <v>250.79999999999998</v>
      </c>
      <c r="N26" s="50">
        <f t="shared" si="13"/>
        <v>313.5</v>
      </c>
      <c r="O26" s="50">
        <f t="shared" si="13"/>
        <v>380</v>
      </c>
      <c r="P26" s="50">
        <f t="shared" si="13"/>
        <v>1955.1</v>
      </c>
      <c r="Q26" s="51">
        <f t="shared" si="13"/>
        <v>423.7</v>
      </c>
    </row>
    <row r="27" spans="1:17" x14ac:dyDescent="0.35">
      <c r="A27" s="66"/>
      <c r="B27" s="48" t="s">
        <v>13</v>
      </c>
      <c r="C27" s="25">
        <v>38.57</v>
      </c>
      <c r="D27" s="3">
        <v>36.005000000000003</v>
      </c>
      <c r="E27" s="5">
        <v>35.15</v>
      </c>
      <c r="F27" s="31">
        <v>69.160000000000011</v>
      </c>
      <c r="G27" s="32">
        <v>31.730000000000004</v>
      </c>
      <c r="H27" s="32">
        <v>63.84</v>
      </c>
      <c r="I27" s="32">
        <v>28.215</v>
      </c>
      <c r="J27" s="32">
        <v>29.545000000000002</v>
      </c>
      <c r="K27" s="32">
        <v>26.980000000000004</v>
      </c>
      <c r="L27" s="32">
        <v>18.525000000000002</v>
      </c>
      <c r="M27" s="32">
        <v>12.54</v>
      </c>
      <c r="N27" s="32">
        <v>15.675000000000001</v>
      </c>
      <c r="O27" s="32">
        <v>38</v>
      </c>
      <c r="P27" s="32">
        <v>195.51</v>
      </c>
      <c r="Q27" s="33">
        <v>42.370000000000005</v>
      </c>
    </row>
    <row r="28" spans="1:17" x14ac:dyDescent="0.35">
      <c r="A28" s="66"/>
      <c r="B28" s="48" t="s">
        <v>14</v>
      </c>
      <c r="C28" s="25">
        <v>154.28</v>
      </c>
      <c r="D28" s="3">
        <v>144.02000000000001</v>
      </c>
      <c r="E28" s="5">
        <v>140.6</v>
      </c>
      <c r="F28" s="37">
        <v>138.32000000000002</v>
      </c>
      <c r="G28" s="38">
        <v>63.460000000000008</v>
      </c>
      <c r="H28" s="38">
        <v>127.68</v>
      </c>
      <c r="I28" s="38">
        <v>112.86</v>
      </c>
      <c r="J28" s="38">
        <v>118.18</v>
      </c>
      <c r="K28" s="38">
        <v>107.92000000000002</v>
      </c>
      <c r="L28" s="38">
        <v>74.100000000000009</v>
      </c>
      <c r="M28" s="38">
        <v>50.16</v>
      </c>
      <c r="N28" s="38">
        <v>62.7</v>
      </c>
      <c r="O28" s="38">
        <v>76</v>
      </c>
      <c r="P28" s="38">
        <v>391.02</v>
      </c>
      <c r="Q28" s="39">
        <v>84.740000000000009</v>
      </c>
    </row>
    <row r="29" spans="1:17" x14ac:dyDescent="0.35">
      <c r="A29" s="66"/>
      <c r="B29" s="52" t="s">
        <v>15</v>
      </c>
      <c r="C29" s="26">
        <f>C26-C27-C28</f>
        <v>578.54999999999995</v>
      </c>
      <c r="D29" s="16">
        <f t="shared" ref="D29:E29" si="14">D26-D27-D28</f>
        <v>540.07500000000005</v>
      </c>
      <c r="E29" s="17">
        <f t="shared" si="14"/>
        <v>527.25</v>
      </c>
      <c r="F29" s="53">
        <f>F26-F27-F28</f>
        <v>484.12</v>
      </c>
      <c r="G29" s="54">
        <f t="shared" ref="G29:Q29" si="15">G26-G27-G28</f>
        <v>222.10999999999999</v>
      </c>
      <c r="H29" s="54">
        <f t="shared" si="15"/>
        <v>446.87999999999994</v>
      </c>
      <c r="I29" s="54">
        <f t="shared" si="15"/>
        <v>423.22499999999991</v>
      </c>
      <c r="J29" s="54">
        <f t="shared" si="15"/>
        <v>443.17500000000001</v>
      </c>
      <c r="K29" s="54">
        <f t="shared" si="15"/>
        <v>404.7</v>
      </c>
      <c r="L29" s="54">
        <f t="shared" si="15"/>
        <v>277.875</v>
      </c>
      <c r="M29" s="54">
        <f t="shared" si="15"/>
        <v>188.1</v>
      </c>
      <c r="N29" s="54">
        <f t="shared" si="15"/>
        <v>235.125</v>
      </c>
      <c r="O29" s="54">
        <f t="shared" si="15"/>
        <v>266</v>
      </c>
      <c r="P29" s="54">
        <f t="shared" si="15"/>
        <v>1368.57</v>
      </c>
      <c r="Q29" s="55">
        <f t="shared" si="15"/>
        <v>296.58999999999997</v>
      </c>
    </row>
    <row r="30" spans="1:17" x14ac:dyDescent="0.35">
      <c r="A30" s="1"/>
      <c r="B30" s="11"/>
      <c r="C30" s="27"/>
      <c r="D30" s="6"/>
      <c r="E30" s="7"/>
      <c r="F30" s="27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x14ac:dyDescent="0.35">
      <c r="A31" s="66" t="s">
        <v>20</v>
      </c>
      <c r="B31" s="9" t="s">
        <v>29</v>
      </c>
      <c r="C31" s="40">
        <v>5.96</v>
      </c>
      <c r="D31" s="35">
        <v>5.96</v>
      </c>
      <c r="E31" s="42">
        <v>5.96</v>
      </c>
      <c r="F31" s="35">
        <v>5.96</v>
      </c>
      <c r="G31" s="35">
        <v>5.96</v>
      </c>
      <c r="H31" s="35">
        <v>5.96</v>
      </c>
      <c r="I31" s="35">
        <v>5.96</v>
      </c>
      <c r="J31" s="35">
        <v>5.96</v>
      </c>
      <c r="K31" s="35">
        <v>5.96</v>
      </c>
      <c r="L31" s="35">
        <v>5.96</v>
      </c>
      <c r="M31" s="35">
        <v>5.96</v>
      </c>
      <c r="N31" s="35">
        <v>5.96</v>
      </c>
      <c r="O31" s="35">
        <v>5.96</v>
      </c>
      <c r="P31" s="35">
        <v>5.96</v>
      </c>
      <c r="Q31" s="42">
        <v>5.96</v>
      </c>
    </row>
    <row r="32" spans="1:17" x14ac:dyDescent="0.35">
      <c r="A32" s="66"/>
      <c r="B32" s="10" t="s">
        <v>30</v>
      </c>
      <c r="C32" s="34">
        <v>1074</v>
      </c>
      <c r="D32" s="34">
        <v>971</v>
      </c>
      <c r="E32" s="43">
        <v>865</v>
      </c>
      <c r="F32" s="34">
        <v>940</v>
      </c>
      <c r="G32" s="34">
        <v>132</v>
      </c>
      <c r="H32" s="34">
        <v>1274</v>
      </c>
      <c r="I32" s="34">
        <v>988</v>
      </c>
      <c r="J32" s="34">
        <v>899</v>
      </c>
      <c r="K32" s="34">
        <v>736</v>
      </c>
      <c r="L32" s="34">
        <v>297</v>
      </c>
      <c r="M32" s="34">
        <v>343</v>
      </c>
      <c r="N32" s="34">
        <v>308</v>
      </c>
      <c r="O32" s="34">
        <v>301</v>
      </c>
      <c r="P32" s="34">
        <v>368</v>
      </c>
      <c r="Q32" s="43">
        <v>287</v>
      </c>
    </row>
    <row r="33" spans="1:17" x14ac:dyDescent="0.35">
      <c r="A33" s="66"/>
      <c r="B33" s="41" t="s">
        <v>12</v>
      </c>
      <c r="C33" s="2">
        <f>C31*C32</f>
        <v>6401.04</v>
      </c>
      <c r="D33" s="2">
        <f t="shared" ref="D33:E33" si="16">D31*D32</f>
        <v>5787.16</v>
      </c>
      <c r="E33" s="4">
        <f t="shared" si="16"/>
        <v>5155.3999999999996</v>
      </c>
      <c r="F33" s="49">
        <f>F31*F32</f>
        <v>5602.4</v>
      </c>
      <c r="G33" s="50">
        <f t="shared" ref="G33:Q33" si="17">G31*G32</f>
        <v>786.72</v>
      </c>
      <c r="H33" s="50">
        <f t="shared" si="17"/>
        <v>7593.04</v>
      </c>
      <c r="I33" s="50">
        <f t="shared" si="17"/>
        <v>5888.48</v>
      </c>
      <c r="J33" s="50">
        <f t="shared" si="17"/>
        <v>5358.04</v>
      </c>
      <c r="K33" s="50">
        <f t="shared" si="17"/>
        <v>4386.5600000000004</v>
      </c>
      <c r="L33" s="50">
        <f t="shared" si="17"/>
        <v>1770.12</v>
      </c>
      <c r="M33" s="50">
        <f t="shared" si="17"/>
        <v>2044.28</v>
      </c>
      <c r="N33" s="50">
        <f t="shared" si="17"/>
        <v>1835.68</v>
      </c>
      <c r="O33" s="50">
        <f t="shared" si="17"/>
        <v>1793.96</v>
      </c>
      <c r="P33" s="50">
        <f t="shared" si="17"/>
        <v>2193.2800000000002</v>
      </c>
      <c r="Q33" s="51">
        <f t="shared" si="17"/>
        <v>1710.52</v>
      </c>
    </row>
    <row r="34" spans="1:17" x14ac:dyDescent="0.35">
      <c r="A34" s="66"/>
      <c r="B34" s="48" t="s">
        <v>13</v>
      </c>
      <c r="C34" s="25">
        <v>320.05200000000002</v>
      </c>
      <c r="D34" s="3">
        <v>289.358</v>
      </c>
      <c r="E34" s="5">
        <v>257.77</v>
      </c>
      <c r="F34" s="31">
        <v>560.24</v>
      </c>
      <c r="G34" s="32">
        <v>78.672000000000011</v>
      </c>
      <c r="H34" s="32">
        <v>759.30400000000009</v>
      </c>
      <c r="I34" s="32">
        <v>294.42399999999998</v>
      </c>
      <c r="J34" s="32">
        <v>267.90199999999999</v>
      </c>
      <c r="K34" s="32">
        <v>219.32800000000003</v>
      </c>
      <c r="L34" s="32">
        <v>88.506</v>
      </c>
      <c r="M34" s="32">
        <v>102.214</v>
      </c>
      <c r="N34" s="32">
        <v>91.784000000000006</v>
      </c>
      <c r="O34" s="32">
        <v>179.39600000000002</v>
      </c>
      <c r="P34" s="32">
        <v>219.32800000000003</v>
      </c>
      <c r="Q34" s="33">
        <v>171.05200000000002</v>
      </c>
    </row>
    <row r="35" spans="1:17" x14ac:dyDescent="0.35">
      <c r="A35" s="66"/>
      <c r="B35" s="48" t="s">
        <v>14</v>
      </c>
      <c r="C35" s="25">
        <v>987.16099999999994</v>
      </c>
      <c r="D35" s="3">
        <v>911.99850000000004</v>
      </c>
      <c r="E35" s="5">
        <v>846.59400000000005</v>
      </c>
      <c r="F35" s="37">
        <v>1077.3335</v>
      </c>
      <c r="G35" s="38">
        <v>133.08400000000003</v>
      </c>
      <c r="H35" s="38">
        <v>1324.38</v>
      </c>
      <c r="I35" s="38">
        <v>1110.1815000000001</v>
      </c>
      <c r="J35" s="38">
        <v>984.65649999999994</v>
      </c>
      <c r="K35" s="38">
        <v>773.85350000000005</v>
      </c>
      <c r="L35" s="38">
        <v>629.03400000000011</v>
      </c>
      <c r="M35" s="38">
        <v>727.12500000000011</v>
      </c>
      <c r="N35" s="38">
        <v>664.11050000000012</v>
      </c>
      <c r="O35" s="38">
        <v>643.99750000000006</v>
      </c>
      <c r="P35" s="38">
        <v>546.75400000000002</v>
      </c>
      <c r="Q35" s="39">
        <v>611.50350000000014</v>
      </c>
    </row>
    <row r="36" spans="1:17" x14ac:dyDescent="0.35">
      <c r="A36" s="66"/>
      <c r="B36" s="52" t="s">
        <v>15</v>
      </c>
      <c r="C36" s="26">
        <f>C33-C34-C35</f>
        <v>5093.8270000000002</v>
      </c>
      <c r="D36" s="16">
        <f t="shared" ref="D36:E36" si="18">D33-D34-D35</f>
        <v>4585.8035</v>
      </c>
      <c r="E36" s="17">
        <f t="shared" si="18"/>
        <v>4051.0359999999991</v>
      </c>
      <c r="F36" s="53">
        <f>F33-F34-F35</f>
        <v>3964.8265000000001</v>
      </c>
      <c r="G36" s="54">
        <f t="shared" ref="G36:Q36" si="19">G33-G34-G35</f>
        <v>574.96399999999994</v>
      </c>
      <c r="H36" s="54">
        <f t="shared" si="19"/>
        <v>5509.3559999999998</v>
      </c>
      <c r="I36" s="54">
        <f t="shared" si="19"/>
        <v>4483.8744999999999</v>
      </c>
      <c r="J36" s="54">
        <f t="shared" si="19"/>
        <v>4105.4814999999999</v>
      </c>
      <c r="K36" s="54">
        <f t="shared" si="19"/>
        <v>3393.3784999999998</v>
      </c>
      <c r="L36" s="54">
        <f t="shared" si="19"/>
        <v>1052.5799999999997</v>
      </c>
      <c r="M36" s="54">
        <f t="shared" si="19"/>
        <v>1214.9409999999998</v>
      </c>
      <c r="N36" s="54">
        <f t="shared" si="19"/>
        <v>1079.7855</v>
      </c>
      <c r="O36" s="54">
        <f t="shared" si="19"/>
        <v>970.56650000000002</v>
      </c>
      <c r="P36" s="54">
        <f t="shared" si="19"/>
        <v>1427.1980000000003</v>
      </c>
      <c r="Q36" s="55">
        <f t="shared" si="19"/>
        <v>927.9644999999997</v>
      </c>
    </row>
    <row r="37" spans="1:17" x14ac:dyDescent="0.35">
      <c r="A37" s="1"/>
      <c r="B37" s="11"/>
      <c r="C37" s="27"/>
      <c r="D37" s="6"/>
      <c r="E37" s="7"/>
      <c r="F37" s="27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</row>
    <row r="38" spans="1:17" x14ac:dyDescent="0.35">
      <c r="A38" s="66" t="s">
        <v>21</v>
      </c>
      <c r="B38" s="9" t="s">
        <v>29</v>
      </c>
      <c r="C38" s="40">
        <v>5.39</v>
      </c>
      <c r="D38" s="35">
        <v>5.39</v>
      </c>
      <c r="E38" s="42">
        <v>5.39</v>
      </c>
      <c r="F38" s="35">
        <v>5.39</v>
      </c>
      <c r="G38" s="35">
        <v>5.39</v>
      </c>
      <c r="H38" s="35">
        <v>5.39</v>
      </c>
      <c r="I38" s="35">
        <v>5.39</v>
      </c>
      <c r="J38" s="35">
        <v>5.39</v>
      </c>
      <c r="K38" s="35">
        <v>5.39</v>
      </c>
      <c r="L38" s="35">
        <v>5.39</v>
      </c>
      <c r="M38" s="35">
        <v>5.39</v>
      </c>
      <c r="N38" s="35">
        <v>5.39</v>
      </c>
      <c r="O38" s="35">
        <v>5.39</v>
      </c>
      <c r="P38" s="35">
        <v>5.39</v>
      </c>
      <c r="Q38" s="42">
        <v>5.39</v>
      </c>
    </row>
    <row r="39" spans="1:17" x14ac:dyDescent="0.35">
      <c r="A39" s="66"/>
      <c r="B39" s="10" t="s">
        <v>30</v>
      </c>
      <c r="C39" s="34">
        <v>6</v>
      </c>
      <c r="D39" s="34">
        <v>9</v>
      </c>
      <c r="E39" s="43">
        <v>188</v>
      </c>
      <c r="F39" s="34">
        <v>386</v>
      </c>
      <c r="G39" s="34">
        <v>263</v>
      </c>
      <c r="H39" s="34">
        <v>235</v>
      </c>
      <c r="I39" s="34">
        <v>147</v>
      </c>
      <c r="J39" s="34">
        <v>95</v>
      </c>
      <c r="K39" s="34">
        <v>109</v>
      </c>
      <c r="L39" s="34">
        <v>64</v>
      </c>
      <c r="M39" s="34">
        <v>77</v>
      </c>
      <c r="N39" s="34">
        <v>59</v>
      </c>
      <c r="O39" s="34">
        <v>93</v>
      </c>
      <c r="P39" s="34">
        <v>238</v>
      </c>
      <c r="Q39" s="43">
        <v>73</v>
      </c>
    </row>
    <row r="40" spans="1:17" x14ac:dyDescent="0.35">
      <c r="A40" s="66"/>
      <c r="B40" s="41" t="s">
        <v>12</v>
      </c>
      <c r="C40" s="2">
        <f>C38*C39</f>
        <v>32.339999999999996</v>
      </c>
      <c r="D40" s="2">
        <f t="shared" ref="D40:E40" si="20">D38*D39</f>
        <v>48.51</v>
      </c>
      <c r="E40" s="4">
        <f t="shared" si="20"/>
        <v>1013.3199999999999</v>
      </c>
      <c r="F40" s="49">
        <f>F38*F39</f>
        <v>2080.54</v>
      </c>
      <c r="G40" s="50">
        <f t="shared" ref="G40:Q40" si="21">G38*G39</f>
        <v>1417.57</v>
      </c>
      <c r="H40" s="50">
        <f t="shared" si="21"/>
        <v>1266.6499999999999</v>
      </c>
      <c r="I40" s="50">
        <f t="shared" si="21"/>
        <v>792.32999999999993</v>
      </c>
      <c r="J40" s="50">
        <f t="shared" si="21"/>
        <v>512.04999999999995</v>
      </c>
      <c r="K40" s="50">
        <f t="shared" si="21"/>
        <v>587.51</v>
      </c>
      <c r="L40" s="50">
        <f t="shared" si="21"/>
        <v>344.96</v>
      </c>
      <c r="M40" s="50">
        <f t="shared" si="21"/>
        <v>415.03</v>
      </c>
      <c r="N40" s="50">
        <f t="shared" si="21"/>
        <v>318.01</v>
      </c>
      <c r="O40" s="50">
        <f t="shared" si="21"/>
        <v>501.27</v>
      </c>
      <c r="P40" s="50">
        <f t="shared" si="21"/>
        <v>1282.82</v>
      </c>
      <c r="Q40" s="51">
        <f t="shared" si="21"/>
        <v>393.46999999999997</v>
      </c>
    </row>
    <row r="41" spans="1:17" x14ac:dyDescent="0.35">
      <c r="A41" s="66"/>
      <c r="B41" s="48" t="s">
        <v>13</v>
      </c>
      <c r="C41" s="25">
        <v>1.617</v>
      </c>
      <c r="D41" s="3">
        <v>2.4255</v>
      </c>
      <c r="E41" s="5">
        <v>50.665999999999997</v>
      </c>
      <c r="F41" s="31">
        <v>208.054</v>
      </c>
      <c r="G41" s="32">
        <v>141.75700000000001</v>
      </c>
      <c r="H41" s="32">
        <v>126.66499999999999</v>
      </c>
      <c r="I41" s="32">
        <v>39.616500000000002</v>
      </c>
      <c r="J41" s="32">
        <v>25.602499999999999</v>
      </c>
      <c r="K41" s="32">
        <v>29.375500000000002</v>
      </c>
      <c r="L41" s="32">
        <v>17.248000000000001</v>
      </c>
      <c r="M41" s="32">
        <v>20.7515</v>
      </c>
      <c r="N41" s="32">
        <v>15.900500000000001</v>
      </c>
      <c r="O41" s="32">
        <v>50.127000000000002</v>
      </c>
      <c r="P41" s="32">
        <v>128.28200000000001</v>
      </c>
      <c r="Q41" s="33">
        <v>39.347000000000001</v>
      </c>
    </row>
    <row r="42" spans="1:17" x14ac:dyDescent="0.35">
      <c r="A42" s="66"/>
      <c r="B42" s="48" t="s">
        <v>14</v>
      </c>
      <c r="C42" s="25">
        <f>0.2*C40</f>
        <v>6.468</v>
      </c>
      <c r="D42" s="3">
        <f t="shared" ref="D42:E42" si="22">0.2*D40</f>
        <v>9.702</v>
      </c>
      <c r="E42" s="5">
        <f t="shared" si="22"/>
        <v>202.66399999999999</v>
      </c>
      <c r="F42" s="37">
        <v>416.108</v>
      </c>
      <c r="G42" s="38">
        <v>283.51400000000001</v>
      </c>
      <c r="H42" s="38">
        <v>253.32999999999998</v>
      </c>
      <c r="I42" s="38">
        <v>158.46600000000001</v>
      </c>
      <c r="J42" s="38">
        <v>102.41</v>
      </c>
      <c r="K42" s="38">
        <v>117.50200000000001</v>
      </c>
      <c r="L42" s="38">
        <v>68.992000000000004</v>
      </c>
      <c r="M42" s="38">
        <v>83.006</v>
      </c>
      <c r="N42" s="38">
        <v>63.602000000000004</v>
      </c>
      <c r="O42" s="38">
        <v>100.254</v>
      </c>
      <c r="P42" s="38">
        <v>256.56400000000002</v>
      </c>
      <c r="Q42" s="39">
        <v>78.694000000000003</v>
      </c>
    </row>
    <row r="43" spans="1:17" x14ac:dyDescent="0.35">
      <c r="A43" s="66"/>
      <c r="B43" s="52" t="s">
        <v>15</v>
      </c>
      <c r="C43" s="26">
        <f>C40-C41-C42</f>
        <v>24.254999999999995</v>
      </c>
      <c r="D43" s="16">
        <f t="shared" ref="D43:E43" si="23">D40-D41-D42</f>
        <v>36.3825</v>
      </c>
      <c r="E43" s="17">
        <f t="shared" si="23"/>
        <v>759.99</v>
      </c>
      <c r="F43" s="53">
        <f>F40-F41-F42</f>
        <v>1456.3779999999999</v>
      </c>
      <c r="G43" s="54">
        <f t="shared" ref="G43:Q43" si="24">G40-G41-G42</f>
        <v>992.29899999999986</v>
      </c>
      <c r="H43" s="54">
        <f t="shared" si="24"/>
        <v>886.65499999999997</v>
      </c>
      <c r="I43" s="54">
        <f t="shared" si="24"/>
        <v>594.24749999999995</v>
      </c>
      <c r="J43" s="54">
        <f t="shared" si="24"/>
        <v>384.03749999999991</v>
      </c>
      <c r="K43" s="54">
        <f t="shared" si="24"/>
        <v>440.63249999999999</v>
      </c>
      <c r="L43" s="54">
        <f t="shared" si="24"/>
        <v>258.71999999999997</v>
      </c>
      <c r="M43" s="54">
        <f t="shared" si="24"/>
        <v>311.27249999999992</v>
      </c>
      <c r="N43" s="54">
        <f t="shared" si="24"/>
        <v>238.50749999999996</v>
      </c>
      <c r="O43" s="54">
        <f t="shared" si="24"/>
        <v>350.88899999999995</v>
      </c>
      <c r="P43" s="54">
        <f t="shared" si="24"/>
        <v>897.97399999999993</v>
      </c>
      <c r="Q43" s="55">
        <f t="shared" si="24"/>
        <v>275.42899999999997</v>
      </c>
    </row>
    <row r="44" spans="1:17" x14ac:dyDescent="0.35">
      <c r="A44" s="1"/>
      <c r="B44" s="11"/>
      <c r="C44" s="27"/>
      <c r="D44" s="6"/>
      <c r="E44" s="7"/>
      <c r="F44" s="27"/>
      <c r="G44" s="6"/>
      <c r="H44" s="6"/>
      <c r="I44" s="6"/>
      <c r="J44" s="6"/>
      <c r="K44" s="6"/>
      <c r="L44" s="6"/>
      <c r="M44" s="6"/>
      <c r="N44" s="6"/>
      <c r="O44" s="6"/>
      <c r="P44" s="6"/>
      <c r="Q44" s="7"/>
    </row>
    <row r="45" spans="1:17" x14ac:dyDescent="0.35">
      <c r="A45" s="66" t="s">
        <v>22</v>
      </c>
      <c r="B45" s="9" t="s">
        <v>29</v>
      </c>
      <c r="C45" s="40">
        <v>5.52</v>
      </c>
      <c r="D45" s="35">
        <v>5.52</v>
      </c>
      <c r="E45" s="42">
        <v>5.52</v>
      </c>
      <c r="F45" s="35">
        <v>5.52</v>
      </c>
      <c r="G45" s="35">
        <v>5.52</v>
      </c>
      <c r="H45" s="35">
        <v>5.52</v>
      </c>
      <c r="I45" s="35">
        <v>5.52</v>
      </c>
      <c r="J45" s="35">
        <v>5.52</v>
      </c>
      <c r="K45" s="35">
        <v>5.52</v>
      </c>
      <c r="L45" s="35">
        <v>5.52</v>
      </c>
      <c r="M45" s="35">
        <v>5.52</v>
      </c>
      <c r="N45" s="35">
        <v>5.52</v>
      </c>
      <c r="O45" s="35">
        <v>5.52</v>
      </c>
      <c r="P45" s="35">
        <v>5.52</v>
      </c>
      <c r="Q45" s="42">
        <v>5.52</v>
      </c>
    </row>
    <row r="46" spans="1:17" x14ac:dyDescent="0.35">
      <c r="A46" s="66"/>
      <c r="B46" s="10" t="s">
        <v>30</v>
      </c>
      <c r="C46" s="34">
        <v>478</v>
      </c>
      <c r="D46" s="34">
        <v>591</v>
      </c>
      <c r="E46" s="43">
        <v>695</v>
      </c>
      <c r="F46" s="34">
        <v>786</v>
      </c>
      <c r="G46" s="34">
        <v>1080</v>
      </c>
      <c r="H46" s="34">
        <v>924</v>
      </c>
      <c r="I46" s="34">
        <v>719</v>
      </c>
      <c r="J46" s="34">
        <v>659</v>
      </c>
      <c r="K46" s="34">
        <v>703</v>
      </c>
      <c r="L46" s="34">
        <v>686</v>
      </c>
      <c r="M46" s="34">
        <v>632</v>
      </c>
      <c r="N46" s="34">
        <v>777</v>
      </c>
      <c r="O46" s="34">
        <v>712</v>
      </c>
      <c r="P46" s="34">
        <v>1132</v>
      </c>
      <c r="Q46" s="43">
        <v>681</v>
      </c>
    </row>
    <row r="47" spans="1:17" x14ac:dyDescent="0.35">
      <c r="A47" s="66"/>
      <c r="B47" s="41" t="s">
        <v>12</v>
      </c>
      <c r="C47" s="2">
        <f>C45*C46</f>
        <v>2638.56</v>
      </c>
      <c r="D47" s="2">
        <f t="shared" ref="D47:E47" si="25">D45*D46</f>
        <v>3262.3199999999997</v>
      </c>
      <c r="E47" s="4">
        <f t="shared" si="25"/>
        <v>3836.3999999999996</v>
      </c>
      <c r="F47" s="49">
        <f>F45*F46</f>
        <v>4338.7199999999993</v>
      </c>
      <c r="G47" s="50">
        <f t="shared" ref="G47:Q47" si="26">G45*G46</f>
        <v>5961.5999999999995</v>
      </c>
      <c r="H47" s="50">
        <f t="shared" si="26"/>
        <v>5100.4799999999996</v>
      </c>
      <c r="I47" s="50">
        <f t="shared" si="26"/>
        <v>3968.8799999999997</v>
      </c>
      <c r="J47" s="50">
        <f t="shared" si="26"/>
        <v>3637.68</v>
      </c>
      <c r="K47" s="50">
        <f t="shared" si="26"/>
        <v>3880.5599999999995</v>
      </c>
      <c r="L47" s="50">
        <f t="shared" si="26"/>
        <v>3786.72</v>
      </c>
      <c r="M47" s="50">
        <f t="shared" si="26"/>
        <v>3488.64</v>
      </c>
      <c r="N47" s="50">
        <f t="shared" si="26"/>
        <v>4289.04</v>
      </c>
      <c r="O47" s="50">
        <f t="shared" si="26"/>
        <v>3930.24</v>
      </c>
      <c r="P47" s="50">
        <f t="shared" si="26"/>
        <v>6248.6399999999994</v>
      </c>
      <c r="Q47" s="51">
        <f t="shared" si="26"/>
        <v>3759.12</v>
      </c>
    </row>
    <row r="48" spans="1:17" x14ac:dyDescent="0.35">
      <c r="A48" s="66"/>
      <c r="B48" s="48" t="s">
        <v>13</v>
      </c>
      <c r="C48" s="25">
        <v>131.928</v>
      </c>
      <c r="D48" s="3">
        <v>163.11599999999999</v>
      </c>
      <c r="E48" s="5">
        <v>191.82</v>
      </c>
      <c r="F48" s="31">
        <v>253.72</v>
      </c>
      <c r="G48" s="32">
        <v>110.1</v>
      </c>
      <c r="H48" s="32">
        <v>314.19</v>
      </c>
      <c r="I48" s="32">
        <v>198.44399999999999</v>
      </c>
      <c r="J48" s="32">
        <v>181.88400000000001</v>
      </c>
      <c r="K48" s="32">
        <v>194.02799999999999</v>
      </c>
      <c r="L48" s="32">
        <v>189.33600000000001</v>
      </c>
      <c r="M48" s="32">
        <v>174.43200000000002</v>
      </c>
      <c r="N48" s="32">
        <v>214.452</v>
      </c>
      <c r="O48" s="32">
        <v>393.024</v>
      </c>
      <c r="P48" s="32">
        <v>624.86400000000003</v>
      </c>
      <c r="Q48" s="33">
        <v>375.91200000000003</v>
      </c>
    </row>
    <row r="49" spans="1:17" x14ac:dyDescent="0.35">
      <c r="A49" s="66"/>
      <c r="B49" s="48" t="s">
        <v>14</v>
      </c>
      <c r="C49" s="25">
        <v>527.71199999999999</v>
      </c>
      <c r="D49" s="3">
        <v>652.46399999999994</v>
      </c>
      <c r="E49" s="5">
        <v>767.28</v>
      </c>
      <c r="F49" s="37">
        <v>867.74399999999991</v>
      </c>
      <c r="G49" s="38">
        <v>1192.32</v>
      </c>
      <c r="H49" s="38">
        <v>1020.096</v>
      </c>
      <c r="I49" s="38">
        <v>793.77599999999995</v>
      </c>
      <c r="J49" s="38">
        <v>727.53600000000006</v>
      </c>
      <c r="K49" s="38">
        <v>776.11199999999997</v>
      </c>
      <c r="L49" s="38">
        <v>757.34400000000005</v>
      </c>
      <c r="M49" s="38">
        <v>697.72800000000007</v>
      </c>
      <c r="N49" s="38">
        <v>857.80799999999999</v>
      </c>
      <c r="O49" s="38">
        <v>786.048</v>
      </c>
      <c r="P49" s="38">
        <v>1249.7280000000001</v>
      </c>
      <c r="Q49" s="39">
        <v>751.82400000000007</v>
      </c>
    </row>
    <row r="50" spans="1:17" x14ac:dyDescent="0.35">
      <c r="A50" s="66"/>
      <c r="B50" s="52" t="s">
        <v>15</v>
      </c>
      <c r="C50" s="26">
        <f>C47-C48-C49</f>
        <v>1978.92</v>
      </c>
      <c r="D50" s="16">
        <f t="shared" ref="D50:E50" si="27">D47-D48-D49</f>
        <v>2446.7399999999998</v>
      </c>
      <c r="E50" s="17">
        <f t="shared" si="27"/>
        <v>2877.2999999999993</v>
      </c>
      <c r="F50" s="53">
        <f>F47-F48-F49</f>
        <v>3217.2559999999994</v>
      </c>
      <c r="G50" s="54">
        <f t="shared" ref="G50:Q50" si="28">G47-G48-G49</f>
        <v>4659.1799999999994</v>
      </c>
      <c r="H50" s="54">
        <f t="shared" si="28"/>
        <v>3766.194</v>
      </c>
      <c r="I50" s="54">
        <f t="shared" si="28"/>
        <v>2976.66</v>
      </c>
      <c r="J50" s="54">
        <f t="shared" si="28"/>
        <v>2728.2599999999998</v>
      </c>
      <c r="K50" s="54">
        <f t="shared" si="28"/>
        <v>2910.4199999999996</v>
      </c>
      <c r="L50" s="54">
        <f t="shared" si="28"/>
        <v>2840.04</v>
      </c>
      <c r="M50" s="54">
        <f t="shared" si="28"/>
        <v>2616.4799999999996</v>
      </c>
      <c r="N50" s="54">
        <f t="shared" si="28"/>
        <v>3216.7799999999997</v>
      </c>
      <c r="O50" s="54">
        <f t="shared" si="28"/>
        <v>2751.1679999999997</v>
      </c>
      <c r="P50" s="54">
        <f t="shared" si="28"/>
        <v>4374.0479999999998</v>
      </c>
      <c r="Q50" s="55">
        <f t="shared" si="28"/>
        <v>2631.3839999999996</v>
      </c>
    </row>
    <row r="51" spans="1:17" x14ac:dyDescent="0.35">
      <c r="A51" s="1"/>
      <c r="B51" s="11"/>
      <c r="C51" s="27"/>
      <c r="D51" s="6"/>
      <c r="E51" s="7"/>
      <c r="F51" s="27"/>
      <c r="G51" s="6"/>
      <c r="H51" s="6"/>
      <c r="I51" s="6"/>
      <c r="J51" s="6"/>
      <c r="K51" s="6"/>
      <c r="L51" s="6"/>
      <c r="M51" s="6"/>
      <c r="N51" s="6"/>
      <c r="O51" s="6"/>
      <c r="P51" s="6"/>
      <c r="Q51" s="7"/>
    </row>
    <row r="52" spans="1:17" x14ac:dyDescent="0.35">
      <c r="A52" s="66" t="s">
        <v>23</v>
      </c>
      <c r="B52" s="9" t="s">
        <v>29</v>
      </c>
      <c r="C52" s="40">
        <v>5.64</v>
      </c>
      <c r="D52" s="35">
        <v>5.64</v>
      </c>
      <c r="E52" s="42">
        <v>5.64</v>
      </c>
      <c r="F52" s="35">
        <v>5.64</v>
      </c>
      <c r="G52" s="35">
        <v>5.64</v>
      </c>
      <c r="H52" s="35">
        <v>5.64</v>
      </c>
      <c r="I52" s="35">
        <v>5.64</v>
      </c>
      <c r="J52" s="35">
        <v>5.64</v>
      </c>
      <c r="K52" s="35">
        <v>5.64</v>
      </c>
      <c r="L52" s="35">
        <v>5.64</v>
      </c>
      <c r="M52" s="35">
        <v>5.64</v>
      </c>
      <c r="N52" s="35">
        <v>5.64</v>
      </c>
      <c r="O52" s="35">
        <v>5.64</v>
      </c>
      <c r="P52" s="35">
        <v>5.64</v>
      </c>
      <c r="Q52" s="42">
        <v>5.64</v>
      </c>
    </row>
    <row r="53" spans="1:17" x14ac:dyDescent="0.35">
      <c r="A53" s="66"/>
      <c r="B53" s="10" t="s">
        <v>30</v>
      </c>
      <c r="C53" s="34">
        <v>130</v>
      </c>
      <c r="D53" s="34">
        <v>164</v>
      </c>
      <c r="E53" s="43">
        <v>137</v>
      </c>
      <c r="F53" s="34">
        <v>204</v>
      </c>
      <c r="G53" s="34">
        <v>407</v>
      </c>
      <c r="H53" s="34">
        <v>199</v>
      </c>
      <c r="I53" s="34">
        <v>162</v>
      </c>
      <c r="J53" s="34">
        <v>132</v>
      </c>
      <c r="K53" s="34">
        <v>143</v>
      </c>
      <c r="L53" s="34">
        <v>192</v>
      </c>
      <c r="M53" s="34">
        <v>157</v>
      </c>
      <c r="N53" s="34">
        <v>279</v>
      </c>
      <c r="O53" s="34">
        <v>354</v>
      </c>
      <c r="P53" s="34">
        <v>116</v>
      </c>
      <c r="Q53" s="43">
        <v>386</v>
      </c>
    </row>
    <row r="54" spans="1:17" x14ac:dyDescent="0.35">
      <c r="A54" s="66"/>
      <c r="B54" s="41" t="s">
        <v>12</v>
      </c>
      <c r="C54" s="2">
        <f>C52*C53</f>
        <v>733.19999999999993</v>
      </c>
      <c r="D54" s="2">
        <f t="shared" ref="D54:E54" si="29">D52*D53</f>
        <v>924.95999999999992</v>
      </c>
      <c r="E54" s="4">
        <f t="shared" si="29"/>
        <v>772.68</v>
      </c>
      <c r="F54" s="49">
        <f>F52*F53</f>
        <v>1150.56</v>
      </c>
      <c r="G54" s="50">
        <f t="shared" ref="G54:Q54" si="30">G52*G53</f>
        <v>2295.48</v>
      </c>
      <c r="H54" s="50">
        <f t="shared" si="30"/>
        <v>1122.3599999999999</v>
      </c>
      <c r="I54" s="50">
        <f t="shared" si="30"/>
        <v>913.68</v>
      </c>
      <c r="J54" s="50">
        <f t="shared" si="30"/>
        <v>744.4799999999999</v>
      </c>
      <c r="K54" s="50">
        <f t="shared" si="30"/>
        <v>806.52</v>
      </c>
      <c r="L54" s="50">
        <f t="shared" si="30"/>
        <v>1082.8799999999999</v>
      </c>
      <c r="M54" s="50">
        <f t="shared" si="30"/>
        <v>885.4799999999999</v>
      </c>
      <c r="N54" s="50">
        <f t="shared" si="30"/>
        <v>1573.56</v>
      </c>
      <c r="O54" s="50">
        <f t="shared" si="30"/>
        <v>1996.56</v>
      </c>
      <c r="P54" s="50">
        <f t="shared" si="30"/>
        <v>654.24</v>
      </c>
      <c r="Q54" s="51">
        <f t="shared" si="30"/>
        <v>2177.04</v>
      </c>
    </row>
    <row r="55" spans="1:17" x14ac:dyDescent="0.35">
      <c r="A55" s="66"/>
      <c r="B55" s="48" t="s">
        <v>13</v>
      </c>
      <c r="C55" s="25">
        <v>36.659999999999997</v>
      </c>
      <c r="D55" s="3">
        <v>46.247999999999998</v>
      </c>
      <c r="E55" s="5">
        <v>38.634</v>
      </c>
      <c r="F55" s="31">
        <v>115.056</v>
      </c>
      <c r="G55" s="32">
        <v>229.548</v>
      </c>
      <c r="H55" s="32">
        <v>112.23599999999999</v>
      </c>
      <c r="I55" s="32">
        <v>45.683999999999997</v>
      </c>
      <c r="J55" s="32">
        <v>37.223999999999997</v>
      </c>
      <c r="K55" s="32">
        <v>40.326000000000001</v>
      </c>
      <c r="L55" s="32">
        <v>54.143999999999998</v>
      </c>
      <c r="M55" s="32">
        <v>44.274000000000001</v>
      </c>
      <c r="N55" s="32">
        <v>78.677999999999997</v>
      </c>
      <c r="O55" s="32">
        <v>199.65600000000001</v>
      </c>
      <c r="P55" s="32">
        <v>65.424000000000007</v>
      </c>
      <c r="Q55" s="33">
        <v>217.70400000000001</v>
      </c>
    </row>
    <row r="56" spans="1:17" x14ac:dyDescent="0.35">
      <c r="A56" s="66"/>
      <c r="B56" s="48" t="s">
        <v>14</v>
      </c>
      <c r="C56" s="25">
        <v>146.63999999999999</v>
      </c>
      <c r="D56" s="3">
        <v>184.99199999999999</v>
      </c>
      <c r="E56" s="5">
        <v>154.536</v>
      </c>
      <c r="F56" s="37">
        <v>230.11199999999999</v>
      </c>
      <c r="G56" s="38">
        <v>459.096</v>
      </c>
      <c r="H56" s="38">
        <v>224.47199999999998</v>
      </c>
      <c r="I56" s="38">
        <v>182.73599999999999</v>
      </c>
      <c r="J56" s="38">
        <v>148.89599999999999</v>
      </c>
      <c r="K56" s="38">
        <v>161.304</v>
      </c>
      <c r="L56" s="38">
        <v>216.57599999999999</v>
      </c>
      <c r="M56" s="38">
        <v>177.096</v>
      </c>
      <c r="N56" s="38">
        <v>314.71199999999999</v>
      </c>
      <c r="O56" s="38">
        <v>399.31200000000001</v>
      </c>
      <c r="P56" s="38">
        <v>130.84800000000001</v>
      </c>
      <c r="Q56" s="39">
        <v>435.40800000000002</v>
      </c>
    </row>
    <row r="57" spans="1:17" x14ac:dyDescent="0.35">
      <c r="A57" s="66"/>
      <c r="B57" s="52" t="s">
        <v>15</v>
      </c>
      <c r="C57" s="26">
        <f>C54-C55-C56</f>
        <v>549.9</v>
      </c>
      <c r="D57" s="16">
        <f t="shared" ref="D57:E57" si="31">D54-D55-D56</f>
        <v>693.71999999999991</v>
      </c>
      <c r="E57" s="17">
        <f t="shared" si="31"/>
        <v>579.51</v>
      </c>
      <c r="F57" s="53">
        <f>F54-F55-F56</f>
        <v>805.39199999999994</v>
      </c>
      <c r="G57" s="54">
        <f t="shared" ref="G57:Q57" si="32">G54-G55-G56</f>
        <v>1606.8359999999998</v>
      </c>
      <c r="H57" s="54">
        <f t="shared" si="32"/>
        <v>785.65199999999993</v>
      </c>
      <c r="I57" s="54">
        <f t="shared" si="32"/>
        <v>685.26</v>
      </c>
      <c r="J57" s="54">
        <f t="shared" si="32"/>
        <v>558.3599999999999</v>
      </c>
      <c r="K57" s="54">
        <f t="shared" si="32"/>
        <v>604.89</v>
      </c>
      <c r="L57" s="54">
        <f t="shared" si="32"/>
        <v>812.15999999999985</v>
      </c>
      <c r="M57" s="54">
        <f t="shared" si="32"/>
        <v>664.1099999999999</v>
      </c>
      <c r="N57" s="54">
        <f t="shared" si="32"/>
        <v>1180.17</v>
      </c>
      <c r="O57" s="54">
        <f t="shared" si="32"/>
        <v>1397.5920000000001</v>
      </c>
      <c r="P57" s="54">
        <f t="shared" si="32"/>
        <v>457.96800000000002</v>
      </c>
      <c r="Q57" s="55">
        <f t="shared" si="32"/>
        <v>1523.9279999999999</v>
      </c>
    </row>
    <row r="58" spans="1:17" x14ac:dyDescent="0.35">
      <c r="A58" s="1"/>
      <c r="B58" s="11"/>
      <c r="C58" s="27"/>
      <c r="D58" s="6"/>
      <c r="E58" s="7"/>
      <c r="F58" s="27"/>
      <c r="G58" s="6"/>
      <c r="H58" s="6"/>
      <c r="I58" s="6"/>
      <c r="J58" s="6"/>
      <c r="K58" s="6"/>
      <c r="L58" s="6"/>
      <c r="M58" s="6"/>
      <c r="N58" s="6"/>
      <c r="O58" s="6"/>
      <c r="P58" s="6"/>
      <c r="Q58" s="7"/>
    </row>
    <row r="59" spans="1:17" x14ac:dyDescent="0.35">
      <c r="A59" s="66" t="s">
        <v>24</v>
      </c>
      <c r="B59" s="9" t="s">
        <v>29</v>
      </c>
      <c r="C59" s="40">
        <v>7.21</v>
      </c>
      <c r="D59" s="35">
        <v>7.21</v>
      </c>
      <c r="E59" s="42">
        <v>7.21</v>
      </c>
      <c r="F59" s="35">
        <v>7.21</v>
      </c>
      <c r="G59" s="35">
        <v>7.21</v>
      </c>
      <c r="H59" s="35">
        <v>7.21</v>
      </c>
      <c r="I59" s="35">
        <v>7.21</v>
      </c>
      <c r="J59" s="35">
        <v>7.21</v>
      </c>
      <c r="K59" s="35">
        <v>7.21</v>
      </c>
      <c r="L59" s="35">
        <v>7.21</v>
      </c>
      <c r="M59" s="35">
        <v>7.21</v>
      </c>
      <c r="N59" s="35">
        <v>7.21</v>
      </c>
      <c r="O59" s="35">
        <v>7.21</v>
      </c>
      <c r="P59" s="35">
        <v>7.21</v>
      </c>
      <c r="Q59" s="42">
        <v>7.21</v>
      </c>
    </row>
    <row r="60" spans="1:17" x14ac:dyDescent="0.35">
      <c r="A60" s="66"/>
      <c r="B60" s="10" t="s">
        <v>30</v>
      </c>
      <c r="C60" s="34">
        <v>916</v>
      </c>
      <c r="D60" s="34">
        <v>907</v>
      </c>
      <c r="E60" s="43">
        <v>590</v>
      </c>
      <c r="F60" s="34">
        <v>906</v>
      </c>
      <c r="G60" s="34">
        <v>684</v>
      </c>
      <c r="H60" s="34">
        <v>886</v>
      </c>
      <c r="I60" s="34">
        <v>740</v>
      </c>
      <c r="J60" s="34">
        <v>591</v>
      </c>
      <c r="K60" s="34">
        <v>641</v>
      </c>
      <c r="L60" s="34">
        <v>971</v>
      </c>
      <c r="M60" s="34">
        <v>1113</v>
      </c>
      <c r="N60" s="34">
        <v>1274</v>
      </c>
      <c r="O60" s="34">
        <v>1409</v>
      </c>
      <c r="P60" s="34">
        <v>461</v>
      </c>
      <c r="Q60" s="43">
        <v>1134</v>
      </c>
    </row>
    <row r="61" spans="1:17" x14ac:dyDescent="0.35">
      <c r="A61" s="66"/>
      <c r="B61" s="41" t="s">
        <v>12</v>
      </c>
      <c r="C61" s="2">
        <f>C59*C60</f>
        <v>6604.36</v>
      </c>
      <c r="D61" s="2">
        <f t="shared" ref="D61:E61" si="33">D59*D60</f>
        <v>6539.47</v>
      </c>
      <c r="E61" s="4">
        <f t="shared" si="33"/>
        <v>4253.8999999999996</v>
      </c>
      <c r="F61" s="49">
        <f>F59*F60</f>
        <v>6532.26</v>
      </c>
      <c r="G61" s="50">
        <f t="shared" ref="G61:Q61" si="34">G59*G60</f>
        <v>4931.6400000000003</v>
      </c>
      <c r="H61" s="50">
        <f t="shared" si="34"/>
        <v>6388.06</v>
      </c>
      <c r="I61" s="50">
        <f t="shared" si="34"/>
        <v>5335.4</v>
      </c>
      <c r="J61" s="50">
        <f t="shared" si="34"/>
        <v>4261.1099999999997</v>
      </c>
      <c r="K61" s="50">
        <f t="shared" si="34"/>
        <v>4621.6099999999997</v>
      </c>
      <c r="L61" s="50">
        <f t="shared" si="34"/>
        <v>7000.91</v>
      </c>
      <c r="M61" s="50">
        <f t="shared" si="34"/>
        <v>8024.73</v>
      </c>
      <c r="N61" s="50">
        <f t="shared" si="34"/>
        <v>9185.5399999999991</v>
      </c>
      <c r="O61" s="50">
        <f t="shared" si="34"/>
        <v>10158.89</v>
      </c>
      <c r="P61" s="50">
        <f t="shared" si="34"/>
        <v>3323.81</v>
      </c>
      <c r="Q61" s="51">
        <f t="shared" si="34"/>
        <v>8176.14</v>
      </c>
    </row>
    <row r="62" spans="1:17" x14ac:dyDescent="0.35">
      <c r="A62" s="66"/>
      <c r="B62" s="48" t="s">
        <v>13</v>
      </c>
      <c r="C62" s="25">
        <v>330.21800000000002</v>
      </c>
      <c r="D62" s="3">
        <v>326.97350000000006</v>
      </c>
      <c r="E62" s="5">
        <v>212.69499999999999</v>
      </c>
      <c r="F62" s="31">
        <v>653.22600000000011</v>
      </c>
      <c r="G62" s="32">
        <v>493.16400000000004</v>
      </c>
      <c r="H62" s="32">
        <v>638.80600000000004</v>
      </c>
      <c r="I62" s="32">
        <v>266.77</v>
      </c>
      <c r="J62" s="32">
        <v>213.05549999999999</v>
      </c>
      <c r="K62" s="32">
        <v>231.0805</v>
      </c>
      <c r="L62" s="32">
        <v>350.0455</v>
      </c>
      <c r="M62" s="32">
        <v>401.23649999999998</v>
      </c>
      <c r="N62" s="32">
        <v>459.27699999999999</v>
      </c>
      <c r="O62" s="32">
        <v>1015.889</v>
      </c>
      <c r="P62" s="32">
        <v>332.38100000000003</v>
      </c>
      <c r="Q62" s="33">
        <v>817.61400000000003</v>
      </c>
    </row>
    <row r="63" spans="1:17" x14ac:dyDescent="0.35">
      <c r="A63" s="66"/>
      <c r="B63" s="48" t="s">
        <v>14</v>
      </c>
      <c r="C63" s="25">
        <v>3508.1745000000001</v>
      </c>
      <c r="D63" s="3">
        <v>3215.3115000000003</v>
      </c>
      <c r="E63" s="5">
        <v>2070.9510000000005</v>
      </c>
      <c r="F63" s="37">
        <v>3435.5370000000003</v>
      </c>
      <c r="G63" s="38">
        <v>1080.3910000000003</v>
      </c>
      <c r="H63" s="38">
        <v>3878.6465000000003</v>
      </c>
      <c r="I63" s="38">
        <v>3053.0790000000006</v>
      </c>
      <c r="J63" s="38">
        <v>2695.0335</v>
      </c>
      <c r="K63" s="38">
        <v>2773.4880000000007</v>
      </c>
      <c r="L63" s="38">
        <v>2453.0305000000003</v>
      </c>
      <c r="M63" s="38">
        <v>2635.7844999999998</v>
      </c>
      <c r="N63" s="38">
        <v>2989.3865000000001</v>
      </c>
      <c r="O63" s="38">
        <v>3217.3455000000008</v>
      </c>
      <c r="P63" s="38">
        <v>905.87050000000022</v>
      </c>
      <c r="Q63" s="39">
        <v>2659.5480000000007</v>
      </c>
    </row>
    <row r="64" spans="1:17" x14ac:dyDescent="0.35">
      <c r="A64" s="66"/>
      <c r="B64" s="52" t="s">
        <v>15</v>
      </c>
      <c r="C64" s="26">
        <f>C61-C62-C63</f>
        <v>2765.9674999999997</v>
      </c>
      <c r="D64" s="16">
        <f t="shared" ref="D64:E64" si="35">D61-D62-D63</f>
        <v>2997.1849999999999</v>
      </c>
      <c r="E64" s="17">
        <f t="shared" si="35"/>
        <v>1970.253999999999</v>
      </c>
      <c r="F64" s="53">
        <f>F61-F62-F63</f>
        <v>2443.4969999999994</v>
      </c>
      <c r="G64" s="54">
        <f t="shared" ref="G64:Q64" si="36">G61-G62-G63</f>
        <v>3358.085</v>
      </c>
      <c r="H64" s="54">
        <f t="shared" si="36"/>
        <v>1870.6075000000005</v>
      </c>
      <c r="I64" s="54">
        <f t="shared" si="36"/>
        <v>2015.5509999999986</v>
      </c>
      <c r="J64" s="54">
        <f t="shared" si="36"/>
        <v>1353.0209999999997</v>
      </c>
      <c r="K64" s="54">
        <f t="shared" si="36"/>
        <v>1617.0414999999989</v>
      </c>
      <c r="L64" s="54">
        <f t="shared" si="36"/>
        <v>4197.8339999999989</v>
      </c>
      <c r="M64" s="54">
        <f t="shared" si="36"/>
        <v>4987.7089999999998</v>
      </c>
      <c r="N64" s="54">
        <f t="shared" si="36"/>
        <v>5736.8764999999985</v>
      </c>
      <c r="O64" s="54">
        <f t="shared" si="36"/>
        <v>5925.6554999999989</v>
      </c>
      <c r="P64" s="54">
        <f t="shared" si="36"/>
        <v>2085.5585000000001</v>
      </c>
      <c r="Q64" s="55">
        <f t="shared" si="36"/>
        <v>4698.9779999999992</v>
      </c>
    </row>
    <row r="65" spans="1:17" x14ac:dyDescent="0.35">
      <c r="A65" s="1"/>
      <c r="B65" s="11"/>
      <c r="C65" s="45"/>
      <c r="D65" s="46"/>
      <c r="E65" s="47"/>
      <c r="F65" s="27"/>
      <c r="G65" s="6"/>
      <c r="H65" s="6"/>
      <c r="I65" s="6"/>
      <c r="J65" s="6"/>
      <c r="K65" s="6"/>
      <c r="L65" s="6"/>
      <c r="M65" s="6"/>
      <c r="N65" s="6"/>
      <c r="O65" s="6"/>
      <c r="P65" s="6"/>
      <c r="Q65" s="7"/>
    </row>
    <row r="66" spans="1:17" x14ac:dyDescent="0.35">
      <c r="A66" s="66" t="s">
        <v>25</v>
      </c>
      <c r="B66" s="12" t="s">
        <v>26</v>
      </c>
      <c r="C66" s="28">
        <f>SUM(C8,C15,C22,C29,C36,C43,C50,C57,C64)</f>
        <v>14464.879499999999</v>
      </c>
      <c r="D66" s="13">
        <f t="shared" ref="D66:E66" si="37">SUM(D8,D15,D22,D29,D36,D43,D50,D57,D64)</f>
        <v>14553.945999999998</v>
      </c>
      <c r="E66" s="14">
        <f t="shared" si="37"/>
        <v>13711.399999999998</v>
      </c>
      <c r="F66" s="28">
        <f>SUM(F8,F15,F22,F29,F36,F43,F50,F57,F64)</f>
        <v>16054.267499999998</v>
      </c>
      <c r="G66" s="13">
        <f t="shared" ref="G66:Q66" si="38">SUM(G8,G15,G22,G29,G36,G43,G50,G57,G64)</f>
        <v>15336.805999999997</v>
      </c>
      <c r="H66" s="13">
        <f t="shared" si="38"/>
        <v>16906.282500000001</v>
      </c>
      <c r="I66" s="13">
        <f t="shared" si="38"/>
        <v>14383.207999999999</v>
      </c>
      <c r="J66" s="13">
        <f t="shared" si="38"/>
        <v>12182.335000000003</v>
      </c>
      <c r="K66" s="13">
        <f t="shared" si="38"/>
        <v>11952.142499999998</v>
      </c>
      <c r="L66" s="13">
        <f t="shared" si="38"/>
        <v>11907.023999999998</v>
      </c>
      <c r="M66" s="13">
        <f t="shared" si="38"/>
        <v>12843.142499999998</v>
      </c>
      <c r="N66" s="13">
        <f t="shared" si="38"/>
        <v>14929.104499999998</v>
      </c>
      <c r="O66" s="13">
        <f t="shared" si="38"/>
        <v>14996.811</v>
      </c>
      <c r="P66" s="13">
        <f t="shared" si="38"/>
        <v>12612.196500000002</v>
      </c>
      <c r="Q66" s="14">
        <f t="shared" si="38"/>
        <v>13050.897499999999</v>
      </c>
    </row>
    <row r="67" spans="1:17" x14ac:dyDescent="0.35">
      <c r="A67" s="66"/>
      <c r="B67" s="21" t="s">
        <v>27</v>
      </c>
      <c r="C67" s="29">
        <v>22000</v>
      </c>
      <c r="D67" s="22">
        <v>22000</v>
      </c>
      <c r="E67" s="23">
        <v>22000</v>
      </c>
      <c r="F67" s="29">
        <v>22000</v>
      </c>
      <c r="G67" s="22">
        <v>22000</v>
      </c>
      <c r="H67" s="22">
        <v>22000</v>
      </c>
      <c r="I67" s="22">
        <v>22000</v>
      </c>
      <c r="J67" s="22">
        <v>22000</v>
      </c>
      <c r="K67" s="22">
        <v>22000</v>
      </c>
      <c r="L67" s="22">
        <v>22000</v>
      </c>
      <c r="M67" s="22">
        <v>22000</v>
      </c>
      <c r="N67" s="22">
        <v>22000</v>
      </c>
      <c r="O67" s="22">
        <v>22000</v>
      </c>
      <c r="P67" s="22">
        <v>22000</v>
      </c>
      <c r="Q67" s="23">
        <v>22000</v>
      </c>
    </row>
    <row r="68" spans="1:17" ht="15" thickBot="1" x14ac:dyDescent="0.4">
      <c r="A68" s="67"/>
      <c r="B68" s="62" t="s">
        <v>28</v>
      </c>
      <c r="C68" s="30">
        <f>C66-C67</f>
        <v>-7535.1205000000009</v>
      </c>
      <c r="D68" s="19">
        <f t="shared" ref="D68:E68" si="39">D66-D67</f>
        <v>-7446.0540000000019</v>
      </c>
      <c r="E68" s="20">
        <f t="shared" si="39"/>
        <v>-8288.6000000000022</v>
      </c>
      <c r="F68" s="63">
        <f>F66-F67</f>
        <v>-5945.7325000000019</v>
      </c>
      <c r="G68" s="64">
        <f t="shared" ref="G68:Q68" si="40">G66-G67</f>
        <v>-6663.1940000000031</v>
      </c>
      <c r="H68" s="64">
        <f t="shared" si="40"/>
        <v>-5093.7174999999988</v>
      </c>
      <c r="I68" s="64">
        <f t="shared" si="40"/>
        <v>-7616.7920000000013</v>
      </c>
      <c r="J68" s="64">
        <f t="shared" si="40"/>
        <v>-9817.6649999999972</v>
      </c>
      <c r="K68" s="64">
        <f t="shared" si="40"/>
        <v>-10047.857500000002</v>
      </c>
      <c r="L68" s="64">
        <f t="shared" si="40"/>
        <v>-10092.976000000002</v>
      </c>
      <c r="M68" s="64">
        <f t="shared" si="40"/>
        <v>-9156.8575000000019</v>
      </c>
      <c r="N68" s="64">
        <f t="shared" si="40"/>
        <v>-7070.8955000000024</v>
      </c>
      <c r="O68" s="64">
        <f t="shared" si="40"/>
        <v>-7003.1890000000003</v>
      </c>
      <c r="P68" s="64">
        <f t="shared" si="40"/>
        <v>-9387.8034999999982</v>
      </c>
      <c r="Q68" s="65">
        <f t="shared" si="40"/>
        <v>-8949.1025000000009</v>
      </c>
    </row>
    <row r="69" spans="1:17" ht="15" thickTop="1" x14ac:dyDescent="0.35"/>
  </sheetData>
  <mergeCells count="12">
    <mergeCell ref="A31:A36"/>
    <mergeCell ref="C1:E1"/>
    <mergeCell ref="F1:Q1"/>
    <mergeCell ref="A3:A8"/>
    <mergeCell ref="A10:A15"/>
    <mergeCell ref="A17:A22"/>
    <mergeCell ref="A24:A29"/>
    <mergeCell ref="A38:A43"/>
    <mergeCell ref="A45:A50"/>
    <mergeCell ref="A52:A57"/>
    <mergeCell ref="A59:A64"/>
    <mergeCell ref="A66:A6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353E-BE39-4560-8837-577C9996B049}">
  <dimension ref="A1:O34"/>
  <sheetViews>
    <sheetView tabSelected="1" workbookViewId="0">
      <selection activeCell="AB34" sqref="AB34"/>
    </sheetView>
  </sheetViews>
  <sheetFormatPr defaultRowHeight="14.5" x14ac:dyDescent="0.35"/>
  <cols>
    <col min="1" max="1" width="23.1796875" bestFit="1" customWidth="1"/>
    <col min="2" max="2" width="12.08984375" bestFit="1" customWidth="1"/>
    <col min="3" max="4" width="8.81640625" bestFit="1" customWidth="1"/>
    <col min="5" max="5" width="8.7265625" customWidth="1"/>
    <col min="6" max="6" width="11.81640625" bestFit="1" customWidth="1"/>
    <col min="7" max="7" width="8.81640625" bestFit="1" customWidth="1"/>
    <col min="8" max="8" width="11.81640625" bestFit="1" customWidth="1"/>
    <col min="9" max="9" width="8.81640625" bestFit="1" customWidth="1"/>
    <col min="10" max="10" width="12.453125" bestFit="1" customWidth="1"/>
    <col min="11" max="11" width="11.81640625" bestFit="1" customWidth="1"/>
    <col min="12" max="12" width="12.453125" bestFit="1" customWidth="1"/>
    <col min="13" max="13" width="8.81640625" bestFit="1" customWidth="1"/>
    <col min="14" max="14" width="11.81640625" bestFit="1" customWidth="1"/>
    <col min="15" max="15" width="8.81640625" bestFit="1" customWidth="1"/>
  </cols>
  <sheetData>
    <row r="1" spans="1:15" x14ac:dyDescent="0.35">
      <c r="B1" s="75">
        <v>2018</v>
      </c>
      <c r="C1" s="75"/>
      <c r="D1" s="74">
        <v>2019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x14ac:dyDescent="0.35">
      <c r="A2" s="77" t="s">
        <v>45</v>
      </c>
      <c r="B2" s="81" t="s">
        <v>33</v>
      </c>
      <c r="C2" s="81" t="s">
        <v>34</v>
      </c>
      <c r="D2" s="81" t="s">
        <v>35</v>
      </c>
      <c r="E2" s="81" t="s">
        <v>36</v>
      </c>
      <c r="F2" s="81" t="s">
        <v>37</v>
      </c>
      <c r="G2" s="81" t="s">
        <v>38</v>
      </c>
      <c r="H2" s="81" t="s">
        <v>39</v>
      </c>
      <c r="I2" s="81" t="s">
        <v>40</v>
      </c>
      <c r="J2" s="81" t="s">
        <v>41</v>
      </c>
      <c r="K2" s="81" t="s">
        <v>42</v>
      </c>
      <c r="L2" s="81" t="s">
        <v>43</v>
      </c>
      <c r="M2" s="81" t="s">
        <v>32</v>
      </c>
      <c r="N2" s="81" t="s">
        <v>33</v>
      </c>
      <c r="O2" s="81" t="s">
        <v>34</v>
      </c>
    </row>
    <row r="3" spans="1:15" x14ac:dyDescent="0.35">
      <c r="A3" s="82" t="s">
        <v>16</v>
      </c>
      <c r="B3" s="78">
        <f>IFERROR((Combined_Data!D4-Combined_Data!C4)/Combined_Data!C4,0)</f>
        <v>0</v>
      </c>
      <c r="C3" s="78">
        <f>IFERROR((Combined_Data!E4-Combined_Data!D4)/Combined_Data!D4,0)</f>
        <v>0</v>
      </c>
      <c r="D3" s="78">
        <f>IFERROR((Combined_Data!F4-Combined_Data!E4)/Combined_Data!E4,0)</f>
        <v>0</v>
      </c>
      <c r="E3" s="78">
        <f>IFERROR((Combined_Data!G4-Combined_Data!F4)/Combined_Data!F4,0)</f>
        <v>-0.84615384615384615</v>
      </c>
      <c r="F3" s="78">
        <f>IFERROR((Combined_Data!H4-Combined_Data!G4)/Combined_Data!G4,0)</f>
        <v>0.5</v>
      </c>
      <c r="G3" s="78">
        <f>IFERROR((Combined_Data!I4-Combined_Data!H4)/Combined_Data!H4,0)</f>
        <v>8.3333333333333339</v>
      </c>
      <c r="H3" s="78">
        <f>IFERROR((Combined_Data!J4-Combined_Data!I4)/Combined_Data!I4,0)</f>
        <v>-7.1428571428571425E-2</v>
      </c>
      <c r="I3" s="78">
        <f>IFERROR((Combined_Data!K4-Combined_Data!J4)/Combined_Data!J4,0)</f>
        <v>-0.30769230769230771</v>
      </c>
      <c r="J3" s="78">
        <f>IFERROR((Combined_Data!L4-Combined_Data!K4)/Combined_Data!K4,0)</f>
        <v>1.7222222222222223</v>
      </c>
      <c r="K3" s="78">
        <f>IFERROR((Combined_Data!M4-Combined_Data!L4)/Combined_Data!L4,0)</f>
        <v>0.30612244897959184</v>
      </c>
      <c r="L3" s="78">
        <f>IFERROR((Combined_Data!N4-Combined_Data!M4)/Combined_Data!M4,0)</f>
        <v>0.28125</v>
      </c>
      <c r="M3" s="78">
        <f>IFERROR((Combined_Data!O4-Combined_Data!N4)/Combined_Data!N4,0)</f>
        <v>7.3170731707317069E-2</v>
      </c>
      <c r="N3" s="78">
        <f>IFERROR((Combined_Data!P4-Combined_Data!O4)/Combined_Data!O4,0)</f>
        <v>1.2954545454545454</v>
      </c>
      <c r="O3" s="78">
        <f>IFERROR((Combined_Data!Q4-Combined_Data!P4)/Combined_Data!P4,0)</f>
        <v>-0.68316831683168322</v>
      </c>
    </row>
    <row r="4" spans="1:15" x14ac:dyDescent="0.35">
      <c r="A4" s="82" t="s">
        <v>17</v>
      </c>
      <c r="B4" s="79">
        <f>(Combined_Data!D11-Combined_Data!C11)/Combined_Data!C11</f>
        <v>-6.9620253164556958E-2</v>
      </c>
      <c r="C4" s="79">
        <f>(Combined_Data!E11-Combined_Data!D11)/Combined_Data!D11</f>
        <v>-0.19727891156462585</v>
      </c>
      <c r="D4" s="79">
        <f>(Combined_Data!F11-Combined_Data!E11)/Combined_Data!E11</f>
        <v>0.29449152542372881</v>
      </c>
      <c r="E4" s="79">
        <f>(Combined_Data!G11-Combined_Data!F11)/Combined_Data!F11</f>
        <v>-0.12193126022913257</v>
      </c>
      <c r="F4" s="79">
        <f>(Combined_Data!H11-Combined_Data!G11)/Combined_Data!G11</f>
        <v>0.15284249767008387</v>
      </c>
      <c r="G4" s="79">
        <f>(Combined_Data!I11-Combined_Data!H11)/Combined_Data!H11</f>
        <v>-0.1746160064672595</v>
      </c>
      <c r="H4" s="79">
        <f>(Combined_Data!J11-Combined_Data!I11)/Combined_Data!I11</f>
        <v>-0.15279138099902057</v>
      </c>
      <c r="I4" s="79">
        <f>(Combined_Data!K11-Combined_Data!J11)/Combined_Data!J11</f>
        <v>2.3121387283236996E-3</v>
      </c>
      <c r="J4" s="79">
        <f>(Combined_Data!L11-Combined_Data!K11)/Combined_Data!K11</f>
        <v>-2.9988465974625143E-2</v>
      </c>
      <c r="K4" s="79">
        <f>(Combined_Data!M11-Combined_Data!L11)/Combined_Data!L11</f>
        <v>0.29250891795481571</v>
      </c>
      <c r="L4" s="79">
        <f>(Combined_Data!N11-Combined_Data!M11)/Combined_Data!M11</f>
        <v>0.10763569457221711</v>
      </c>
      <c r="M4" s="79">
        <f>(Combined_Data!O11-Combined_Data!N11)/Combined_Data!N11</f>
        <v>-7.4750830564784057E-3</v>
      </c>
      <c r="N4" s="79">
        <f>(Combined_Data!P11-Combined_Data!O11)/Combined_Data!O11</f>
        <v>-0.69037656903765687</v>
      </c>
      <c r="O4" s="79">
        <f>(Combined_Data!Q11-Combined_Data!P11)/Combined_Data!P11</f>
        <v>1.5567567567567568</v>
      </c>
    </row>
    <row r="5" spans="1:15" x14ac:dyDescent="0.35">
      <c r="A5" s="82" t="s">
        <v>18</v>
      </c>
      <c r="B5" s="79">
        <f>(Combined_Data!D18-Combined_Data!C18)/Combined_Data!C18</f>
        <v>-4.4585987261146494E-2</v>
      </c>
      <c r="C5" s="79">
        <f>(Combined_Data!E18-Combined_Data!D18)/Combined_Data!D18</f>
        <v>0.19333333333333333</v>
      </c>
      <c r="D5" s="79">
        <f>(Combined_Data!F18-Combined_Data!E18)/Combined_Data!E18</f>
        <v>0.40782122905027934</v>
      </c>
      <c r="E5" s="79">
        <f>(Combined_Data!G18-Combined_Data!F18)/Combined_Data!F18</f>
        <v>0.40079365079365081</v>
      </c>
      <c r="F5" s="79">
        <f>(Combined_Data!H18-Combined_Data!G18)/Combined_Data!G18</f>
        <v>-0.31728045325779036</v>
      </c>
      <c r="G5" s="79">
        <f>(Combined_Data!I18-Combined_Data!H18)/Combined_Data!H18</f>
        <v>-0.2095435684647303</v>
      </c>
      <c r="H5" s="79">
        <f>(Combined_Data!J18-Combined_Data!I18)/Combined_Data!I18</f>
        <v>-0.25196850393700787</v>
      </c>
      <c r="I5" s="79">
        <f>(Combined_Data!K18-Combined_Data!J18)/Combined_Data!J18</f>
        <v>-2.8070175438596492E-2</v>
      </c>
      <c r="J5" s="79">
        <f>(Combined_Data!L18-Combined_Data!K18)/Combined_Data!K18</f>
        <v>-0.1263537906137184</v>
      </c>
      <c r="K5" s="79">
        <f>(Combined_Data!M18-Combined_Data!L18)/Combined_Data!L18</f>
        <v>-0.18595041322314049</v>
      </c>
      <c r="L5" s="79">
        <f>(Combined_Data!N18-Combined_Data!M18)/Combined_Data!M18</f>
        <v>0.21319796954314721</v>
      </c>
      <c r="M5" s="79">
        <f>(Combined_Data!O18-Combined_Data!N18)/Combined_Data!N18</f>
        <v>0.502092050209205</v>
      </c>
      <c r="N5" s="79">
        <f>(Combined_Data!P18-Combined_Data!O18)/Combined_Data!O18</f>
        <v>0.10584958217270195</v>
      </c>
      <c r="O5" s="79">
        <f>(Combined_Data!Q18-Combined_Data!P18)/Combined_Data!P18</f>
        <v>-0.22418136020151133</v>
      </c>
    </row>
    <row r="6" spans="1:15" x14ac:dyDescent="0.35">
      <c r="A6" s="82" t="s">
        <v>19</v>
      </c>
      <c r="B6" s="79">
        <f>(Combined_Data!D25-Combined_Data!C25)/Combined_Data!C25</f>
        <v>-6.6502463054187194E-2</v>
      </c>
      <c r="C6" s="79">
        <f>(Combined_Data!E25-Combined_Data!D25)/Combined_Data!D25</f>
        <v>-2.3746701846965697E-2</v>
      </c>
      <c r="D6" s="79">
        <f>(Combined_Data!F25-Combined_Data!E25)/Combined_Data!E25</f>
        <v>-1.6216216216216217E-2</v>
      </c>
      <c r="E6" s="79">
        <f>(Combined_Data!G25-Combined_Data!F25)/Combined_Data!F25</f>
        <v>-0.54120879120879117</v>
      </c>
      <c r="F6" s="79">
        <f>(Combined_Data!H25-Combined_Data!G25)/Combined_Data!G25</f>
        <v>1.0119760479041917</v>
      </c>
      <c r="G6" s="79">
        <f>(Combined_Data!I25-Combined_Data!H25)/Combined_Data!H25</f>
        <v>-0.11607142857142858</v>
      </c>
      <c r="H6" s="79">
        <f>(Combined_Data!J25-Combined_Data!I25)/Combined_Data!I25</f>
        <v>4.7138047138047139E-2</v>
      </c>
      <c r="I6" s="79">
        <f>(Combined_Data!K25-Combined_Data!J25)/Combined_Data!J25</f>
        <v>-8.6816720257234734E-2</v>
      </c>
      <c r="J6" s="79">
        <f>(Combined_Data!L25-Combined_Data!K25)/Combined_Data!K25</f>
        <v>-0.31338028169014087</v>
      </c>
      <c r="K6" s="79">
        <f>(Combined_Data!M25-Combined_Data!L25)/Combined_Data!L25</f>
        <v>-0.32307692307692309</v>
      </c>
      <c r="L6" s="79">
        <f>(Combined_Data!N25-Combined_Data!M25)/Combined_Data!M25</f>
        <v>0.25</v>
      </c>
      <c r="M6" s="79">
        <f>(Combined_Data!O25-Combined_Data!N25)/Combined_Data!N25</f>
        <v>0.21212121212121213</v>
      </c>
      <c r="N6" s="79">
        <f>(Combined_Data!P25-Combined_Data!O25)/Combined_Data!O25</f>
        <v>4.1449999999999996</v>
      </c>
      <c r="O6" s="79">
        <f>(Combined_Data!Q25-Combined_Data!P25)/Combined_Data!P25</f>
        <v>-0.78328474246841595</v>
      </c>
    </row>
    <row r="7" spans="1:15" x14ac:dyDescent="0.35">
      <c r="A7" s="82" t="s">
        <v>20</v>
      </c>
      <c r="B7" s="79">
        <f>(Combined_Data!D32-Combined_Data!C32)/Combined_Data!C32</f>
        <v>-9.5903165735567966E-2</v>
      </c>
      <c r="C7" s="79">
        <f>(Combined_Data!E32-Combined_Data!D32)/Combined_Data!D32</f>
        <v>-0.10916580844490216</v>
      </c>
      <c r="D7" s="79">
        <f>(Combined_Data!F32-Combined_Data!E32)/Combined_Data!E32</f>
        <v>8.6705202312138727E-2</v>
      </c>
      <c r="E7" s="79">
        <f>(Combined_Data!G32-Combined_Data!F32)/Combined_Data!F32</f>
        <v>-0.8595744680851064</v>
      </c>
      <c r="F7" s="79">
        <f>(Combined_Data!H32-Combined_Data!G32)/Combined_Data!G32</f>
        <v>8.6515151515151523</v>
      </c>
      <c r="G7" s="79">
        <f>(Combined_Data!I32-Combined_Data!H32)/Combined_Data!H32</f>
        <v>-0.22448979591836735</v>
      </c>
      <c r="H7" s="79">
        <f>(Combined_Data!J32-Combined_Data!I32)/Combined_Data!I32</f>
        <v>-9.0080971659919032E-2</v>
      </c>
      <c r="I7" s="79">
        <f>(Combined_Data!K32-Combined_Data!J32)/Combined_Data!J32</f>
        <v>-0.18131256952169078</v>
      </c>
      <c r="J7" s="79">
        <f>(Combined_Data!L32-Combined_Data!K32)/Combined_Data!K32</f>
        <v>-0.59646739130434778</v>
      </c>
      <c r="K7" s="79">
        <f>(Combined_Data!M32-Combined_Data!L32)/Combined_Data!L32</f>
        <v>0.15488215488215487</v>
      </c>
      <c r="L7" s="79">
        <f>(Combined_Data!N32-Combined_Data!M32)/Combined_Data!M32</f>
        <v>-0.10204081632653061</v>
      </c>
      <c r="M7" s="79">
        <f>(Combined_Data!O32-Combined_Data!N32)/Combined_Data!N32</f>
        <v>-2.2727272727272728E-2</v>
      </c>
      <c r="N7" s="79">
        <f>(Combined_Data!P32-Combined_Data!O32)/Combined_Data!O32</f>
        <v>0.22259136212624583</v>
      </c>
      <c r="O7" s="79">
        <f>(Combined_Data!Q32-Combined_Data!P32)/Combined_Data!P32</f>
        <v>-0.22010869565217392</v>
      </c>
    </row>
    <row r="8" spans="1:15" x14ac:dyDescent="0.35">
      <c r="A8" s="82" t="s">
        <v>21</v>
      </c>
      <c r="B8" s="79">
        <f>(Combined_Data!D39-Combined_Data!C39)/Combined_Data!C39</f>
        <v>0.5</v>
      </c>
      <c r="C8" s="79">
        <f>(Combined_Data!E39-Combined_Data!D39)/Combined_Data!D39</f>
        <v>19.888888888888889</v>
      </c>
      <c r="D8" s="79">
        <f>(Combined_Data!F39-Combined_Data!E39)/Combined_Data!E39</f>
        <v>1.053191489361702</v>
      </c>
      <c r="E8" s="79">
        <f>(Combined_Data!G39-Combined_Data!F39)/Combined_Data!F39</f>
        <v>-0.31865284974093266</v>
      </c>
      <c r="F8" s="79">
        <f>(Combined_Data!H39-Combined_Data!G39)/Combined_Data!G39</f>
        <v>-0.10646387832699619</v>
      </c>
      <c r="G8" s="79">
        <f>(Combined_Data!I39-Combined_Data!H39)/Combined_Data!H39</f>
        <v>-0.37446808510638296</v>
      </c>
      <c r="H8" s="79">
        <f>(Combined_Data!J39-Combined_Data!I39)/Combined_Data!I39</f>
        <v>-0.35374149659863946</v>
      </c>
      <c r="I8" s="79">
        <f>(Combined_Data!K39-Combined_Data!J39)/Combined_Data!J39</f>
        <v>0.14736842105263157</v>
      </c>
      <c r="J8" s="79">
        <f>(Combined_Data!L39-Combined_Data!K39)/Combined_Data!K39</f>
        <v>-0.41284403669724773</v>
      </c>
      <c r="K8" s="79">
        <f>(Combined_Data!M39-Combined_Data!L39)/Combined_Data!L39</f>
        <v>0.203125</v>
      </c>
      <c r="L8" s="79">
        <f>(Combined_Data!N39-Combined_Data!M39)/Combined_Data!M39</f>
        <v>-0.23376623376623376</v>
      </c>
      <c r="M8" s="79">
        <f>(Combined_Data!O39-Combined_Data!N39)/Combined_Data!N39</f>
        <v>0.57627118644067798</v>
      </c>
      <c r="N8" s="79">
        <f>(Combined_Data!P39-Combined_Data!O39)/Combined_Data!O39</f>
        <v>1.5591397849462365</v>
      </c>
      <c r="O8" s="79">
        <f>(Combined_Data!Q39-Combined_Data!P39)/Combined_Data!P39</f>
        <v>-0.69327731092436973</v>
      </c>
    </row>
    <row r="9" spans="1:15" x14ac:dyDescent="0.35">
      <c r="A9" s="82" t="s">
        <v>22</v>
      </c>
      <c r="B9" s="79">
        <f>(Combined_Data!D46-Combined_Data!C46)/Combined_Data!C46</f>
        <v>0.23640167364016737</v>
      </c>
      <c r="C9" s="79">
        <f>(Combined_Data!E46-Combined_Data!D46)/Combined_Data!D46</f>
        <v>0.17597292724196278</v>
      </c>
      <c r="D9" s="79">
        <f>(Combined_Data!F46-Combined_Data!E46)/Combined_Data!E46</f>
        <v>0.13093525179856116</v>
      </c>
      <c r="E9" s="79">
        <f>(Combined_Data!G46-Combined_Data!F46)/Combined_Data!F46</f>
        <v>0.37404580152671757</v>
      </c>
      <c r="F9" s="79">
        <f>(Combined_Data!H46-Combined_Data!G46)/Combined_Data!G46</f>
        <v>-0.14444444444444443</v>
      </c>
      <c r="G9" s="79">
        <f>(Combined_Data!I46-Combined_Data!H46)/Combined_Data!H46</f>
        <v>-0.22186147186147187</v>
      </c>
      <c r="H9" s="79">
        <f>(Combined_Data!J46-Combined_Data!I46)/Combined_Data!I46</f>
        <v>-8.3449235048678724E-2</v>
      </c>
      <c r="I9" s="79">
        <f>(Combined_Data!K46-Combined_Data!J46)/Combined_Data!J46</f>
        <v>6.6767830045523516E-2</v>
      </c>
      <c r="J9" s="79">
        <f>(Combined_Data!L46-Combined_Data!K46)/Combined_Data!K46</f>
        <v>-2.4182076813655761E-2</v>
      </c>
      <c r="K9" s="79">
        <f>(Combined_Data!M46-Combined_Data!L46)/Combined_Data!L46</f>
        <v>-7.8717201166180764E-2</v>
      </c>
      <c r="L9" s="79">
        <f>(Combined_Data!N46-Combined_Data!M46)/Combined_Data!M46</f>
        <v>0.22943037974683544</v>
      </c>
      <c r="M9" s="79">
        <f>(Combined_Data!O46-Combined_Data!N46)/Combined_Data!N46</f>
        <v>-8.3655083655083659E-2</v>
      </c>
      <c r="N9" s="79">
        <f>(Combined_Data!P46-Combined_Data!O46)/Combined_Data!O46</f>
        <v>0.5898876404494382</v>
      </c>
      <c r="O9" s="79">
        <f>(Combined_Data!Q46-Combined_Data!P46)/Combined_Data!P46</f>
        <v>-0.39840989399293286</v>
      </c>
    </row>
    <row r="10" spans="1:15" x14ac:dyDescent="0.35">
      <c r="A10" s="82" t="s">
        <v>23</v>
      </c>
      <c r="B10" s="79">
        <f>(Combined_Data!D53-Combined_Data!C53)/Combined_Data!C53</f>
        <v>0.26153846153846155</v>
      </c>
      <c r="C10" s="79">
        <f>(Combined_Data!E53-Combined_Data!D53)/Combined_Data!D53</f>
        <v>-0.16463414634146342</v>
      </c>
      <c r="D10" s="79">
        <f>(Combined_Data!F53-Combined_Data!E53)/Combined_Data!E53</f>
        <v>0.48905109489051096</v>
      </c>
      <c r="E10" s="79">
        <f>(Combined_Data!G53-Combined_Data!F53)/Combined_Data!F53</f>
        <v>0.99509803921568629</v>
      </c>
      <c r="F10" s="79">
        <f>(Combined_Data!H53-Combined_Data!G53)/Combined_Data!G53</f>
        <v>-0.51105651105651106</v>
      </c>
      <c r="G10" s="79">
        <f>(Combined_Data!I53-Combined_Data!H53)/Combined_Data!H53</f>
        <v>-0.18592964824120603</v>
      </c>
      <c r="H10" s="79">
        <f>(Combined_Data!J53-Combined_Data!I53)/Combined_Data!I53</f>
        <v>-0.18518518518518517</v>
      </c>
      <c r="I10" s="79">
        <f>(Combined_Data!K53-Combined_Data!J53)/Combined_Data!J53</f>
        <v>8.3333333333333329E-2</v>
      </c>
      <c r="J10" s="79">
        <f>(Combined_Data!L53-Combined_Data!K53)/Combined_Data!K53</f>
        <v>0.34265734265734266</v>
      </c>
      <c r="K10" s="79">
        <f>(Combined_Data!M53-Combined_Data!L53)/Combined_Data!L53</f>
        <v>-0.18229166666666666</v>
      </c>
      <c r="L10" s="79">
        <f>(Combined_Data!N53-Combined_Data!M53)/Combined_Data!M53</f>
        <v>0.77707006369426757</v>
      </c>
      <c r="M10" s="79">
        <f>(Combined_Data!O53-Combined_Data!N53)/Combined_Data!N53</f>
        <v>0.26881720430107525</v>
      </c>
      <c r="N10" s="79">
        <f>(Combined_Data!P53-Combined_Data!O53)/Combined_Data!O53</f>
        <v>-0.67231638418079098</v>
      </c>
      <c r="O10" s="79">
        <f>(Combined_Data!Q53-Combined_Data!P53)/Combined_Data!P53</f>
        <v>2.3275862068965516</v>
      </c>
    </row>
    <row r="11" spans="1:15" x14ac:dyDescent="0.35">
      <c r="A11" s="82" t="s">
        <v>24</v>
      </c>
      <c r="B11" s="79">
        <f>(Combined_Data!D60-Combined_Data!C60)/Combined_Data!C60</f>
        <v>-9.8253275109170309E-3</v>
      </c>
      <c r="C11" s="79">
        <f>(Combined_Data!E60-Combined_Data!D60)/Combined_Data!D60</f>
        <v>-0.34950385887541346</v>
      </c>
      <c r="D11" s="79">
        <f>(Combined_Data!F60-Combined_Data!E60)/Combined_Data!E60</f>
        <v>0.53559322033898304</v>
      </c>
      <c r="E11" s="79">
        <f>(Combined_Data!G60-Combined_Data!F60)/Combined_Data!F60</f>
        <v>-0.24503311258278146</v>
      </c>
      <c r="F11" s="79">
        <f>(Combined_Data!H60-Combined_Data!G60)/Combined_Data!G60</f>
        <v>0.2953216374269006</v>
      </c>
      <c r="G11" s="79">
        <f>(Combined_Data!I60-Combined_Data!H60)/Combined_Data!H60</f>
        <v>-0.16478555304740405</v>
      </c>
      <c r="H11" s="79">
        <f>(Combined_Data!J60-Combined_Data!I60)/Combined_Data!I60</f>
        <v>-0.20135135135135135</v>
      </c>
      <c r="I11" s="79">
        <f>(Combined_Data!K60-Combined_Data!J60)/Combined_Data!J60</f>
        <v>8.4602368866328256E-2</v>
      </c>
      <c r="J11" s="79">
        <f>(Combined_Data!L60-Combined_Data!K60)/Combined_Data!K60</f>
        <v>0.51482059282371295</v>
      </c>
      <c r="K11" s="79">
        <f>(Combined_Data!M60-Combined_Data!L60)/Combined_Data!L60</f>
        <v>0.1462409886714727</v>
      </c>
      <c r="L11" s="79">
        <f>(Combined_Data!N60-Combined_Data!M60)/Combined_Data!M60</f>
        <v>0.14465408805031446</v>
      </c>
      <c r="M11" s="79">
        <f>(Combined_Data!O60-Combined_Data!N60)/Combined_Data!N60</f>
        <v>0.10596546310832025</v>
      </c>
      <c r="N11" s="79">
        <f>(Combined_Data!P60-Combined_Data!O60)/Combined_Data!O60</f>
        <v>-0.67281760113555711</v>
      </c>
      <c r="O11" s="79">
        <f>(Combined_Data!Q60-Combined_Data!P60)/Combined_Data!P60</f>
        <v>1.4598698481561823</v>
      </c>
    </row>
    <row r="12" spans="1:15" x14ac:dyDescent="0.35">
      <c r="A12" s="76"/>
    </row>
    <row r="13" spans="1:15" x14ac:dyDescent="0.35">
      <c r="A13" s="77" t="s">
        <v>46</v>
      </c>
      <c r="B13" s="81" t="s">
        <v>33</v>
      </c>
      <c r="C13" s="81" t="s">
        <v>34</v>
      </c>
      <c r="D13" s="81" t="s">
        <v>35</v>
      </c>
      <c r="E13" s="81" t="s">
        <v>36</v>
      </c>
      <c r="F13" s="81" t="s">
        <v>37</v>
      </c>
      <c r="G13" s="81" t="s">
        <v>38</v>
      </c>
      <c r="H13" s="81" t="s">
        <v>39</v>
      </c>
      <c r="I13" s="81" t="s">
        <v>40</v>
      </c>
      <c r="J13" s="81" t="s">
        <v>41</v>
      </c>
      <c r="K13" s="81" t="s">
        <v>42</v>
      </c>
      <c r="L13" s="81" t="s">
        <v>43</v>
      </c>
      <c r="M13" s="81" t="s">
        <v>32</v>
      </c>
      <c r="N13" s="81" t="s">
        <v>33</v>
      </c>
      <c r="O13" s="81" t="s">
        <v>34</v>
      </c>
    </row>
    <row r="14" spans="1:15" x14ac:dyDescent="0.35">
      <c r="A14" s="82" t="s">
        <v>16</v>
      </c>
      <c r="B14" s="78">
        <f>IFERROR((((Combined_Data!D5-Combined_Data!D6)/Combined_Data!D4)-((Combined_Data!C5-Combined_Data!C6)/Combined_Data!C4))/((Combined_Data!C5-Combined_Data!C6)/Combined_Data!C4),0)</f>
        <v>0</v>
      </c>
      <c r="C14" s="78">
        <f>IFERROR((((Combined_Data!E5-Combined_Data!E6)/Combined_Data!E4)-((Combined_Data!D5-Combined_Data!D6)/Combined_Data!D4))/((Combined_Data!D5-Combined_Data!D6)/Combined_Data!D4),0)</f>
        <v>0</v>
      </c>
      <c r="D14" s="78">
        <f>IFERROR((((Combined_Data!F5-Combined_Data!F6)/Combined_Data!F4)-((Combined_Data!E5-Combined_Data!E6)/Combined_Data!E4))/((Combined_Data!E5-Combined_Data!E6)/Combined_Data!E4),0)</f>
        <v>0</v>
      </c>
      <c r="E14" s="78">
        <f>IFERROR((((Combined_Data!G5-Combined_Data!G6)/Combined_Data!G4)-((Combined_Data!F5-Combined_Data!F6)/Combined_Data!F4))/((Combined_Data!F5-Combined_Data!F6)/Combined_Data!F4),0)</f>
        <v>1.451271927614584E-16</v>
      </c>
      <c r="F14" s="78">
        <f>IFERROR((((Combined_Data!H5-Combined_Data!H6)/Combined_Data!H4)-((Combined_Data!G5-Combined_Data!G6)/Combined_Data!G4))/((Combined_Data!G5-Combined_Data!G6)/Combined_Data!G4),0)</f>
        <v>0</v>
      </c>
      <c r="G14" s="78">
        <f>IFERROR((((Combined_Data!I5-Combined_Data!I6)/Combined_Data!I4)-((Combined_Data!H5-Combined_Data!H6)/Combined_Data!H4))/((Combined_Data!H5-Combined_Data!H6)/Combined_Data!H4),0)</f>
        <v>5.5555555555555532E-2</v>
      </c>
      <c r="H14" s="78">
        <f>IFERROR((((Combined_Data!J5-Combined_Data!J6)/Combined_Data!J4)-((Combined_Data!I5-Combined_Data!I6)/Combined_Data!I4))/((Combined_Data!I5-Combined_Data!I6)/Combined_Data!I4),0)</f>
        <v>-1.3748891945822373E-16</v>
      </c>
      <c r="I14" s="78">
        <f>IFERROR((((Combined_Data!K5-Combined_Data!K6)/Combined_Data!K4)-((Combined_Data!J5-Combined_Data!J6)/Combined_Data!J4))/((Combined_Data!J5-Combined_Data!J6)/Combined_Data!J4),0)</f>
        <v>0</v>
      </c>
      <c r="J14" s="78">
        <f>IFERROR((((Combined_Data!L5-Combined_Data!L6)/Combined_Data!L4)-((Combined_Data!K5-Combined_Data!K6)/Combined_Data!K4))/((Combined_Data!K5-Combined_Data!K6)/Combined_Data!K4),0)</f>
        <v>0</v>
      </c>
      <c r="K14" s="78">
        <f>IFERROR((((Combined_Data!M5-Combined_Data!M6)/Combined_Data!M4)-((Combined_Data!L5-Combined_Data!L6)/Combined_Data!L4))/((Combined_Data!L5-Combined_Data!L6)/Combined_Data!L4),0)</f>
        <v>1.3748891945822373E-16</v>
      </c>
      <c r="L14" s="78">
        <f>IFERROR((((Combined_Data!N5-Combined_Data!N6)/Combined_Data!N4)-((Combined_Data!M5-Combined_Data!M6)/Combined_Data!M4))/((Combined_Data!M5-Combined_Data!M6)/Combined_Data!M4),0)</f>
        <v>0</v>
      </c>
      <c r="M14" s="78">
        <f>IFERROR((((Combined_Data!O5-Combined_Data!O6)/Combined_Data!O4)-((Combined_Data!N5-Combined_Data!N6)/Combined_Data!N4))/((Combined_Data!N5-Combined_Data!N6)/Combined_Data!N4),0)</f>
        <v>-5.2631578947368536E-2</v>
      </c>
      <c r="N14" s="78">
        <f>IFERROR((((Combined_Data!P5-Combined_Data!P6)/Combined_Data!P4)-((Combined_Data!O5-Combined_Data!O6)/Combined_Data!O4))/((Combined_Data!O5-Combined_Data!O6)/Combined_Data!O4),0)</f>
        <v>1.451271927614584E-16</v>
      </c>
      <c r="O14" s="78">
        <f>IFERROR((((Combined_Data!Q5-Combined_Data!Q6)/Combined_Data!Q4)-((Combined_Data!P5-Combined_Data!P6)/Combined_Data!P4))/((Combined_Data!P5-Combined_Data!P6)/Combined_Data!P4),0)</f>
        <v>0</v>
      </c>
    </row>
    <row r="15" spans="1:15" x14ac:dyDescent="0.35">
      <c r="A15" s="82" t="s">
        <v>17</v>
      </c>
      <c r="B15" s="78">
        <f>IFERROR((((Combined_Data!D12-Combined_Data!D13)/Combined_Data!D11)-((Combined_Data!C12-Combined_Data!C13)/Combined_Data!C11))/((Combined_Data!C12-Combined_Data!C13)/Combined_Data!C11),0)</f>
        <v>-1.7186114932277961E-16</v>
      </c>
      <c r="C15" s="78">
        <f>IFERROR((((Combined_Data!E12-Combined_Data!E13)/Combined_Data!E11)-((Combined_Data!D12-Combined_Data!D13)/Combined_Data!D11))/((Combined_Data!D12-Combined_Data!D13)/Combined_Data!D11),0)</f>
        <v>0</v>
      </c>
      <c r="D15" s="78">
        <f>IFERROR((((Combined_Data!F12-Combined_Data!F13)/Combined_Data!F11)-((Combined_Data!E12-Combined_Data!E13)/Combined_Data!E11))/((Combined_Data!E12-Combined_Data!E13)/Combined_Data!E11),0)</f>
        <v>-5.2631578947368467E-2</v>
      </c>
      <c r="E15" s="78">
        <f>IFERROR((((Combined_Data!G12-Combined_Data!G13)/Combined_Data!G11)-((Combined_Data!F12-Combined_Data!F13)/Combined_Data!F11))/((Combined_Data!F12-Combined_Data!F13)/Combined_Data!F11),0)</f>
        <v>0</v>
      </c>
      <c r="F15" s="78">
        <f>IFERROR((((Combined_Data!H12-Combined_Data!H13)/Combined_Data!H11)-((Combined_Data!G12-Combined_Data!G13)/Combined_Data!G11))/((Combined_Data!G12-Combined_Data!G13)/Combined_Data!G11),0)</f>
        <v>1.8140899095182296E-16</v>
      </c>
      <c r="G15" s="78">
        <f>IFERROR((((Combined_Data!I12-Combined_Data!I13)/Combined_Data!I11)-((Combined_Data!H12-Combined_Data!H13)/Combined_Data!H11))/((Combined_Data!H12-Combined_Data!H13)/Combined_Data!H11),0)</f>
        <v>5.5555555555555414E-2</v>
      </c>
      <c r="H15" s="78">
        <f>IFERROR((((Combined_Data!J12-Combined_Data!J13)/Combined_Data!J11)-((Combined_Data!I12-Combined_Data!I13)/Combined_Data!I11))/((Combined_Data!I12-Combined_Data!I13)/Combined_Data!I11),0)</f>
        <v>1.7186114932277964E-16</v>
      </c>
      <c r="I15" s="78">
        <f>IFERROR((((Combined_Data!K12-Combined_Data!K13)/Combined_Data!K11)-((Combined_Data!J12-Combined_Data!J13)/Combined_Data!J11))/((Combined_Data!J12-Combined_Data!J13)/Combined_Data!J11),0)</f>
        <v>0</v>
      </c>
      <c r="J15" s="78">
        <f>IFERROR((((Combined_Data!L12-Combined_Data!L13)/Combined_Data!L11)-((Combined_Data!K12-Combined_Data!K13)/Combined_Data!K11))/((Combined_Data!K12-Combined_Data!K13)/Combined_Data!K11),0)</f>
        <v>-3.4372229864555923E-16</v>
      </c>
      <c r="K15" s="78">
        <f>IFERROR((((Combined_Data!M12-Combined_Data!M13)/Combined_Data!M11)-((Combined_Data!L12-Combined_Data!L13)/Combined_Data!L11))/((Combined_Data!L12-Combined_Data!L13)/Combined_Data!L11),0)</f>
        <v>3.4372229864555937E-16</v>
      </c>
      <c r="L15" s="78">
        <f>IFERROR((((Combined_Data!N12-Combined_Data!N13)/Combined_Data!N11)-((Combined_Data!M12-Combined_Data!M13)/Combined_Data!M11))/((Combined_Data!M12-Combined_Data!M13)/Combined_Data!M11),0)</f>
        <v>-1.7186114932277961E-16</v>
      </c>
      <c r="M15" s="78">
        <f>IFERROR((((Combined_Data!O12-Combined_Data!O13)/Combined_Data!O11)-((Combined_Data!N12-Combined_Data!N13)/Combined_Data!N11))/((Combined_Data!N12-Combined_Data!N13)/Combined_Data!N11),0)</f>
        <v>-5.2631578947368467E-2</v>
      </c>
      <c r="N15" s="78">
        <f>IFERROR((((Combined_Data!P12-Combined_Data!P13)/Combined_Data!P11)-((Combined_Data!O12-Combined_Data!O13)/Combined_Data!O11))/((Combined_Data!O12-Combined_Data!O13)/Combined_Data!O11),0)</f>
        <v>1.8140899095182296E-16</v>
      </c>
      <c r="O15" s="78">
        <f>IFERROR((((Combined_Data!Q12-Combined_Data!Q13)/Combined_Data!Q11)-((Combined_Data!P12-Combined_Data!P13)/Combined_Data!P11))/((Combined_Data!P12-Combined_Data!P13)/Combined_Data!P11),0)</f>
        <v>0</v>
      </c>
    </row>
    <row r="16" spans="1:15" x14ac:dyDescent="0.35">
      <c r="A16" s="82" t="s">
        <v>18</v>
      </c>
      <c r="B16" s="79">
        <f>IFERROR((((Combined_Data!D19-Combined_Data!D20)/Combined_Data!D18)-((Combined_Data!C19-Combined_Data!C20)/Combined_Data!C18))/((Combined_Data!C19-Combined_Data!C20)/Combined_Data!C18),0)</f>
        <v>0</v>
      </c>
      <c r="C16" s="79">
        <f>IFERROR((((Combined_Data!E19-Combined_Data!E20)/Combined_Data!E18)-((Combined_Data!D19-Combined_Data!D20)/Combined_Data!D18))/((Combined_Data!D19-Combined_Data!D20)/Combined_Data!D18),0)</f>
        <v>0</v>
      </c>
      <c r="D16" s="79">
        <f>IFERROR((((Combined_Data!F19-Combined_Data!F20)/Combined_Data!F18)-((Combined_Data!E19-Combined_Data!E20)/Combined_Data!E18))/((Combined_Data!E19-Combined_Data!E20)/Combined_Data!E18),0)</f>
        <v>-5.2631578947368529E-2</v>
      </c>
      <c r="E16" s="79">
        <f>IFERROR((((Combined_Data!G19-Combined_Data!G20)/Combined_Data!G18)-((Combined_Data!F19-Combined_Data!F20)/Combined_Data!F18))/((Combined_Data!F19-Combined_Data!F20)/Combined_Data!F18),0)</f>
        <v>0</v>
      </c>
      <c r="F16" s="79">
        <f>IFERROR((((Combined_Data!H19-Combined_Data!H20)/Combined_Data!H18)-((Combined_Data!G19-Combined_Data!G20)/Combined_Data!G18))/((Combined_Data!G19-Combined_Data!G20)/Combined_Data!G18),0)</f>
        <v>0</v>
      </c>
      <c r="G16" s="79">
        <f>IFERROR((((Combined_Data!I19-Combined_Data!I20)/Combined_Data!I18)-((Combined_Data!H19-Combined_Data!H20)/Combined_Data!H18))/((Combined_Data!H19-Combined_Data!H20)/Combined_Data!H18),0)</f>
        <v>5.5555555555555546E-2</v>
      </c>
      <c r="H16" s="79">
        <f>IFERROR((((Combined_Data!J19-Combined_Data!J20)/Combined_Data!J18)-((Combined_Data!I19-Combined_Data!I20)/Combined_Data!I18))/((Combined_Data!I19-Combined_Data!I20)/Combined_Data!I18),0)</f>
        <v>1.2301640162051597E-16</v>
      </c>
      <c r="I16" s="79">
        <f>IFERROR((((Combined_Data!K19-Combined_Data!K20)/Combined_Data!K18)-((Combined_Data!J19-Combined_Data!J20)/Combined_Data!J18))/((Combined_Data!J19-Combined_Data!J20)/Combined_Data!J18),0)</f>
        <v>0</v>
      </c>
      <c r="J16" s="79">
        <f>IFERROR((((Combined_Data!L19-Combined_Data!L20)/Combined_Data!L18)-((Combined_Data!K19-Combined_Data!K20)/Combined_Data!K18))/((Combined_Data!K19-Combined_Data!K20)/Combined_Data!K18),0)</f>
        <v>-1.2301640162051597E-16</v>
      </c>
      <c r="K16" s="79">
        <f>IFERROR((((Combined_Data!M19-Combined_Data!M20)/Combined_Data!M18)-((Combined_Data!L19-Combined_Data!L20)/Combined_Data!L18))/((Combined_Data!L19-Combined_Data!L20)/Combined_Data!L18),0)</f>
        <v>1.2301640162051597E-16</v>
      </c>
      <c r="L16" s="79">
        <f>IFERROR((((Combined_Data!N19-Combined_Data!N20)/Combined_Data!N18)-((Combined_Data!M19-Combined_Data!M20)/Combined_Data!M18))/((Combined_Data!M19-Combined_Data!M20)/Combined_Data!M18),0)</f>
        <v>0</v>
      </c>
      <c r="M16" s="79">
        <f>IFERROR((((Combined_Data!O19-Combined_Data!O20)/Combined_Data!O18)-((Combined_Data!N19-Combined_Data!N20)/Combined_Data!N18))/((Combined_Data!N19-Combined_Data!N20)/Combined_Data!N18),0)</f>
        <v>-5.2631578947368411E-2</v>
      </c>
      <c r="N16" s="79">
        <f>IFERROR((((Combined_Data!P19-Combined_Data!P20)/Combined_Data!P18)-((Combined_Data!O19-Combined_Data!O20)/Combined_Data!O18))/((Combined_Data!O19-Combined_Data!O20)/Combined_Data!O18),0)</f>
        <v>0</v>
      </c>
      <c r="O16" s="79">
        <f>IFERROR((((Combined_Data!Q19-Combined_Data!Q20)/Combined_Data!Q18)-((Combined_Data!P19-Combined_Data!P20)/Combined_Data!P18))/((Combined_Data!P19-Combined_Data!P20)/Combined_Data!P18),0)</f>
        <v>-1.2985064615498906E-16</v>
      </c>
    </row>
    <row r="17" spans="1:15" x14ac:dyDescent="0.35">
      <c r="A17" s="82" t="s">
        <v>19</v>
      </c>
      <c r="B17" s="79">
        <f>IFERROR((((Combined_Data!D26-Combined_Data!D27)/Combined_Data!D25)-((Combined_Data!C26-Combined_Data!C27)/Combined_Data!C25))/((Combined_Data!C26-Combined_Data!C27)/Combined_Data!C25),0)</f>
        <v>2.4603280324103194E-16</v>
      </c>
      <c r="C17" s="79">
        <f>IFERROR((((Combined_Data!E26-Combined_Data!E27)/Combined_Data!E25)-((Combined_Data!D26-Combined_Data!D27)/Combined_Data!D25))/((Combined_Data!D26-Combined_Data!D27)/Combined_Data!D25),0)</f>
        <v>0</v>
      </c>
      <c r="D17" s="79">
        <f>IFERROR((((Combined_Data!F26-Combined_Data!F27)/Combined_Data!F25)-((Combined_Data!E26-Combined_Data!E27)/Combined_Data!E25))/((Combined_Data!E26-Combined_Data!E27)/Combined_Data!E25),0)</f>
        <v>-5.2631578947368404E-2</v>
      </c>
      <c r="E17" s="79">
        <f>IFERROR((((Combined_Data!G26-Combined_Data!G27)/Combined_Data!G25)-((Combined_Data!F26-Combined_Data!F27)/Combined_Data!F25))/((Combined_Data!F26-Combined_Data!F27)/Combined_Data!F25),0)</f>
        <v>-1.2985064615498906E-16</v>
      </c>
      <c r="F17" s="79">
        <f>IFERROR((((Combined_Data!H26-Combined_Data!H27)/Combined_Data!H25)-((Combined_Data!G26-Combined_Data!G27)/Combined_Data!G25))/((Combined_Data!G26-Combined_Data!G27)/Combined_Data!G25),0)</f>
        <v>-1.2985064615498906E-16</v>
      </c>
      <c r="G17" s="79">
        <f>IFERROR((((Combined_Data!I26-Combined_Data!I27)/Combined_Data!I25)-((Combined_Data!H26-Combined_Data!H27)/Combined_Data!H25))/((Combined_Data!H26-Combined_Data!H27)/Combined_Data!H25),0)</f>
        <v>5.5555555555555546E-2</v>
      </c>
      <c r="H17" s="79">
        <f>IFERROR((((Combined_Data!J26-Combined_Data!J27)/Combined_Data!J25)-((Combined_Data!I26-Combined_Data!I27)/Combined_Data!I25))/((Combined_Data!I26-Combined_Data!I27)/Combined_Data!I25),0)</f>
        <v>2.4603280324103194E-16</v>
      </c>
      <c r="I17" s="79">
        <f>IFERROR((((Combined_Data!K26-Combined_Data!K27)/Combined_Data!K25)-((Combined_Data!J26-Combined_Data!J27)/Combined_Data!J25))/((Combined_Data!J26-Combined_Data!J27)/Combined_Data!J25),0)</f>
        <v>-1.2301640162051594E-16</v>
      </c>
      <c r="J17" s="79">
        <f>IFERROR((((Combined_Data!L26-Combined_Data!L27)/Combined_Data!L25)-((Combined_Data!K26-Combined_Data!K27)/Combined_Data!K25))/((Combined_Data!K26-Combined_Data!K27)/Combined_Data!K25),0)</f>
        <v>1.2301640162051597E-16</v>
      </c>
      <c r="K17" s="79">
        <f>IFERROR((((Combined_Data!M26-Combined_Data!M27)/Combined_Data!M25)-((Combined_Data!L26-Combined_Data!L27)/Combined_Data!L25))/((Combined_Data!L26-Combined_Data!L27)/Combined_Data!L25),0)</f>
        <v>-1.2301640162051594E-16</v>
      </c>
      <c r="L17" s="79">
        <f>IFERROR((((Combined_Data!N26-Combined_Data!N27)/Combined_Data!N25)-((Combined_Data!M26-Combined_Data!M27)/Combined_Data!M25))/((Combined_Data!M26-Combined_Data!M27)/Combined_Data!M25),0)</f>
        <v>0</v>
      </c>
      <c r="M17" s="79">
        <f>IFERROR((((Combined_Data!O26-Combined_Data!O27)/Combined_Data!O25)-((Combined_Data!N26-Combined_Data!N27)/Combined_Data!N25))/((Combined_Data!N26-Combined_Data!N27)/Combined_Data!N25),0)</f>
        <v>-5.2631578947368411E-2</v>
      </c>
      <c r="N17" s="79">
        <f>IFERROR((((Combined_Data!P26-Combined_Data!P27)/Combined_Data!P25)-((Combined_Data!O26-Combined_Data!O27)/Combined_Data!O25))/((Combined_Data!O26-Combined_Data!O27)/Combined_Data!O25),0)</f>
        <v>0</v>
      </c>
      <c r="O17" s="79">
        <f>IFERROR((((Combined_Data!Q26-Combined_Data!Q27)/Combined_Data!Q25)-((Combined_Data!P26-Combined_Data!P27)/Combined_Data!P25))/((Combined_Data!P26-Combined_Data!P27)/Combined_Data!P25),0)</f>
        <v>0</v>
      </c>
    </row>
    <row r="18" spans="1:15" x14ac:dyDescent="0.35">
      <c r="A18" s="82" t="s">
        <v>20</v>
      </c>
      <c r="B18" s="79">
        <f>IFERROR((((Combined_Data!D33-Combined_Data!D34)/Combined_Data!D32)-((Combined_Data!C33-Combined_Data!C34)/Combined_Data!C32))/((Combined_Data!C33-Combined_Data!C34)/Combined_Data!C32),0)</f>
        <v>0</v>
      </c>
      <c r="C18" s="79">
        <f>IFERROR((((Combined_Data!E33-Combined_Data!E34)/Combined_Data!E32)-((Combined_Data!D33-Combined_Data!D34)/Combined_Data!D32))/((Combined_Data!D33-Combined_Data!D34)/Combined_Data!D32),0)</f>
        <v>-1.5686655240200023E-16</v>
      </c>
      <c r="D18" s="79">
        <f>IFERROR((((Combined_Data!F33-Combined_Data!F34)/Combined_Data!F32)-((Combined_Data!E33-Combined_Data!E34)/Combined_Data!E32))/((Combined_Data!E33-Combined_Data!E34)/Combined_Data!E32),0)</f>
        <v>-5.2631578947368279E-2</v>
      </c>
      <c r="E18" s="79">
        <f>IFERROR((((Combined_Data!G33-Combined_Data!G34)/Combined_Data!G32)-((Combined_Data!F33-Combined_Data!F34)/Combined_Data!F32))/((Combined_Data!F33-Combined_Data!F34)/Combined_Data!F32),0)</f>
        <v>0</v>
      </c>
      <c r="F18" s="79">
        <f>IFERROR((((Combined_Data!H33-Combined_Data!H34)/Combined_Data!H32)-((Combined_Data!G33-Combined_Data!G34)/Combined_Data!G32))/((Combined_Data!G33-Combined_Data!G34)/Combined_Data!G32),0)</f>
        <v>0</v>
      </c>
      <c r="G18" s="79">
        <f>IFERROR((((Combined_Data!I33-Combined_Data!I34)/Combined_Data!I32)-((Combined_Data!H33-Combined_Data!H34)/Combined_Data!H32))/((Combined_Data!H33-Combined_Data!H34)/Combined_Data!H32),0)</f>
        <v>5.5555555555555566E-2</v>
      </c>
      <c r="H18" s="79">
        <f>IFERROR((((Combined_Data!J33-Combined_Data!J34)/Combined_Data!J32)-((Combined_Data!I33-Combined_Data!I34)/Combined_Data!I32))/((Combined_Data!I33-Combined_Data!I34)/Combined_Data!I32),0)</f>
        <v>0</v>
      </c>
      <c r="I18" s="79">
        <f>IFERROR((((Combined_Data!K33-Combined_Data!K34)/Combined_Data!K32)-((Combined_Data!J33-Combined_Data!J34)/Combined_Data!J32))/((Combined_Data!J33-Combined_Data!J34)/Combined_Data!J32),0)</f>
        <v>0</v>
      </c>
      <c r="J18" s="79">
        <f>IFERROR((((Combined_Data!L33-Combined_Data!L34)/Combined_Data!L32)-((Combined_Data!K33-Combined_Data!K34)/Combined_Data!K32))/((Combined_Data!K33-Combined_Data!K34)/Combined_Data!K32),0)</f>
        <v>-1.5686655240200023E-16</v>
      </c>
      <c r="K18" s="79">
        <f>IFERROR((((Combined_Data!M33-Combined_Data!M34)/Combined_Data!M32)-((Combined_Data!L33-Combined_Data!L34)/Combined_Data!L32))/((Combined_Data!L33-Combined_Data!L34)/Combined_Data!L32),0)</f>
        <v>1.5686655240200026E-16</v>
      </c>
      <c r="L18" s="79">
        <f>IFERROR((((Combined_Data!N33-Combined_Data!N34)/Combined_Data!N32)-((Combined_Data!M33-Combined_Data!M34)/Combined_Data!M32))/((Combined_Data!M33-Combined_Data!M34)/Combined_Data!M32),0)</f>
        <v>0</v>
      </c>
      <c r="M18" s="79">
        <f>IFERROR((((Combined_Data!O33-Combined_Data!O34)/Combined_Data!O32)-((Combined_Data!N33-Combined_Data!N34)/Combined_Data!N32))/((Combined_Data!N33-Combined_Data!N34)/Combined_Data!N32),0)</f>
        <v>-5.2631578947368432E-2</v>
      </c>
      <c r="N18" s="79">
        <f>IFERROR((((Combined_Data!P33-Combined_Data!P34)/Combined_Data!P32)-((Combined_Data!O33-Combined_Data!O34)/Combined_Data!O32))/((Combined_Data!O33-Combined_Data!O34)/Combined_Data!O32),0)</f>
        <v>1.6558136086877801E-16</v>
      </c>
      <c r="O18" s="79">
        <f>IFERROR((((Combined_Data!Q33-Combined_Data!Q34)/Combined_Data!Q32)-((Combined_Data!P33-Combined_Data!P34)/Combined_Data!P32))/((Combined_Data!P33-Combined_Data!P34)/Combined_Data!P32),0)</f>
        <v>-1.6558136086877798E-16</v>
      </c>
    </row>
    <row r="19" spans="1:15" x14ac:dyDescent="0.35">
      <c r="A19" s="82" t="s">
        <v>21</v>
      </c>
      <c r="B19" s="79">
        <f>IFERROR((((Combined_Data!D40-Combined_Data!D41)/Combined_Data!D39)-((Combined_Data!C40-Combined_Data!C41)/Combined_Data!C39))/((Combined_Data!C40-Combined_Data!C41)/Combined_Data!C39),0)</f>
        <v>1.7345540859293533E-16</v>
      </c>
      <c r="C19" s="79">
        <f>IFERROR((((Combined_Data!E40-Combined_Data!E41)/Combined_Data!E39)-((Combined_Data!D40-Combined_Data!D41)/Combined_Data!D39))/((Combined_Data!D40-Combined_Data!D41)/Combined_Data!D39),0)</f>
        <v>0</v>
      </c>
      <c r="D19" s="79">
        <f>IFERROR((((Combined_Data!F40-Combined_Data!F41)/Combined_Data!F39)-((Combined_Data!E40-Combined_Data!E41)/Combined_Data!E39))/((Combined_Data!E40-Combined_Data!E41)/Combined_Data!E39),0)</f>
        <v>-5.263157894736839E-2</v>
      </c>
      <c r="E19" s="79">
        <f>IFERROR((((Combined_Data!G40-Combined_Data!G41)/Combined_Data!G39)-((Combined_Data!F40-Combined_Data!F41)/Combined_Data!F39))/((Combined_Data!F40-Combined_Data!F41)/Combined_Data!F39),0)</f>
        <v>-1.8309182018143172E-16</v>
      </c>
      <c r="F19" s="79">
        <f>IFERROR((((Combined_Data!H40-Combined_Data!H41)/Combined_Data!H39)-((Combined_Data!G40-Combined_Data!G41)/Combined_Data!G39))/((Combined_Data!G40-Combined_Data!G41)/Combined_Data!G39),0)</f>
        <v>1.8309182018143175E-16</v>
      </c>
      <c r="G19" s="79">
        <f>IFERROR((((Combined_Data!I40-Combined_Data!I41)/Combined_Data!I39)-((Combined_Data!H40-Combined_Data!H41)/Combined_Data!H39))/((Combined_Data!H40-Combined_Data!H41)/Combined_Data!H39),0)</f>
        <v>5.5555555555555525E-2</v>
      </c>
      <c r="H19" s="79">
        <f>IFERROR((((Combined_Data!J40-Combined_Data!J41)/Combined_Data!J39)-((Combined_Data!I40-Combined_Data!I41)/Combined_Data!I39))/((Combined_Data!I40-Combined_Data!I41)/Combined_Data!I39),0)</f>
        <v>-1.734554085929353E-16</v>
      </c>
      <c r="I19" s="79">
        <f>IFERROR((((Combined_Data!K40-Combined_Data!K41)/Combined_Data!K39)-((Combined_Data!J40-Combined_Data!J41)/Combined_Data!J39))/((Combined_Data!J40-Combined_Data!J41)/Combined_Data!J39),0)</f>
        <v>1.7345540859293533E-16</v>
      </c>
      <c r="J19" s="79">
        <f>IFERROR((((Combined_Data!L40-Combined_Data!L41)/Combined_Data!L39)-((Combined_Data!K40-Combined_Data!K41)/Combined_Data!K39))/((Combined_Data!K40-Combined_Data!K41)/Combined_Data!K39),0)</f>
        <v>0</v>
      </c>
      <c r="K19" s="79">
        <f>IFERROR((((Combined_Data!M40-Combined_Data!M41)/Combined_Data!M39)-((Combined_Data!L40-Combined_Data!L41)/Combined_Data!L39))/((Combined_Data!L40-Combined_Data!L41)/Combined_Data!L39),0)</f>
        <v>-1.734554085929353E-16</v>
      </c>
      <c r="L19" s="79">
        <f>IFERROR((((Combined_Data!N40-Combined_Data!N41)/Combined_Data!N39)-((Combined_Data!M40-Combined_Data!M41)/Combined_Data!M39))/((Combined_Data!M40-Combined_Data!M41)/Combined_Data!M39),0)</f>
        <v>1.7345540859293533E-16</v>
      </c>
      <c r="M19" s="79">
        <f>IFERROR((((Combined_Data!O40-Combined_Data!O41)/Combined_Data!O39)-((Combined_Data!N40-Combined_Data!N41)/Combined_Data!N39))/((Combined_Data!N40-Combined_Data!N41)/Combined_Data!N39),0)</f>
        <v>-5.263157894736839E-2</v>
      </c>
      <c r="N19" s="79">
        <f>IFERROR((((Combined_Data!P40-Combined_Data!P41)/Combined_Data!P39)-((Combined_Data!O40-Combined_Data!O41)/Combined_Data!O39))/((Combined_Data!O40-Combined_Data!O41)/Combined_Data!O39),0)</f>
        <v>0</v>
      </c>
      <c r="O19" s="79">
        <f>IFERROR((((Combined_Data!Q40-Combined_Data!Q41)/Combined_Data!Q39)-((Combined_Data!P40-Combined_Data!P41)/Combined_Data!P39))/((Combined_Data!P40-Combined_Data!P41)/Combined_Data!P39),0)</f>
        <v>0</v>
      </c>
    </row>
    <row r="20" spans="1:15" x14ac:dyDescent="0.35">
      <c r="A20" s="82" t="s">
        <v>22</v>
      </c>
      <c r="B20" s="79">
        <f>IFERROR((((Combined_Data!D47-Combined_Data!D49)/Combined_Data!D46)-((Combined_Data!C47-Combined_Data!C48)/Combined_Data!C46))/((Combined_Data!C47-Combined_Data!C48)/Combined_Data!C46),0)</f>
        <v>-0.15789473684210534</v>
      </c>
      <c r="C20" s="79">
        <f>IFERROR((((Combined_Data!E47-Combined_Data!E49)/Combined_Data!E46)-((Combined_Data!D47-Combined_Data!D48)/Combined_Data!D46))/((Combined_Data!D47-Combined_Data!D48)/Combined_Data!D46),0)</f>
        <v>-0.15789473684210534</v>
      </c>
      <c r="D20" s="79">
        <f>IFERROR((((Combined_Data!F47-Combined_Data!F49)/Combined_Data!F46)-((Combined_Data!E47-Combined_Data!E48)/Combined_Data!E46))/((Combined_Data!E47-Combined_Data!E48)/Combined_Data!E46),0)</f>
        <v>-0.15789473684210517</v>
      </c>
      <c r="E20" s="79">
        <f>IFERROR((((Combined_Data!G47-Combined_Data!G49)/Combined_Data!G46)-((Combined_Data!F47-Combined_Data!F48)/Combined_Data!F46))/((Combined_Data!F47-Combined_Data!F48)/Combined_Data!F46),0)</f>
        <v>-0.15031187270501831</v>
      </c>
      <c r="F20" s="79">
        <f>IFERROR((((Combined_Data!H47-Combined_Data!H49)/Combined_Data!H46)-((Combined_Data!G47-Combined_Data!G48)/Combined_Data!G46))/((Combined_Data!G47-Combined_Data!G48)/Combined_Data!G46),0)</f>
        <v>-0.18494744937195581</v>
      </c>
      <c r="G20" s="79">
        <f>IFERROR((((Combined_Data!I47-Combined_Data!I49)/Combined_Data!I46)-((Combined_Data!H47-Combined_Data!H48)/Combined_Data!H46))/((Combined_Data!H47-Combined_Data!H48)/Combined_Data!H46),0)</f>
        <v>-0.14748500404279738</v>
      </c>
      <c r="H20" s="79">
        <f>IFERROR((((Combined_Data!J47-Combined_Data!J49)/Combined_Data!J46)-((Combined_Data!I47-Combined_Data!I48)/Combined_Data!I46))/((Combined_Data!I47-Combined_Data!I48)/Combined_Data!I46),0)</f>
        <v>-0.15789473684210534</v>
      </c>
      <c r="I20" s="79">
        <f>IFERROR((((Combined_Data!K47-Combined_Data!K49)/Combined_Data!K46)-((Combined_Data!J47-Combined_Data!J48)/Combined_Data!J46))/((Combined_Data!J47-Combined_Data!J48)/Combined_Data!J46),0)</f>
        <v>-0.15789473684210534</v>
      </c>
      <c r="J20" s="79">
        <f>IFERROR((((Combined_Data!L47-Combined_Data!L49)/Combined_Data!L46)-((Combined_Data!K47-Combined_Data!K48)/Combined_Data!K46))/((Combined_Data!K47-Combined_Data!K48)/Combined_Data!K46),0)</f>
        <v>-0.15789473684210534</v>
      </c>
      <c r="K20" s="79">
        <f>IFERROR((((Combined_Data!M47-Combined_Data!M49)/Combined_Data!M46)-((Combined_Data!L47-Combined_Data!L48)/Combined_Data!L46))/((Combined_Data!L47-Combined_Data!L48)/Combined_Data!L46),0)</f>
        <v>-0.15789473684210534</v>
      </c>
      <c r="L20" s="79">
        <f>IFERROR((((Combined_Data!N47-Combined_Data!N49)/Combined_Data!N46)-((Combined_Data!M47-Combined_Data!M48)/Combined_Data!M46))/((Combined_Data!M47-Combined_Data!M48)/Combined_Data!M46),0)</f>
        <v>-0.15789473684210514</v>
      </c>
      <c r="M20" s="79">
        <f>IFERROR((((Combined_Data!O47-Combined_Data!O49)/Combined_Data!O46)-((Combined_Data!N47-Combined_Data!N48)/Combined_Data!N46))/((Combined_Data!N47-Combined_Data!N48)/Combined_Data!N46),0)</f>
        <v>-0.15789473684210514</v>
      </c>
      <c r="N20" s="79">
        <f>IFERROR((((Combined_Data!P47-Combined_Data!P49)/Combined_Data!P46)-((Combined_Data!O47-Combined_Data!O48)/Combined_Data!O46))/((Combined_Data!O47-Combined_Data!O48)/Combined_Data!O46),0)</f>
        <v>-0.11111111111111122</v>
      </c>
      <c r="O20" s="79">
        <f>IFERROR((((Combined_Data!Q47-Combined_Data!Q49)/Combined_Data!Q46)-((Combined_Data!P47-Combined_Data!P48)/Combined_Data!P46))/((Combined_Data!P47-Combined_Data!P48)/Combined_Data!P46),0)</f>
        <v>-0.11111111111111122</v>
      </c>
    </row>
    <row r="21" spans="1:15" x14ac:dyDescent="0.35">
      <c r="A21" s="82" t="s">
        <v>23</v>
      </c>
      <c r="B21" s="79">
        <f>IFERROR((((Combined_Data!D54-Combined_Data!D55)/Combined_Data!D53)-((Combined_Data!C54-Combined_Data!C55)/Combined_Data!C53))/((Combined_Data!C54-Combined_Data!C55)/Combined_Data!C53),0)</f>
        <v>0</v>
      </c>
      <c r="C21" s="79">
        <f>IFERROR((((Combined_Data!E54-Combined_Data!E55)/Combined_Data!E53)-((Combined_Data!D54-Combined_Data!D55)/Combined_Data!D53))/((Combined_Data!D54-Combined_Data!D55)/Combined_Data!D53),0)</f>
        <v>0</v>
      </c>
      <c r="D21" s="79">
        <f>IFERROR((((Combined_Data!F54-Combined_Data!F55)/Combined_Data!F53)-((Combined_Data!E54-Combined_Data!E55)/Combined_Data!E53))/((Combined_Data!E54-Combined_Data!E55)/Combined_Data!E53),0)</f>
        <v>-5.2631578947368432E-2</v>
      </c>
      <c r="E21" s="79">
        <f>IFERROR((((Combined_Data!G54-Combined_Data!G55)/Combined_Data!G53)-((Combined_Data!F54-Combined_Data!F55)/Combined_Data!F53))/((Combined_Data!F54-Combined_Data!F55)/Combined_Data!F53),0)</f>
        <v>0</v>
      </c>
      <c r="F21" s="79">
        <f>IFERROR((((Combined_Data!H54-Combined_Data!H55)/Combined_Data!H53)-((Combined_Data!G54-Combined_Data!G55)/Combined_Data!G53))/((Combined_Data!G54-Combined_Data!G55)/Combined_Data!G53),0)</f>
        <v>0</v>
      </c>
      <c r="G21" s="79">
        <f>IFERROR((((Combined_Data!I54-Combined_Data!I55)/Combined_Data!I53)-((Combined_Data!H54-Combined_Data!H55)/Combined_Data!H53))/((Combined_Data!H54-Combined_Data!H55)/Combined_Data!H53),0)</f>
        <v>5.5555555555555566E-2</v>
      </c>
      <c r="H21" s="79">
        <f>IFERROR((((Combined_Data!J54-Combined_Data!J55)/Combined_Data!J53)-((Combined_Data!I54-Combined_Data!I55)/Combined_Data!I53))/((Combined_Data!I54-Combined_Data!I55)/Combined_Data!I53),0)</f>
        <v>-1.6576678232551796E-16</v>
      </c>
      <c r="I21" s="79">
        <f>IFERROR((((Combined_Data!K54-Combined_Data!K55)/Combined_Data!K53)-((Combined_Data!J54-Combined_Data!J55)/Combined_Data!J53))/((Combined_Data!J54-Combined_Data!J55)/Combined_Data!J53),0)</f>
        <v>1.6576678232551799E-16</v>
      </c>
      <c r="J21" s="79">
        <f>IFERROR((((Combined_Data!L54-Combined_Data!L55)/Combined_Data!L53)-((Combined_Data!K54-Combined_Data!K55)/Combined_Data!K53))/((Combined_Data!K54-Combined_Data!K55)/Combined_Data!K53),0)</f>
        <v>0</v>
      </c>
      <c r="K21" s="79">
        <f>IFERROR((((Combined_Data!M54-Combined_Data!M55)/Combined_Data!M53)-((Combined_Data!L54-Combined_Data!L55)/Combined_Data!L53))/((Combined_Data!L54-Combined_Data!L55)/Combined_Data!L53),0)</f>
        <v>0</v>
      </c>
      <c r="L21" s="79">
        <f>IFERROR((((Combined_Data!N54-Combined_Data!N55)/Combined_Data!N53)-((Combined_Data!M54-Combined_Data!M55)/Combined_Data!M53))/((Combined_Data!M54-Combined_Data!M55)/Combined_Data!M53),0)</f>
        <v>1.6576678232551796E-16</v>
      </c>
      <c r="M21" s="79">
        <f>IFERROR((((Combined_Data!O54-Combined_Data!O55)/Combined_Data!O53)-((Combined_Data!N54-Combined_Data!N55)/Combined_Data!N53))/((Combined_Data!N54-Combined_Data!N55)/Combined_Data!N53),0)</f>
        <v>-5.2631578947368585E-2</v>
      </c>
      <c r="N21" s="79">
        <f>IFERROR((((Combined_Data!P54-Combined_Data!P55)/Combined_Data!P53)-((Combined_Data!O54-Combined_Data!O55)/Combined_Data!O53))/((Combined_Data!O54-Combined_Data!O55)/Combined_Data!O53),0)</f>
        <v>1.7497604801026896E-16</v>
      </c>
      <c r="O21" s="79">
        <f>IFERROR((((Combined_Data!Q54-Combined_Data!Q55)/Combined_Data!Q53)-((Combined_Data!P54-Combined_Data!P55)/Combined_Data!P53))/((Combined_Data!P54-Combined_Data!P55)/Combined_Data!P53),0)</f>
        <v>-1.7497604801026894E-16</v>
      </c>
    </row>
    <row r="22" spans="1:15" x14ac:dyDescent="0.35">
      <c r="A22" s="82" t="s">
        <v>24</v>
      </c>
      <c r="B22" s="79">
        <f>IFERROR((((Combined_Data!D61-Combined_Data!D62)/Combined_Data!D60)-((Combined_Data!C61-Combined_Data!C62)/Combined_Data!C60))/((Combined_Data!C61-Combined_Data!C62)/Combined_Data!C60),0)</f>
        <v>0</v>
      </c>
      <c r="C22" s="79">
        <f>IFERROR((((Combined_Data!E61-Combined_Data!E62)/Combined_Data!E60)-((Combined_Data!D61-Combined_Data!D62)/Combined_Data!D60))/((Combined_Data!D61-Combined_Data!D62)/Combined_Data!D60),0)</f>
        <v>-1.2967054817141766E-16</v>
      </c>
      <c r="D22" s="79">
        <f>IFERROR((((Combined_Data!F61-Combined_Data!F62)/Combined_Data!F60)-((Combined_Data!E61-Combined_Data!E62)/Combined_Data!E60))/((Combined_Data!E61-Combined_Data!E62)/Combined_Data!E60),0)</f>
        <v>-5.2631578947368307E-2</v>
      </c>
      <c r="E22" s="79">
        <f>IFERROR((((Combined_Data!G61-Combined_Data!G62)/Combined_Data!G60)-((Combined_Data!F61-Combined_Data!F62)/Combined_Data!F60))/((Combined_Data!F61-Combined_Data!F62)/Combined_Data!F60),0)</f>
        <v>1.3687446751427419E-16</v>
      </c>
      <c r="F22" s="79">
        <f>IFERROR((((Combined_Data!H61-Combined_Data!H62)/Combined_Data!H60)-((Combined_Data!G61-Combined_Data!G62)/Combined_Data!G60))/((Combined_Data!G61-Combined_Data!G62)/Combined_Data!G60),0)</f>
        <v>0</v>
      </c>
      <c r="G22" s="79">
        <f>IFERROR((((Combined_Data!I61-Combined_Data!I62)/Combined_Data!I60)-((Combined_Data!H61-Combined_Data!H62)/Combined_Data!H60))/((Combined_Data!H61-Combined_Data!H62)/Combined_Data!H60),0)</f>
        <v>5.5555555555555282E-2</v>
      </c>
      <c r="H22" s="79">
        <f>IFERROR((((Combined_Data!J61-Combined_Data!J62)/Combined_Data!J60)-((Combined_Data!I61-Combined_Data!I62)/Combined_Data!I60))/((Combined_Data!I61-Combined_Data!I62)/Combined_Data!I60),0)</f>
        <v>1.2967054817141768E-16</v>
      </c>
      <c r="I22" s="79">
        <f>IFERROR((((Combined_Data!K61-Combined_Data!K62)/Combined_Data!K60)-((Combined_Data!J61-Combined_Data!J62)/Combined_Data!J60))/((Combined_Data!J61-Combined_Data!J62)/Combined_Data!J60),0)</f>
        <v>-1.2967054817141766E-16</v>
      </c>
      <c r="J22" s="79">
        <f>IFERROR((((Combined_Data!L61-Combined_Data!L62)/Combined_Data!L60)-((Combined_Data!K61-Combined_Data!K62)/Combined_Data!K60))/((Combined_Data!K61-Combined_Data!K62)/Combined_Data!K60),0)</f>
        <v>1.2967054817141768E-16</v>
      </c>
      <c r="K22" s="79">
        <f>IFERROR((((Combined_Data!M61-Combined_Data!M62)/Combined_Data!M60)-((Combined_Data!L61-Combined_Data!L62)/Combined_Data!L60))/((Combined_Data!L61-Combined_Data!L62)/Combined_Data!L60),0)</f>
        <v>0</v>
      </c>
      <c r="L22" s="79">
        <f>IFERROR((((Combined_Data!N61-Combined_Data!N62)/Combined_Data!N60)-((Combined_Data!M61-Combined_Data!M62)/Combined_Data!M60))/((Combined_Data!M61-Combined_Data!M62)/Combined_Data!M60),0)</f>
        <v>-1.2967054817141766E-16</v>
      </c>
      <c r="M22" s="79">
        <f>IFERROR((((Combined_Data!O61-Combined_Data!O62)/Combined_Data!O60)-((Combined_Data!N61-Combined_Data!N62)/Combined_Data!N60))/((Combined_Data!N61-Combined_Data!N62)/Combined_Data!N60),0)</f>
        <v>-5.2631578947368307E-2</v>
      </c>
      <c r="N22" s="79">
        <f>IFERROR((((Combined_Data!P61-Combined_Data!P62)/Combined_Data!P60)-((Combined_Data!O61-Combined_Data!O62)/Combined_Data!O60))/((Combined_Data!O61-Combined_Data!O62)/Combined_Data!O60),0)</f>
        <v>0</v>
      </c>
      <c r="O22" s="79">
        <f>IFERROR((((Combined_Data!Q61-Combined_Data!Q62)/Combined_Data!Q60)-((Combined_Data!P61-Combined_Data!P62)/Combined_Data!P60))/((Combined_Data!P61-Combined_Data!P62)/Combined_Data!P60),0)</f>
        <v>0</v>
      </c>
    </row>
    <row r="23" spans="1:15" x14ac:dyDescent="0.35">
      <c r="A23" s="76"/>
    </row>
    <row r="24" spans="1:15" x14ac:dyDescent="0.35">
      <c r="A24" s="80" t="s">
        <v>47</v>
      </c>
      <c r="B24" s="81" t="s">
        <v>33</v>
      </c>
      <c r="C24" s="81" t="s">
        <v>34</v>
      </c>
      <c r="D24" s="81" t="s">
        <v>35</v>
      </c>
      <c r="E24" s="81" t="s">
        <v>36</v>
      </c>
      <c r="F24" s="81" t="s">
        <v>37</v>
      </c>
      <c r="G24" s="81" t="s">
        <v>38</v>
      </c>
      <c r="H24" s="81" t="s">
        <v>39</v>
      </c>
      <c r="I24" s="81" t="s">
        <v>40</v>
      </c>
      <c r="J24" s="81" t="s">
        <v>41</v>
      </c>
      <c r="K24" s="81" t="s">
        <v>42</v>
      </c>
      <c r="L24" s="81" t="s">
        <v>43</v>
      </c>
      <c r="M24" s="81" t="s">
        <v>32</v>
      </c>
      <c r="N24" s="81" t="s">
        <v>33</v>
      </c>
      <c r="O24" s="81" t="s">
        <v>34</v>
      </c>
    </row>
    <row r="25" spans="1:15" x14ac:dyDescent="0.35">
      <c r="A25" s="82" t="s">
        <v>16</v>
      </c>
      <c r="B25" s="79">
        <f>IFERROR(B3/B14,0)</f>
        <v>0</v>
      </c>
      <c r="C25" s="79">
        <f t="shared" ref="C25:O25" si="0">IFERROR(C3/C14,0)</f>
        <v>0</v>
      </c>
      <c r="D25" s="79">
        <f t="shared" si="0"/>
        <v>0</v>
      </c>
      <c r="E25" s="79">
        <f t="shared" si="0"/>
        <v>-5830429363741956</v>
      </c>
      <c r="F25" s="79">
        <f t="shared" si="0"/>
        <v>0</v>
      </c>
      <c r="G25" s="79">
        <f t="shared" si="0"/>
        <v>150.00000000000009</v>
      </c>
      <c r="H25" s="79">
        <f t="shared" si="0"/>
        <v>519522385585953.56</v>
      </c>
      <c r="I25" s="79">
        <f t="shared" si="0"/>
        <v>0</v>
      </c>
      <c r="J25" s="79">
        <f t="shared" si="0"/>
        <v>0</v>
      </c>
      <c r="K25" s="79">
        <f t="shared" si="0"/>
        <v>2226524509654087</v>
      </c>
      <c r="L25" s="79">
        <f t="shared" si="0"/>
        <v>0</v>
      </c>
      <c r="M25" s="79">
        <f t="shared" si="0"/>
        <v>-1.3902439024390212</v>
      </c>
      <c r="N25" s="79">
        <f t="shared" si="0"/>
        <v>8926339170522293</v>
      </c>
      <c r="O25" s="79">
        <f t="shared" si="0"/>
        <v>0</v>
      </c>
    </row>
    <row r="26" spans="1:15" x14ac:dyDescent="0.35">
      <c r="A26" s="82" t="s">
        <v>17</v>
      </c>
      <c r="B26" s="79">
        <f t="shared" ref="B26:O26" si="1">IFERROR(B4/B15,0)</f>
        <v>405095936102465.19</v>
      </c>
      <c r="C26" s="79">
        <f t="shared" si="1"/>
        <v>0</v>
      </c>
      <c r="D26" s="79">
        <f t="shared" si="1"/>
        <v>-5.5953389830508424</v>
      </c>
      <c r="E26" s="79">
        <f t="shared" si="1"/>
        <v>0</v>
      </c>
      <c r="F26" s="79">
        <f t="shared" si="1"/>
        <v>842529892637319.5</v>
      </c>
      <c r="G26" s="79">
        <f t="shared" si="1"/>
        <v>-3.143088116410679</v>
      </c>
      <c r="H26" s="79">
        <f t="shared" si="1"/>
        <v>-889039678840135.38</v>
      </c>
      <c r="I26" s="79">
        <f t="shared" si="1"/>
        <v>0</v>
      </c>
      <c r="J26" s="79">
        <f t="shared" si="1"/>
        <v>87246204545922.563</v>
      </c>
      <c r="K26" s="79">
        <f t="shared" si="1"/>
        <v>851003612821890.13</v>
      </c>
      <c r="L26" s="79">
        <f t="shared" si="1"/>
        <v>-626294511565624.5</v>
      </c>
      <c r="M26" s="79">
        <f t="shared" si="1"/>
        <v>0.14202657807308958</v>
      </c>
      <c r="N26" s="79">
        <f t="shared" si="1"/>
        <v>-3805635902693495</v>
      </c>
      <c r="O26" s="79">
        <f t="shared" si="1"/>
        <v>0</v>
      </c>
    </row>
    <row r="27" spans="1:15" x14ac:dyDescent="0.35">
      <c r="A27" s="82" t="s">
        <v>18</v>
      </c>
      <c r="B27" s="79">
        <f t="shared" ref="B27:O27" si="2">IFERROR(B5/B16,0)</f>
        <v>0</v>
      </c>
      <c r="C27" s="79">
        <f t="shared" si="2"/>
        <v>0</v>
      </c>
      <c r="D27" s="79">
        <f t="shared" si="2"/>
        <v>-7.7486033519552917</v>
      </c>
      <c r="E27" s="79">
        <f t="shared" si="2"/>
        <v>0</v>
      </c>
      <c r="F27" s="79">
        <f t="shared" si="2"/>
        <v>0</v>
      </c>
      <c r="G27" s="79">
        <f t="shared" si="2"/>
        <v>-3.771784232365146</v>
      </c>
      <c r="H27" s="79">
        <f t="shared" si="2"/>
        <v>-2048251295093857</v>
      </c>
      <c r="I27" s="79">
        <f t="shared" si="2"/>
        <v>0</v>
      </c>
      <c r="J27" s="79">
        <f t="shared" si="2"/>
        <v>1027129626206249.3</v>
      </c>
      <c r="K27" s="79">
        <f t="shared" si="2"/>
        <v>-1511590412120531</v>
      </c>
      <c r="L27" s="79">
        <f t="shared" si="2"/>
        <v>0</v>
      </c>
      <c r="M27" s="79">
        <f t="shared" si="2"/>
        <v>-9.5397489539748968</v>
      </c>
      <c r="N27" s="79">
        <f t="shared" si="2"/>
        <v>0</v>
      </c>
      <c r="O27" s="79">
        <f t="shared" si="2"/>
        <v>1726455484356463</v>
      </c>
    </row>
    <row r="28" spans="1:15" x14ac:dyDescent="0.35">
      <c r="A28" s="82" t="s">
        <v>19</v>
      </c>
      <c r="B28" s="79">
        <f t="shared" ref="B28:O28" si="3">IFERROR(B6/B17,0)</f>
        <v>-270299172216627</v>
      </c>
      <c r="C28" s="79">
        <f t="shared" si="3"/>
        <v>0</v>
      </c>
      <c r="D28" s="79">
        <f t="shared" si="3"/>
        <v>0.30810810810810824</v>
      </c>
      <c r="E28" s="79">
        <f t="shared" si="3"/>
        <v>4167932984814008</v>
      </c>
      <c r="F28" s="79">
        <f t="shared" si="3"/>
        <v>-7793384768346107</v>
      </c>
      <c r="G28" s="79">
        <f t="shared" si="3"/>
        <v>-2.0892857142857149</v>
      </c>
      <c r="H28" s="79">
        <f t="shared" si="3"/>
        <v>191592529602108.47</v>
      </c>
      <c r="I28" s="79">
        <f t="shared" si="3"/>
        <v>705732886945019.88</v>
      </c>
      <c r="J28" s="79">
        <f t="shared" si="3"/>
        <v>-2547467472320188</v>
      </c>
      <c r="K28" s="79">
        <f t="shared" si="3"/>
        <v>2626291444238133.5</v>
      </c>
      <c r="L28" s="79">
        <f t="shared" si="3"/>
        <v>0</v>
      </c>
      <c r="M28" s="79">
        <f t="shared" si="3"/>
        <v>-4.0303030303030312</v>
      </c>
      <c r="N28" s="79">
        <f t="shared" si="3"/>
        <v>0</v>
      </c>
      <c r="O28" s="79">
        <f t="shared" si="3"/>
        <v>0</v>
      </c>
    </row>
    <row r="29" spans="1:15" x14ac:dyDescent="0.35">
      <c r="A29" s="82" t="s">
        <v>20</v>
      </c>
      <c r="B29" s="79">
        <f t="shared" ref="B29:O29" si="4">IFERROR(B7/B18,0)</f>
        <v>0</v>
      </c>
      <c r="C29" s="79">
        <f t="shared" si="4"/>
        <v>695915137888312.25</v>
      </c>
      <c r="D29" s="79">
        <f t="shared" si="4"/>
        <v>-1.6473988439306402</v>
      </c>
      <c r="E29" s="79">
        <f t="shared" si="4"/>
        <v>0</v>
      </c>
      <c r="F29" s="79">
        <f t="shared" si="4"/>
        <v>0</v>
      </c>
      <c r="G29" s="79">
        <f t="shared" si="4"/>
        <v>-4.0408163265306118</v>
      </c>
      <c r="H29" s="79">
        <f t="shared" si="4"/>
        <v>0</v>
      </c>
      <c r="I29" s="79">
        <f t="shared" si="4"/>
        <v>0</v>
      </c>
      <c r="J29" s="79">
        <f t="shared" si="4"/>
        <v>3802387329682539.5</v>
      </c>
      <c r="K29" s="79">
        <f t="shared" si="4"/>
        <v>987349772851767.75</v>
      </c>
      <c r="L29" s="79">
        <f t="shared" si="4"/>
        <v>0</v>
      </c>
      <c r="M29" s="79">
        <f t="shared" si="4"/>
        <v>0.43181818181818177</v>
      </c>
      <c r="N29" s="79">
        <f t="shared" si="4"/>
        <v>1344302045582581.3</v>
      </c>
      <c r="O29" s="79">
        <f t="shared" si="4"/>
        <v>1329308410664703</v>
      </c>
    </row>
    <row r="30" spans="1:15" x14ac:dyDescent="0.35">
      <c r="A30" s="82" t="s">
        <v>21</v>
      </c>
      <c r="B30" s="79">
        <f t="shared" ref="B30:O30" si="5">IFERROR(B8/B19,0)</f>
        <v>2882585236493827.5</v>
      </c>
      <c r="C30" s="79">
        <f t="shared" si="5"/>
        <v>0</v>
      </c>
      <c r="D30" s="79">
        <f t="shared" si="5"/>
        <v>-20.010638297872351</v>
      </c>
      <c r="E30" s="79">
        <f t="shared" si="5"/>
        <v>1740399158330334.3</v>
      </c>
      <c r="F30" s="79">
        <f t="shared" si="5"/>
        <v>-581478070519467.25</v>
      </c>
      <c r="G30" s="79">
        <f t="shared" si="5"/>
        <v>-6.7404255319148971</v>
      </c>
      <c r="H30" s="79">
        <f t="shared" si="5"/>
        <v>2039380031260939.8</v>
      </c>
      <c r="I30" s="79">
        <f t="shared" si="5"/>
        <v>849604069703443.88</v>
      </c>
      <c r="J30" s="79">
        <f t="shared" si="5"/>
        <v>0</v>
      </c>
      <c r="K30" s="79">
        <f t="shared" si="5"/>
        <v>-1171050252325617.8</v>
      </c>
      <c r="L30" s="79">
        <f t="shared" si="5"/>
        <v>-1347702188490620.8</v>
      </c>
      <c r="M30" s="79">
        <f t="shared" si="5"/>
        <v>-10.949152542372888</v>
      </c>
      <c r="N30" s="79">
        <f t="shared" si="5"/>
        <v>0</v>
      </c>
      <c r="O30" s="79">
        <f t="shared" si="5"/>
        <v>0</v>
      </c>
    </row>
    <row r="31" spans="1:15" x14ac:dyDescent="0.35">
      <c r="A31" s="82" t="s">
        <v>22</v>
      </c>
      <c r="B31" s="79">
        <f t="shared" ref="B31:O31" si="6">IFERROR(B9/B20,0)</f>
        <v>-1.4972105997210594</v>
      </c>
      <c r="C31" s="79">
        <f t="shared" si="6"/>
        <v>-1.1144952058657638</v>
      </c>
      <c r="D31" s="79">
        <f t="shared" si="6"/>
        <v>-0.8292565947242212</v>
      </c>
      <c r="E31" s="79">
        <f t="shared" si="6"/>
        <v>-2.4884647818923069</v>
      </c>
      <c r="F31" s="79">
        <f t="shared" si="6"/>
        <v>0.78100263039554529</v>
      </c>
      <c r="G31" s="79">
        <f t="shared" si="6"/>
        <v>1.5042985102206854</v>
      </c>
      <c r="H31" s="79">
        <f t="shared" si="6"/>
        <v>0.52851182197496505</v>
      </c>
      <c r="I31" s="79">
        <f t="shared" si="6"/>
        <v>-0.42286292362164873</v>
      </c>
      <c r="J31" s="79">
        <f t="shared" si="6"/>
        <v>0.15315315315315309</v>
      </c>
      <c r="K31" s="79">
        <f t="shared" si="6"/>
        <v>0.49854227405247792</v>
      </c>
      <c r="L31" s="79">
        <f t="shared" si="6"/>
        <v>-1.453059071729959</v>
      </c>
      <c r="M31" s="79">
        <f t="shared" si="6"/>
        <v>0.52981552981553026</v>
      </c>
      <c r="N31" s="79">
        <f t="shared" si="6"/>
        <v>-5.3089887640449387</v>
      </c>
      <c r="O31" s="79">
        <f t="shared" si="6"/>
        <v>3.5856890459363924</v>
      </c>
    </row>
    <row r="32" spans="1:15" x14ac:dyDescent="0.35">
      <c r="A32" s="82" t="s">
        <v>23</v>
      </c>
      <c r="B32" s="79">
        <f t="shared" ref="B32:O32" si="7">IFERROR(B10/B21,0)</f>
        <v>0</v>
      </c>
      <c r="C32" s="79">
        <f t="shared" si="7"/>
        <v>0</v>
      </c>
      <c r="D32" s="79">
        <f t="shared" si="7"/>
        <v>-9.2919708029197068</v>
      </c>
      <c r="E32" s="79">
        <f t="shared" si="7"/>
        <v>0</v>
      </c>
      <c r="F32" s="79">
        <f t="shared" si="7"/>
        <v>0</v>
      </c>
      <c r="G32" s="79">
        <f t="shared" si="7"/>
        <v>-3.3467336683417077</v>
      </c>
      <c r="H32" s="79">
        <f t="shared" si="7"/>
        <v>1117142907567181.3</v>
      </c>
      <c r="I32" s="79">
        <f t="shared" si="7"/>
        <v>502714308405231.5</v>
      </c>
      <c r="J32" s="79">
        <f t="shared" si="7"/>
        <v>0</v>
      </c>
      <c r="K32" s="79">
        <f t="shared" si="7"/>
        <v>0</v>
      </c>
      <c r="L32" s="79">
        <f t="shared" si="7"/>
        <v>4687730875829676</v>
      </c>
      <c r="M32" s="79">
        <f t="shared" si="7"/>
        <v>-5.107526881720414</v>
      </c>
      <c r="N32" s="79">
        <f t="shared" si="7"/>
        <v>-3842333804117774</v>
      </c>
      <c r="O32" s="79">
        <f t="shared" si="7"/>
        <v>-1.330231327867201E+16</v>
      </c>
    </row>
    <row r="33" spans="1:15" x14ac:dyDescent="0.35">
      <c r="A33" s="82" t="s">
        <v>24</v>
      </c>
      <c r="B33" s="79">
        <f t="shared" ref="B33:O33" si="8">IFERROR(B11/B22,0)</f>
        <v>0</v>
      </c>
      <c r="C33" s="79">
        <f t="shared" si="8"/>
        <v>2695321827539340</v>
      </c>
      <c r="D33" s="79">
        <f t="shared" si="8"/>
        <v>-10.176271186440699</v>
      </c>
      <c r="E33" s="79">
        <f t="shared" si="8"/>
        <v>-1790203220752093.5</v>
      </c>
      <c r="F33" s="79">
        <f t="shared" si="8"/>
        <v>0</v>
      </c>
      <c r="G33" s="79">
        <f t="shared" si="8"/>
        <v>-2.9661399548532876</v>
      </c>
      <c r="H33" s="79">
        <f t="shared" si="8"/>
        <v>-1552791703210627.3</v>
      </c>
      <c r="I33" s="79">
        <f t="shared" si="8"/>
        <v>-652440897793447.75</v>
      </c>
      <c r="J33" s="79">
        <f t="shared" si="8"/>
        <v>3970219915652296.5</v>
      </c>
      <c r="K33" s="79">
        <f t="shared" si="8"/>
        <v>0</v>
      </c>
      <c r="L33" s="79">
        <f t="shared" si="8"/>
        <v>-1115550833170608.3</v>
      </c>
      <c r="M33" s="79">
        <f t="shared" si="8"/>
        <v>-2.0133437990580894</v>
      </c>
      <c r="N33" s="79">
        <f t="shared" si="8"/>
        <v>0</v>
      </c>
      <c r="O33" s="79">
        <f t="shared" si="8"/>
        <v>0</v>
      </c>
    </row>
    <row r="34" spans="1:15" x14ac:dyDescent="0.35">
      <c r="A34" s="76"/>
    </row>
  </sheetData>
  <mergeCells count="2">
    <mergeCell ref="B1:C1"/>
    <mergeCell ref="D1:O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24A0-4900-48B7-BD78-D69A5DACE18A}">
  <dimension ref="A1:E50"/>
  <sheetViews>
    <sheetView workbookViewId="0">
      <selection activeCell="H19" sqref="H19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5" width="12.7265625" customWidth="1"/>
  </cols>
  <sheetData>
    <row r="1" spans="1:5" x14ac:dyDescent="0.35">
      <c r="C1" s="8" t="s">
        <v>9</v>
      </c>
      <c r="D1" s="8" t="s">
        <v>10</v>
      </c>
      <c r="E1" s="8" t="s">
        <v>11</v>
      </c>
    </row>
    <row r="2" spans="1:5" x14ac:dyDescent="0.35">
      <c r="A2" s="72" t="s">
        <v>16</v>
      </c>
      <c r="B2" s="9" t="s">
        <v>12</v>
      </c>
      <c r="C2" s="2">
        <v>0</v>
      </c>
      <c r="D2" s="2">
        <v>0</v>
      </c>
      <c r="E2" s="4">
        <v>0</v>
      </c>
    </row>
    <row r="3" spans="1:5" x14ac:dyDescent="0.35">
      <c r="A3" s="66"/>
      <c r="B3" s="10" t="s">
        <v>13</v>
      </c>
      <c r="C3" s="25">
        <v>0</v>
      </c>
      <c r="D3" s="3">
        <v>0</v>
      </c>
      <c r="E3" s="5">
        <v>0</v>
      </c>
    </row>
    <row r="4" spans="1:5" x14ac:dyDescent="0.35">
      <c r="A4" s="66"/>
      <c r="B4" s="10" t="s">
        <v>14</v>
      </c>
      <c r="C4" s="25">
        <v>0</v>
      </c>
      <c r="D4" s="3">
        <v>0</v>
      </c>
      <c r="E4" s="5">
        <v>0</v>
      </c>
    </row>
    <row r="5" spans="1:5" x14ac:dyDescent="0.35">
      <c r="A5" s="66"/>
      <c r="B5" s="15" t="s">
        <v>15</v>
      </c>
      <c r="C5" s="26">
        <f>C2-C3-C4</f>
        <v>0</v>
      </c>
      <c r="D5" s="16">
        <f t="shared" ref="D5:E5" si="0">D2-D3-D4</f>
        <v>0</v>
      </c>
      <c r="E5" s="17">
        <f t="shared" si="0"/>
        <v>0</v>
      </c>
    </row>
    <row r="6" spans="1:5" x14ac:dyDescent="0.35">
      <c r="A6" s="1"/>
      <c r="B6" s="11"/>
      <c r="C6" s="27"/>
      <c r="D6" s="6"/>
      <c r="E6" s="7"/>
    </row>
    <row r="7" spans="1:5" x14ac:dyDescent="0.35">
      <c r="A7" s="66" t="s">
        <v>17</v>
      </c>
      <c r="B7" s="10" t="s">
        <v>12</v>
      </c>
      <c r="C7" s="25">
        <v>3425.7</v>
      </c>
      <c r="D7" s="3">
        <v>3177</v>
      </c>
      <c r="E7" s="5">
        <v>2765.4</v>
      </c>
    </row>
    <row r="8" spans="1:5" x14ac:dyDescent="0.35">
      <c r="A8" s="66"/>
      <c r="B8" s="10" t="s">
        <v>13</v>
      </c>
      <c r="C8" s="25">
        <v>195.91</v>
      </c>
      <c r="D8" s="3">
        <v>210.87</v>
      </c>
      <c r="E8" s="5">
        <v>216.59</v>
      </c>
    </row>
    <row r="9" spans="1:5" x14ac:dyDescent="0.35">
      <c r="A9" s="66"/>
      <c r="B9" s="10" t="s">
        <v>14</v>
      </c>
      <c r="C9" s="25">
        <v>685.14</v>
      </c>
      <c r="D9" s="3">
        <v>635.40000000000009</v>
      </c>
      <c r="E9" s="5">
        <v>553.08000000000004</v>
      </c>
    </row>
    <row r="10" spans="1:5" x14ac:dyDescent="0.35">
      <c r="A10" s="66"/>
      <c r="B10" s="15" t="s">
        <v>15</v>
      </c>
      <c r="C10" s="26">
        <f>C7-C8-C9</f>
        <v>2544.65</v>
      </c>
      <c r="D10" s="16">
        <f t="shared" ref="D10:E10" si="1">D7-D8-D9</f>
        <v>2330.73</v>
      </c>
      <c r="E10" s="17">
        <f t="shared" si="1"/>
        <v>1995.73</v>
      </c>
    </row>
    <row r="11" spans="1:5" x14ac:dyDescent="0.35">
      <c r="A11" s="1"/>
      <c r="B11" s="11"/>
      <c r="C11" s="27"/>
      <c r="D11" s="6"/>
      <c r="E11" s="7"/>
    </row>
    <row r="12" spans="1:5" x14ac:dyDescent="0.35">
      <c r="A12" s="66" t="s">
        <v>18</v>
      </c>
      <c r="B12" s="10" t="s">
        <v>12</v>
      </c>
      <c r="C12" s="25">
        <v>1423.6</v>
      </c>
      <c r="D12" s="3">
        <v>1264.1999999999998</v>
      </c>
      <c r="E12" s="5">
        <v>1508.7</v>
      </c>
    </row>
    <row r="13" spans="1:5" x14ac:dyDescent="0.35">
      <c r="A13" s="66"/>
      <c r="B13" s="10" t="s">
        <v>13</v>
      </c>
      <c r="C13" s="25">
        <v>94.5</v>
      </c>
      <c r="D13" s="3">
        <v>169.54</v>
      </c>
      <c r="E13" s="5">
        <v>127.94999999999999</v>
      </c>
    </row>
    <row r="14" spans="1:5" x14ac:dyDescent="0.35">
      <c r="A14" s="66"/>
      <c r="B14" s="10" t="s">
        <v>14</v>
      </c>
      <c r="C14" s="25">
        <v>284.71999999999997</v>
      </c>
      <c r="D14" s="3">
        <v>252.83999999999997</v>
      </c>
      <c r="E14" s="5">
        <v>301.74</v>
      </c>
    </row>
    <row r="15" spans="1:5" x14ac:dyDescent="0.35">
      <c r="A15" s="66"/>
      <c r="B15" s="15" t="s">
        <v>15</v>
      </c>
      <c r="C15" s="26">
        <f>C12-C13-C14</f>
        <v>1044.3799999999999</v>
      </c>
      <c r="D15" s="16">
        <f t="shared" ref="D15:E15" si="2">D12-D13-D14</f>
        <v>841.81999999999994</v>
      </c>
      <c r="E15" s="17">
        <f t="shared" si="2"/>
        <v>1079.01</v>
      </c>
    </row>
    <row r="16" spans="1:5" x14ac:dyDescent="0.35">
      <c r="A16" s="1"/>
      <c r="B16" s="11"/>
      <c r="C16" s="27"/>
      <c r="D16" s="6"/>
      <c r="E16" s="7"/>
    </row>
    <row r="17" spans="1:5" x14ac:dyDescent="0.35">
      <c r="A17" s="66" t="s">
        <v>19</v>
      </c>
      <c r="B17" s="10" t="s">
        <v>12</v>
      </c>
      <c r="C17" s="25">
        <v>927</v>
      </c>
      <c r="D17" s="3">
        <v>813.2</v>
      </c>
      <c r="E17" s="5">
        <v>830</v>
      </c>
    </row>
    <row r="18" spans="1:5" x14ac:dyDescent="0.35">
      <c r="A18" s="66"/>
      <c r="B18" s="10" t="s">
        <v>13</v>
      </c>
      <c r="C18" s="25">
        <v>36.46</v>
      </c>
      <c r="D18" s="3">
        <v>29.25</v>
      </c>
      <c r="E18" s="5">
        <v>22.470000000000002</v>
      </c>
    </row>
    <row r="19" spans="1:5" x14ac:dyDescent="0.35">
      <c r="A19" s="66"/>
      <c r="B19" s="10" t="s">
        <v>14</v>
      </c>
      <c r="C19" s="25">
        <v>185.4</v>
      </c>
      <c r="D19" s="3">
        <v>162.64000000000001</v>
      </c>
      <c r="E19" s="5">
        <v>166</v>
      </c>
    </row>
    <row r="20" spans="1:5" x14ac:dyDescent="0.35">
      <c r="A20" s="66"/>
      <c r="B20" s="15" t="s">
        <v>15</v>
      </c>
      <c r="C20" s="26">
        <f>C17-C18-C19</f>
        <v>705.14</v>
      </c>
      <c r="D20" s="16">
        <f t="shared" ref="D20:E20" si="3">D17-D18-D19</f>
        <v>621.31000000000006</v>
      </c>
      <c r="E20" s="17">
        <f t="shared" si="3"/>
        <v>641.53</v>
      </c>
    </row>
    <row r="21" spans="1:5" x14ac:dyDescent="0.35">
      <c r="A21" s="1"/>
      <c r="B21" s="11"/>
      <c r="C21" s="27"/>
      <c r="D21" s="6"/>
      <c r="E21" s="7"/>
    </row>
    <row r="22" spans="1:5" x14ac:dyDescent="0.35">
      <c r="A22" s="66" t="s">
        <v>20</v>
      </c>
      <c r="B22" s="10" t="s">
        <v>12</v>
      </c>
      <c r="C22" s="25">
        <v>6181.7000000000007</v>
      </c>
      <c r="D22" s="3">
        <v>5628.4</v>
      </c>
      <c r="E22" s="5">
        <v>5143.6000000000004</v>
      </c>
    </row>
    <row r="23" spans="1:5" x14ac:dyDescent="0.35">
      <c r="A23" s="66"/>
      <c r="B23" s="10" t="s">
        <v>13</v>
      </c>
      <c r="C23" s="25">
        <v>225.52999999999997</v>
      </c>
      <c r="D23" s="3">
        <v>302.95</v>
      </c>
      <c r="E23" s="5">
        <v>257.77999999999997</v>
      </c>
    </row>
    <row r="24" spans="1:5" x14ac:dyDescent="0.35">
      <c r="A24" s="66"/>
      <c r="B24" s="10" t="s">
        <v>14</v>
      </c>
      <c r="C24" s="25">
        <v>987.16099999999994</v>
      </c>
      <c r="D24" s="3">
        <v>911.99850000000004</v>
      </c>
      <c r="E24" s="5">
        <v>846.59400000000005</v>
      </c>
    </row>
    <row r="25" spans="1:5" x14ac:dyDescent="0.35">
      <c r="A25" s="66"/>
      <c r="B25" s="15" t="s">
        <v>15</v>
      </c>
      <c r="C25" s="26">
        <f>C22-C23-C24</f>
        <v>4969.0090000000009</v>
      </c>
      <c r="D25" s="16">
        <f t="shared" ref="D25:E25" si="4">D22-D23-D24</f>
        <v>4413.4515000000001</v>
      </c>
      <c r="E25" s="17">
        <f t="shared" si="4"/>
        <v>4039.2260000000006</v>
      </c>
    </row>
    <row r="26" spans="1:5" x14ac:dyDescent="0.35">
      <c r="A26" s="1"/>
      <c r="B26" s="11"/>
      <c r="C26" s="27"/>
      <c r="D26" s="6"/>
      <c r="E26" s="7"/>
    </row>
    <row r="27" spans="1:5" x14ac:dyDescent="0.35">
      <c r="A27" s="66" t="s">
        <v>21</v>
      </c>
      <c r="B27" s="10" t="s">
        <v>12</v>
      </c>
      <c r="C27" s="25">
        <v>42</v>
      </c>
      <c r="D27" s="3">
        <v>56</v>
      </c>
      <c r="E27" s="5">
        <v>1224</v>
      </c>
    </row>
    <row r="28" spans="1:5" x14ac:dyDescent="0.35">
      <c r="A28" s="66"/>
      <c r="B28" s="10" t="s">
        <v>13</v>
      </c>
      <c r="C28" s="25">
        <v>30</v>
      </c>
      <c r="D28" s="3">
        <v>0</v>
      </c>
      <c r="E28" s="5">
        <v>28.9</v>
      </c>
    </row>
    <row r="29" spans="1:5" x14ac:dyDescent="0.35">
      <c r="A29" s="66"/>
      <c r="B29" s="10" t="s">
        <v>14</v>
      </c>
      <c r="C29" s="25">
        <v>8.4</v>
      </c>
      <c r="D29" s="3">
        <v>11.200000000000001</v>
      </c>
      <c r="E29" s="5">
        <v>244.8</v>
      </c>
    </row>
    <row r="30" spans="1:5" x14ac:dyDescent="0.35">
      <c r="A30" s="66"/>
      <c r="B30" s="15" t="s">
        <v>15</v>
      </c>
      <c r="C30" s="26">
        <f>C27-C28-C29</f>
        <v>3.5999999999999996</v>
      </c>
      <c r="D30" s="16">
        <f t="shared" ref="D30:E30" si="5">D27-D28-D29</f>
        <v>44.8</v>
      </c>
      <c r="E30" s="17">
        <f t="shared" si="5"/>
        <v>950.3</v>
      </c>
    </row>
    <row r="31" spans="1:5" x14ac:dyDescent="0.35">
      <c r="A31" s="1"/>
      <c r="B31" s="11"/>
      <c r="C31" s="27"/>
      <c r="D31" s="6"/>
      <c r="E31" s="7"/>
    </row>
    <row r="32" spans="1:5" x14ac:dyDescent="0.35">
      <c r="A32" s="66" t="s">
        <v>22</v>
      </c>
      <c r="B32" s="10" t="s">
        <v>12</v>
      </c>
      <c r="C32" s="25">
        <v>2021.9999999999998</v>
      </c>
      <c r="D32" s="3">
        <v>2512.7999999999997</v>
      </c>
      <c r="E32" s="5">
        <v>3261.5</v>
      </c>
    </row>
    <row r="33" spans="1:5" x14ac:dyDescent="0.35">
      <c r="A33" s="66"/>
      <c r="B33" s="10" t="s">
        <v>13</v>
      </c>
      <c r="C33" s="25">
        <v>140.89999999999998</v>
      </c>
      <c r="D33" s="3">
        <v>211.35</v>
      </c>
      <c r="E33" s="5">
        <v>318.32000000000005</v>
      </c>
    </row>
    <row r="34" spans="1:5" x14ac:dyDescent="0.35">
      <c r="A34" s="66"/>
      <c r="B34" s="10" t="s">
        <v>14</v>
      </c>
      <c r="C34" s="25">
        <v>404.4</v>
      </c>
      <c r="D34" s="3">
        <v>502.55999999999995</v>
      </c>
      <c r="E34" s="5">
        <v>652.30000000000007</v>
      </c>
    </row>
    <row r="35" spans="1:5" x14ac:dyDescent="0.35">
      <c r="A35" s="66"/>
      <c r="B35" s="15" t="s">
        <v>15</v>
      </c>
      <c r="C35" s="26">
        <f>C32-C33-C34</f>
        <v>1476.6999999999998</v>
      </c>
      <c r="D35" s="16">
        <f t="shared" ref="D35:E35" si="6">D32-D33-D34</f>
        <v>1798.8899999999999</v>
      </c>
      <c r="E35" s="17">
        <f t="shared" si="6"/>
        <v>2290.8799999999997</v>
      </c>
    </row>
    <row r="36" spans="1:5" x14ac:dyDescent="0.35">
      <c r="A36" s="1"/>
      <c r="B36" s="11"/>
      <c r="C36" s="27"/>
      <c r="D36" s="6"/>
      <c r="E36" s="7"/>
    </row>
    <row r="37" spans="1:5" x14ac:dyDescent="0.35">
      <c r="A37" s="66" t="s">
        <v>23</v>
      </c>
      <c r="B37" s="10" t="s">
        <v>12</v>
      </c>
      <c r="C37" s="25">
        <v>130</v>
      </c>
      <c r="D37" s="3">
        <v>164</v>
      </c>
      <c r="E37" s="5">
        <v>137</v>
      </c>
    </row>
    <row r="38" spans="1:5" x14ac:dyDescent="0.35">
      <c r="A38" s="66"/>
      <c r="B38" s="10" t="s">
        <v>13</v>
      </c>
      <c r="C38" s="25">
        <v>4.6500000000000004</v>
      </c>
      <c r="D38" s="3">
        <v>6.8</v>
      </c>
      <c r="E38" s="5">
        <v>3.75</v>
      </c>
    </row>
    <row r="39" spans="1:5" x14ac:dyDescent="0.35">
      <c r="A39" s="66"/>
      <c r="B39" s="10" t="s">
        <v>14</v>
      </c>
      <c r="C39" s="25">
        <v>26</v>
      </c>
      <c r="D39" s="3">
        <v>32.800000000000004</v>
      </c>
      <c r="E39" s="5">
        <v>27.400000000000002</v>
      </c>
    </row>
    <row r="40" spans="1:5" x14ac:dyDescent="0.35">
      <c r="A40" s="66"/>
      <c r="B40" s="15" t="s">
        <v>15</v>
      </c>
      <c r="C40" s="26">
        <f>C37-C38-C39</f>
        <v>99.35</v>
      </c>
      <c r="D40" s="16">
        <f t="shared" ref="D40:E40" si="7">D37-D38-D39</f>
        <v>124.39999999999998</v>
      </c>
      <c r="E40" s="17">
        <f t="shared" si="7"/>
        <v>105.85</v>
      </c>
    </row>
    <row r="41" spans="1:5" x14ac:dyDescent="0.35">
      <c r="A41" s="1"/>
      <c r="B41" s="11"/>
      <c r="C41" s="27"/>
      <c r="D41" s="6"/>
      <c r="E41" s="7"/>
    </row>
    <row r="42" spans="1:5" x14ac:dyDescent="0.35">
      <c r="A42" s="66" t="s">
        <v>24</v>
      </c>
      <c r="B42" s="10" t="s">
        <v>12</v>
      </c>
      <c r="C42" s="25">
        <v>5326</v>
      </c>
      <c r="D42" s="3">
        <v>5110.2</v>
      </c>
      <c r="E42" s="5">
        <v>3856.7</v>
      </c>
    </row>
    <row r="43" spans="1:5" x14ac:dyDescent="0.35">
      <c r="A43" s="66"/>
      <c r="B43" s="10" t="s">
        <v>13</v>
      </c>
      <c r="C43" s="25">
        <v>277.73</v>
      </c>
      <c r="D43" s="3">
        <v>322.69</v>
      </c>
      <c r="E43" s="5">
        <v>247.94</v>
      </c>
    </row>
    <row r="44" spans="1:5" x14ac:dyDescent="0.35">
      <c r="A44" s="66"/>
      <c r="B44" s="10" t="s">
        <v>14</v>
      </c>
      <c r="C44" s="25">
        <v>3508.1745000000001</v>
      </c>
      <c r="D44" s="3">
        <v>3215.3115000000003</v>
      </c>
      <c r="E44" s="5">
        <v>2070.9510000000005</v>
      </c>
    </row>
    <row r="45" spans="1:5" x14ac:dyDescent="0.35">
      <c r="A45" s="66"/>
      <c r="B45" s="15" t="s">
        <v>15</v>
      </c>
      <c r="C45" s="26">
        <f>C42-C43-C44</f>
        <v>1540.0955000000004</v>
      </c>
      <c r="D45" s="16">
        <f t="shared" ref="D45:E45" si="8">D42-D43-D44</f>
        <v>1572.1985</v>
      </c>
      <c r="E45" s="17">
        <f t="shared" si="8"/>
        <v>1537.8089999999993</v>
      </c>
    </row>
    <row r="46" spans="1:5" x14ac:dyDescent="0.35">
      <c r="A46" s="1"/>
      <c r="B46" s="11"/>
      <c r="C46" s="27"/>
      <c r="D46" s="6"/>
      <c r="E46" s="7"/>
    </row>
    <row r="47" spans="1:5" x14ac:dyDescent="0.35">
      <c r="A47" s="66" t="s">
        <v>25</v>
      </c>
      <c r="B47" s="12" t="s">
        <v>26</v>
      </c>
      <c r="C47" s="28">
        <f>SUM(C5,C10,C15,C20,C25,C30,C35,C40,C45)</f>
        <v>12382.924500000001</v>
      </c>
      <c r="D47" s="13">
        <f t="shared" ref="D47:E47" si="9">SUM(D5,D10,D15,D20,D25,D30,D35,D40,D45)</f>
        <v>11747.599999999999</v>
      </c>
      <c r="E47" s="14">
        <f t="shared" si="9"/>
        <v>12640.334999999999</v>
      </c>
    </row>
    <row r="48" spans="1:5" x14ac:dyDescent="0.35">
      <c r="A48" s="66"/>
      <c r="B48" s="21" t="s">
        <v>27</v>
      </c>
      <c r="C48" s="29">
        <v>22000</v>
      </c>
      <c r="D48" s="22">
        <v>22000</v>
      </c>
      <c r="E48" s="23">
        <v>22000</v>
      </c>
    </row>
    <row r="49" spans="1:5" ht="15" thickBot="1" x14ac:dyDescent="0.4">
      <c r="A49" s="67"/>
      <c r="B49" s="18" t="s">
        <v>28</v>
      </c>
      <c r="C49" s="30">
        <f>C47-C48</f>
        <v>-9617.075499999999</v>
      </c>
      <c r="D49" s="19">
        <f t="shared" ref="D49:E49" si="10">D47-D48</f>
        <v>-10252.400000000001</v>
      </c>
      <c r="E49" s="20">
        <f t="shared" si="10"/>
        <v>-9359.6650000000009</v>
      </c>
    </row>
    <row r="50" spans="1:5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E869-726B-43B2-84AE-01E98703576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2018-New</vt:lpstr>
      <vt:lpstr>2019-New</vt:lpstr>
      <vt:lpstr>2019</vt:lpstr>
      <vt:lpstr>Combined_Data</vt:lpstr>
      <vt:lpstr>PED</vt:lpstr>
      <vt:lpstr>2018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tanyin</cp:lastModifiedBy>
  <dcterms:created xsi:type="dcterms:W3CDTF">2020-03-04T02:16:23Z</dcterms:created>
  <dcterms:modified xsi:type="dcterms:W3CDTF">2020-03-10T15:30:45Z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