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.tan.2018\Documents\GitHub\SMA-Project\Data\"/>
    </mc:Choice>
  </mc:AlternateContent>
  <xr:revisionPtr revIDLastSave="0" documentId="13_ncr:1_{511AF2A2-6ABE-4C6A-BDB8-5334D8F70187}" xr6:coauthVersionLast="44" xr6:coauthVersionMax="44" xr10:uidLastSave="{00000000-0000-0000-0000-000000000000}"/>
  <bookViews>
    <workbookView xWindow="-110" yWindow="-110" windowWidth="22780" windowHeight="14660" activeTab="3" xr2:uid="{3655CA4D-2F4C-4629-AA28-842FC012CC9E}"/>
  </bookViews>
  <sheets>
    <sheet name="Variable Cost" sheetId="1" r:id="rId1"/>
    <sheet name="Fixed Cost" sheetId="2" r:id="rId2"/>
    <sheet name="Sheet3" sheetId="3" r:id="rId3"/>
    <sheet name="Ingredients use " sheetId="4" r:id="rId4"/>
  </sheets>
  <definedNames>
    <definedName name="_xlnm._FilterDatabase" localSheetId="2" hidden="1">Sheet3!$B$34:$B$104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2" i="4" l="1"/>
  <c r="P32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4" i="4"/>
  <c r="O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4" i="4"/>
  <c r="N4" i="4"/>
  <c r="C5" i="4" l="1"/>
  <c r="D5" i="4"/>
  <c r="G5" i="4"/>
  <c r="H5" i="4"/>
  <c r="I5" i="4"/>
  <c r="K5" i="4"/>
  <c r="L5" i="4"/>
  <c r="M5" i="4"/>
  <c r="C6" i="4"/>
  <c r="N6" i="4" s="1"/>
  <c r="O6" i="4" s="1"/>
  <c r="D6" i="4"/>
  <c r="H6" i="4"/>
  <c r="I6" i="4"/>
  <c r="C7" i="4"/>
  <c r="G7" i="4"/>
  <c r="H7" i="4"/>
  <c r="I7" i="4"/>
  <c r="C8" i="4"/>
  <c r="N8" i="4" s="1"/>
  <c r="O8" i="4" s="1"/>
  <c r="H8" i="4"/>
  <c r="I8" i="4"/>
  <c r="C9" i="4"/>
  <c r="E9" i="4"/>
  <c r="F9" i="4"/>
  <c r="G9" i="4"/>
  <c r="I9" i="4"/>
  <c r="K9" i="4"/>
  <c r="M9" i="4"/>
  <c r="C10" i="4"/>
  <c r="D10" i="4"/>
  <c r="E10" i="4"/>
  <c r="F10" i="4"/>
  <c r="G10" i="4"/>
  <c r="H10" i="4"/>
  <c r="I10" i="4"/>
  <c r="J10" i="4"/>
  <c r="L10" i="4"/>
  <c r="M10" i="4"/>
  <c r="D11" i="4"/>
  <c r="N11" i="4" s="1"/>
  <c r="O11" i="4" s="1"/>
  <c r="D12" i="4"/>
  <c r="N12" i="4" s="1"/>
  <c r="O12" i="4" s="1"/>
  <c r="D13" i="4"/>
  <c r="E13" i="4"/>
  <c r="D14" i="4"/>
  <c r="N14" i="4" s="1"/>
  <c r="O14" i="4" s="1"/>
  <c r="D15" i="4"/>
  <c r="N15" i="4" s="1"/>
  <c r="O15" i="4" s="1"/>
  <c r="L15" i="4"/>
  <c r="M15" i="4"/>
  <c r="E16" i="4"/>
  <c r="N16" i="4" s="1"/>
  <c r="O16" i="4" s="1"/>
  <c r="E17" i="4"/>
  <c r="J17" i="4"/>
  <c r="K17" i="4"/>
  <c r="L17" i="4"/>
  <c r="M17" i="4"/>
  <c r="E18" i="4"/>
  <c r="G18" i="4"/>
  <c r="K18" i="4"/>
  <c r="M18" i="4"/>
  <c r="F19" i="4"/>
  <c r="N19" i="4" s="1"/>
  <c r="O19" i="4" s="1"/>
  <c r="F20" i="4"/>
  <c r="N20" i="4" s="1"/>
  <c r="O20" i="4" s="1"/>
  <c r="F21" i="4"/>
  <c r="N21" i="4" s="1"/>
  <c r="O21" i="4" s="1"/>
  <c r="G22" i="4"/>
  <c r="N22" i="4" s="1"/>
  <c r="O22" i="4" s="1"/>
  <c r="I22" i="4"/>
  <c r="G23" i="4"/>
  <c r="J23" i="4"/>
  <c r="J24" i="4"/>
  <c r="N24" i="4" s="1"/>
  <c r="O24" i="4" s="1"/>
  <c r="J25" i="4"/>
  <c r="N25" i="4" s="1"/>
  <c r="O25" i="4" s="1"/>
  <c r="J26" i="4"/>
  <c r="N26" i="4" s="1"/>
  <c r="O26" i="4" s="1"/>
  <c r="K27" i="4"/>
  <c r="N27" i="4" s="1"/>
  <c r="O27" i="4" s="1"/>
  <c r="L28" i="4"/>
  <c r="N28" i="4" s="1"/>
  <c r="O28" i="4" s="1"/>
  <c r="M29" i="4"/>
  <c r="N29" i="4" s="1"/>
  <c r="O29" i="4" s="1"/>
  <c r="H4" i="4"/>
  <c r="C4" i="4"/>
  <c r="AZ6" i="4"/>
  <c r="AZ7" i="4"/>
  <c r="AZ8" i="4"/>
  <c r="AZ9" i="4"/>
  <c r="AZ10" i="4"/>
  <c r="AZ11" i="4"/>
  <c r="AZ12" i="4"/>
  <c r="AZ13" i="4"/>
  <c r="AZ14" i="4"/>
  <c r="AZ15" i="4"/>
  <c r="AZ5" i="4"/>
  <c r="J20" i="3"/>
  <c r="N17" i="4" l="1"/>
  <c r="O17" i="4" s="1"/>
  <c r="N7" i="4"/>
  <c r="O7" i="4" s="1"/>
  <c r="N13" i="4"/>
  <c r="O13" i="4" s="1"/>
  <c r="N23" i="4"/>
  <c r="O23" i="4" s="1"/>
  <c r="N9" i="4"/>
  <c r="O9" i="4" s="1"/>
  <c r="N18" i="4"/>
  <c r="O18" i="4" s="1"/>
  <c r="N10" i="4"/>
  <c r="O10" i="4" s="1"/>
  <c r="N5" i="4"/>
  <c r="O5" i="4" s="1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D20" i="3"/>
  <c r="E20" i="3"/>
  <c r="F20" i="3"/>
  <c r="F31" i="3" s="1"/>
  <c r="G20" i="3"/>
  <c r="H20" i="3"/>
  <c r="I20" i="3"/>
  <c r="K20" i="3"/>
  <c r="L20" i="3"/>
  <c r="M20" i="3"/>
  <c r="N20" i="3"/>
  <c r="O20" i="3"/>
  <c r="P20" i="3"/>
  <c r="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Q32" i="3" s="1"/>
  <c r="C20" i="3"/>
  <c r="C21" i="3"/>
  <c r="C22" i="3"/>
  <c r="C23" i="3"/>
  <c r="C24" i="3"/>
  <c r="C25" i="3"/>
  <c r="C26" i="3"/>
  <c r="C27" i="3"/>
  <c r="C28" i="3"/>
  <c r="C29" i="3"/>
  <c r="C19" i="3"/>
  <c r="O32" i="3" l="1"/>
  <c r="M32" i="3"/>
  <c r="E32" i="3"/>
  <c r="K31" i="3"/>
  <c r="Q31" i="3"/>
  <c r="J32" i="3"/>
  <c r="N31" i="3"/>
  <c r="I32" i="3"/>
  <c r="H32" i="3"/>
  <c r="I31" i="3"/>
  <c r="O31" i="3"/>
  <c r="G31" i="3"/>
  <c r="C31" i="3"/>
  <c r="H31" i="3"/>
  <c r="G32" i="3"/>
  <c r="P32" i="3"/>
  <c r="N32" i="3"/>
  <c r="F32" i="3"/>
  <c r="L31" i="3"/>
  <c r="D31" i="3"/>
  <c r="J31" i="3"/>
  <c r="P31" i="3"/>
  <c r="M31" i="3"/>
  <c r="E31" i="3"/>
  <c r="D32" i="3"/>
  <c r="C32" i="3"/>
  <c r="L32" i="3"/>
  <c r="K32" i="3"/>
  <c r="G65" i="1"/>
  <c r="G59" i="1"/>
  <c r="G54" i="1"/>
  <c r="G48" i="1"/>
  <c r="G41" i="1"/>
  <c r="G35" i="1"/>
  <c r="G28" i="1"/>
  <c r="G23" i="1"/>
  <c r="G17" i="1"/>
  <c r="G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</calcChain>
</file>

<file path=xl/sharedStrings.xml><?xml version="1.0" encoding="utf-8"?>
<sst xmlns="http://schemas.openxmlformats.org/spreadsheetml/2006/main" count="583" uniqueCount="100">
  <si>
    <t>Item Code (on menu)</t>
  </si>
  <si>
    <t>Item description</t>
  </si>
  <si>
    <t>Ingredient(s)</t>
  </si>
  <si>
    <t>Unit type of ingredient</t>
  </si>
  <si>
    <t>Qty of ingredient per unit item</t>
  </si>
  <si>
    <t>A1</t>
  </si>
  <si>
    <t>Premium Tom Yum Soup</t>
  </si>
  <si>
    <t>Prawn</t>
  </si>
  <si>
    <t>Weight (grams)</t>
  </si>
  <si>
    <t>Egg</t>
  </si>
  <si>
    <t>Count</t>
  </si>
  <si>
    <t>Enokitake mushroom</t>
  </si>
  <si>
    <t>Lettuce</t>
  </si>
  <si>
    <t>Tom Yum Soup</t>
  </si>
  <si>
    <t>Meat Patty</t>
  </si>
  <si>
    <t>Noodle</t>
  </si>
  <si>
    <t>A2</t>
  </si>
  <si>
    <t>Creamy Tom Yum</t>
  </si>
  <si>
    <t>Minced Pork</t>
  </si>
  <si>
    <t>Long Bean</t>
  </si>
  <si>
    <t>Sauce</t>
  </si>
  <si>
    <t>A3</t>
  </si>
  <si>
    <t>Northern Thai Pork Rib</t>
  </si>
  <si>
    <t>Pork Rib</t>
  </si>
  <si>
    <t>Bok Choy</t>
  </si>
  <si>
    <t>A4</t>
  </si>
  <si>
    <t>Mala Minced Pork</t>
  </si>
  <si>
    <t>Chicken Soup</t>
  </si>
  <si>
    <t>Coriander</t>
  </si>
  <si>
    <t>A5</t>
  </si>
  <si>
    <t>Thai Bak Chor Mee</t>
  </si>
  <si>
    <t>Pork Slice</t>
  </si>
  <si>
    <t>Mushroom</t>
  </si>
  <si>
    <t>Pork Soup</t>
  </si>
  <si>
    <t>A6</t>
  </si>
  <si>
    <t>Tom Yum Gung</t>
  </si>
  <si>
    <t>A7</t>
  </si>
  <si>
    <t>Tom Yum Pork</t>
  </si>
  <si>
    <t>A8</t>
  </si>
  <si>
    <t>Thai Stewed Chicken</t>
  </si>
  <si>
    <t>Chicken Wing</t>
  </si>
  <si>
    <t>Chicken Feet</t>
  </si>
  <si>
    <t>Stew Chicken Soup</t>
  </si>
  <si>
    <t>A9</t>
  </si>
  <si>
    <t>Thai Collagen Porridge</t>
  </si>
  <si>
    <t>Rice</t>
  </si>
  <si>
    <t>A10</t>
  </si>
  <si>
    <t>Collagen Chicken</t>
  </si>
  <si>
    <t>Lemongrass Chicken</t>
  </si>
  <si>
    <t>A11</t>
  </si>
  <si>
    <t>Collagen Pork</t>
  </si>
  <si>
    <t>Subtotal</t>
  </si>
  <si>
    <t>Total Cost Per Item</t>
  </si>
  <si>
    <t>Broccoli</t>
  </si>
  <si>
    <t>Tomato</t>
  </si>
  <si>
    <t>Grilled Pork</t>
  </si>
  <si>
    <t>ITEM</t>
  </si>
  <si>
    <t>UNIT (grams / qty)</t>
  </si>
  <si>
    <t>PRICE ($)</t>
  </si>
  <si>
    <t>SMU</t>
  </si>
  <si>
    <t xml:space="preserve">Grand opening </t>
  </si>
  <si>
    <t xml:space="preserve">December </t>
  </si>
  <si>
    <t xml:space="preserve">Payment to Sim Lim </t>
  </si>
  <si>
    <t xml:space="preserve">Rental </t>
  </si>
  <si>
    <t xml:space="preserve">Salary </t>
  </si>
  <si>
    <t>Bills</t>
  </si>
  <si>
    <t xml:space="preserve">Food Costs </t>
  </si>
  <si>
    <t>Advertising</t>
  </si>
  <si>
    <t>Operating Costs</t>
  </si>
  <si>
    <t>SIM LIM</t>
  </si>
  <si>
    <t>Before Split</t>
  </si>
  <si>
    <t>After Split</t>
  </si>
  <si>
    <t>Premium Tom Yum</t>
  </si>
  <si>
    <t xml:space="preserve">Creamy Tom Yum </t>
  </si>
  <si>
    <t>Tom Yum Gong</t>
  </si>
  <si>
    <t>QUANTITY SOLD</t>
  </si>
  <si>
    <t>Oct</t>
  </si>
  <si>
    <t>Nov</t>
  </si>
  <si>
    <t>Dec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</si>
  <si>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</si>
  <si>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</si>
  <si>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</si>
  <si>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</si>
  <si>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</si>
  <si>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</si>
  <si>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</si>
  <si>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</si>
  <si>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</si>
  <si>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COST</t>
  </si>
  <si>
    <t>TOTAL COST</t>
  </si>
  <si>
    <t>SPICY</t>
  </si>
  <si>
    <t>NON-SPICY</t>
  </si>
  <si>
    <t>Unique Ingredients list</t>
  </si>
  <si>
    <t>sum</t>
  </si>
  <si>
    <t>Quantity Sold</t>
  </si>
  <si>
    <t xml:space="preserve">Total Usage </t>
  </si>
  <si>
    <t>Expenditure</t>
  </si>
  <si>
    <t>Price per gram</t>
  </si>
  <si>
    <t xml:space="preserve">Total Expenditure </t>
  </si>
  <si>
    <t>Expenditure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</si>
</sst>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5" formatCode="_-&quot;$&quot;* #,##0.0000_-;\-&quot;$&quot;* #,##0.0000_-;_-&quot;$&quot;* &quot;-&quot;??_-;_-@_-"/>
    <numFmt numFmtId="169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8" xfId="0" applyBorder="1"/>
    <xf numFmtId="0" fontId="0" fillId="0" borderId="12" xfId="0" applyBorder="1"/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4" fontId="0" fillId="0" borderId="16" xfId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15" xfId="1" applyFont="1" applyBorder="1" applyAlignment="1">
      <alignment horizontal="center"/>
    </xf>
    <xf numFmtId="44" fontId="0" fillId="0" borderId="1" xfId="1" applyFont="1" applyBorder="1"/>
    <xf numFmtId="44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/>
    <xf numFmtId="44" fontId="0" fillId="0" borderId="17" xfId="1" applyFont="1" applyBorder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44" fontId="0" fillId="0" borderId="19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 vertical="center"/>
    </xf>
    <xf numFmtId="169" fontId="0" fillId="0" borderId="0" xfId="0" applyNumberFormat="1"/>
    <xf numFmtId="169" fontId="0" fillId="0" borderId="0" xfId="0" applyNumberFormat="1" applyAlignment="1">
      <alignment horizontal="center"/>
    </xf>
    <xf numFmtId="165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'Ingredients use '!$B$4:$B$29</c:f>
              <c:strCache>
                <c:ptCount val="26"/>
                <c:pt idx="0">
                  <c:v>Prawn</c:v>
                </c:pt>
                <c:pt idx="1">
                  <c:v>Egg</c:v>
                </c:pt>
                <c:pt idx="2">
                  <c:v>Enokitake mushroom</c:v>
                </c:pt>
                <c:pt idx="3">
                  <c:v>Lettuce</c:v>
                </c:pt>
                <c:pt idx="4">
                  <c:v>Tom Yum Soup</c:v>
                </c:pt>
                <c:pt idx="5">
                  <c:v>Meat Patty</c:v>
                </c:pt>
                <c:pt idx="6">
                  <c:v>Noodle</c:v>
                </c:pt>
                <c:pt idx="7">
                  <c:v>Minced Pork</c:v>
                </c:pt>
                <c:pt idx="8">
                  <c:v>Broccoli</c:v>
                </c:pt>
                <c:pt idx="9">
                  <c:v>Long Bean</c:v>
                </c:pt>
                <c:pt idx="10">
                  <c:v>Sauce</c:v>
                </c:pt>
                <c:pt idx="11">
                  <c:v>Tomato</c:v>
                </c:pt>
                <c:pt idx="12">
                  <c:v>Pork Rib</c:v>
                </c:pt>
                <c:pt idx="13">
                  <c:v>Bok Choy</c:v>
                </c:pt>
                <c:pt idx="14">
                  <c:v>Pork Soup</c:v>
                </c:pt>
                <c:pt idx="15">
                  <c:v>Mala Minced Pork</c:v>
                </c:pt>
                <c:pt idx="16">
                  <c:v>Chicken Soup</c:v>
                </c:pt>
                <c:pt idx="17">
                  <c:v>Coriander</c:v>
                </c:pt>
                <c:pt idx="18">
                  <c:v>Pork Slice</c:v>
                </c:pt>
                <c:pt idx="19">
                  <c:v>Mushroom</c:v>
                </c:pt>
                <c:pt idx="20">
                  <c:v>Chicken Wing</c:v>
                </c:pt>
                <c:pt idx="21">
                  <c:v>Chicken Feet</c:v>
                </c:pt>
                <c:pt idx="22">
                  <c:v>Stew Chicken Soup</c:v>
                </c:pt>
                <c:pt idx="23">
                  <c:v>Rice</c:v>
                </c:pt>
                <c:pt idx="24">
                  <c:v>Lemongrass Chicken</c:v>
                </c:pt>
                <c:pt idx="25">
                  <c:v>Grilled Pork</c:v>
                </c:pt>
              </c:strCache>
            </c:strRef>
          </c:cat>
          <c:val>
            <c:numRef>
              <c:f>'Ingredients use '!$O$4:$O$29</c:f>
              <c:numCache>
                <c:formatCode>"$"#,##0.00</c:formatCode>
                <c:ptCount val="26"/>
                <c:pt idx="0">
                  <c:v>6174.7200000000012</c:v>
                </c:pt>
                <c:pt idx="1">
                  <c:v>1238.2</c:v>
                </c:pt>
                <c:pt idx="2">
                  <c:v>542.85</c:v>
                </c:pt>
                <c:pt idx="3">
                  <c:v>236.52</c:v>
                </c:pt>
                <c:pt idx="4">
                  <c:v>3844.8</c:v>
                </c:pt>
                <c:pt idx="5">
                  <c:v>5199.6000000000004</c:v>
                </c:pt>
                <c:pt idx="6">
                  <c:v>6594.88</c:v>
                </c:pt>
                <c:pt idx="7">
                  <c:v>760.75</c:v>
                </c:pt>
                <c:pt idx="8">
                  <c:v>319.51499999999999</c:v>
                </c:pt>
                <c:pt idx="9">
                  <c:v>350.36</c:v>
                </c:pt>
                <c:pt idx="10">
                  <c:v>292.12799999999999</c:v>
                </c:pt>
                <c:pt idx="11">
                  <c:v>319.88249999999999</c:v>
                </c:pt>
                <c:pt idx="12">
                  <c:v>5144.4000000000005</c:v>
                </c:pt>
                <c:pt idx="13">
                  <c:v>778.46399999999994</c:v>
                </c:pt>
                <c:pt idx="14">
                  <c:v>8093.75</c:v>
                </c:pt>
                <c:pt idx="15">
                  <c:v>3651</c:v>
                </c:pt>
                <c:pt idx="16">
                  <c:v>973.6</c:v>
                </c:pt>
                <c:pt idx="17">
                  <c:v>438.12000000000006</c:v>
                </c:pt>
                <c:pt idx="18">
                  <c:v>1006.8499999999999</c:v>
                </c:pt>
                <c:pt idx="19">
                  <c:v>250.02500000000001</c:v>
                </c:pt>
                <c:pt idx="20">
                  <c:v>1068.8</c:v>
                </c:pt>
                <c:pt idx="21">
                  <c:v>400.8</c:v>
                </c:pt>
                <c:pt idx="22">
                  <c:v>1002</c:v>
                </c:pt>
                <c:pt idx="23">
                  <c:v>30.080000000000002</c:v>
                </c:pt>
                <c:pt idx="24">
                  <c:v>1391.25</c:v>
                </c:pt>
                <c:pt idx="25">
                  <c:v>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C-4935-A842-37ED1C625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1569355</xdr:colOff>
      <xdr:row>34</xdr:row>
      <xdr:rowOff>54262</xdr:rowOff>
    </xdr:from>
    <xdr:to>
      <xdr:col>15</xdr:col>
      <xdr:colOff>1397000</xdr:colOff>
      <xdr:row>84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BCB23-CD4A-4957-B9A2-B827EE15C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03CE-6C0D-43F3-AEDF-E280FF96892A}">
  <dimension ref="A1:L71"/>
  <sheetViews>
    <sheetView zoomScale="84" workbookViewId="0">
      <selection activeCell="B41" sqref="B41:B47"/>
    </sheetView>
  </sheetViews>
  <sheetFormatPr defaultRowHeight="14.5" x14ac:dyDescent="0.35"/>
  <cols>
    <col min="1" max="1" width="18.81640625" bestFit="1" customWidth="1"/>
    <col min="2" max="2" width="21.6328125" bestFit="1" customWidth="1"/>
    <col min="3" max="3" width="18.7265625" bestFit="1" customWidth="1"/>
    <col min="4" max="4" width="13.6328125" bestFit="1" customWidth="1"/>
    <col min="5" max="5" width="15.1796875" customWidth="1"/>
    <col min="6" max="6" width="17.54296875" customWidth="1"/>
    <col min="7" max="7" width="17.08984375" bestFit="1" customWidth="1"/>
    <col min="10" max="10" width="17.81640625" bestFit="1" customWidth="1"/>
    <col min="11" max="11" width="16.1796875" bestFit="1" customWidth="1"/>
  </cols>
  <sheetData>
    <row r="1" spans="1:12" ht="29.5" thickBot="1" x14ac:dyDescent="0.4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51</v>
      </c>
      <c r="G1" s="8" t="s">
        <v>52</v>
      </c>
      <c r="J1" s="14" t="s">
        <v>56</v>
      </c>
      <c r="K1" s="14" t="s">
        <v>57</v>
      </c>
      <c r="L1" s="14" t="s">
        <v>58</v>
      </c>
    </row>
    <row r="2" spans="1:12" ht="15" thickBot="1" x14ac:dyDescent="0.4">
      <c r="A2" s="29" t="s">
        <v>5</v>
      </c>
      <c r="B2" s="32" t="s">
        <v>6</v>
      </c>
      <c r="C2" s="2" t="s">
        <v>7</v>
      </c>
      <c r="D2" s="2" t="s">
        <v>8</v>
      </c>
      <c r="E2" s="10">
        <v>200</v>
      </c>
      <c r="F2" s="9">
        <f>(E2/VLOOKUP(C2,$J$2:$L$27,2,FALSE))*VLOOKUP(C2,$J$2:$L$27,3,FALSE)</f>
        <v>3.6</v>
      </c>
      <c r="G2" s="26">
        <f>SUM(F2:F8)</f>
        <v>5.1350000000000007</v>
      </c>
      <c r="J2" s="13" t="s">
        <v>18</v>
      </c>
      <c r="K2" s="11">
        <v>1000</v>
      </c>
      <c r="L2" s="15">
        <v>5</v>
      </c>
    </row>
    <row r="3" spans="1:12" ht="15" thickBot="1" x14ac:dyDescent="0.4">
      <c r="A3" s="30"/>
      <c r="B3" s="33"/>
      <c r="C3" s="1" t="s">
        <v>9</v>
      </c>
      <c r="D3" s="1" t="s">
        <v>10</v>
      </c>
      <c r="E3" s="11">
        <v>0.5</v>
      </c>
      <c r="F3" s="9">
        <f t="shared" ref="F3:F66" si="0">(E3/VLOOKUP(C3,$J$2:$L$27,2,FALSE))*VLOOKUP(C3,$J$2:$L$27,3,FALSE)</f>
        <v>0.1</v>
      </c>
      <c r="G3" s="27"/>
      <c r="J3" s="13" t="s">
        <v>9</v>
      </c>
      <c r="K3" s="11">
        <v>1</v>
      </c>
      <c r="L3" s="15">
        <v>0.2</v>
      </c>
    </row>
    <row r="4" spans="1:12" ht="15" thickBot="1" x14ac:dyDescent="0.4">
      <c r="A4" s="30"/>
      <c r="B4" s="33"/>
      <c r="C4" s="1" t="s">
        <v>11</v>
      </c>
      <c r="D4" s="1" t="s">
        <v>8</v>
      </c>
      <c r="E4" s="11">
        <v>15</v>
      </c>
      <c r="F4" s="9">
        <f t="shared" si="0"/>
        <v>7.4999999999999997E-2</v>
      </c>
      <c r="G4" s="27"/>
      <c r="J4" s="13" t="s">
        <v>7</v>
      </c>
      <c r="K4" s="11">
        <v>100</v>
      </c>
      <c r="L4" s="15">
        <v>1.8</v>
      </c>
    </row>
    <row r="5" spans="1:12" ht="15" thickBot="1" x14ac:dyDescent="0.4">
      <c r="A5" s="30"/>
      <c r="B5" s="33"/>
      <c r="C5" s="1" t="s">
        <v>12</v>
      </c>
      <c r="D5" s="1" t="s">
        <v>8</v>
      </c>
      <c r="E5" s="11">
        <v>10</v>
      </c>
      <c r="F5" s="9">
        <f t="shared" si="0"/>
        <v>0.04</v>
      </c>
      <c r="G5" s="27"/>
      <c r="J5" s="13" t="s">
        <v>11</v>
      </c>
      <c r="K5" s="11">
        <v>100</v>
      </c>
      <c r="L5" s="15">
        <v>0.5</v>
      </c>
    </row>
    <row r="6" spans="1:12" ht="15" thickBot="1" x14ac:dyDescent="0.4">
      <c r="A6" s="30"/>
      <c r="B6" s="33"/>
      <c r="C6" s="1" t="s">
        <v>13</v>
      </c>
      <c r="D6" s="1" t="s">
        <v>8</v>
      </c>
      <c r="E6" s="11">
        <v>200</v>
      </c>
      <c r="F6" s="9">
        <f t="shared" si="0"/>
        <v>0.8</v>
      </c>
      <c r="G6" s="27"/>
      <c r="J6" s="13" t="s">
        <v>53</v>
      </c>
      <c r="K6" s="11">
        <v>1000</v>
      </c>
      <c r="L6" s="15">
        <v>3.5</v>
      </c>
    </row>
    <row r="7" spans="1:12" ht="15" thickBot="1" x14ac:dyDescent="0.4">
      <c r="A7" s="30"/>
      <c r="B7" s="33"/>
      <c r="C7" s="1" t="s">
        <v>14</v>
      </c>
      <c r="D7" s="1" t="s">
        <v>8</v>
      </c>
      <c r="E7" s="11">
        <v>20</v>
      </c>
      <c r="F7" s="9">
        <f t="shared" si="0"/>
        <v>0.2</v>
      </c>
      <c r="G7" s="27"/>
      <c r="J7" s="13" t="s">
        <v>19</v>
      </c>
      <c r="K7" s="11">
        <v>1000</v>
      </c>
      <c r="L7" s="15">
        <v>2</v>
      </c>
    </row>
    <row r="8" spans="1:12" ht="15" thickBot="1" x14ac:dyDescent="0.4">
      <c r="A8" s="31"/>
      <c r="B8" s="34"/>
      <c r="C8" s="3" t="s">
        <v>15</v>
      </c>
      <c r="D8" s="3" t="s">
        <v>8</v>
      </c>
      <c r="E8" s="12">
        <v>80</v>
      </c>
      <c r="F8" s="19">
        <f t="shared" si="0"/>
        <v>0.32000000000000006</v>
      </c>
      <c r="G8" s="28"/>
      <c r="J8" s="13" t="s">
        <v>54</v>
      </c>
      <c r="K8" s="11">
        <v>1000</v>
      </c>
      <c r="L8" s="15">
        <v>3.5</v>
      </c>
    </row>
    <row r="9" spans="1:12" ht="15" thickBot="1" x14ac:dyDescent="0.4">
      <c r="A9" s="29" t="s">
        <v>16</v>
      </c>
      <c r="B9" s="32" t="s">
        <v>17</v>
      </c>
      <c r="C9" s="2" t="s">
        <v>18</v>
      </c>
      <c r="D9" s="2" t="s">
        <v>8</v>
      </c>
      <c r="E9" s="10">
        <v>50</v>
      </c>
      <c r="F9" s="9">
        <f t="shared" si="0"/>
        <v>0.25</v>
      </c>
      <c r="G9" s="26">
        <f>SUM(F9:F16)</f>
        <v>1.0385000000000002</v>
      </c>
      <c r="J9" s="13" t="s">
        <v>15</v>
      </c>
      <c r="K9" s="11">
        <v>100</v>
      </c>
      <c r="L9" s="15">
        <v>0.4</v>
      </c>
    </row>
    <row r="10" spans="1:12" ht="15" thickBot="1" x14ac:dyDescent="0.4">
      <c r="A10" s="30"/>
      <c r="B10" s="33"/>
      <c r="C10" s="1" t="s">
        <v>9</v>
      </c>
      <c r="D10" s="1" t="s">
        <v>10</v>
      </c>
      <c r="E10" s="11">
        <v>0.5</v>
      </c>
      <c r="F10" s="9">
        <f t="shared" si="0"/>
        <v>0.1</v>
      </c>
      <c r="G10" s="27"/>
      <c r="J10" s="13" t="s">
        <v>14</v>
      </c>
      <c r="K10" s="11">
        <v>100</v>
      </c>
      <c r="L10" s="15">
        <v>1</v>
      </c>
    </row>
    <row r="11" spans="1:12" ht="15" thickBot="1" x14ac:dyDescent="0.4">
      <c r="A11" s="30"/>
      <c r="B11" s="33"/>
      <c r="C11" s="1" t="s">
        <v>11</v>
      </c>
      <c r="D11" s="1" t="s">
        <v>8</v>
      </c>
      <c r="E11" s="11">
        <v>15</v>
      </c>
      <c r="F11" s="9">
        <f t="shared" si="0"/>
        <v>7.4999999999999997E-2</v>
      </c>
      <c r="G11" s="27"/>
      <c r="J11" s="13" t="s">
        <v>23</v>
      </c>
      <c r="K11" s="11">
        <v>1000</v>
      </c>
      <c r="L11" s="15">
        <v>6</v>
      </c>
    </row>
    <row r="12" spans="1:12" ht="15" thickBot="1" x14ac:dyDescent="0.4">
      <c r="A12" s="30"/>
      <c r="B12" s="33"/>
      <c r="C12" s="1" t="s">
        <v>53</v>
      </c>
      <c r="D12" s="1" t="s">
        <v>8</v>
      </c>
      <c r="E12" s="11">
        <v>30</v>
      </c>
      <c r="F12" s="9">
        <f t="shared" si="0"/>
        <v>0.105</v>
      </c>
      <c r="G12" s="27"/>
      <c r="J12" s="13" t="s">
        <v>12</v>
      </c>
      <c r="K12" s="11">
        <v>1000</v>
      </c>
      <c r="L12" s="15">
        <v>4</v>
      </c>
    </row>
    <row r="13" spans="1:12" ht="15" thickBot="1" x14ac:dyDescent="0.4">
      <c r="A13" s="30"/>
      <c r="B13" s="33"/>
      <c r="C13" s="1" t="s">
        <v>19</v>
      </c>
      <c r="D13" s="1" t="s">
        <v>8</v>
      </c>
      <c r="E13" s="11">
        <v>20</v>
      </c>
      <c r="F13" s="9">
        <f t="shared" si="0"/>
        <v>0.04</v>
      </c>
      <c r="G13" s="27"/>
      <c r="J13" s="13" t="s">
        <v>26</v>
      </c>
      <c r="K13" s="11">
        <v>100</v>
      </c>
      <c r="L13" s="15">
        <v>1.5</v>
      </c>
    </row>
    <row r="14" spans="1:12" ht="15" thickBot="1" x14ac:dyDescent="0.4">
      <c r="A14" s="30"/>
      <c r="B14" s="33"/>
      <c r="C14" s="1" t="s">
        <v>20</v>
      </c>
      <c r="D14" s="1" t="s">
        <v>8</v>
      </c>
      <c r="E14" s="11">
        <v>30</v>
      </c>
      <c r="F14" s="9">
        <f t="shared" si="0"/>
        <v>9.6000000000000002E-2</v>
      </c>
      <c r="G14" s="27"/>
      <c r="J14" s="13" t="s">
        <v>27</v>
      </c>
      <c r="K14" s="11">
        <v>1000</v>
      </c>
      <c r="L14" s="15">
        <v>4</v>
      </c>
    </row>
    <row r="15" spans="1:12" ht="15" thickBot="1" x14ac:dyDescent="0.4">
      <c r="A15" s="30"/>
      <c r="B15" s="33"/>
      <c r="C15" s="1" t="s">
        <v>15</v>
      </c>
      <c r="D15" s="1" t="s">
        <v>8</v>
      </c>
      <c r="E15" s="11">
        <v>80</v>
      </c>
      <c r="F15" s="9">
        <f t="shared" si="0"/>
        <v>0.32000000000000006</v>
      </c>
      <c r="G15" s="27"/>
      <c r="J15" s="13" t="s">
        <v>33</v>
      </c>
      <c r="K15" s="11">
        <v>1000</v>
      </c>
      <c r="L15" s="15">
        <v>5</v>
      </c>
    </row>
    <row r="16" spans="1:12" ht="15" thickBot="1" x14ac:dyDescent="0.4">
      <c r="A16" s="31"/>
      <c r="B16" s="34"/>
      <c r="C16" s="3" t="s">
        <v>54</v>
      </c>
      <c r="D16" s="3" t="s">
        <v>8</v>
      </c>
      <c r="E16" s="12">
        <v>15</v>
      </c>
      <c r="F16" s="19">
        <f t="shared" si="0"/>
        <v>5.2499999999999998E-2</v>
      </c>
      <c r="G16" s="28"/>
      <c r="J16" s="13" t="s">
        <v>40</v>
      </c>
      <c r="K16" s="11">
        <v>1000</v>
      </c>
      <c r="L16" s="15">
        <v>8</v>
      </c>
    </row>
    <row r="17" spans="1:12" ht="15" thickBot="1" x14ac:dyDescent="0.4">
      <c r="A17" s="29" t="s">
        <v>21</v>
      </c>
      <c r="B17" s="32" t="s">
        <v>22</v>
      </c>
      <c r="C17" s="2" t="s">
        <v>23</v>
      </c>
      <c r="D17" s="2" t="s">
        <v>8</v>
      </c>
      <c r="E17" s="10">
        <v>150</v>
      </c>
      <c r="F17" s="9">
        <f t="shared" si="0"/>
        <v>0.89999999999999991</v>
      </c>
      <c r="G17" s="26">
        <f>SUM(F17:F22)</f>
        <v>2.7320000000000002</v>
      </c>
      <c r="J17" s="13" t="s">
        <v>41</v>
      </c>
      <c r="K17" s="11">
        <v>1000</v>
      </c>
      <c r="L17" s="15">
        <v>3</v>
      </c>
    </row>
    <row r="18" spans="1:12" ht="15" thickBot="1" x14ac:dyDescent="0.4">
      <c r="A18" s="30"/>
      <c r="B18" s="33"/>
      <c r="C18" s="1" t="s">
        <v>14</v>
      </c>
      <c r="D18" s="1" t="s">
        <v>8</v>
      </c>
      <c r="E18" s="11">
        <v>40</v>
      </c>
      <c r="F18" s="9">
        <f t="shared" si="0"/>
        <v>0.4</v>
      </c>
      <c r="G18" s="27"/>
      <c r="J18" s="13" t="s">
        <v>42</v>
      </c>
      <c r="K18" s="11">
        <v>1000</v>
      </c>
      <c r="L18" s="15">
        <v>3</v>
      </c>
    </row>
    <row r="19" spans="1:12" ht="15" thickBot="1" x14ac:dyDescent="0.4">
      <c r="A19" s="30"/>
      <c r="B19" s="33"/>
      <c r="C19" s="1" t="s">
        <v>19</v>
      </c>
      <c r="D19" s="1" t="s">
        <v>8</v>
      </c>
      <c r="E19" s="11">
        <v>20</v>
      </c>
      <c r="F19" s="9">
        <f t="shared" si="0"/>
        <v>0.04</v>
      </c>
      <c r="G19" s="27"/>
      <c r="J19" s="13" t="s">
        <v>55</v>
      </c>
      <c r="K19" s="11">
        <v>1000</v>
      </c>
      <c r="L19" s="15">
        <v>10</v>
      </c>
    </row>
    <row r="20" spans="1:12" ht="15" thickBot="1" x14ac:dyDescent="0.4">
      <c r="A20" s="30"/>
      <c r="B20" s="33"/>
      <c r="C20" s="1" t="s">
        <v>24</v>
      </c>
      <c r="D20" s="1" t="s">
        <v>8</v>
      </c>
      <c r="E20" s="11">
        <v>30</v>
      </c>
      <c r="F20" s="9">
        <f t="shared" si="0"/>
        <v>7.1999999999999995E-2</v>
      </c>
      <c r="G20" s="27"/>
      <c r="J20" s="13" t="s">
        <v>48</v>
      </c>
      <c r="K20" s="11">
        <v>1000</v>
      </c>
      <c r="L20" s="15">
        <v>7</v>
      </c>
    </row>
    <row r="21" spans="1:12" ht="15" thickBot="1" x14ac:dyDescent="0.4">
      <c r="A21" s="30"/>
      <c r="B21" s="33"/>
      <c r="C21" s="1" t="s">
        <v>33</v>
      </c>
      <c r="D21" s="1" t="s">
        <v>8</v>
      </c>
      <c r="E21" s="11">
        <v>200</v>
      </c>
      <c r="F21" s="9">
        <f t="shared" si="0"/>
        <v>1</v>
      </c>
      <c r="G21" s="27"/>
      <c r="J21" s="1" t="s">
        <v>24</v>
      </c>
      <c r="K21" s="17">
        <v>1000</v>
      </c>
      <c r="L21" s="18">
        <v>2.4</v>
      </c>
    </row>
    <row r="22" spans="1:12" ht="15" thickBot="1" x14ac:dyDescent="0.4">
      <c r="A22" s="31"/>
      <c r="B22" s="34"/>
      <c r="C22" s="3" t="s">
        <v>15</v>
      </c>
      <c r="D22" s="3" t="s">
        <v>8</v>
      </c>
      <c r="E22" s="12">
        <v>80</v>
      </c>
      <c r="F22" s="19">
        <f t="shared" si="0"/>
        <v>0.32000000000000006</v>
      </c>
      <c r="G22" s="28"/>
      <c r="J22" s="16" t="s">
        <v>20</v>
      </c>
      <c r="K22" s="17">
        <v>1000</v>
      </c>
      <c r="L22" s="18">
        <v>3.2</v>
      </c>
    </row>
    <row r="23" spans="1:12" ht="15" thickBot="1" x14ac:dyDescent="0.4">
      <c r="A23" s="29" t="s">
        <v>25</v>
      </c>
      <c r="B23" s="32" t="s">
        <v>26</v>
      </c>
      <c r="C23" s="2" t="s">
        <v>26</v>
      </c>
      <c r="D23" s="2" t="s">
        <v>8</v>
      </c>
      <c r="E23" s="10">
        <v>200</v>
      </c>
      <c r="F23" s="9">
        <f t="shared" si="0"/>
        <v>3</v>
      </c>
      <c r="G23" s="26">
        <f>SUM(F23:F27)</f>
        <v>4.8800000000000008</v>
      </c>
      <c r="J23" s="16" t="s">
        <v>13</v>
      </c>
      <c r="K23" s="17">
        <v>1000</v>
      </c>
      <c r="L23" s="18">
        <v>4</v>
      </c>
    </row>
    <row r="24" spans="1:12" ht="15" thickBot="1" x14ac:dyDescent="0.4">
      <c r="A24" s="30"/>
      <c r="B24" s="33"/>
      <c r="C24" s="1" t="s">
        <v>14</v>
      </c>
      <c r="D24" s="1" t="s">
        <v>8</v>
      </c>
      <c r="E24" s="11">
        <v>40</v>
      </c>
      <c r="F24" s="9">
        <f t="shared" si="0"/>
        <v>0.4</v>
      </c>
      <c r="G24" s="27"/>
      <c r="J24" s="16" t="s">
        <v>28</v>
      </c>
      <c r="K24" s="17">
        <v>100</v>
      </c>
      <c r="L24" s="18">
        <v>1.8</v>
      </c>
    </row>
    <row r="25" spans="1:12" ht="15" thickBot="1" x14ac:dyDescent="0.4">
      <c r="A25" s="30"/>
      <c r="B25" s="33"/>
      <c r="C25" s="1" t="s">
        <v>27</v>
      </c>
      <c r="D25" s="1" t="s">
        <v>8</v>
      </c>
      <c r="E25" s="11">
        <v>200</v>
      </c>
      <c r="F25" s="9">
        <f t="shared" si="0"/>
        <v>0.8</v>
      </c>
      <c r="G25" s="27"/>
      <c r="J25" s="16" t="s">
        <v>31</v>
      </c>
      <c r="K25" s="17">
        <v>1000</v>
      </c>
      <c r="L25" s="18">
        <v>6.5</v>
      </c>
    </row>
    <row r="26" spans="1:12" ht="15" thickBot="1" x14ac:dyDescent="0.4">
      <c r="A26" s="30"/>
      <c r="B26" s="33"/>
      <c r="C26" s="1" t="s">
        <v>28</v>
      </c>
      <c r="D26" s="1" t="s">
        <v>8</v>
      </c>
      <c r="E26" s="11">
        <v>20</v>
      </c>
      <c r="F26" s="9">
        <f t="shared" si="0"/>
        <v>0.36000000000000004</v>
      </c>
      <c r="G26" s="27"/>
      <c r="J26" s="16" t="s">
        <v>32</v>
      </c>
      <c r="K26" s="17">
        <v>100</v>
      </c>
      <c r="L26" s="18">
        <v>0.5</v>
      </c>
    </row>
    <row r="27" spans="1:12" ht="15" thickBot="1" x14ac:dyDescent="0.4">
      <c r="A27" s="31"/>
      <c r="B27" s="34"/>
      <c r="C27" s="3" t="s">
        <v>15</v>
      </c>
      <c r="D27" s="3" t="s">
        <v>8</v>
      </c>
      <c r="E27" s="12">
        <v>80</v>
      </c>
      <c r="F27" s="19">
        <f t="shared" si="0"/>
        <v>0.32000000000000006</v>
      </c>
      <c r="G27" s="28"/>
      <c r="J27" s="16" t="s">
        <v>45</v>
      </c>
      <c r="K27" s="17">
        <v>1000</v>
      </c>
      <c r="L27" s="18">
        <v>1</v>
      </c>
    </row>
    <row r="28" spans="1:12" ht="15" thickBot="1" x14ac:dyDescent="0.4">
      <c r="A28" s="29" t="s">
        <v>29</v>
      </c>
      <c r="B28" s="32" t="s">
        <v>30</v>
      </c>
      <c r="C28" s="2" t="s">
        <v>31</v>
      </c>
      <c r="D28" s="2" t="s">
        <v>8</v>
      </c>
      <c r="E28" s="10">
        <v>50</v>
      </c>
      <c r="F28" s="9">
        <f t="shared" si="0"/>
        <v>0.32500000000000001</v>
      </c>
      <c r="G28" s="26">
        <f>SUM(F28:F34)</f>
        <v>1.51</v>
      </c>
    </row>
    <row r="29" spans="1:12" ht="15" thickBot="1" x14ac:dyDescent="0.4">
      <c r="A29" s="30"/>
      <c r="B29" s="33"/>
      <c r="C29" s="1" t="s">
        <v>9</v>
      </c>
      <c r="D29" s="1" t="s">
        <v>10</v>
      </c>
      <c r="E29" s="11">
        <v>0.5</v>
      </c>
      <c r="F29" s="9">
        <f t="shared" si="0"/>
        <v>0.1</v>
      </c>
      <c r="G29" s="27"/>
    </row>
    <row r="30" spans="1:12" ht="15" thickBot="1" x14ac:dyDescent="0.4">
      <c r="A30" s="30"/>
      <c r="B30" s="33"/>
      <c r="C30" s="1" t="s">
        <v>32</v>
      </c>
      <c r="D30" s="1" t="s">
        <v>8</v>
      </c>
      <c r="E30" s="11">
        <v>15</v>
      </c>
      <c r="F30" s="9">
        <f t="shared" si="0"/>
        <v>7.4999999999999997E-2</v>
      </c>
      <c r="G30" s="27"/>
    </row>
    <row r="31" spans="1:12" ht="15" thickBot="1" x14ac:dyDescent="0.4">
      <c r="A31" s="30"/>
      <c r="B31" s="33"/>
      <c r="C31" s="1" t="s">
        <v>12</v>
      </c>
      <c r="D31" s="1" t="s">
        <v>8</v>
      </c>
      <c r="E31" s="11">
        <v>10</v>
      </c>
      <c r="F31" s="9">
        <f t="shared" si="0"/>
        <v>0.04</v>
      </c>
      <c r="G31" s="27"/>
    </row>
    <row r="32" spans="1:12" ht="15" thickBot="1" x14ac:dyDescent="0.4">
      <c r="A32" s="30"/>
      <c r="B32" s="33"/>
      <c r="C32" s="1" t="s">
        <v>33</v>
      </c>
      <c r="D32" s="1" t="s">
        <v>8</v>
      </c>
      <c r="E32" s="11">
        <v>50</v>
      </c>
      <c r="F32" s="9">
        <f t="shared" si="0"/>
        <v>0.25</v>
      </c>
      <c r="G32" s="27"/>
    </row>
    <row r="33" spans="1:7" ht="15" thickBot="1" x14ac:dyDescent="0.4">
      <c r="A33" s="30"/>
      <c r="B33" s="33"/>
      <c r="C33" s="1" t="s">
        <v>14</v>
      </c>
      <c r="D33" s="1" t="s">
        <v>8</v>
      </c>
      <c r="E33" s="11">
        <v>40</v>
      </c>
      <c r="F33" s="9">
        <f t="shared" si="0"/>
        <v>0.4</v>
      </c>
      <c r="G33" s="27"/>
    </row>
    <row r="34" spans="1:7" ht="15" thickBot="1" x14ac:dyDescent="0.4">
      <c r="A34" s="31"/>
      <c r="B34" s="34"/>
      <c r="C34" s="3" t="s">
        <v>15</v>
      </c>
      <c r="D34" s="3" t="s">
        <v>8</v>
      </c>
      <c r="E34" s="12">
        <v>80</v>
      </c>
      <c r="F34" s="19">
        <f t="shared" si="0"/>
        <v>0.32000000000000006</v>
      </c>
      <c r="G34" s="28"/>
    </row>
    <row r="35" spans="1:7" ht="15" thickBot="1" x14ac:dyDescent="0.4">
      <c r="A35" s="29" t="s">
        <v>34</v>
      </c>
      <c r="B35" s="32" t="s">
        <v>35</v>
      </c>
      <c r="C35" s="2" t="s">
        <v>7</v>
      </c>
      <c r="D35" s="2" t="s">
        <v>8</v>
      </c>
      <c r="E35" s="10">
        <v>80</v>
      </c>
      <c r="F35" s="9">
        <f t="shared" si="0"/>
        <v>1.4400000000000002</v>
      </c>
      <c r="G35" s="26">
        <f>SUM(F35:F40)</f>
        <v>2.7500000000000009</v>
      </c>
    </row>
    <row r="36" spans="1:7" ht="15" thickBot="1" x14ac:dyDescent="0.4">
      <c r="A36" s="30"/>
      <c r="B36" s="33"/>
      <c r="C36" s="1" t="s">
        <v>9</v>
      </c>
      <c r="D36" s="1" t="s">
        <v>10</v>
      </c>
      <c r="E36" s="11">
        <v>0.5</v>
      </c>
      <c r="F36" s="9">
        <f t="shared" si="0"/>
        <v>0.1</v>
      </c>
      <c r="G36" s="27"/>
    </row>
    <row r="37" spans="1:7" ht="15" thickBot="1" x14ac:dyDescent="0.4">
      <c r="A37" s="30"/>
      <c r="B37" s="33"/>
      <c r="C37" s="1" t="s">
        <v>11</v>
      </c>
      <c r="D37" s="1" t="s">
        <v>8</v>
      </c>
      <c r="E37" s="11">
        <v>10</v>
      </c>
      <c r="F37" s="9">
        <f t="shared" si="0"/>
        <v>0.05</v>
      </c>
      <c r="G37" s="27"/>
    </row>
    <row r="38" spans="1:7" ht="15" thickBot="1" x14ac:dyDescent="0.4">
      <c r="A38" s="30"/>
      <c r="B38" s="33"/>
      <c r="C38" s="1" t="s">
        <v>12</v>
      </c>
      <c r="D38" s="1" t="s">
        <v>8</v>
      </c>
      <c r="E38" s="11">
        <v>10</v>
      </c>
      <c r="F38" s="9">
        <f t="shared" si="0"/>
        <v>0.04</v>
      </c>
      <c r="G38" s="27"/>
    </row>
    <row r="39" spans="1:7" ht="15" thickBot="1" x14ac:dyDescent="0.4">
      <c r="A39" s="30"/>
      <c r="B39" s="33"/>
      <c r="C39" s="1" t="s">
        <v>13</v>
      </c>
      <c r="D39" s="1" t="s">
        <v>8</v>
      </c>
      <c r="E39" s="11">
        <v>200</v>
      </c>
      <c r="F39" s="9">
        <f t="shared" si="0"/>
        <v>0.8</v>
      </c>
      <c r="G39" s="27"/>
    </row>
    <row r="40" spans="1:7" ht="15" thickBot="1" x14ac:dyDescent="0.4">
      <c r="A40" s="31"/>
      <c r="B40" s="34"/>
      <c r="C40" s="3" t="s">
        <v>15</v>
      </c>
      <c r="D40" s="3" t="s">
        <v>8</v>
      </c>
      <c r="E40" s="12">
        <v>80</v>
      </c>
      <c r="F40" s="19">
        <f t="shared" si="0"/>
        <v>0.32000000000000006</v>
      </c>
      <c r="G40" s="28"/>
    </row>
    <row r="41" spans="1:7" ht="15" thickBot="1" x14ac:dyDescent="0.4">
      <c r="A41" s="29" t="s">
        <v>36</v>
      </c>
      <c r="B41" s="32" t="s">
        <v>37</v>
      </c>
      <c r="C41" s="2" t="s">
        <v>31</v>
      </c>
      <c r="D41" s="2" t="s">
        <v>8</v>
      </c>
      <c r="E41" s="10">
        <v>50</v>
      </c>
      <c r="F41" s="9">
        <f t="shared" si="0"/>
        <v>0.32500000000000001</v>
      </c>
      <c r="G41" s="26">
        <f>SUM(F41:F47)</f>
        <v>2.0600000000000005</v>
      </c>
    </row>
    <row r="42" spans="1:7" ht="15" thickBot="1" x14ac:dyDescent="0.4">
      <c r="A42" s="30"/>
      <c r="B42" s="33"/>
      <c r="C42" s="1" t="s">
        <v>9</v>
      </c>
      <c r="D42" s="1" t="s">
        <v>10</v>
      </c>
      <c r="E42" s="11">
        <v>0.5</v>
      </c>
      <c r="F42" s="9">
        <f t="shared" si="0"/>
        <v>0.1</v>
      </c>
      <c r="G42" s="27"/>
    </row>
    <row r="43" spans="1:7" ht="15" thickBot="1" x14ac:dyDescent="0.4">
      <c r="A43" s="30"/>
      <c r="B43" s="33"/>
      <c r="C43" s="1" t="s">
        <v>11</v>
      </c>
      <c r="D43" s="1" t="s">
        <v>8</v>
      </c>
      <c r="E43" s="11">
        <v>15</v>
      </c>
      <c r="F43" s="9">
        <f t="shared" si="0"/>
        <v>7.4999999999999997E-2</v>
      </c>
      <c r="G43" s="27"/>
    </row>
    <row r="44" spans="1:7" ht="15" thickBot="1" x14ac:dyDescent="0.4">
      <c r="A44" s="30"/>
      <c r="B44" s="33"/>
      <c r="C44" s="1" t="s">
        <v>12</v>
      </c>
      <c r="D44" s="1" t="s">
        <v>8</v>
      </c>
      <c r="E44" s="11">
        <v>10</v>
      </c>
      <c r="F44" s="9">
        <f t="shared" si="0"/>
        <v>0.04</v>
      </c>
      <c r="G44" s="27"/>
    </row>
    <row r="45" spans="1:7" ht="15" thickBot="1" x14ac:dyDescent="0.4">
      <c r="A45" s="30"/>
      <c r="B45" s="33"/>
      <c r="C45" s="1" t="s">
        <v>13</v>
      </c>
      <c r="D45" s="1" t="s">
        <v>8</v>
      </c>
      <c r="E45" s="11">
        <v>200</v>
      </c>
      <c r="F45" s="9">
        <f t="shared" si="0"/>
        <v>0.8</v>
      </c>
      <c r="G45" s="27"/>
    </row>
    <row r="46" spans="1:7" ht="15" thickBot="1" x14ac:dyDescent="0.4">
      <c r="A46" s="30"/>
      <c r="B46" s="33"/>
      <c r="C46" s="1" t="s">
        <v>14</v>
      </c>
      <c r="D46" s="1" t="s">
        <v>8</v>
      </c>
      <c r="E46" s="11">
        <v>40</v>
      </c>
      <c r="F46" s="9">
        <f t="shared" si="0"/>
        <v>0.4</v>
      </c>
      <c r="G46" s="27"/>
    </row>
    <row r="47" spans="1:7" ht="15" thickBot="1" x14ac:dyDescent="0.4">
      <c r="A47" s="31"/>
      <c r="B47" s="34"/>
      <c r="C47" s="3" t="s">
        <v>15</v>
      </c>
      <c r="D47" s="3" t="s">
        <v>8</v>
      </c>
      <c r="E47" s="12">
        <v>80</v>
      </c>
      <c r="F47" s="19">
        <f t="shared" si="0"/>
        <v>0.32000000000000006</v>
      </c>
      <c r="G47" s="28"/>
    </row>
    <row r="48" spans="1:7" ht="15" thickBot="1" x14ac:dyDescent="0.4">
      <c r="A48" s="29" t="s">
        <v>38</v>
      </c>
      <c r="B48" s="32" t="s">
        <v>39</v>
      </c>
      <c r="C48" s="2" t="s">
        <v>40</v>
      </c>
      <c r="D48" s="2" t="s">
        <v>8</v>
      </c>
      <c r="E48" s="10">
        <v>80</v>
      </c>
      <c r="F48" s="9">
        <f t="shared" si="0"/>
        <v>0.64</v>
      </c>
      <c r="G48" s="26">
        <f>SUM(F48:F53)</f>
        <v>1.9720000000000002</v>
      </c>
    </row>
    <row r="49" spans="1:7" ht="15" thickBot="1" x14ac:dyDescent="0.4">
      <c r="A49" s="30"/>
      <c r="B49" s="33"/>
      <c r="C49" s="1" t="s">
        <v>41</v>
      </c>
      <c r="D49" s="1" t="s">
        <v>8</v>
      </c>
      <c r="E49" s="11">
        <v>80</v>
      </c>
      <c r="F49" s="9">
        <f t="shared" si="0"/>
        <v>0.24</v>
      </c>
      <c r="G49" s="27"/>
    </row>
    <row r="50" spans="1:7" ht="15" thickBot="1" x14ac:dyDescent="0.4">
      <c r="A50" s="30"/>
      <c r="B50" s="33"/>
      <c r="C50" s="1" t="s">
        <v>32</v>
      </c>
      <c r="D50" s="1" t="s">
        <v>8</v>
      </c>
      <c r="E50" s="11">
        <v>20</v>
      </c>
      <c r="F50" s="9">
        <f t="shared" si="0"/>
        <v>0.1</v>
      </c>
      <c r="G50" s="27"/>
    </row>
    <row r="51" spans="1:7" ht="15" thickBot="1" x14ac:dyDescent="0.4">
      <c r="A51" s="30"/>
      <c r="B51" s="33"/>
      <c r="C51" s="1" t="s">
        <v>24</v>
      </c>
      <c r="D51" s="1" t="s">
        <v>8</v>
      </c>
      <c r="E51" s="11">
        <v>30</v>
      </c>
      <c r="F51" s="9">
        <f t="shared" si="0"/>
        <v>7.1999999999999995E-2</v>
      </c>
      <c r="G51" s="27"/>
    </row>
    <row r="52" spans="1:7" ht="15" thickBot="1" x14ac:dyDescent="0.4">
      <c r="A52" s="30"/>
      <c r="B52" s="33"/>
      <c r="C52" s="1" t="s">
        <v>42</v>
      </c>
      <c r="D52" s="1" t="s">
        <v>8</v>
      </c>
      <c r="E52" s="11">
        <v>200</v>
      </c>
      <c r="F52" s="9">
        <f t="shared" si="0"/>
        <v>0.60000000000000009</v>
      </c>
      <c r="G52" s="27"/>
    </row>
    <row r="53" spans="1:7" ht="15" thickBot="1" x14ac:dyDescent="0.4">
      <c r="A53" s="31"/>
      <c r="B53" s="34"/>
      <c r="C53" s="3" t="s">
        <v>15</v>
      </c>
      <c r="D53" s="3" t="s">
        <v>8</v>
      </c>
      <c r="E53" s="12">
        <v>80</v>
      </c>
      <c r="F53" s="19">
        <f t="shared" si="0"/>
        <v>0.32000000000000006</v>
      </c>
      <c r="G53" s="28"/>
    </row>
    <row r="54" spans="1:7" ht="15" thickBot="1" x14ac:dyDescent="0.4">
      <c r="A54" s="29" t="s">
        <v>43</v>
      </c>
      <c r="B54" s="32" t="s">
        <v>44</v>
      </c>
      <c r="C54" s="2" t="s">
        <v>14</v>
      </c>
      <c r="D54" s="2" t="s">
        <v>8</v>
      </c>
      <c r="E54" s="10">
        <v>80</v>
      </c>
      <c r="F54" s="9">
        <f t="shared" si="0"/>
        <v>0.8</v>
      </c>
      <c r="G54" s="26">
        <f>SUM(F54:F58)</f>
        <v>2.052</v>
      </c>
    </row>
    <row r="55" spans="1:7" ht="15" thickBot="1" x14ac:dyDescent="0.4">
      <c r="A55" s="30"/>
      <c r="B55" s="33"/>
      <c r="C55" s="1" t="s">
        <v>9</v>
      </c>
      <c r="D55" s="1" t="s">
        <v>10</v>
      </c>
      <c r="E55" s="11">
        <v>0.5</v>
      </c>
      <c r="F55" s="9">
        <f t="shared" si="0"/>
        <v>0.1</v>
      </c>
      <c r="G55" s="27"/>
    </row>
    <row r="56" spans="1:7" ht="15" thickBot="1" x14ac:dyDescent="0.4">
      <c r="A56" s="30"/>
      <c r="B56" s="33"/>
      <c r="C56" s="1" t="s">
        <v>24</v>
      </c>
      <c r="D56" s="1" t="s">
        <v>8</v>
      </c>
      <c r="E56" s="11">
        <v>30</v>
      </c>
      <c r="F56" s="9">
        <f t="shared" si="0"/>
        <v>7.1999999999999995E-2</v>
      </c>
      <c r="G56" s="27"/>
    </row>
    <row r="57" spans="1:7" ht="15" thickBot="1" x14ac:dyDescent="0.4">
      <c r="A57" s="30"/>
      <c r="B57" s="33"/>
      <c r="C57" s="1" t="s">
        <v>33</v>
      </c>
      <c r="D57" s="1" t="s">
        <v>8</v>
      </c>
      <c r="E57" s="11">
        <v>200</v>
      </c>
      <c r="F57" s="9">
        <f t="shared" si="0"/>
        <v>1</v>
      </c>
      <c r="G57" s="27"/>
    </row>
    <row r="58" spans="1:7" ht="15" thickBot="1" x14ac:dyDescent="0.4">
      <c r="A58" s="31"/>
      <c r="B58" s="34"/>
      <c r="C58" s="3" t="s">
        <v>45</v>
      </c>
      <c r="D58" s="3" t="s">
        <v>8</v>
      </c>
      <c r="E58" s="12">
        <v>80</v>
      </c>
      <c r="F58" s="19">
        <f t="shared" si="0"/>
        <v>0.08</v>
      </c>
      <c r="G58" s="28"/>
    </row>
    <row r="59" spans="1:7" ht="15" thickBot="1" x14ac:dyDescent="0.4">
      <c r="A59" s="29" t="s">
        <v>46</v>
      </c>
      <c r="B59" s="32" t="s">
        <v>47</v>
      </c>
      <c r="C59" s="2" t="s">
        <v>48</v>
      </c>
      <c r="D59" s="2" t="s">
        <v>8</v>
      </c>
      <c r="E59" s="10">
        <v>150</v>
      </c>
      <c r="F59" s="9">
        <f t="shared" si="0"/>
        <v>1.05</v>
      </c>
      <c r="G59" s="26">
        <f>SUM(F59:F64)</f>
        <v>2.3945000000000007</v>
      </c>
    </row>
    <row r="60" spans="1:7" ht="15" thickBot="1" x14ac:dyDescent="0.4">
      <c r="A60" s="30"/>
      <c r="B60" s="33"/>
      <c r="C60" s="1" t="s">
        <v>9</v>
      </c>
      <c r="D60" s="1" t="s">
        <v>10</v>
      </c>
      <c r="E60" s="11">
        <v>0.5</v>
      </c>
      <c r="F60" s="9">
        <f t="shared" si="0"/>
        <v>0.1</v>
      </c>
      <c r="G60" s="27"/>
    </row>
    <row r="61" spans="1:7" ht="15" thickBot="1" x14ac:dyDescent="0.4">
      <c r="A61" s="30"/>
      <c r="B61" s="33"/>
      <c r="C61" s="1" t="s">
        <v>24</v>
      </c>
      <c r="D61" s="1" t="s">
        <v>8</v>
      </c>
      <c r="E61" s="11">
        <v>30</v>
      </c>
      <c r="F61" s="9">
        <f t="shared" si="0"/>
        <v>7.1999999999999995E-2</v>
      </c>
      <c r="G61" s="27"/>
    </row>
    <row r="62" spans="1:7" ht="15" thickBot="1" x14ac:dyDescent="0.4">
      <c r="A62" s="30"/>
      <c r="B62" s="33"/>
      <c r="C62" s="1" t="s">
        <v>54</v>
      </c>
      <c r="D62" s="1" t="s">
        <v>8</v>
      </c>
      <c r="E62" s="11">
        <v>15</v>
      </c>
      <c r="F62" s="9">
        <f t="shared" si="0"/>
        <v>5.2499999999999998E-2</v>
      </c>
      <c r="G62" s="27"/>
    </row>
    <row r="63" spans="1:7" ht="15" thickBot="1" x14ac:dyDescent="0.4">
      <c r="A63" s="30"/>
      <c r="B63" s="33"/>
      <c r="C63" s="1" t="s">
        <v>27</v>
      </c>
      <c r="D63" s="1" t="s">
        <v>8</v>
      </c>
      <c r="E63" s="11">
        <v>200</v>
      </c>
      <c r="F63" s="9">
        <f t="shared" si="0"/>
        <v>0.8</v>
      </c>
      <c r="G63" s="27"/>
    </row>
    <row r="64" spans="1:7" ht="15" thickBot="1" x14ac:dyDescent="0.4">
      <c r="A64" s="31"/>
      <c r="B64" s="34"/>
      <c r="C64" s="3" t="s">
        <v>15</v>
      </c>
      <c r="D64" s="3" t="s">
        <v>8</v>
      </c>
      <c r="E64" s="12">
        <v>80</v>
      </c>
      <c r="F64" s="19">
        <f t="shared" si="0"/>
        <v>0.32000000000000006</v>
      </c>
      <c r="G64" s="28"/>
    </row>
    <row r="65" spans="1:7" ht="15" thickBot="1" x14ac:dyDescent="0.4">
      <c r="A65" s="29" t="s">
        <v>49</v>
      </c>
      <c r="B65" s="32" t="s">
        <v>50</v>
      </c>
      <c r="C65" s="2" t="s">
        <v>55</v>
      </c>
      <c r="D65" s="2" t="s">
        <v>8</v>
      </c>
      <c r="E65" s="10">
        <v>80</v>
      </c>
      <c r="F65" s="9">
        <f t="shared" si="0"/>
        <v>0.8</v>
      </c>
      <c r="G65" s="26">
        <f>SUM(F65:F71)</f>
        <v>2.7444999999999995</v>
      </c>
    </row>
    <row r="66" spans="1:7" ht="15" thickBot="1" x14ac:dyDescent="0.4">
      <c r="A66" s="30"/>
      <c r="B66" s="33"/>
      <c r="C66" s="1" t="s">
        <v>9</v>
      </c>
      <c r="D66" s="1" t="s">
        <v>10</v>
      </c>
      <c r="E66" s="11">
        <v>0.5</v>
      </c>
      <c r="F66" s="9">
        <f t="shared" si="0"/>
        <v>0.1</v>
      </c>
      <c r="G66" s="27"/>
    </row>
    <row r="67" spans="1:7" ht="15" thickBot="1" x14ac:dyDescent="0.4">
      <c r="A67" s="30"/>
      <c r="B67" s="33"/>
      <c r="C67" s="1" t="s">
        <v>24</v>
      </c>
      <c r="D67" s="1" t="s">
        <v>8</v>
      </c>
      <c r="E67" s="11">
        <v>30</v>
      </c>
      <c r="F67" s="9">
        <f>(E67/VLOOKUP(C67,$J$2:$L$27,2,FALSE))*VLOOKUP(C67,$J$2:$L$27,3,FALSE)</f>
        <v>7.1999999999999995E-2</v>
      </c>
      <c r="G67" s="27"/>
    </row>
    <row r="68" spans="1:7" ht="15" thickBot="1" x14ac:dyDescent="0.4">
      <c r="A68" s="30"/>
      <c r="B68" s="33"/>
      <c r="C68" s="1" t="s">
        <v>54</v>
      </c>
      <c r="D68" s="1" t="s">
        <v>8</v>
      </c>
      <c r="E68" s="11">
        <v>15</v>
      </c>
      <c r="F68" s="9">
        <f>(E68/VLOOKUP(C68,$J$2:$L$27,2,FALSE))*VLOOKUP(C68,$J$2:$L$27,3,FALSE)</f>
        <v>5.2499999999999998E-2</v>
      </c>
      <c r="G68" s="27"/>
    </row>
    <row r="69" spans="1:7" ht="15" thickBot="1" x14ac:dyDescent="0.4">
      <c r="A69" s="30"/>
      <c r="B69" s="33"/>
      <c r="C69" s="1" t="s">
        <v>33</v>
      </c>
      <c r="D69" s="1" t="s">
        <v>8</v>
      </c>
      <c r="E69" s="11">
        <v>200</v>
      </c>
      <c r="F69" s="9">
        <f>(E69/VLOOKUP(C69,$J$2:$L$27,2,FALSE))*VLOOKUP(C69,$J$2:$L$27,3,FALSE)</f>
        <v>1</v>
      </c>
      <c r="G69" s="27"/>
    </row>
    <row r="70" spans="1:7" ht="15" thickBot="1" x14ac:dyDescent="0.4">
      <c r="A70" s="30"/>
      <c r="B70" s="33"/>
      <c r="C70" s="1" t="s">
        <v>14</v>
      </c>
      <c r="D70" s="1" t="s">
        <v>8</v>
      </c>
      <c r="E70" s="11">
        <v>40</v>
      </c>
      <c r="F70" s="9">
        <f>(E70/VLOOKUP(C70,$J$2:$L$27,2,FALSE))*VLOOKUP(C70,$J$2:$L$27,3,FALSE)</f>
        <v>0.4</v>
      </c>
      <c r="G70" s="27"/>
    </row>
    <row r="71" spans="1:7" ht="15" thickBot="1" x14ac:dyDescent="0.4">
      <c r="A71" s="31"/>
      <c r="B71" s="34"/>
      <c r="C71" s="3" t="s">
        <v>15</v>
      </c>
      <c r="D71" s="3" t="s">
        <v>8</v>
      </c>
      <c r="E71" s="12">
        <v>80</v>
      </c>
      <c r="F71" s="19">
        <f>(E71/VLOOKUP(C71,$J$2:$L$27,2,FALSE))*VLOOKUP(C71,$J$2:$L$27,3,FALSE)</f>
        <v>0.32000000000000006</v>
      </c>
      <c r="G71" s="28"/>
    </row>
  </sheetData>
  <mergeCells count="33">
    <mergeCell ref="A2:A8"/>
    <mergeCell ref="B2:B8"/>
    <mergeCell ref="A9:A16"/>
    <mergeCell ref="B9:B16"/>
    <mergeCell ref="A17:A22"/>
    <mergeCell ref="B17:B22"/>
    <mergeCell ref="A23:A27"/>
    <mergeCell ref="B23:B27"/>
    <mergeCell ref="A28:A34"/>
    <mergeCell ref="B28:B34"/>
    <mergeCell ref="A35:A40"/>
    <mergeCell ref="B35:B40"/>
    <mergeCell ref="A59:A64"/>
    <mergeCell ref="B59:B64"/>
    <mergeCell ref="A65:A71"/>
    <mergeCell ref="B65:B71"/>
    <mergeCell ref="G2:G8"/>
    <mergeCell ref="G9:G16"/>
    <mergeCell ref="G17:G22"/>
    <mergeCell ref="G23:G27"/>
    <mergeCell ref="G28:G34"/>
    <mergeCell ref="G35:G40"/>
    <mergeCell ref="A41:A47"/>
    <mergeCell ref="B41:B47"/>
    <mergeCell ref="A48:A53"/>
    <mergeCell ref="B48:B53"/>
    <mergeCell ref="A54:A58"/>
    <mergeCell ref="B54:B58"/>
    <mergeCell ref="G41:G47"/>
    <mergeCell ref="G48:G53"/>
    <mergeCell ref="G54:G58"/>
    <mergeCell ref="G59:G64"/>
    <mergeCell ref="G65:G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9E1C-AF32-47A9-A7E0-01D3C8F866BA}">
  <dimension ref="B2:E13"/>
  <sheetViews>
    <sheetView workbookViewId="0">
      <selection activeCell="G7" sqref="G7"/>
    </sheetView>
  </sheetViews>
  <sheetFormatPr defaultRowHeight="14.5" x14ac:dyDescent="0.35"/>
  <cols>
    <col min="2" max="2" width="14.90625" customWidth="1"/>
    <col min="3" max="4" width="17.7265625" bestFit="1" customWidth="1"/>
    <col min="5" max="5" width="14.81640625" bestFit="1" customWidth="1"/>
  </cols>
  <sheetData>
    <row r="2" spans="2:5" x14ac:dyDescent="0.35">
      <c r="B2" s="37" t="s">
        <v>59</v>
      </c>
      <c r="C2" s="37"/>
      <c r="D2" s="37"/>
    </row>
    <row r="3" spans="2:5" x14ac:dyDescent="0.35">
      <c r="B3" s="35" t="s">
        <v>67</v>
      </c>
      <c r="C3" s="1" t="s">
        <v>60</v>
      </c>
      <c r="D3" s="20">
        <v>100</v>
      </c>
    </row>
    <row r="4" spans="2:5" x14ac:dyDescent="0.35">
      <c r="B4" s="36"/>
      <c r="C4" s="1" t="s">
        <v>61</v>
      </c>
      <c r="D4" s="20">
        <v>500</v>
      </c>
      <c r="E4" s="21"/>
    </row>
    <row r="5" spans="2:5" x14ac:dyDescent="0.35">
      <c r="B5" s="35" t="s">
        <v>68</v>
      </c>
      <c r="C5" s="1" t="s">
        <v>62</v>
      </c>
      <c r="D5" s="20">
        <v>4500</v>
      </c>
    </row>
    <row r="6" spans="2:5" x14ac:dyDescent="0.35">
      <c r="B6" s="33"/>
      <c r="C6" s="1" t="s">
        <v>63</v>
      </c>
      <c r="D6" s="20">
        <v>4000</v>
      </c>
    </row>
    <row r="7" spans="2:5" x14ac:dyDescent="0.35">
      <c r="B7" s="33"/>
      <c r="C7" s="1" t="s">
        <v>64</v>
      </c>
      <c r="D7" s="20">
        <v>10000</v>
      </c>
    </row>
    <row r="8" spans="2:5" x14ac:dyDescent="0.35">
      <c r="B8" s="33"/>
      <c r="C8" s="1" t="s">
        <v>65</v>
      </c>
      <c r="D8" s="20">
        <v>1000</v>
      </c>
    </row>
    <row r="9" spans="2:5" x14ac:dyDescent="0.35">
      <c r="B9" s="36"/>
      <c r="C9" s="1" t="s">
        <v>66</v>
      </c>
      <c r="D9" s="20">
        <v>4500</v>
      </c>
    </row>
    <row r="11" spans="2:5" x14ac:dyDescent="0.35">
      <c r="B11" s="37" t="s">
        <v>69</v>
      </c>
      <c r="C11" s="37"/>
      <c r="D11" s="37"/>
    </row>
    <row r="12" spans="2:5" x14ac:dyDescent="0.35">
      <c r="B12" s="35" t="s">
        <v>68</v>
      </c>
      <c r="C12" s="1" t="s">
        <v>70</v>
      </c>
      <c r="D12" s="20">
        <v>25000</v>
      </c>
    </row>
    <row r="13" spans="2:5" x14ac:dyDescent="0.35">
      <c r="B13" s="36"/>
      <c r="C13" s="1" t="s">
        <v>71</v>
      </c>
      <c r="D13" s="20">
        <v>22000</v>
      </c>
    </row>
  </sheetData>
  <mergeCells count="5">
    <mergeCell ref="B12:B13"/>
    <mergeCell ref="B2:D2"/>
    <mergeCell ref="B11:D11"/>
    <mergeCell ref="B3:B4"/>
    <mergeCell ref="B5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2C95-A6A5-4A71-B182-7BFA47081F65}">
  <sheetPr filterMode="1"/>
  <dimension ref="A1:V104"/>
  <sheetViews>
    <sheetView topLeftCell="F1" zoomScaleNormal="100" workbookViewId="0">
      <selection activeCell="Z4" sqref="Z4"/>
    </sheetView>
  </sheetViews>
  <sheetFormatPr defaultRowHeight="14.5" x14ac:dyDescent="0.35"/>
  <cols>
    <col min="2" max="2" width="20.453125" bestFit="1" customWidth="1"/>
    <col min="25" max="25" width="19.6328125" bestFit="1" customWidth="1"/>
  </cols>
  <sheetData>
    <row r="1" spans="1:22" x14ac:dyDescent="0.35">
      <c r="A1" s="38" t="s">
        <v>75</v>
      </c>
      <c r="B1" s="38"/>
      <c r="C1" s="22">
        <v>2018</v>
      </c>
      <c r="D1" s="22">
        <v>2018</v>
      </c>
      <c r="E1" s="22">
        <v>2018</v>
      </c>
      <c r="F1" s="22">
        <v>2019</v>
      </c>
      <c r="G1" s="22">
        <v>2019</v>
      </c>
      <c r="H1" s="22">
        <v>2019</v>
      </c>
      <c r="I1" s="22">
        <v>2019</v>
      </c>
      <c r="J1" s="22">
        <v>2019</v>
      </c>
      <c r="K1" s="22">
        <v>2019</v>
      </c>
      <c r="L1" s="22">
        <v>2019</v>
      </c>
      <c r="M1" s="22">
        <v>2019</v>
      </c>
      <c r="N1" s="22">
        <v>2019</v>
      </c>
      <c r="O1" s="22">
        <v>2019</v>
      </c>
      <c r="P1" s="22">
        <v>2019</v>
      </c>
      <c r="Q1" s="22">
        <v>2019</v>
      </c>
    </row>
    <row r="2" spans="1:22" x14ac:dyDescent="0.35">
      <c r="A2" s="38"/>
      <c r="B2" s="38"/>
      <c r="C2" s="22" t="s">
        <v>76</v>
      </c>
      <c r="D2" s="22" t="s">
        <v>77</v>
      </c>
      <c r="E2" s="22" t="s">
        <v>78</v>
      </c>
      <c r="F2" s="22" t="s">
        <v>79</v>
      </c>
      <c r="G2" s="22" t="s">
        <v>80</v>
      </c>
      <c r="H2" s="22" t="s">
        <v>81</v>
      </c>
      <c r="I2" s="22" t="s">
        <v>82</v>
      </c>
      <c r="J2" s="22" t="s">
        <v>83</v>
      </c>
      <c r="K2" s="22" t="s">
        <v>84</v>
      </c>
      <c r="L2" s="22" t="s">
        <v>85</v>
      </c>
      <c r="M2" s="22" t="s">
        <v>86</v>
      </c>
      <c r="N2" s="22" t="s">
        <v>87</v>
      </c>
      <c r="O2" s="22" t="s">
        <v>76</v>
      </c>
      <c r="P2" s="22" t="s">
        <v>77</v>
      </c>
      <c r="Q2" s="22" t="s">
        <v>78</v>
      </c>
      <c r="V2" t="s">
        <v>88</v>
      </c>
    </row>
    <row r="3" spans="1:22" x14ac:dyDescent="0.35">
      <c r="A3" t="s">
        <v>5</v>
      </c>
      <c r="B3" t="s">
        <v>72</v>
      </c>
      <c r="C3">
        <v>0</v>
      </c>
      <c r="D3">
        <v>0</v>
      </c>
      <c r="E3">
        <v>0</v>
      </c>
      <c r="F3">
        <v>94</v>
      </c>
      <c r="G3">
        <v>10</v>
      </c>
      <c r="H3">
        <v>124</v>
      </c>
      <c r="I3">
        <v>87</v>
      </c>
      <c r="J3">
        <v>82</v>
      </c>
      <c r="K3">
        <v>96</v>
      </c>
      <c r="L3">
        <v>79</v>
      </c>
      <c r="M3">
        <v>80</v>
      </c>
      <c r="N3">
        <v>97</v>
      </c>
      <c r="O3">
        <v>102</v>
      </c>
      <c r="P3">
        <v>24</v>
      </c>
      <c r="Q3">
        <v>107</v>
      </c>
      <c r="U3" t="s">
        <v>5</v>
      </c>
      <c r="V3" s="23">
        <v>5.1350000000000007</v>
      </c>
    </row>
    <row r="4" spans="1:22" x14ac:dyDescent="0.35">
      <c r="A4" t="s">
        <v>16</v>
      </c>
      <c r="B4" t="s">
        <v>73</v>
      </c>
      <c r="C4">
        <v>121</v>
      </c>
      <c r="D4">
        <v>175</v>
      </c>
      <c r="E4">
        <v>150</v>
      </c>
      <c r="F4">
        <v>270</v>
      </c>
      <c r="G4">
        <v>294</v>
      </c>
      <c r="H4">
        <v>269</v>
      </c>
      <c r="I4">
        <v>232</v>
      </c>
      <c r="J4">
        <v>167</v>
      </c>
      <c r="K4">
        <v>140</v>
      </c>
      <c r="L4">
        <v>159</v>
      </c>
      <c r="M4">
        <v>245</v>
      </c>
      <c r="N4">
        <v>283</v>
      </c>
      <c r="O4">
        <v>291</v>
      </c>
      <c r="P4">
        <v>45</v>
      </c>
      <c r="Q4">
        <v>202</v>
      </c>
      <c r="U4" t="s">
        <v>16</v>
      </c>
      <c r="V4" s="23">
        <v>1.0385000000000002</v>
      </c>
    </row>
    <row r="5" spans="1:22" x14ac:dyDescent="0.35">
      <c r="A5" t="s">
        <v>21</v>
      </c>
      <c r="B5" t="s">
        <v>22</v>
      </c>
      <c r="C5">
        <v>503</v>
      </c>
      <c r="D5">
        <v>452</v>
      </c>
      <c r="E5">
        <v>378</v>
      </c>
      <c r="F5">
        <v>396</v>
      </c>
      <c r="G5">
        <v>216</v>
      </c>
      <c r="H5">
        <v>570</v>
      </c>
      <c r="I5">
        <v>426</v>
      </c>
      <c r="J5">
        <v>412</v>
      </c>
      <c r="K5">
        <v>414</v>
      </c>
      <c r="L5">
        <v>362</v>
      </c>
      <c r="M5">
        <v>351</v>
      </c>
      <c r="N5">
        <v>403</v>
      </c>
      <c r="O5">
        <v>426</v>
      </c>
      <c r="P5">
        <v>19</v>
      </c>
      <c r="Q5">
        <v>388</v>
      </c>
      <c r="U5" t="s">
        <v>21</v>
      </c>
      <c r="V5" s="23">
        <v>2.7320000000000002</v>
      </c>
    </row>
    <row r="6" spans="1:22" x14ac:dyDescent="0.35">
      <c r="A6" t="s">
        <v>25</v>
      </c>
      <c r="B6" t="s">
        <v>26</v>
      </c>
      <c r="C6">
        <v>115</v>
      </c>
      <c r="D6">
        <v>95</v>
      </c>
      <c r="E6">
        <v>52</v>
      </c>
      <c r="F6">
        <v>145</v>
      </c>
      <c r="G6">
        <v>0</v>
      </c>
      <c r="H6">
        <v>110</v>
      </c>
      <c r="I6">
        <v>104</v>
      </c>
      <c r="J6">
        <v>83</v>
      </c>
      <c r="K6">
        <v>89</v>
      </c>
      <c r="L6">
        <v>74</v>
      </c>
      <c r="M6">
        <v>79</v>
      </c>
      <c r="N6">
        <v>78</v>
      </c>
      <c r="O6">
        <v>86</v>
      </c>
      <c r="P6">
        <v>46</v>
      </c>
      <c r="Q6">
        <v>61</v>
      </c>
      <c r="U6" t="s">
        <v>25</v>
      </c>
      <c r="V6" s="23">
        <v>4.8800000000000008</v>
      </c>
    </row>
    <row r="7" spans="1:22" x14ac:dyDescent="0.35">
      <c r="A7" t="s">
        <v>29</v>
      </c>
      <c r="B7" t="s">
        <v>30</v>
      </c>
      <c r="C7">
        <v>0</v>
      </c>
      <c r="D7">
        <v>0</v>
      </c>
      <c r="E7">
        <v>0</v>
      </c>
      <c r="F7">
        <v>0</v>
      </c>
      <c r="G7">
        <v>23</v>
      </c>
      <c r="H7">
        <v>20</v>
      </c>
      <c r="I7">
        <v>16</v>
      </c>
      <c r="J7">
        <v>2</v>
      </c>
      <c r="K7">
        <v>26</v>
      </c>
      <c r="L7">
        <v>129</v>
      </c>
      <c r="M7">
        <v>173</v>
      </c>
      <c r="N7">
        <v>191</v>
      </c>
      <c r="O7">
        <v>247</v>
      </c>
      <c r="P7">
        <v>79</v>
      </c>
      <c r="Q7">
        <v>201</v>
      </c>
      <c r="U7" t="s">
        <v>29</v>
      </c>
      <c r="V7" s="23">
        <v>1.51</v>
      </c>
    </row>
    <row r="8" spans="1:22" x14ac:dyDescent="0.35">
      <c r="A8" t="s">
        <v>34</v>
      </c>
      <c r="B8" t="s">
        <v>74</v>
      </c>
      <c r="C8">
        <v>300</v>
      </c>
      <c r="D8">
        <v>275</v>
      </c>
      <c r="E8">
        <v>126</v>
      </c>
      <c r="F8">
        <v>184</v>
      </c>
      <c r="G8">
        <v>0</v>
      </c>
      <c r="H8">
        <v>173</v>
      </c>
      <c r="I8">
        <v>117</v>
      </c>
      <c r="J8">
        <v>117</v>
      </c>
      <c r="K8">
        <v>121</v>
      </c>
      <c r="L8">
        <v>59</v>
      </c>
      <c r="M8">
        <v>75</v>
      </c>
      <c r="N8">
        <v>73</v>
      </c>
      <c r="O8">
        <v>69</v>
      </c>
      <c r="P8">
        <v>96</v>
      </c>
      <c r="Q8">
        <v>48</v>
      </c>
      <c r="U8" t="s">
        <v>34</v>
      </c>
      <c r="V8" s="23">
        <v>2.7500000000000009</v>
      </c>
    </row>
    <row r="9" spans="1:22" x14ac:dyDescent="0.35">
      <c r="A9" t="s">
        <v>36</v>
      </c>
      <c r="B9" t="s">
        <v>37</v>
      </c>
      <c r="C9">
        <v>302</v>
      </c>
      <c r="D9">
        <v>281</v>
      </c>
      <c r="E9">
        <v>137</v>
      </c>
      <c r="F9">
        <v>183</v>
      </c>
      <c r="G9">
        <v>48</v>
      </c>
      <c r="H9">
        <v>176</v>
      </c>
      <c r="I9">
        <v>169</v>
      </c>
      <c r="J9">
        <v>119</v>
      </c>
      <c r="K9">
        <v>96</v>
      </c>
      <c r="L9">
        <v>85</v>
      </c>
      <c r="M9">
        <v>77</v>
      </c>
      <c r="N9">
        <v>110</v>
      </c>
      <c r="O9">
        <v>119</v>
      </c>
      <c r="P9">
        <v>37</v>
      </c>
      <c r="Q9">
        <v>52</v>
      </c>
      <c r="U9" t="s">
        <v>36</v>
      </c>
      <c r="V9" s="23">
        <v>2.0600000000000005</v>
      </c>
    </row>
    <row r="10" spans="1:22" x14ac:dyDescent="0.35">
      <c r="A10" t="s">
        <v>38</v>
      </c>
      <c r="B10" t="s">
        <v>39</v>
      </c>
      <c r="C10">
        <v>206</v>
      </c>
      <c r="D10">
        <v>163</v>
      </c>
      <c r="E10">
        <v>133</v>
      </c>
      <c r="F10">
        <v>149</v>
      </c>
      <c r="G10">
        <v>4</v>
      </c>
      <c r="H10">
        <v>159</v>
      </c>
      <c r="I10">
        <v>134</v>
      </c>
      <c r="J10">
        <v>111</v>
      </c>
      <c r="K10">
        <v>97</v>
      </c>
      <c r="L10">
        <v>93</v>
      </c>
      <c r="M10">
        <v>95</v>
      </c>
      <c r="N10">
        <v>112</v>
      </c>
      <c r="O10">
        <v>85</v>
      </c>
      <c r="P10">
        <v>52</v>
      </c>
      <c r="Q10">
        <v>77</v>
      </c>
      <c r="U10" t="s">
        <v>38</v>
      </c>
      <c r="V10" s="23">
        <v>1.9720000000000002</v>
      </c>
    </row>
    <row r="11" spans="1:22" x14ac:dyDescent="0.35">
      <c r="A11" t="s">
        <v>43</v>
      </c>
      <c r="B11" t="s">
        <v>44</v>
      </c>
      <c r="C11">
        <v>0</v>
      </c>
      <c r="D11">
        <v>0</v>
      </c>
      <c r="E11">
        <v>0</v>
      </c>
      <c r="F11">
        <v>0</v>
      </c>
      <c r="G11">
        <v>5</v>
      </c>
      <c r="H11">
        <v>14</v>
      </c>
      <c r="I11">
        <v>8</v>
      </c>
      <c r="J11">
        <v>2</v>
      </c>
      <c r="K11">
        <v>15</v>
      </c>
      <c r="L11">
        <v>57</v>
      </c>
      <c r="M11">
        <v>80</v>
      </c>
      <c r="N11">
        <v>50</v>
      </c>
      <c r="O11">
        <v>74</v>
      </c>
      <c r="P11">
        <v>6</v>
      </c>
      <c r="Q11">
        <v>65</v>
      </c>
      <c r="U11" t="s">
        <v>43</v>
      </c>
      <c r="V11" s="23">
        <v>2.052</v>
      </c>
    </row>
    <row r="12" spans="1:22" x14ac:dyDescent="0.35">
      <c r="A12" t="s">
        <v>46</v>
      </c>
      <c r="B12" t="s">
        <v>47</v>
      </c>
      <c r="C12">
        <v>81</v>
      </c>
      <c r="D12">
        <v>77</v>
      </c>
      <c r="E12">
        <v>87</v>
      </c>
      <c r="F12">
        <v>106</v>
      </c>
      <c r="G12">
        <v>48</v>
      </c>
      <c r="H12">
        <v>111</v>
      </c>
      <c r="I12">
        <v>100</v>
      </c>
      <c r="J12">
        <v>90</v>
      </c>
      <c r="K12">
        <v>78</v>
      </c>
      <c r="L12">
        <v>96</v>
      </c>
      <c r="M12">
        <v>103</v>
      </c>
      <c r="N12">
        <v>101</v>
      </c>
      <c r="O12">
        <v>100</v>
      </c>
      <c r="P12">
        <v>52</v>
      </c>
      <c r="Q12">
        <v>95</v>
      </c>
      <c r="U12" t="s">
        <v>46</v>
      </c>
      <c r="V12" s="23">
        <v>2.3945000000000007</v>
      </c>
    </row>
    <row r="13" spans="1:22" x14ac:dyDescent="0.35">
      <c r="A13" t="s">
        <v>49</v>
      </c>
      <c r="B13" t="s">
        <v>50</v>
      </c>
      <c r="C13">
        <v>141</v>
      </c>
      <c r="D13">
        <v>148</v>
      </c>
      <c r="E13">
        <v>137</v>
      </c>
      <c r="F13">
        <v>193</v>
      </c>
      <c r="G13">
        <v>0</v>
      </c>
      <c r="H13">
        <v>261</v>
      </c>
      <c r="I13">
        <v>215</v>
      </c>
      <c r="J13">
        <v>199</v>
      </c>
      <c r="K13">
        <v>133</v>
      </c>
      <c r="L13">
        <v>36</v>
      </c>
      <c r="M13">
        <v>47</v>
      </c>
      <c r="N13">
        <v>36</v>
      </c>
      <c r="O13">
        <v>31</v>
      </c>
      <c r="P13">
        <v>112</v>
      </c>
      <c r="Q13">
        <v>36</v>
      </c>
      <c r="U13" t="s">
        <v>49</v>
      </c>
      <c r="V13" s="23">
        <v>2.7444999999999995</v>
      </c>
    </row>
    <row r="17" spans="1:17" x14ac:dyDescent="0.35">
      <c r="A17" s="38" t="s">
        <v>89</v>
      </c>
      <c r="B17" s="38"/>
      <c r="C17" s="22">
        <v>2018</v>
      </c>
      <c r="D17" s="22">
        <v>2018</v>
      </c>
      <c r="E17" s="22">
        <v>2018</v>
      </c>
      <c r="F17" s="22">
        <v>2019</v>
      </c>
      <c r="G17" s="22">
        <v>2019</v>
      </c>
      <c r="H17" s="22">
        <v>2019</v>
      </c>
      <c r="I17" s="22">
        <v>2019</v>
      </c>
      <c r="J17" s="22">
        <v>2019</v>
      </c>
      <c r="K17" s="22">
        <v>2019</v>
      </c>
      <c r="L17" s="22">
        <v>2019</v>
      </c>
      <c r="M17" s="22">
        <v>2019</v>
      </c>
      <c r="N17" s="22">
        <v>2019</v>
      </c>
      <c r="O17" s="22">
        <v>2019</v>
      </c>
      <c r="P17" s="22">
        <v>2019</v>
      </c>
      <c r="Q17" s="22">
        <v>2019</v>
      </c>
    </row>
    <row r="18" spans="1:17" x14ac:dyDescent="0.35">
      <c r="A18" s="38"/>
      <c r="B18" s="38"/>
      <c r="C18" s="22" t="s">
        <v>76</v>
      </c>
      <c r="D18" s="22" t="s">
        <v>77</v>
      </c>
      <c r="E18" s="22" t="s">
        <v>78</v>
      </c>
      <c r="F18" s="22" t="s">
        <v>79</v>
      </c>
      <c r="G18" s="22" t="s">
        <v>80</v>
      </c>
      <c r="H18" s="22" t="s">
        <v>81</v>
      </c>
      <c r="I18" s="22" t="s">
        <v>82</v>
      </c>
      <c r="J18" s="22" t="s">
        <v>83</v>
      </c>
      <c r="K18" s="22" t="s">
        <v>84</v>
      </c>
      <c r="L18" s="22" t="s">
        <v>85</v>
      </c>
      <c r="M18" s="22" t="s">
        <v>86</v>
      </c>
      <c r="N18" s="22" t="s">
        <v>87</v>
      </c>
      <c r="O18" s="22" t="s">
        <v>76</v>
      </c>
      <c r="P18" s="22" t="s">
        <v>77</v>
      </c>
      <c r="Q18" s="22" t="s">
        <v>78</v>
      </c>
    </row>
    <row r="19" spans="1:17" x14ac:dyDescent="0.35">
      <c r="A19" t="s">
        <v>5</v>
      </c>
      <c r="B19" t="s">
        <v>72</v>
      </c>
      <c r="C19" s="23">
        <f t="shared" ref="C19:C29" si="0">C3*$V3</f>
        <v>0</v>
      </c>
      <c r="D19" s="23">
        <f t="shared" ref="D19:Q19" si="1">D3*$V3</f>
        <v>0</v>
      </c>
      <c r="E19" s="23">
        <f t="shared" si="1"/>
        <v>0</v>
      </c>
      <c r="F19" s="23">
        <f t="shared" si="1"/>
        <v>482.69000000000005</v>
      </c>
      <c r="G19" s="23">
        <f t="shared" si="1"/>
        <v>51.350000000000009</v>
      </c>
      <c r="H19" s="23">
        <f t="shared" si="1"/>
        <v>636.74000000000012</v>
      </c>
      <c r="I19" s="23">
        <f t="shared" si="1"/>
        <v>446.74500000000006</v>
      </c>
      <c r="J19" s="23">
        <f t="shared" si="1"/>
        <v>421.07000000000005</v>
      </c>
      <c r="K19" s="23">
        <f t="shared" si="1"/>
        <v>492.96000000000004</v>
      </c>
      <c r="L19" s="23">
        <f t="shared" si="1"/>
        <v>405.66500000000008</v>
      </c>
      <c r="M19" s="23">
        <f t="shared" si="1"/>
        <v>410.80000000000007</v>
      </c>
      <c r="N19" s="23">
        <f t="shared" si="1"/>
        <v>498.09500000000008</v>
      </c>
      <c r="O19" s="23">
        <f t="shared" si="1"/>
        <v>523.7700000000001</v>
      </c>
      <c r="P19" s="23">
        <f t="shared" si="1"/>
        <v>123.24000000000001</v>
      </c>
      <c r="Q19" s="23">
        <f t="shared" si="1"/>
        <v>549.44500000000005</v>
      </c>
    </row>
    <row r="20" spans="1:17" x14ac:dyDescent="0.35">
      <c r="A20" t="s">
        <v>16</v>
      </c>
      <c r="B20" t="s">
        <v>73</v>
      </c>
      <c r="C20" s="23">
        <f t="shared" si="0"/>
        <v>125.65850000000002</v>
      </c>
      <c r="D20" s="23">
        <f t="shared" ref="D20:Q20" si="2">D4*$V4</f>
        <v>181.73750000000004</v>
      </c>
      <c r="E20" s="23">
        <f t="shared" si="2"/>
        <v>155.77500000000003</v>
      </c>
      <c r="F20" s="23">
        <f t="shared" si="2"/>
        <v>280.39500000000004</v>
      </c>
      <c r="G20" s="23">
        <f t="shared" si="2"/>
        <v>305.31900000000007</v>
      </c>
      <c r="H20" s="23">
        <f t="shared" si="2"/>
        <v>279.35650000000004</v>
      </c>
      <c r="I20" s="23">
        <f t="shared" si="2"/>
        <v>240.93200000000004</v>
      </c>
      <c r="J20" s="23">
        <f t="shared" si="2"/>
        <v>173.42950000000005</v>
      </c>
      <c r="K20" s="23">
        <f t="shared" si="2"/>
        <v>145.39000000000001</v>
      </c>
      <c r="L20" s="23">
        <f t="shared" si="2"/>
        <v>165.12150000000003</v>
      </c>
      <c r="M20" s="23">
        <f t="shared" si="2"/>
        <v>254.43250000000006</v>
      </c>
      <c r="N20" s="23">
        <f t="shared" si="2"/>
        <v>293.89550000000008</v>
      </c>
      <c r="O20" s="23">
        <f t="shared" si="2"/>
        <v>302.20350000000008</v>
      </c>
      <c r="P20" s="23">
        <f t="shared" si="2"/>
        <v>46.732500000000009</v>
      </c>
      <c r="Q20" s="23">
        <f t="shared" si="2"/>
        <v>209.77700000000004</v>
      </c>
    </row>
    <row r="21" spans="1:17" x14ac:dyDescent="0.35">
      <c r="A21" t="s">
        <v>21</v>
      </c>
      <c r="B21" t="s">
        <v>22</v>
      </c>
      <c r="C21" s="23">
        <f t="shared" si="0"/>
        <v>1374.1960000000001</v>
      </c>
      <c r="D21" s="23">
        <f t="shared" ref="D21:Q21" si="3">D5*$V5</f>
        <v>1234.864</v>
      </c>
      <c r="E21" s="23">
        <f t="shared" si="3"/>
        <v>1032.6960000000001</v>
      </c>
      <c r="F21" s="23">
        <f t="shared" si="3"/>
        <v>1081.8720000000001</v>
      </c>
      <c r="G21" s="23">
        <f t="shared" si="3"/>
        <v>590.11200000000008</v>
      </c>
      <c r="H21" s="23">
        <f t="shared" si="3"/>
        <v>1557.24</v>
      </c>
      <c r="I21" s="23">
        <f t="shared" si="3"/>
        <v>1163.8320000000001</v>
      </c>
      <c r="J21" s="23">
        <f t="shared" si="3"/>
        <v>1125.5840000000001</v>
      </c>
      <c r="K21" s="23">
        <f t="shared" si="3"/>
        <v>1131.048</v>
      </c>
      <c r="L21" s="23">
        <f t="shared" si="3"/>
        <v>988.98400000000004</v>
      </c>
      <c r="M21" s="23">
        <f t="shared" si="3"/>
        <v>958.93200000000002</v>
      </c>
      <c r="N21" s="23">
        <f t="shared" si="3"/>
        <v>1100.9960000000001</v>
      </c>
      <c r="O21" s="23">
        <f t="shared" si="3"/>
        <v>1163.8320000000001</v>
      </c>
      <c r="P21" s="23">
        <f t="shared" si="3"/>
        <v>51.908000000000001</v>
      </c>
      <c r="Q21" s="23">
        <f t="shared" si="3"/>
        <v>1060.0160000000001</v>
      </c>
    </row>
    <row r="22" spans="1:17" x14ac:dyDescent="0.35">
      <c r="A22" t="s">
        <v>25</v>
      </c>
      <c r="B22" t="s">
        <v>26</v>
      </c>
      <c r="C22" s="23">
        <f t="shared" si="0"/>
        <v>561.20000000000005</v>
      </c>
      <c r="D22" s="23">
        <f t="shared" ref="D22:Q22" si="4">D6*$V6</f>
        <v>463.60000000000008</v>
      </c>
      <c r="E22" s="23">
        <f t="shared" si="4"/>
        <v>253.76000000000005</v>
      </c>
      <c r="F22" s="23">
        <f t="shared" si="4"/>
        <v>707.60000000000014</v>
      </c>
      <c r="G22" s="23">
        <f t="shared" si="4"/>
        <v>0</v>
      </c>
      <c r="H22" s="23">
        <f t="shared" si="4"/>
        <v>536.80000000000007</v>
      </c>
      <c r="I22" s="23">
        <f t="shared" si="4"/>
        <v>507.5200000000001</v>
      </c>
      <c r="J22" s="23">
        <f t="shared" si="4"/>
        <v>405.04000000000008</v>
      </c>
      <c r="K22" s="23">
        <f t="shared" si="4"/>
        <v>434.32000000000005</v>
      </c>
      <c r="L22" s="23">
        <f t="shared" si="4"/>
        <v>361.12000000000006</v>
      </c>
      <c r="M22" s="23">
        <f t="shared" si="4"/>
        <v>385.52000000000004</v>
      </c>
      <c r="N22" s="23">
        <f t="shared" si="4"/>
        <v>380.64000000000004</v>
      </c>
      <c r="O22" s="23">
        <f t="shared" si="4"/>
        <v>419.68000000000006</v>
      </c>
      <c r="P22" s="23">
        <f t="shared" si="4"/>
        <v>224.48000000000005</v>
      </c>
      <c r="Q22" s="23">
        <f t="shared" si="4"/>
        <v>297.68000000000006</v>
      </c>
    </row>
    <row r="23" spans="1:17" x14ac:dyDescent="0.35">
      <c r="A23" t="s">
        <v>29</v>
      </c>
      <c r="B23" t="s">
        <v>30</v>
      </c>
      <c r="C23" s="23">
        <f t="shared" si="0"/>
        <v>0</v>
      </c>
      <c r="D23" s="23">
        <f t="shared" ref="D23:Q23" si="5">D7*$V7</f>
        <v>0</v>
      </c>
      <c r="E23" s="23">
        <f t="shared" si="5"/>
        <v>0</v>
      </c>
      <c r="F23" s="23">
        <f t="shared" si="5"/>
        <v>0</v>
      </c>
      <c r="G23" s="23">
        <f t="shared" si="5"/>
        <v>34.729999999999997</v>
      </c>
      <c r="H23" s="23">
        <f t="shared" si="5"/>
        <v>30.2</v>
      </c>
      <c r="I23" s="23">
        <f t="shared" si="5"/>
        <v>24.16</v>
      </c>
      <c r="J23" s="23">
        <f t="shared" si="5"/>
        <v>3.02</v>
      </c>
      <c r="K23" s="23">
        <f t="shared" si="5"/>
        <v>39.26</v>
      </c>
      <c r="L23" s="23">
        <f t="shared" si="5"/>
        <v>194.79</v>
      </c>
      <c r="M23" s="23">
        <f t="shared" si="5"/>
        <v>261.23</v>
      </c>
      <c r="N23" s="23">
        <f t="shared" si="5"/>
        <v>288.41000000000003</v>
      </c>
      <c r="O23" s="23">
        <f t="shared" si="5"/>
        <v>372.97</v>
      </c>
      <c r="P23" s="23">
        <f t="shared" si="5"/>
        <v>119.29</v>
      </c>
      <c r="Q23" s="23">
        <f t="shared" si="5"/>
        <v>303.51</v>
      </c>
    </row>
    <row r="24" spans="1:17" x14ac:dyDescent="0.35">
      <c r="A24" t="s">
        <v>34</v>
      </c>
      <c r="B24" t="s">
        <v>74</v>
      </c>
      <c r="C24" s="23">
        <f t="shared" si="0"/>
        <v>825.00000000000023</v>
      </c>
      <c r="D24" s="23">
        <f t="shared" ref="D24:Q24" si="6">D8*$V8</f>
        <v>756.25000000000023</v>
      </c>
      <c r="E24" s="23">
        <f t="shared" si="6"/>
        <v>346.50000000000011</v>
      </c>
      <c r="F24" s="23">
        <f t="shared" si="6"/>
        <v>506.00000000000017</v>
      </c>
      <c r="G24" s="23">
        <f t="shared" si="6"/>
        <v>0</v>
      </c>
      <c r="H24" s="23">
        <f t="shared" si="6"/>
        <v>475.75000000000017</v>
      </c>
      <c r="I24" s="23">
        <f t="shared" si="6"/>
        <v>321.75000000000011</v>
      </c>
      <c r="J24" s="23">
        <f t="shared" si="6"/>
        <v>321.75000000000011</v>
      </c>
      <c r="K24" s="23">
        <f t="shared" si="6"/>
        <v>332.75000000000011</v>
      </c>
      <c r="L24" s="23">
        <f t="shared" si="6"/>
        <v>162.25000000000006</v>
      </c>
      <c r="M24" s="23">
        <f t="shared" si="6"/>
        <v>206.25000000000006</v>
      </c>
      <c r="N24" s="23">
        <f t="shared" si="6"/>
        <v>200.75000000000006</v>
      </c>
      <c r="O24" s="23">
        <f t="shared" si="6"/>
        <v>189.75000000000006</v>
      </c>
      <c r="P24" s="23">
        <f t="shared" si="6"/>
        <v>264.00000000000011</v>
      </c>
      <c r="Q24" s="23">
        <f t="shared" si="6"/>
        <v>132.00000000000006</v>
      </c>
    </row>
    <row r="25" spans="1:17" x14ac:dyDescent="0.35">
      <c r="A25" t="s">
        <v>36</v>
      </c>
      <c r="B25" t="s">
        <v>37</v>
      </c>
      <c r="C25" s="23">
        <f t="shared" si="0"/>
        <v>622.12000000000012</v>
      </c>
      <c r="D25" s="23">
        <f t="shared" ref="D25:Q25" si="7">D9*$V9</f>
        <v>578.86000000000013</v>
      </c>
      <c r="E25" s="23">
        <f t="shared" si="7"/>
        <v>282.22000000000008</v>
      </c>
      <c r="F25" s="23">
        <f t="shared" si="7"/>
        <v>376.98000000000008</v>
      </c>
      <c r="G25" s="23">
        <f t="shared" si="7"/>
        <v>98.880000000000024</v>
      </c>
      <c r="H25" s="23">
        <f t="shared" si="7"/>
        <v>362.56000000000006</v>
      </c>
      <c r="I25" s="23">
        <f t="shared" si="7"/>
        <v>348.1400000000001</v>
      </c>
      <c r="J25" s="23">
        <f t="shared" si="7"/>
        <v>245.14000000000007</v>
      </c>
      <c r="K25" s="23">
        <f t="shared" si="7"/>
        <v>197.76000000000005</v>
      </c>
      <c r="L25" s="23">
        <f t="shared" si="7"/>
        <v>175.10000000000005</v>
      </c>
      <c r="M25" s="23">
        <f t="shared" si="7"/>
        <v>158.62000000000003</v>
      </c>
      <c r="N25" s="23">
        <f t="shared" si="7"/>
        <v>226.60000000000005</v>
      </c>
      <c r="O25" s="23">
        <f t="shared" si="7"/>
        <v>245.14000000000007</v>
      </c>
      <c r="P25" s="23">
        <f t="shared" si="7"/>
        <v>76.220000000000013</v>
      </c>
      <c r="Q25" s="23">
        <f t="shared" si="7"/>
        <v>107.12000000000003</v>
      </c>
    </row>
    <row r="26" spans="1:17" x14ac:dyDescent="0.35">
      <c r="A26" t="s">
        <v>38</v>
      </c>
      <c r="B26" t="s">
        <v>39</v>
      </c>
      <c r="C26" s="23">
        <f t="shared" si="0"/>
        <v>406.23200000000003</v>
      </c>
      <c r="D26" s="23">
        <f t="shared" ref="D26:Q26" si="8">D10*$V10</f>
        <v>321.43600000000004</v>
      </c>
      <c r="E26" s="23">
        <f t="shared" si="8"/>
        <v>262.27600000000001</v>
      </c>
      <c r="F26" s="23">
        <f t="shared" si="8"/>
        <v>293.82800000000003</v>
      </c>
      <c r="G26" s="23">
        <f t="shared" si="8"/>
        <v>7.8880000000000008</v>
      </c>
      <c r="H26" s="23">
        <f t="shared" si="8"/>
        <v>313.54800000000006</v>
      </c>
      <c r="I26" s="23">
        <f t="shared" si="8"/>
        <v>264.24800000000005</v>
      </c>
      <c r="J26" s="23">
        <f t="shared" si="8"/>
        <v>218.89200000000002</v>
      </c>
      <c r="K26" s="23">
        <f t="shared" si="8"/>
        <v>191.28400000000002</v>
      </c>
      <c r="L26" s="23">
        <f t="shared" si="8"/>
        <v>183.39600000000002</v>
      </c>
      <c r="M26" s="23">
        <f t="shared" si="8"/>
        <v>187.34000000000003</v>
      </c>
      <c r="N26" s="23">
        <f t="shared" si="8"/>
        <v>220.86400000000003</v>
      </c>
      <c r="O26" s="23">
        <f t="shared" si="8"/>
        <v>167.62</v>
      </c>
      <c r="P26" s="23">
        <f t="shared" si="8"/>
        <v>102.54400000000001</v>
      </c>
      <c r="Q26" s="23">
        <f t="shared" si="8"/>
        <v>151.84400000000002</v>
      </c>
    </row>
    <row r="27" spans="1:17" x14ac:dyDescent="0.35">
      <c r="A27" t="s">
        <v>43</v>
      </c>
      <c r="B27" t="s">
        <v>44</v>
      </c>
      <c r="C27" s="23">
        <f t="shared" si="0"/>
        <v>0</v>
      </c>
      <c r="D27" s="23">
        <f t="shared" ref="D27:Q27" si="9">D11*$V11</f>
        <v>0</v>
      </c>
      <c r="E27" s="23">
        <f t="shared" si="9"/>
        <v>0</v>
      </c>
      <c r="F27" s="23">
        <f t="shared" si="9"/>
        <v>0</v>
      </c>
      <c r="G27" s="23">
        <f t="shared" si="9"/>
        <v>10.26</v>
      </c>
      <c r="H27" s="23">
        <f t="shared" si="9"/>
        <v>28.728000000000002</v>
      </c>
      <c r="I27" s="23">
        <f t="shared" si="9"/>
        <v>16.416</v>
      </c>
      <c r="J27" s="23">
        <f t="shared" si="9"/>
        <v>4.1040000000000001</v>
      </c>
      <c r="K27" s="23">
        <f t="shared" si="9"/>
        <v>30.78</v>
      </c>
      <c r="L27" s="23">
        <f t="shared" si="9"/>
        <v>116.964</v>
      </c>
      <c r="M27" s="23">
        <f t="shared" si="9"/>
        <v>164.16</v>
      </c>
      <c r="N27" s="23">
        <f t="shared" si="9"/>
        <v>102.60000000000001</v>
      </c>
      <c r="O27" s="23">
        <f t="shared" si="9"/>
        <v>151.84800000000001</v>
      </c>
      <c r="P27" s="23">
        <f t="shared" si="9"/>
        <v>12.312000000000001</v>
      </c>
      <c r="Q27" s="23">
        <f t="shared" si="9"/>
        <v>133.38</v>
      </c>
    </row>
    <row r="28" spans="1:17" x14ac:dyDescent="0.35">
      <c r="A28" t="s">
        <v>46</v>
      </c>
      <c r="B28" t="s">
        <v>47</v>
      </c>
      <c r="C28" s="23">
        <f t="shared" si="0"/>
        <v>193.95450000000005</v>
      </c>
      <c r="D28" s="23">
        <f t="shared" ref="D28:Q28" si="10">D12*$V12</f>
        <v>184.37650000000005</v>
      </c>
      <c r="E28" s="23">
        <f t="shared" si="10"/>
        <v>208.32150000000007</v>
      </c>
      <c r="F28" s="23">
        <f t="shared" si="10"/>
        <v>253.81700000000006</v>
      </c>
      <c r="G28" s="23">
        <f t="shared" si="10"/>
        <v>114.93600000000004</v>
      </c>
      <c r="H28" s="23">
        <f t="shared" si="10"/>
        <v>265.78950000000009</v>
      </c>
      <c r="I28" s="23">
        <f t="shared" si="10"/>
        <v>239.45000000000007</v>
      </c>
      <c r="J28" s="23">
        <f t="shared" si="10"/>
        <v>215.50500000000005</v>
      </c>
      <c r="K28" s="23">
        <f t="shared" si="10"/>
        <v>186.77100000000007</v>
      </c>
      <c r="L28" s="23">
        <f t="shared" si="10"/>
        <v>229.87200000000007</v>
      </c>
      <c r="M28" s="23">
        <f t="shared" si="10"/>
        <v>246.63350000000008</v>
      </c>
      <c r="N28" s="23">
        <f t="shared" si="10"/>
        <v>241.84450000000007</v>
      </c>
      <c r="O28" s="23">
        <f t="shared" si="10"/>
        <v>239.45000000000007</v>
      </c>
      <c r="P28" s="23">
        <f t="shared" si="10"/>
        <v>124.51400000000004</v>
      </c>
      <c r="Q28" s="23">
        <f t="shared" si="10"/>
        <v>227.47750000000008</v>
      </c>
    </row>
    <row r="29" spans="1:17" x14ac:dyDescent="0.35">
      <c r="A29" t="s">
        <v>49</v>
      </c>
      <c r="B29" t="s">
        <v>50</v>
      </c>
      <c r="C29" s="23">
        <f t="shared" si="0"/>
        <v>386.97449999999992</v>
      </c>
      <c r="D29" s="23">
        <f t="shared" ref="D29:Q29" si="11">D13*$V13</f>
        <v>406.18599999999992</v>
      </c>
      <c r="E29" s="23">
        <f t="shared" si="11"/>
        <v>375.99649999999991</v>
      </c>
      <c r="F29" s="23">
        <f t="shared" si="11"/>
        <v>529.68849999999986</v>
      </c>
      <c r="G29" s="23">
        <f t="shared" si="11"/>
        <v>0</v>
      </c>
      <c r="H29" s="23">
        <f t="shared" si="11"/>
        <v>716.31449999999984</v>
      </c>
      <c r="I29" s="23">
        <f t="shared" si="11"/>
        <v>590.06749999999988</v>
      </c>
      <c r="J29" s="23">
        <f t="shared" si="11"/>
        <v>546.15549999999985</v>
      </c>
      <c r="K29" s="23">
        <f t="shared" si="11"/>
        <v>365.01849999999996</v>
      </c>
      <c r="L29" s="23">
        <f t="shared" si="11"/>
        <v>98.801999999999978</v>
      </c>
      <c r="M29" s="23">
        <f t="shared" si="11"/>
        <v>128.99149999999997</v>
      </c>
      <c r="N29" s="23">
        <f t="shared" si="11"/>
        <v>98.801999999999978</v>
      </c>
      <c r="O29" s="23">
        <f t="shared" si="11"/>
        <v>85.079499999999982</v>
      </c>
      <c r="P29" s="23">
        <f t="shared" si="11"/>
        <v>307.38399999999996</v>
      </c>
      <c r="Q29" s="23">
        <f t="shared" si="11"/>
        <v>98.801999999999978</v>
      </c>
    </row>
    <row r="31" spans="1:17" x14ac:dyDescent="0.35">
      <c r="B31" t="s">
        <v>90</v>
      </c>
      <c r="C31" s="23">
        <f>SUM(C19:C25)</f>
        <v>3508.1745000000001</v>
      </c>
      <c r="D31" s="23">
        <f t="shared" ref="D31:Q31" si="12">SUM(D19:D25)</f>
        <v>3215.3115000000003</v>
      </c>
      <c r="E31" s="23">
        <f t="shared" si="12"/>
        <v>2070.9510000000005</v>
      </c>
      <c r="F31" s="23">
        <f t="shared" si="12"/>
        <v>3435.5370000000003</v>
      </c>
      <c r="G31" s="23">
        <f t="shared" si="12"/>
        <v>1080.3910000000003</v>
      </c>
      <c r="H31" s="23">
        <f t="shared" si="12"/>
        <v>3878.6465000000003</v>
      </c>
      <c r="I31" s="23">
        <f t="shared" si="12"/>
        <v>3053.0790000000006</v>
      </c>
      <c r="J31" s="23">
        <f t="shared" si="12"/>
        <v>2695.0335</v>
      </c>
      <c r="K31" s="23">
        <f t="shared" si="12"/>
        <v>2773.4880000000007</v>
      </c>
      <c r="L31" s="23">
        <f t="shared" si="12"/>
        <v>2453.0305000000003</v>
      </c>
      <c r="M31" s="23">
        <f t="shared" si="12"/>
        <v>2635.7844999999998</v>
      </c>
      <c r="N31" s="23">
        <f t="shared" si="12"/>
        <v>2989.3865000000001</v>
      </c>
      <c r="O31" s="23">
        <f t="shared" si="12"/>
        <v>3217.3455000000008</v>
      </c>
      <c r="P31" s="23">
        <f t="shared" si="12"/>
        <v>905.87050000000022</v>
      </c>
      <c r="Q31" s="23">
        <f t="shared" si="12"/>
        <v>2659.5480000000007</v>
      </c>
    </row>
    <row r="32" spans="1:17" x14ac:dyDescent="0.35">
      <c r="B32" t="s">
        <v>91</v>
      </c>
      <c r="C32" s="23">
        <f>SUM(C26:C29)</f>
        <v>987.16099999999994</v>
      </c>
      <c r="D32" s="23">
        <f t="shared" ref="D32:Q32" si="13">SUM(D26:D29)</f>
        <v>911.99850000000004</v>
      </c>
      <c r="E32" s="23">
        <f t="shared" si="13"/>
        <v>846.59400000000005</v>
      </c>
      <c r="F32" s="23">
        <f t="shared" si="13"/>
        <v>1077.3335</v>
      </c>
      <c r="G32" s="23">
        <f t="shared" si="13"/>
        <v>133.08400000000003</v>
      </c>
      <c r="H32" s="23">
        <f t="shared" si="13"/>
        <v>1324.38</v>
      </c>
      <c r="I32" s="23">
        <f t="shared" si="13"/>
        <v>1110.1815000000001</v>
      </c>
      <c r="J32" s="23">
        <f t="shared" si="13"/>
        <v>984.65649999999994</v>
      </c>
      <c r="K32" s="23">
        <f t="shared" si="13"/>
        <v>773.85350000000005</v>
      </c>
      <c r="L32" s="23">
        <f t="shared" si="13"/>
        <v>629.03400000000011</v>
      </c>
      <c r="M32" s="23">
        <f t="shared" si="13"/>
        <v>727.12500000000011</v>
      </c>
      <c r="N32" s="23">
        <f t="shared" si="13"/>
        <v>664.11050000000012</v>
      </c>
      <c r="O32" s="23">
        <f t="shared" si="13"/>
        <v>643.99750000000006</v>
      </c>
      <c r="P32" s="23">
        <f t="shared" si="13"/>
        <v>546.75400000000002</v>
      </c>
      <c r="Q32" s="23">
        <f t="shared" si="13"/>
        <v>611.50350000000014</v>
      </c>
    </row>
    <row r="34" spans="2:2" ht="15" thickBot="1" x14ac:dyDescent="0.4">
      <c r="B34" t="s">
        <v>92</v>
      </c>
    </row>
    <row r="35" spans="2:2" x14ac:dyDescent="0.35">
      <c r="B35" s="2" t="s">
        <v>7</v>
      </c>
    </row>
    <row r="36" spans="2:2" x14ac:dyDescent="0.35">
      <c r="B36" s="1" t="s">
        <v>9</v>
      </c>
    </row>
    <row r="37" spans="2:2" x14ac:dyDescent="0.35">
      <c r="B37" s="1" t="s">
        <v>11</v>
      </c>
    </row>
    <row r="38" spans="2:2" x14ac:dyDescent="0.35">
      <c r="B38" s="1" t="s">
        <v>12</v>
      </c>
    </row>
    <row r="39" spans="2:2" x14ac:dyDescent="0.35">
      <c r="B39" s="1" t="s">
        <v>13</v>
      </c>
    </row>
    <row r="40" spans="2:2" x14ac:dyDescent="0.35">
      <c r="B40" s="1" t="s">
        <v>14</v>
      </c>
    </row>
    <row r="41" spans="2:2" ht="15" thickBot="1" x14ac:dyDescent="0.4">
      <c r="B41" s="3" t="s">
        <v>15</v>
      </c>
    </row>
    <row r="42" spans="2:2" x14ac:dyDescent="0.35">
      <c r="B42" s="2" t="s">
        <v>18</v>
      </c>
    </row>
    <row r="43" spans="2:2" hidden="1" x14ac:dyDescent="0.35">
      <c r="B43" s="1" t="s">
        <v>9</v>
      </c>
    </row>
    <row r="44" spans="2:2" hidden="1" x14ac:dyDescent="0.35">
      <c r="B44" s="1" t="s">
        <v>11</v>
      </c>
    </row>
    <row r="45" spans="2:2" x14ac:dyDescent="0.35">
      <c r="B45" s="1" t="s">
        <v>53</v>
      </c>
    </row>
    <row r="46" spans="2:2" x14ac:dyDescent="0.35">
      <c r="B46" s="1" t="s">
        <v>19</v>
      </c>
    </row>
    <row r="47" spans="2:2" x14ac:dyDescent="0.35">
      <c r="B47" s="1" t="s">
        <v>20</v>
      </c>
    </row>
    <row r="48" spans="2:2" hidden="1" x14ac:dyDescent="0.35">
      <c r="B48" s="1" t="s">
        <v>15</v>
      </c>
    </row>
    <row r="49" spans="2:2" ht="15" thickBot="1" x14ac:dyDescent="0.4">
      <c r="B49" s="3" t="s">
        <v>54</v>
      </c>
    </row>
    <row r="50" spans="2:2" x14ac:dyDescent="0.35">
      <c r="B50" s="2" t="s">
        <v>23</v>
      </c>
    </row>
    <row r="51" spans="2:2" hidden="1" x14ac:dyDescent="0.35">
      <c r="B51" s="1" t="s">
        <v>14</v>
      </c>
    </row>
    <row r="52" spans="2:2" hidden="1" x14ac:dyDescent="0.35">
      <c r="B52" s="1" t="s">
        <v>19</v>
      </c>
    </row>
    <row r="53" spans="2:2" x14ac:dyDescent="0.35">
      <c r="B53" s="1" t="s">
        <v>24</v>
      </c>
    </row>
    <row r="54" spans="2:2" ht="15" thickBot="1" x14ac:dyDescent="0.4">
      <c r="B54" s="1" t="s">
        <v>33</v>
      </c>
    </row>
    <row r="55" spans="2:2" ht="15" hidden="1" thickBot="1" x14ac:dyDescent="0.4">
      <c r="B55" s="3" t="s">
        <v>15</v>
      </c>
    </row>
    <row r="56" spans="2:2" x14ac:dyDescent="0.35">
      <c r="B56" s="2" t="s">
        <v>26</v>
      </c>
    </row>
    <row r="57" spans="2:2" hidden="1" x14ac:dyDescent="0.35">
      <c r="B57" s="1" t="s">
        <v>14</v>
      </c>
    </row>
    <row r="58" spans="2:2" x14ac:dyDescent="0.35">
      <c r="B58" s="1" t="s">
        <v>27</v>
      </c>
    </row>
    <row r="59" spans="2:2" ht="15" thickBot="1" x14ac:dyDescent="0.4">
      <c r="B59" s="1" t="s">
        <v>28</v>
      </c>
    </row>
    <row r="60" spans="2:2" ht="15" hidden="1" thickBot="1" x14ac:dyDescent="0.4">
      <c r="B60" s="3" t="s">
        <v>15</v>
      </c>
    </row>
    <row r="61" spans="2:2" x14ac:dyDescent="0.35">
      <c r="B61" s="2" t="s">
        <v>31</v>
      </c>
    </row>
    <row r="62" spans="2:2" hidden="1" x14ac:dyDescent="0.35">
      <c r="B62" s="1" t="s">
        <v>9</v>
      </c>
    </row>
    <row r="63" spans="2:2" ht="15" thickBot="1" x14ac:dyDescent="0.4">
      <c r="B63" s="1" t="s">
        <v>32</v>
      </c>
    </row>
    <row r="64" spans="2:2" hidden="1" x14ac:dyDescent="0.35">
      <c r="B64" s="1" t="s">
        <v>12</v>
      </c>
    </row>
    <row r="65" spans="2:2" hidden="1" x14ac:dyDescent="0.35">
      <c r="B65" s="1" t="s">
        <v>33</v>
      </c>
    </row>
    <row r="66" spans="2:2" hidden="1" x14ac:dyDescent="0.35">
      <c r="B66" s="1" t="s">
        <v>14</v>
      </c>
    </row>
    <row r="67" spans="2:2" ht="15" hidden="1" thickBot="1" x14ac:dyDescent="0.4">
      <c r="B67" s="3" t="s">
        <v>15</v>
      </c>
    </row>
    <row r="68" spans="2:2" hidden="1" x14ac:dyDescent="0.35">
      <c r="B68" s="2" t="s">
        <v>7</v>
      </c>
    </row>
    <row r="69" spans="2:2" hidden="1" x14ac:dyDescent="0.35">
      <c r="B69" s="1" t="s">
        <v>9</v>
      </c>
    </row>
    <row r="70" spans="2:2" hidden="1" x14ac:dyDescent="0.35">
      <c r="B70" s="1" t="s">
        <v>11</v>
      </c>
    </row>
    <row r="71" spans="2:2" hidden="1" x14ac:dyDescent="0.35">
      <c r="B71" s="1" t="s">
        <v>12</v>
      </c>
    </row>
    <row r="72" spans="2:2" hidden="1" x14ac:dyDescent="0.35">
      <c r="B72" s="1" t="s">
        <v>13</v>
      </c>
    </row>
    <row r="73" spans="2:2" ht="15" hidden="1" thickBot="1" x14ac:dyDescent="0.4">
      <c r="B73" s="3" t="s">
        <v>15</v>
      </c>
    </row>
    <row r="74" spans="2:2" hidden="1" x14ac:dyDescent="0.35">
      <c r="B74" s="2" t="s">
        <v>31</v>
      </c>
    </row>
    <row r="75" spans="2:2" hidden="1" x14ac:dyDescent="0.35">
      <c r="B75" s="1" t="s">
        <v>9</v>
      </c>
    </row>
    <row r="76" spans="2:2" hidden="1" x14ac:dyDescent="0.35">
      <c r="B76" s="1" t="s">
        <v>11</v>
      </c>
    </row>
    <row r="77" spans="2:2" hidden="1" x14ac:dyDescent="0.35">
      <c r="B77" s="1" t="s">
        <v>12</v>
      </c>
    </row>
    <row r="78" spans="2:2" hidden="1" x14ac:dyDescent="0.35">
      <c r="B78" s="1" t="s">
        <v>13</v>
      </c>
    </row>
    <row r="79" spans="2:2" hidden="1" x14ac:dyDescent="0.35">
      <c r="B79" s="1" t="s">
        <v>14</v>
      </c>
    </row>
    <row r="80" spans="2:2" ht="15" hidden="1" thickBot="1" x14ac:dyDescent="0.4">
      <c r="B80" s="3" t="s">
        <v>15</v>
      </c>
    </row>
    <row r="81" spans="2:2" x14ac:dyDescent="0.35">
      <c r="B81" s="2" t="s">
        <v>40</v>
      </c>
    </row>
    <row r="82" spans="2:2" x14ac:dyDescent="0.35">
      <c r="B82" s="1" t="s">
        <v>41</v>
      </c>
    </row>
    <row r="83" spans="2:2" hidden="1" x14ac:dyDescent="0.35">
      <c r="B83" s="1" t="s">
        <v>32</v>
      </c>
    </row>
    <row r="84" spans="2:2" hidden="1" x14ac:dyDescent="0.35">
      <c r="B84" s="1" t="s">
        <v>24</v>
      </c>
    </row>
    <row r="85" spans="2:2" x14ac:dyDescent="0.35">
      <c r="B85" s="1" t="s">
        <v>42</v>
      </c>
    </row>
    <row r="86" spans="2:2" ht="15" hidden="1" thickBot="1" x14ac:dyDescent="0.4">
      <c r="B86" s="3" t="s">
        <v>15</v>
      </c>
    </row>
    <row r="87" spans="2:2" hidden="1" x14ac:dyDescent="0.35">
      <c r="B87" s="2" t="s">
        <v>14</v>
      </c>
    </row>
    <row r="88" spans="2:2" hidden="1" x14ac:dyDescent="0.35">
      <c r="B88" s="1" t="s">
        <v>9</v>
      </c>
    </row>
    <row r="89" spans="2:2" hidden="1" x14ac:dyDescent="0.35">
      <c r="B89" s="1" t="s">
        <v>24</v>
      </c>
    </row>
    <row r="90" spans="2:2" hidden="1" x14ac:dyDescent="0.35">
      <c r="B90" s="1" t="s">
        <v>33</v>
      </c>
    </row>
    <row r="91" spans="2:2" ht="15" thickBot="1" x14ac:dyDescent="0.4">
      <c r="B91" s="3" t="s">
        <v>45</v>
      </c>
    </row>
    <row r="92" spans="2:2" ht="15" thickBot="1" x14ac:dyDescent="0.4">
      <c r="B92" s="2" t="s">
        <v>48</v>
      </c>
    </row>
    <row r="93" spans="2:2" hidden="1" x14ac:dyDescent="0.35">
      <c r="B93" s="1" t="s">
        <v>9</v>
      </c>
    </row>
    <row r="94" spans="2:2" hidden="1" x14ac:dyDescent="0.35">
      <c r="B94" s="1" t="s">
        <v>24</v>
      </c>
    </row>
    <row r="95" spans="2:2" hidden="1" x14ac:dyDescent="0.35">
      <c r="B95" s="1" t="s">
        <v>54</v>
      </c>
    </row>
    <row r="96" spans="2:2" hidden="1" x14ac:dyDescent="0.35">
      <c r="B96" s="1" t="s">
        <v>27</v>
      </c>
    </row>
    <row r="97" spans="2:2" ht="15" hidden="1" thickBot="1" x14ac:dyDescent="0.4">
      <c r="B97" s="3" t="s">
        <v>15</v>
      </c>
    </row>
    <row r="98" spans="2:2" x14ac:dyDescent="0.35">
      <c r="B98" s="2" t="s">
        <v>55</v>
      </c>
    </row>
    <row r="99" spans="2:2" hidden="1" x14ac:dyDescent="0.35">
      <c r="B99" s="1" t="s">
        <v>9</v>
      </c>
    </row>
    <row r="100" spans="2:2" hidden="1" x14ac:dyDescent="0.35">
      <c r="B100" s="1" t="s">
        <v>24</v>
      </c>
    </row>
    <row r="101" spans="2:2" hidden="1" x14ac:dyDescent="0.35">
      <c r="B101" s="1" t="s">
        <v>54</v>
      </c>
    </row>
    <row r="102" spans="2:2" hidden="1" x14ac:dyDescent="0.35">
      <c r="B102" s="1" t="s">
        <v>33</v>
      </c>
    </row>
    <row r="103" spans="2:2" hidden="1" x14ac:dyDescent="0.35">
      <c r="B103" s="1" t="s">
        <v>14</v>
      </c>
    </row>
    <row r="104" spans="2:2" ht="15" hidden="1" thickBot="1" x14ac:dyDescent="0.4">
      <c r="B104" s="3" t="s">
        <v>15</v>
      </c>
    </row>
  </sheetData>
  <mergeCells count="2">
    <mergeCell ref="A1:B2"/>
    <mergeCell ref="A17:B18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40A22-5181-4195-BAA2-10F189FCF6ED}">
  <dimension ref="B2:AZ73"/>
  <sheetViews>
    <sheetView tabSelected="1" topLeftCell="D1" zoomScale="70" zoomScaleNormal="70" workbookViewId="0">
      <selection activeCell="P9" sqref="P9"/>
    </sheetView>
  </sheetViews>
  <sheetFormatPr defaultRowHeight="14.5" x14ac:dyDescent="0.35"/>
  <cols>
    <col min="2" max="2" width="22.54296875" bestFit="1" customWidth="1"/>
    <col min="3" max="3" width="23.08984375" bestFit="1" customWidth="1"/>
    <col min="4" max="4" width="16.26953125" bestFit="1" customWidth="1"/>
    <col min="5" max="5" width="21.7265625" bestFit="1" customWidth="1"/>
    <col min="6" max="6" width="17.453125" bestFit="1" customWidth="1"/>
    <col min="7" max="7" width="18.08984375" bestFit="1" customWidth="1"/>
    <col min="8" max="8" width="14.453125" bestFit="1" customWidth="1"/>
    <col min="9" max="9" width="13.6328125" bestFit="1" customWidth="1"/>
    <col min="10" max="10" width="19.90625" bestFit="1" customWidth="1"/>
    <col min="11" max="11" width="21.90625" bestFit="1" customWidth="1"/>
    <col min="12" max="12" width="16.6328125" customWidth="1"/>
    <col min="13" max="13" width="13.453125" bestFit="1" customWidth="1"/>
    <col min="14" max="14" width="15.26953125" bestFit="1" customWidth="1"/>
    <col min="15" max="15" width="10.90625" bestFit="1" customWidth="1"/>
    <col min="16" max="16" width="20.36328125" bestFit="1" customWidth="1"/>
    <col min="17" max="17" width="18.7265625" customWidth="1"/>
    <col min="18" max="18" width="18.7265625" bestFit="1" customWidth="1"/>
    <col min="19" max="19" width="16.81640625" bestFit="1" customWidth="1"/>
    <col min="20" max="20" width="8.54296875" bestFit="1" customWidth="1"/>
    <col min="21" max="21" width="13.26953125" bestFit="1" customWidth="1"/>
    <col min="28" max="28" width="18.7265625" bestFit="1" customWidth="1"/>
    <col min="29" max="29" width="21.6328125" bestFit="1" customWidth="1"/>
    <col min="30" max="30" width="18.7265625" bestFit="1" customWidth="1"/>
    <col min="31" max="31" width="26.36328125" bestFit="1" customWidth="1"/>
    <col min="32" max="32" width="7.7265625" bestFit="1" customWidth="1"/>
    <col min="33" max="33" width="16.6328125" bestFit="1" customWidth="1"/>
    <col min="36" max="36" width="19.90625" bestFit="1" customWidth="1"/>
    <col min="52" max="52" width="12.26953125" customWidth="1"/>
  </cols>
  <sheetData>
    <row r="2" spans="2:52" x14ac:dyDescent="0.35">
      <c r="B2" s="25"/>
      <c r="C2" s="25"/>
      <c r="D2" s="25"/>
    </row>
    <row r="3" spans="2:52" x14ac:dyDescent="0.35">
      <c r="B3" t="s">
        <v>92</v>
      </c>
      <c r="C3" t="s">
        <v>6</v>
      </c>
      <c r="D3" t="s">
        <v>17</v>
      </c>
      <c r="E3" t="s">
        <v>22</v>
      </c>
      <c r="F3" t="s">
        <v>26</v>
      </c>
      <c r="G3" t="s">
        <v>30</v>
      </c>
      <c r="H3" t="s">
        <v>35</v>
      </c>
      <c r="I3" t="s">
        <v>37</v>
      </c>
      <c r="J3" t="s">
        <v>39</v>
      </c>
      <c r="K3" t="s">
        <v>44</v>
      </c>
      <c r="L3" t="s">
        <v>47</v>
      </c>
      <c r="M3" t="s">
        <v>50</v>
      </c>
      <c r="N3" t="s">
        <v>95</v>
      </c>
      <c r="O3" t="s">
        <v>96</v>
      </c>
      <c r="P3" s="39" t="s">
        <v>99</v>
      </c>
      <c r="R3" s="14" t="s">
        <v>56</v>
      </c>
      <c r="S3" s="14" t="s">
        <v>57</v>
      </c>
      <c r="T3" s="14" t="s">
        <v>58</v>
      </c>
      <c r="U3" s="14" t="s">
        <v>97</v>
      </c>
      <c r="AB3" t="s">
        <v>0</v>
      </c>
      <c r="AC3" t="s">
        <v>1</v>
      </c>
      <c r="AD3" t="s">
        <v>2</v>
      </c>
      <c r="AE3" t="s">
        <v>4</v>
      </c>
      <c r="AF3" t="s">
        <v>51</v>
      </c>
      <c r="AG3" t="s">
        <v>52</v>
      </c>
      <c r="AI3" s="38" t="s">
        <v>75</v>
      </c>
      <c r="AJ3" s="38"/>
      <c r="AK3" s="22">
        <v>2018</v>
      </c>
      <c r="AL3" s="22">
        <v>2018</v>
      </c>
      <c r="AM3" s="22">
        <v>2018</v>
      </c>
      <c r="AN3" s="22">
        <v>2019</v>
      </c>
      <c r="AO3" s="22">
        <v>2019</v>
      </c>
      <c r="AP3" s="22">
        <v>2019</v>
      </c>
      <c r="AQ3" s="22">
        <v>2019</v>
      </c>
      <c r="AR3" s="22">
        <v>2019</v>
      </c>
      <c r="AS3" s="22">
        <v>2019</v>
      </c>
      <c r="AT3" s="22">
        <v>2019</v>
      </c>
      <c r="AU3" s="22">
        <v>2019</v>
      </c>
      <c r="AV3" s="22">
        <v>2019</v>
      </c>
      <c r="AW3" s="22">
        <v>2019</v>
      </c>
      <c r="AX3" s="22">
        <v>2019</v>
      </c>
      <c r="AY3" s="22">
        <v>2019</v>
      </c>
    </row>
    <row r="4" spans="2:52" x14ac:dyDescent="0.35">
      <c r="B4" t="s">
        <v>7</v>
      </c>
      <c r="C4" s="22">
        <f>VLOOKUP($B4,$AD$4:$AE$10,2,FALSE)</f>
        <v>200</v>
      </c>
      <c r="D4" s="22">
        <v>0</v>
      </c>
      <c r="E4" s="24">
        <v>0</v>
      </c>
      <c r="F4" s="24">
        <v>0</v>
      </c>
      <c r="G4" s="24">
        <v>0</v>
      </c>
      <c r="H4" s="22">
        <f>VLOOKUP($B4,$AD$37:$AE$42,2,FALSE)</f>
        <v>80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f>SUMPRODUCT(C4:M4,$C$31:$M$31)</f>
        <v>343040</v>
      </c>
      <c r="O4" s="40">
        <f>VLOOKUP(B4,$R$4:$U$29,4,FALSE)*N4</f>
        <v>6174.7200000000012</v>
      </c>
      <c r="P4" s="42">
        <f>O4/15</f>
        <v>411.64800000000008</v>
      </c>
      <c r="R4" s="13" t="s">
        <v>18</v>
      </c>
      <c r="S4" s="11">
        <v>1000</v>
      </c>
      <c r="T4" s="15">
        <v>5</v>
      </c>
      <c r="U4" s="43">
        <f>T4/S4</f>
        <v>5.0000000000000001E-3</v>
      </c>
      <c r="AB4" t="s">
        <v>5</v>
      </c>
      <c r="AC4" t="s">
        <v>6</v>
      </c>
      <c r="AD4" t="s">
        <v>7</v>
      </c>
      <c r="AE4">
        <v>200</v>
      </c>
      <c r="AF4">
        <v>3.6</v>
      </c>
      <c r="AG4">
        <v>5.1350000000000007</v>
      </c>
      <c r="AI4" s="38"/>
      <c r="AJ4" s="38"/>
      <c r="AK4" s="22" t="s">
        <v>76</v>
      </c>
      <c r="AL4" s="22" t="s">
        <v>77</v>
      </c>
      <c r="AM4" s="22" t="s">
        <v>78</v>
      </c>
      <c r="AN4" s="22" t="s">
        <v>79</v>
      </c>
      <c r="AO4" s="22" t="s">
        <v>80</v>
      </c>
      <c r="AP4" s="22" t="s">
        <v>81</v>
      </c>
      <c r="AQ4" s="22" t="s">
        <v>82</v>
      </c>
      <c r="AR4" s="22" t="s">
        <v>83</v>
      </c>
      <c r="AS4" s="22" t="s">
        <v>84</v>
      </c>
      <c r="AT4" s="22" t="s">
        <v>85</v>
      </c>
      <c r="AU4" s="22" t="s">
        <v>86</v>
      </c>
      <c r="AV4" s="22" t="s">
        <v>87</v>
      </c>
      <c r="AW4" s="22" t="s">
        <v>76</v>
      </c>
      <c r="AX4" s="22" t="s">
        <v>77</v>
      </c>
      <c r="AY4" s="22" t="s">
        <v>78</v>
      </c>
      <c r="AZ4" s="22" t="s">
        <v>93</v>
      </c>
    </row>
    <row r="5" spans="2:52" x14ac:dyDescent="0.35">
      <c r="B5" t="s">
        <v>9</v>
      </c>
      <c r="C5" s="22">
        <f>VLOOKUP($B5,$AD$4:$AE$10,2,FALSE)</f>
        <v>0.5</v>
      </c>
      <c r="D5" s="22">
        <f>VLOOKUP($B5,$AD$11:$AE$18,2,FALSE)</f>
        <v>0.5</v>
      </c>
      <c r="E5" s="24">
        <v>0</v>
      </c>
      <c r="F5" s="24">
        <v>0</v>
      </c>
      <c r="G5" s="22">
        <f>VLOOKUP($B5,$AD$30:$AE$36,2,FALSE)</f>
        <v>0.5</v>
      </c>
      <c r="H5" s="22">
        <f>VLOOKUP($B5,$AD$37:$AE$42,2,FALSE)</f>
        <v>0.5</v>
      </c>
      <c r="I5" s="22">
        <f>VLOOKUP($B5,$AD$43:$AE$49,2,FALSE)</f>
        <v>0.5</v>
      </c>
      <c r="J5" s="24">
        <v>0</v>
      </c>
      <c r="K5" s="22">
        <f>VLOOKUP($B5,$AD$56:$AE$60,2,FALSE)</f>
        <v>0.5</v>
      </c>
      <c r="L5" s="22">
        <f>VLOOKUP($B5,$AD$61:$AE$66,2,FALSE)</f>
        <v>0.5</v>
      </c>
      <c r="M5" s="22">
        <f>VLOOKUP($B5,$AD$67:$AE$73,2,FALSE)</f>
        <v>0.5</v>
      </c>
      <c r="N5" s="24">
        <f t="shared" ref="N5:N29" si="0">SUMPRODUCT(C5:M5,$C$31:$M$31)</f>
        <v>6191</v>
      </c>
      <c r="O5" s="40">
        <f t="shared" ref="O5:O29" si="1">VLOOKUP(B5,$R$4:$U$29,4,FALSE)*N5</f>
        <v>1238.2</v>
      </c>
      <c r="P5" s="42">
        <f t="shared" ref="P5:P29" si="2">O5/15</f>
        <v>82.546666666666667</v>
      </c>
      <c r="R5" s="13" t="s">
        <v>9</v>
      </c>
      <c r="S5" s="11">
        <v>1</v>
      </c>
      <c r="T5" s="15">
        <v>0.2</v>
      </c>
      <c r="U5" s="43">
        <f t="shared" ref="U5:U29" si="3">T5/S5</f>
        <v>0.2</v>
      </c>
      <c r="AD5" t="s">
        <v>9</v>
      </c>
      <c r="AE5">
        <v>0.5</v>
      </c>
      <c r="AF5">
        <v>0.1</v>
      </c>
      <c r="AI5" t="s">
        <v>5</v>
      </c>
      <c r="AJ5" t="s">
        <v>72</v>
      </c>
      <c r="AK5">
        <v>0</v>
      </c>
      <c r="AL5">
        <v>0</v>
      </c>
      <c r="AM5">
        <v>0</v>
      </c>
      <c r="AN5">
        <v>94</v>
      </c>
      <c r="AO5">
        <v>10</v>
      </c>
      <c r="AP5">
        <v>124</v>
      </c>
      <c r="AQ5">
        <v>87</v>
      </c>
      <c r="AR5">
        <v>82</v>
      </c>
      <c r="AS5">
        <v>96</v>
      </c>
      <c r="AT5">
        <v>79</v>
      </c>
      <c r="AU5">
        <v>80</v>
      </c>
      <c r="AV5">
        <v>97</v>
      </c>
      <c r="AW5">
        <v>102</v>
      </c>
      <c r="AX5">
        <v>24</v>
      </c>
      <c r="AY5">
        <v>107</v>
      </c>
      <c r="AZ5">
        <f>SUM(AK5:AY5)</f>
        <v>982</v>
      </c>
    </row>
    <row r="6" spans="2:52" x14ac:dyDescent="0.35">
      <c r="B6" t="s">
        <v>11</v>
      </c>
      <c r="C6" s="22">
        <f>VLOOKUP($B6,$AD$4:$AE$10,2,FALSE)</f>
        <v>15</v>
      </c>
      <c r="D6" s="22">
        <f>VLOOKUP($B6,$AD$11:$AE$18,2,FALSE)</f>
        <v>15</v>
      </c>
      <c r="E6" s="24">
        <v>0</v>
      </c>
      <c r="F6" s="24">
        <v>0</v>
      </c>
      <c r="G6" s="24">
        <v>0</v>
      </c>
      <c r="H6" s="22">
        <f>VLOOKUP($B6,$AD$37:$AE$42,2,FALSE)</f>
        <v>10</v>
      </c>
      <c r="I6" s="22">
        <f>VLOOKUP($B6,$AD$43:$AE$49,2,FALSE)</f>
        <v>15</v>
      </c>
      <c r="J6" s="24">
        <v>0</v>
      </c>
      <c r="K6" s="24">
        <v>0</v>
      </c>
      <c r="L6" s="24">
        <v>0</v>
      </c>
      <c r="M6" s="24">
        <v>0</v>
      </c>
      <c r="N6" s="24">
        <f t="shared" si="0"/>
        <v>108570</v>
      </c>
      <c r="O6" s="40">
        <f t="shared" si="1"/>
        <v>542.85</v>
      </c>
      <c r="P6" s="42">
        <f t="shared" si="2"/>
        <v>36.190000000000005</v>
      </c>
      <c r="R6" s="13" t="s">
        <v>7</v>
      </c>
      <c r="S6" s="11">
        <v>100</v>
      </c>
      <c r="T6" s="15">
        <v>1.8</v>
      </c>
      <c r="U6" s="43">
        <f t="shared" si="3"/>
        <v>1.8000000000000002E-2</v>
      </c>
      <c r="AD6" t="s">
        <v>11</v>
      </c>
      <c r="AE6">
        <v>15</v>
      </c>
      <c r="AF6">
        <v>7.4999999999999997E-2</v>
      </c>
      <c r="AI6" t="s">
        <v>16</v>
      </c>
      <c r="AJ6" t="s">
        <v>73</v>
      </c>
      <c r="AK6">
        <v>121</v>
      </c>
      <c r="AL6">
        <v>175</v>
      </c>
      <c r="AM6">
        <v>150</v>
      </c>
      <c r="AN6">
        <v>270</v>
      </c>
      <c r="AO6">
        <v>294</v>
      </c>
      <c r="AP6">
        <v>269</v>
      </c>
      <c r="AQ6">
        <v>232</v>
      </c>
      <c r="AR6">
        <v>167</v>
      </c>
      <c r="AS6">
        <v>140</v>
      </c>
      <c r="AT6">
        <v>159</v>
      </c>
      <c r="AU6">
        <v>245</v>
      </c>
      <c r="AV6">
        <v>283</v>
      </c>
      <c r="AW6">
        <v>291</v>
      </c>
      <c r="AX6">
        <v>45</v>
      </c>
      <c r="AY6">
        <v>202</v>
      </c>
      <c r="AZ6">
        <f t="shared" ref="AZ6:AZ15" si="4">SUM(AK6:AY6)</f>
        <v>3043</v>
      </c>
    </row>
    <row r="7" spans="2:52" x14ac:dyDescent="0.35">
      <c r="B7" t="s">
        <v>12</v>
      </c>
      <c r="C7" s="22">
        <f>VLOOKUP($B7,$AD$4:$AE$10,2,FALSE)</f>
        <v>10</v>
      </c>
      <c r="D7" s="24">
        <v>0</v>
      </c>
      <c r="E7" s="24">
        <v>0</v>
      </c>
      <c r="F7" s="24">
        <v>0</v>
      </c>
      <c r="G7" s="22">
        <f>VLOOKUP($B7,$AD$30:$AE$36,2,FALSE)</f>
        <v>10</v>
      </c>
      <c r="H7" s="22">
        <f>VLOOKUP($B7,$AD$37:$AE$42,2,FALSE)</f>
        <v>10</v>
      </c>
      <c r="I7" s="22">
        <f>VLOOKUP($B7,$AD$43:$AE$49,2,FALSE)</f>
        <v>10</v>
      </c>
      <c r="J7" s="24">
        <v>0</v>
      </c>
      <c r="K7" s="24">
        <v>0</v>
      </c>
      <c r="L7" s="24">
        <v>0</v>
      </c>
      <c r="M7" s="24">
        <v>0</v>
      </c>
      <c r="N7" s="24">
        <f t="shared" si="0"/>
        <v>59130</v>
      </c>
      <c r="O7" s="40">
        <f t="shared" si="1"/>
        <v>236.52</v>
      </c>
      <c r="P7" s="42">
        <f t="shared" si="2"/>
        <v>15.768000000000001</v>
      </c>
      <c r="R7" s="13" t="s">
        <v>11</v>
      </c>
      <c r="S7" s="11">
        <v>100</v>
      </c>
      <c r="T7" s="15">
        <v>0.5</v>
      </c>
      <c r="U7" s="43">
        <f t="shared" si="3"/>
        <v>5.0000000000000001E-3</v>
      </c>
      <c r="AD7" t="s">
        <v>12</v>
      </c>
      <c r="AE7">
        <v>10</v>
      </c>
      <c r="AF7">
        <v>0.04</v>
      </c>
      <c r="AI7" t="s">
        <v>21</v>
      </c>
      <c r="AJ7" t="s">
        <v>22</v>
      </c>
      <c r="AK7">
        <v>503</v>
      </c>
      <c r="AL7">
        <v>452</v>
      </c>
      <c r="AM7">
        <v>378</v>
      </c>
      <c r="AN7">
        <v>396</v>
      </c>
      <c r="AO7">
        <v>216</v>
      </c>
      <c r="AP7">
        <v>570</v>
      </c>
      <c r="AQ7">
        <v>426</v>
      </c>
      <c r="AR7">
        <v>412</v>
      </c>
      <c r="AS7">
        <v>414</v>
      </c>
      <c r="AT7">
        <v>362</v>
      </c>
      <c r="AU7">
        <v>351</v>
      </c>
      <c r="AV7">
        <v>403</v>
      </c>
      <c r="AW7">
        <v>426</v>
      </c>
      <c r="AX7">
        <v>19</v>
      </c>
      <c r="AY7">
        <v>388</v>
      </c>
      <c r="AZ7">
        <f t="shared" si="4"/>
        <v>5716</v>
      </c>
    </row>
    <row r="8" spans="2:52" x14ac:dyDescent="0.35">
      <c r="B8" t="s">
        <v>13</v>
      </c>
      <c r="C8" s="22">
        <f>VLOOKUP($B8,$AD$4:$AE$10,2,FALSE)</f>
        <v>200</v>
      </c>
      <c r="D8" s="24">
        <v>0</v>
      </c>
      <c r="E8" s="24">
        <v>0</v>
      </c>
      <c r="F8" s="24">
        <v>0</v>
      </c>
      <c r="G8" s="24">
        <v>0</v>
      </c>
      <c r="H8" s="22">
        <f>VLOOKUP($B8,$AD$37:$AE$42,2,FALSE)</f>
        <v>200</v>
      </c>
      <c r="I8" s="22">
        <f>VLOOKUP($B8,$AD$43:$AE$49,2,FALSE)</f>
        <v>200</v>
      </c>
      <c r="J8" s="24">
        <v>0</v>
      </c>
      <c r="K8" s="24">
        <v>0</v>
      </c>
      <c r="L8" s="24">
        <v>0</v>
      </c>
      <c r="M8" s="24">
        <v>0</v>
      </c>
      <c r="N8" s="24">
        <f t="shared" si="0"/>
        <v>961200</v>
      </c>
      <c r="O8" s="40">
        <f t="shared" si="1"/>
        <v>3844.8</v>
      </c>
      <c r="P8" s="42">
        <f t="shared" si="2"/>
        <v>256.32</v>
      </c>
      <c r="R8" s="13" t="s">
        <v>53</v>
      </c>
      <c r="S8" s="11">
        <v>1000</v>
      </c>
      <c r="T8" s="15">
        <v>3.5</v>
      </c>
      <c r="U8" s="43">
        <f t="shared" si="3"/>
        <v>3.5000000000000001E-3</v>
      </c>
      <c r="AD8" t="s">
        <v>13</v>
      </c>
      <c r="AE8">
        <v>200</v>
      </c>
      <c r="AF8">
        <v>0.8</v>
      </c>
      <c r="AI8" t="s">
        <v>25</v>
      </c>
      <c r="AJ8" t="s">
        <v>26</v>
      </c>
      <c r="AK8">
        <v>115</v>
      </c>
      <c r="AL8">
        <v>95</v>
      </c>
      <c r="AM8">
        <v>52</v>
      </c>
      <c r="AN8">
        <v>145</v>
      </c>
      <c r="AO8">
        <v>0</v>
      </c>
      <c r="AP8">
        <v>110</v>
      </c>
      <c r="AQ8">
        <v>104</v>
      </c>
      <c r="AR8">
        <v>83</v>
      </c>
      <c r="AS8">
        <v>89</v>
      </c>
      <c r="AT8">
        <v>74</v>
      </c>
      <c r="AU8">
        <v>79</v>
      </c>
      <c r="AV8">
        <v>78</v>
      </c>
      <c r="AW8">
        <v>86</v>
      </c>
      <c r="AX8">
        <v>46</v>
      </c>
      <c r="AY8">
        <v>61</v>
      </c>
      <c r="AZ8">
        <f t="shared" si="4"/>
        <v>1217</v>
      </c>
    </row>
    <row r="9" spans="2:52" x14ac:dyDescent="0.35">
      <c r="B9" t="s">
        <v>14</v>
      </c>
      <c r="C9" s="22">
        <f>VLOOKUP($B9,$AD$4:$AE$10,2,FALSE)</f>
        <v>20</v>
      </c>
      <c r="D9" s="24">
        <v>0</v>
      </c>
      <c r="E9" s="22">
        <f>VLOOKUP($B9,$AD$19:$AE$24,2,FALSE)</f>
        <v>40</v>
      </c>
      <c r="F9" s="22">
        <f>VLOOKUP($B9,$AD$25:$AE$29,2,FALSE)</f>
        <v>40</v>
      </c>
      <c r="G9" s="22">
        <f>VLOOKUP($B9,$AD$30:$AE$36,2,FALSE)</f>
        <v>40</v>
      </c>
      <c r="H9" s="24">
        <v>0</v>
      </c>
      <c r="I9" s="22">
        <f>VLOOKUP($B9,$AD$43:$AE$49,2,FALSE)</f>
        <v>40</v>
      </c>
      <c r="J9" s="24">
        <v>0</v>
      </c>
      <c r="K9" s="22">
        <f>VLOOKUP($B9,$AD$56:$AE$60,2,FALSE)</f>
        <v>80</v>
      </c>
      <c r="L9" s="24">
        <v>0</v>
      </c>
      <c r="M9" s="22">
        <f>VLOOKUP($B9,$AD$67:$AE$73,2,FALSE)</f>
        <v>40</v>
      </c>
      <c r="N9" s="24">
        <f t="shared" si="0"/>
        <v>519960</v>
      </c>
      <c r="O9" s="40">
        <f t="shared" si="1"/>
        <v>5199.6000000000004</v>
      </c>
      <c r="P9" s="42">
        <f t="shared" si="2"/>
        <v>346.64000000000004</v>
      </c>
      <c r="R9" s="13" t="s">
        <v>19</v>
      </c>
      <c r="S9" s="11">
        <v>1000</v>
      </c>
      <c r="T9" s="15">
        <v>2</v>
      </c>
      <c r="U9" s="43">
        <f t="shared" si="3"/>
        <v>2E-3</v>
      </c>
      <c r="AD9" t="s">
        <v>14</v>
      </c>
      <c r="AE9">
        <v>20</v>
      </c>
      <c r="AF9">
        <v>0.2</v>
      </c>
      <c r="AI9" t="s">
        <v>29</v>
      </c>
      <c r="AJ9" t="s">
        <v>30</v>
      </c>
      <c r="AK9">
        <v>0</v>
      </c>
      <c r="AL9">
        <v>0</v>
      </c>
      <c r="AM9">
        <v>0</v>
      </c>
      <c r="AN9">
        <v>0</v>
      </c>
      <c r="AO9">
        <v>23</v>
      </c>
      <c r="AP9">
        <v>20</v>
      </c>
      <c r="AQ9">
        <v>16</v>
      </c>
      <c r="AR9">
        <v>2</v>
      </c>
      <c r="AS9">
        <v>26</v>
      </c>
      <c r="AT9">
        <v>129</v>
      </c>
      <c r="AU9">
        <v>173</v>
      </c>
      <c r="AV9">
        <v>191</v>
      </c>
      <c r="AW9">
        <v>247</v>
      </c>
      <c r="AX9">
        <v>79</v>
      </c>
      <c r="AY9">
        <v>201</v>
      </c>
      <c r="AZ9">
        <f t="shared" si="4"/>
        <v>1107</v>
      </c>
    </row>
    <row r="10" spans="2:52" x14ac:dyDescent="0.35">
      <c r="B10" t="s">
        <v>15</v>
      </c>
      <c r="C10" s="22">
        <f>VLOOKUP($B10,$AD$4:$AE$10,2,FALSE)</f>
        <v>80</v>
      </c>
      <c r="D10" s="22">
        <f>VLOOKUP($B10,$AD$11:$AE$18,2,FALSE)</f>
        <v>80</v>
      </c>
      <c r="E10" s="22">
        <f>VLOOKUP($B10,$AD$19:$AE$24,2,FALSE)</f>
        <v>80</v>
      </c>
      <c r="F10" s="22">
        <f>VLOOKUP($B10,$AD$25:$AE$29,2,FALSE)</f>
        <v>80</v>
      </c>
      <c r="G10" s="22">
        <f>VLOOKUP($B10,$AD$30:$AE$36,2,FALSE)</f>
        <v>80</v>
      </c>
      <c r="H10" s="22">
        <f>VLOOKUP($B10,$AD$37:$AE$42,2,FALSE)</f>
        <v>80</v>
      </c>
      <c r="I10" s="22">
        <f>VLOOKUP($B10,$AD$43:$AE$49,2,FALSE)</f>
        <v>80</v>
      </c>
      <c r="J10" s="22">
        <f>VLOOKUP($B10,$AD$50:$AE$55,2,FALSE)</f>
        <v>80</v>
      </c>
      <c r="K10" s="24">
        <v>0</v>
      </c>
      <c r="L10" s="22">
        <f>VLOOKUP($B10,$AD$61:$AE$66,2,FALSE)</f>
        <v>80</v>
      </c>
      <c r="M10" s="22">
        <f>VLOOKUP($B10,$AD$67:$AE$73,2,FALSE)</f>
        <v>80</v>
      </c>
      <c r="N10" s="24">
        <f t="shared" si="0"/>
        <v>1648720</v>
      </c>
      <c r="O10" s="40">
        <f t="shared" si="1"/>
        <v>6594.88</v>
      </c>
      <c r="P10" s="42">
        <f t="shared" si="2"/>
        <v>439.65866666666665</v>
      </c>
      <c r="R10" s="13" t="s">
        <v>54</v>
      </c>
      <c r="S10" s="11">
        <v>1000</v>
      </c>
      <c r="T10" s="15">
        <v>3.5</v>
      </c>
      <c r="U10" s="43">
        <f t="shared" si="3"/>
        <v>3.5000000000000001E-3</v>
      </c>
      <c r="AD10" t="s">
        <v>15</v>
      </c>
      <c r="AE10">
        <v>80</v>
      </c>
      <c r="AF10">
        <v>0.32000000000000006</v>
      </c>
      <c r="AI10" t="s">
        <v>34</v>
      </c>
      <c r="AJ10" t="s">
        <v>74</v>
      </c>
      <c r="AK10">
        <v>300</v>
      </c>
      <c r="AL10">
        <v>275</v>
      </c>
      <c r="AM10">
        <v>126</v>
      </c>
      <c r="AN10">
        <v>184</v>
      </c>
      <c r="AO10">
        <v>0</v>
      </c>
      <c r="AP10">
        <v>173</v>
      </c>
      <c r="AQ10">
        <v>117</v>
      </c>
      <c r="AR10">
        <v>117</v>
      </c>
      <c r="AS10">
        <v>121</v>
      </c>
      <c r="AT10">
        <v>59</v>
      </c>
      <c r="AU10">
        <v>75</v>
      </c>
      <c r="AV10">
        <v>73</v>
      </c>
      <c r="AW10">
        <v>69</v>
      </c>
      <c r="AX10">
        <v>96</v>
      </c>
      <c r="AY10">
        <v>48</v>
      </c>
      <c r="AZ10">
        <f t="shared" si="4"/>
        <v>1833</v>
      </c>
    </row>
    <row r="11" spans="2:52" x14ac:dyDescent="0.35">
      <c r="B11" t="s">
        <v>18</v>
      </c>
      <c r="C11" s="24">
        <v>0</v>
      </c>
      <c r="D11" s="22">
        <f>VLOOKUP($B11,$AD$11:$AE$18,2,FALSE)</f>
        <v>50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f t="shared" si="0"/>
        <v>152150</v>
      </c>
      <c r="O11" s="40">
        <f t="shared" si="1"/>
        <v>760.75</v>
      </c>
      <c r="P11" s="42">
        <f t="shared" si="2"/>
        <v>50.716666666666669</v>
      </c>
      <c r="R11" s="13" t="s">
        <v>15</v>
      </c>
      <c r="S11" s="11">
        <v>100</v>
      </c>
      <c r="T11" s="15">
        <v>0.4</v>
      </c>
      <c r="U11" s="43">
        <f t="shared" si="3"/>
        <v>4.0000000000000001E-3</v>
      </c>
      <c r="AB11" t="s">
        <v>16</v>
      </c>
      <c r="AC11" t="s">
        <v>17</v>
      </c>
      <c r="AD11" t="s">
        <v>18</v>
      </c>
      <c r="AE11">
        <v>50</v>
      </c>
      <c r="AF11">
        <v>0.25</v>
      </c>
      <c r="AG11">
        <v>1.0385000000000002</v>
      </c>
      <c r="AI11" t="s">
        <v>36</v>
      </c>
      <c r="AJ11" t="s">
        <v>37</v>
      </c>
      <c r="AK11">
        <v>302</v>
      </c>
      <c r="AL11">
        <v>281</v>
      </c>
      <c r="AM11">
        <v>137</v>
      </c>
      <c r="AN11">
        <v>183</v>
      </c>
      <c r="AO11">
        <v>48</v>
      </c>
      <c r="AP11">
        <v>176</v>
      </c>
      <c r="AQ11">
        <v>169</v>
      </c>
      <c r="AR11">
        <v>119</v>
      </c>
      <c r="AS11">
        <v>96</v>
      </c>
      <c r="AT11">
        <v>85</v>
      </c>
      <c r="AU11">
        <v>77</v>
      </c>
      <c r="AV11">
        <v>110</v>
      </c>
      <c r="AW11">
        <v>119</v>
      </c>
      <c r="AX11">
        <v>37</v>
      </c>
      <c r="AY11">
        <v>52</v>
      </c>
      <c r="AZ11">
        <f t="shared" si="4"/>
        <v>1991</v>
      </c>
    </row>
    <row r="12" spans="2:52" x14ac:dyDescent="0.35">
      <c r="B12" t="s">
        <v>53</v>
      </c>
      <c r="C12" s="24">
        <v>0</v>
      </c>
      <c r="D12" s="22">
        <f>VLOOKUP($B12,$AD$11:$AE$18,2,FALSE)</f>
        <v>30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f t="shared" si="0"/>
        <v>91290</v>
      </c>
      <c r="O12" s="40">
        <f t="shared" si="1"/>
        <v>319.51499999999999</v>
      </c>
      <c r="P12" s="42">
        <f t="shared" si="2"/>
        <v>21.300999999999998</v>
      </c>
      <c r="R12" s="13" t="s">
        <v>14</v>
      </c>
      <c r="S12" s="11">
        <v>100</v>
      </c>
      <c r="T12" s="15">
        <v>1</v>
      </c>
      <c r="U12" s="43">
        <f t="shared" si="3"/>
        <v>0.01</v>
      </c>
      <c r="AD12" t="s">
        <v>9</v>
      </c>
      <c r="AE12">
        <v>0.5</v>
      </c>
      <c r="AF12">
        <v>0.1</v>
      </c>
      <c r="AI12" t="s">
        <v>38</v>
      </c>
      <c r="AJ12" t="s">
        <v>39</v>
      </c>
      <c r="AK12">
        <v>206</v>
      </c>
      <c r="AL12">
        <v>163</v>
      </c>
      <c r="AM12">
        <v>133</v>
      </c>
      <c r="AN12">
        <v>149</v>
      </c>
      <c r="AO12">
        <v>4</v>
      </c>
      <c r="AP12">
        <v>159</v>
      </c>
      <c r="AQ12">
        <v>134</v>
      </c>
      <c r="AR12">
        <v>111</v>
      </c>
      <c r="AS12">
        <v>97</v>
      </c>
      <c r="AT12">
        <v>93</v>
      </c>
      <c r="AU12">
        <v>95</v>
      </c>
      <c r="AV12">
        <v>112</v>
      </c>
      <c r="AW12">
        <v>85</v>
      </c>
      <c r="AX12">
        <v>52</v>
      </c>
      <c r="AY12">
        <v>77</v>
      </c>
      <c r="AZ12">
        <f t="shared" si="4"/>
        <v>1670</v>
      </c>
    </row>
    <row r="13" spans="2:52" x14ac:dyDescent="0.35">
      <c r="B13" t="s">
        <v>19</v>
      </c>
      <c r="C13" s="24">
        <v>0</v>
      </c>
      <c r="D13" s="22">
        <f>VLOOKUP($B13,$AD$11:$AE$18,2,FALSE)</f>
        <v>20</v>
      </c>
      <c r="E13" s="22">
        <f>VLOOKUP($B13,$AD$19:$AE$24,2,FALSE)</f>
        <v>20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f t="shared" si="0"/>
        <v>175180</v>
      </c>
      <c r="O13" s="40">
        <f t="shared" si="1"/>
        <v>350.36</v>
      </c>
      <c r="P13" s="42">
        <f t="shared" si="2"/>
        <v>23.357333333333333</v>
      </c>
      <c r="R13" s="13" t="s">
        <v>23</v>
      </c>
      <c r="S13" s="11">
        <v>1000</v>
      </c>
      <c r="T13" s="15">
        <v>6</v>
      </c>
      <c r="U13" s="43">
        <f t="shared" si="3"/>
        <v>6.0000000000000001E-3</v>
      </c>
      <c r="AD13" t="s">
        <v>11</v>
      </c>
      <c r="AE13">
        <v>15</v>
      </c>
      <c r="AF13">
        <v>7.4999999999999997E-2</v>
      </c>
      <c r="AI13" t="s">
        <v>43</v>
      </c>
      <c r="AJ13" t="s">
        <v>44</v>
      </c>
      <c r="AK13">
        <v>0</v>
      </c>
      <c r="AL13">
        <v>0</v>
      </c>
      <c r="AM13">
        <v>0</v>
      </c>
      <c r="AN13">
        <v>0</v>
      </c>
      <c r="AO13">
        <v>5</v>
      </c>
      <c r="AP13">
        <v>14</v>
      </c>
      <c r="AQ13">
        <v>8</v>
      </c>
      <c r="AR13">
        <v>2</v>
      </c>
      <c r="AS13">
        <v>15</v>
      </c>
      <c r="AT13">
        <v>57</v>
      </c>
      <c r="AU13">
        <v>80</v>
      </c>
      <c r="AV13">
        <v>50</v>
      </c>
      <c r="AW13">
        <v>74</v>
      </c>
      <c r="AX13">
        <v>6</v>
      </c>
      <c r="AY13">
        <v>65</v>
      </c>
      <c r="AZ13">
        <f t="shared" si="4"/>
        <v>376</v>
      </c>
    </row>
    <row r="14" spans="2:52" x14ac:dyDescent="0.35">
      <c r="B14" t="s">
        <v>20</v>
      </c>
      <c r="C14" s="24">
        <v>0</v>
      </c>
      <c r="D14" s="22">
        <f>VLOOKUP($B14,$AD$11:$AE$18,2,FALSE)</f>
        <v>30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f t="shared" si="0"/>
        <v>91290</v>
      </c>
      <c r="O14" s="40">
        <f t="shared" si="1"/>
        <v>292.12799999999999</v>
      </c>
      <c r="P14" s="42">
        <f t="shared" si="2"/>
        <v>19.475199999999997</v>
      </c>
      <c r="R14" s="13" t="s">
        <v>12</v>
      </c>
      <c r="S14" s="11">
        <v>1000</v>
      </c>
      <c r="T14" s="15">
        <v>4</v>
      </c>
      <c r="U14" s="43">
        <f t="shared" si="3"/>
        <v>4.0000000000000001E-3</v>
      </c>
      <c r="AD14" t="s">
        <v>53</v>
      </c>
      <c r="AE14">
        <v>30</v>
      </c>
      <c r="AF14">
        <v>0.105</v>
      </c>
      <c r="AI14" t="s">
        <v>46</v>
      </c>
      <c r="AJ14" t="s">
        <v>47</v>
      </c>
      <c r="AK14">
        <v>81</v>
      </c>
      <c r="AL14">
        <v>77</v>
      </c>
      <c r="AM14">
        <v>87</v>
      </c>
      <c r="AN14">
        <v>106</v>
      </c>
      <c r="AO14">
        <v>48</v>
      </c>
      <c r="AP14">
        <v>111</v>
      </c>
      <c r="AQ14">
        <v>100</v>
      </c>
      <c r="AR14">
        <v>90</v>
      </c>
      <c r="AS14">
        <v>78</v>
      </c>
      <c r="AT14">
        <v>96</v>
      </c>
      <c r="AU14">
        <v>103</v>
      </c>
      <c r="AV14">
        <v>101</v>
      </c>
      <c r="AW14">
        <v>100</v>
      </c>
      <c r="AX14">
        <v>52</v>
      </c>
      <c r="AY14">
        <v>95</v>
      </c>
      <c r="AZ14">
        <f t="shared" si="4"/>
        <v>1325</v>
      </c>
    </row>
    <row r="15" spans="2:52" x14ac:dyDescent="0.35">
      <c r="B15" t="s">
        <v>54</v>
      </c>
      <c r="C15" s="24">
        <v>0</v>
      </c>
      <c r="D15" s="22">
        <f>VLOOKUP($B15,$AD$11:$AE$18,2,FALSE)</f>
        <v>15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2">
        <f>VLOOKUP($B15,$AD$61:$AE$66,2,FALSE)</f>
        <v>15</v>
      </c>
      <c r="M15" s="22">
        <f>VLOOKUP($B15,$AD$67:$AE$73,2,FALSE)</f>
        <v>15</v>
      </c>
      <c r="N15" s="24">
        <f t="shared" si="0"/>
        <v>91395</v>
      </c>
      <c r="O15" s="40">
        <f t="shared" si="1"/>
        <v>319.88249999999999</v>
      </c>
      <c r="P15" s="42">
        <f t="shared" si="2"/>
        <v>21.325499999999998</v>
      </c>
      <c r="R15" s="13" t="s">
        <v>26</v>
      </c>
      <c r="S15" s="11">
        <v>100</v>
      </c>
      <c r="T15" s="15">
        <v>1.5</v>
      </c>
      <c r="U15" s="43">
        <f t="shared" si="3"/>
        <v>1.4999999999999999E-2</v>
      </c>
      <c r="AD15" t="s">
        <v>19</v>
      </c>
      <c r="AE15">
        <v>20</v>
      </c>
      <c r="AF15">
        <v>0.04</v>
      </c>
      <c r="AI15" t="s">
        <v>49</v>
      </c>
      <c r="AJ15" t="s">
        <v>50</v>
      </c>
      <c r="AK15">
        <v>141</v>
      </c>
      <c r="AL15">
        <v>148</v>
      </c>
      <c r="AM15">
        <v>137</v>
      </c>
      <c r="AN15">
        <v>193</v>
      </c>
      <c r="AO15">
        <v>0</v>
      </c>
      <c r="AP15">
        <v>261</v>
      </c>
      <c r="AQ15">
        <v>215</v>
      </c>
      <c r="AR15">
        <v>199</v>
      </c>
      <c r="AS15">
        <v>133</v>
      </c>
      <c r="AT15">
        <v>36</v>
      </c>
      <c r="AU15">
        <v>47</v>
      </c>
      <c r="AV15">
        <v>36</v>
      </c>
      <c r="AW15">
        <v>31</v>
      </c>
      <c r="AX15">
        <v>112</v>
      </c>
      <c r="AY15">
        <v>36</v>
      </c>
      <c r="AZ15">
        <f t="shared" si="4"/>
        <v>1725</v>
      </c>
    </row>
    <row r="16" spans="2:52" x14ac:dyDescent="0.35">
      <c r="B16" t="s">
        <v>23</v>
      </c>
      <c r="C16" s="24">
        <v>0</v>
      </c>
      <c r="D16" s="24">
        <v>0</v>
      </c>
      <c r="E16" s="22">
        <f>VLOOKUP($B16,$AD$19:$AE$24,2,FALSE)</f>
        <v>150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f t="shared" si="0"/>
        <v>857400</v>
      </c>
      <c r="O16" s="40">
        <f t="shared" si="1"/>
        <v>5144.4000000000005</v>
      </c>
      <c r="P16" s="42">
        <f t="shared" si="2"/>
        <v>342.96000000000004</v>
      </c>
      <c r="R16" s="13" t="s">
        <v>27</v>
      </c>
      <c r="S16" s="11">
        <v>1000</v>
      </c>
      <c r="T16" s="15">
        <v>4</v>
      </c>
      <c r="U16" s="43">
        <f t="shared" si="3"/>
        <v>4.0000000000000001E-3</v>
      </c>
      <c r="AD16" t="s">
        <v>20</v>
      </c>
      <c r="AE16">
        <v>30</v>
      </c>
      <c r="AF16">
        <v>9.6000000000000002E-2</v>
      </c>
    </row>
    <row r="17" spans="2:36" x14ac:dyDescent="0.35">
      <c r="B17" t="s">
        <v>24</v>
      </c>
      <c r="C17" s="24">
        <v>0</v>
      </c>
      <c r="D17" s="24">
        <v>0</v>
      </c>
      <c r="E17" s="22">
        <f>VLOOKUP($B17,$AD$19:$AE$24,2,FALSE)</f>
        <v>30</v>
      </c>
      <c r="F17" s="24">
        <v>0</v>
      </c>
      <c r="G17" s="24">
        <v>0</v>
      </c>
      <c r="H17" s="24">
        <v>0</v>
      </c>
      <c r="I17" s="24">
        <v>0</v>
      </c>
      <c r="J17" s="22">
        <f>VLOOKUP($B17,$AD$50:$AE$55,2,FALSE)</f>
        <v>30</v>
      </c>
      <c r="K17" s="22">
        <f>VLOOKUP($B17,$AD$56:$AE$60,2,FALSE)</f>
        <v>30</v>
      </c>
      <c r="L17" s="22">
        <f>VLOOKUP($B17,$AD$61:$AE$66,2,FALSE)</f>
        <v>30</v>
      </c>
      <c r="M17" s="22">
        <f>VLOOKUP($B17,$AD$67:$AE$73,2,FALSE)</f>
        <v>30</v>
      </c>
      <c r="N17" s="24">
        <f t="shared" si="0"/>
        <v>324360</v>
      </c>
      <c r="O17" s="40">
        <f t="shared" si="1"/>
        <v>778.46399999999994</v>
      </c>
      <c r="P17" s="42">
        <f t="shared" si="2"/>
        <v>51.897599999999997</v>
      </c>
      <c r="R17" s="13" t="s">
        <v>33</v>
      </c>
      <c r="S17" s="11">
        <v>1000</v>
      </c>
      <c r="T17" s="15">
        <v>5</v>
      </c>
      <c r="U17" s="43">
        <f t="shared" si="3"/>
        <v>5.0000000000000001E-3</v>
      </c>
      <c r="AD17" t="s">
        <v>15</v>
      </c>
      <c r="AE17">
        <v>80</v>
      </c>
      <c r="AF17">
        <v>0.32000000000000006</v>
      </c>
    </row>
    <row r="18" spans="2:36" x14ac:dyDescent="0.35">
      <c r="B18" t="s">
        <v>33</v>
      </c>
      <c r="C18" s="24">
        <v>0</v>
      </c>
      <c r="D18" s="24">
        <v>0</v>
      </c>
      <c r="E18" s="22">
        <f>VLOOKUP($B18,$AD$19:$AE$24,2,FALSE)</f>
        <v>200</v>
      </c>
      <c r="F18" s="24">
        <v>0</v>
      </c>
      <c r="G18" s="22">
        <f>VLOOKUP($B18,$AD$30:$AE$36,2,FALSE)</f>
        <v>50</v>
      </c>
      <c r="H18" s="24">
        <v>0</v>
      </c>
      <c r="I18" s="24">
        <v>0</v>
      </c>
      <c r="J18" s="24">
        <v>0</v>
      </c>
      <c r="K18" s="22">
        <f>VLOOKUP($B18,$AD$56:$AE$60,2,FALSE)</f>
        <v>200</v>
      </c>
      <c r="L18" s="24">
        <v>0</v>
      </c>
      <c r="M18" s="22">
        <f>VLOOKUP($B18,$AD$67:$AE$73,2,FALSE)</f>
        <v>200</v>
      </c>
      <c r="N18" s="24">
        <f t="shared" si="0"/>
        <v>1618750</v>
      </c>
      <c r="O18" s="40">
        <f t="shared" si="1"/>
        <v>8093.75</v>
      </c>
      <c r="P18" s="42">
        <f t="shared" si="2"/>
        <v>539.58333333333337</v>
      </c>
      <c r="R18" s="13" t="s">
        <v>40</v>
      </c>
      <c r="S18" s="11">
        <v>1000</v>
      </c>
      <c r="T18" s="15">
        <v>8</v>
      </c>
      <c r="U18" s="43">
        <f t="shared" si="3"/>
        <v>8.0000000000000002E-3</v>
      </c>
      <c r="AD18" t="s">
        <v>54</v>
      </c>
      <c r="AE18">
        <v>15</v>
      </c>
      <c r="AF18">
        <v>5.2499999999999998E-2</v>
      </c>
    </row>
    <row r="19" spans="2:36" x14ac:dyDescent="0.35">
      <c r="B19" t="s">
        <v>26</v>
      </c>
      <c r="C19" s="24">
        <v>0</v>
      </c>
      <c r="D19" s="24">
        <v>0</v>
      </c>
      <c r="E19" s="24">
        <v>0</v>
      </c>
      <c r="F19" s="22">
        <f>VLOOKUP($B19,$AD$25:$AE$29,2,FALSE)</f>
        <v>200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f t="shared" si="0"/>
        <v>243400</v>
      </c>
      <c r="O19" s="40">
        <f t="shared" si="1"/>
        <v>3651</v>
      </c>
      <c r="P19" s="42">
        <f t="shared" si="2"/>
        <v>243.4</v>
      </c>
      <c r="R19" s="13" t="s">
        <v>41</v>
      </c>
      <c r="S19" s="11">
        <v>1000</v>
      </c>
      <c r="T19" s="15">
        <v>3</v>
      </c>
      <c r="U19" s="43">
        <f t="shared" si="3"/>
        <v>3.0000000000000001E-3</v>
      </c>
      <c r="AB19" t="s">
        <v>21</v>
      </c>
      <c r="AC19" t="s">
        <v>22</v>
      </c>
      <c r="AD19" t="s">
        <v>23</v>
      </c>
      <c r="AE19">
        <v>150</v>
      </c>
      <c r="AF19">
        <v>0.89999999999999991</v>
      </c>
      <c r="AG19">
        <v>2.7320000000000002</v>
      </c>
    </row>
    <row r="20" spans="2:36" x14ac:dyDescent="0.35">
      <c r="B20" t="s">
        <v>27</v>
      </c>
      <c r="C20" s="24">
        <v>0</v>
      </c>
      <c r="D20" s="24">
        <v>0</v>
      </c>
      <c r="E20" s="24">
        <v>0</v>
      </c>
      <c r="F20" s="22">
        <f>VLOOKUP($B20,$AD$25:$AE$29,2,FALSE)</f>
        <v>200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f t="shared" si="0"/>
        <v>243400</v>
      </c>
      <c r="O20" s="40">
        <f t="shared" si="1"/>
        <v>973.6</v>
      </c>
      <c r="P20" s="42">
        <f t="shared" si="2"/>
        <v>64.906666666666666</v>
      </c>
      <c r="R20" s="13" t="s">
        <v>42</v>
      </c>
      <c r="S20" s="11">
        <v>1000</v>
      </c>
      <c r="T20" s="15">
        <v>3</v>
      </c>
      <c r="U20" s="43">
        <f t="shared" si="3"/>
        <v>3.0000000000000001E-3</v>
      </c>
      <c r="AD20" t="s">
        <v>14</v>
      </c>
      <c r="AE20">
        <v>40</v>
      </c>
      <c r="AF20">
        <v>0.4</v>
      </c>
    </row>
    <row r="21" spans="2:36" x14ac:dyDescent="0.35">
      <c r="B21" t="s">
        <v>28</v>
      </c>
      <c r="C21" s="24">
        <v>0</v>
      </c>
      <c r="D21" s="24">
        <v>0</v>
      </c>
      <c r="E21" s="24">
        <v>0</v>
      </c>
      <c r="F21" s="22">
        <f>VLOOKUP($B21,$AD$25:$AE$29,2,FALSE)</f>
        <v>20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f t="shared" si="0"/>
        <v>24340</v>
      </c>
      <c r="O21" s="40">
        <f t="shared" si="1"/>
        <v>438.12000000000006</v>
      </c>
      <c r="P21" s="42">
        <f t="shared" si="2"/>
        <v>29.208000000000006</v>
      </c>
      <c r="R21" s="13" t="s">
        <v>55</v>
      </c>
      <c r="S21" s="11">
        <v>1000</v>
      </c>
      <c r="T21" s="15">
        <v>10</v>
      </c>
      <c r="U21" s="43">
        <f t="shared" si="3"/>
        <v>0.01</v>
      </c>
      <c r="AD21" t="s">
        <v>19</v>
      </c>
      <c r="AE21">
        <v>20</v>
      </c>
      <c r="AF21">
        <v>0.04</v>
      </c>
    </row>
    <row r="22" spans="2:36" x14ac:dyDescent="0.35">
      <c r="B22" t="s">
        <v>31</v>
      </c>
      <c r="C22" s="24">
        <v>0</v>
      </c>
      <c r="D22" s="24">
        <v>0</v>
      </c>
      <c r="E22" s="24">
        <v>0</v>
      </c>
      <c r="F22" s="24">
        <v>0</v>
      </c>
      <c r="G22" s="22">
        <f>VLOOKUP($B22,$AD$30:$AE$36,2,FALSE)</f>
        <v>50</v>
      </c>
      <c r="H22" s="24">
        <v>0</v>
      </c>
      <c r="I22" s="22">
        <f>VLOOKUP($B22,$AD$43:$AE$49,2,FALSE)</f>
        <v>50</v>
      </c>
      <c r="J22" s="24">
        <v>0</v>
      </c>
      <c r="K22" s="24">
        <v>0</v>
      </c>
      <c r="L22" s="24">
        <v>0</v>
      </c>
      <c r="M22" s="24">
        <v>0</v>
      </c>
      <c r="N22" s="24">
        <f t="shared" si="0"/>
        <v>154900</v>
      </c>
      <c r="O22" s="40">
        <f t="shared" si="1"/>
        <v>1006.8499999999999</v>
      </c>
      <c r="P22" s="42">
        <f t="shared" si="2"/>
        <v>67.123333333333321</v>
      </c>
      <c r="R22" s="13" t="s">
        <v>48</v>
      </c>
      <c r="S22" s="11">
        <v>1000</v>
      </c>
      <c r="T22" s="15">
        <v>7</v>
      </c>
      <c r="U22" s="43">
        <f t="shared" si="3"/>
        <v>7.0000000000000001E-3</v>
      </c>
      <c r="AD22" t="s">
        <v>24</v>
      </c>
      <c r="AE22">
        <v>30</v>
      </c>
      <c r="AF22">
        <v>7.1999999999999995E-2</v>
      </c>
    </row>
    <row r="23" spans="2:36" x14ac:dyDescent="0.35">
      <c r="B23" t="s">
        <v>32</v>
      </c>
      <c r="C23" s="24">
        <v>0</v>
      </c>
      <c r="D23" s="24">
        <v>0</v>
      </c>
      <c r="E23" s="24">
        <v>0</v>
      </c>
      <c r="F23" s="24">
        <v>0</v>
      </c>
      <c r="G23" s="22">
        <f>VLOOKUP($B23,$AD$30:$AE$36,2,FALSE)</f>
        <v>15</v>
      </c>
      <c r="H23" s="24">
        <v>0</v>
      </c>
      <c r="I23" s="24">
        <v>0</v>
      </c>
      <c r="J23" s="22">
        <f>VLOOKUP($B23,$AD$50:$AE$55,2,FALSE)</f>
        <v>20</v>
      </c>
      <c r="K23" s="24">
        <v>0</v>
      </c>
      <c r="L23" s="24">
        <v>0</v>
      </c>
      <c r="M23" s="24">
        <v>0</v>
      </c>
      <c r="N23" s="24">
        <f t="shared" si="0"/>
        <v>50005</v>
      </c>
      <c r="O23" s="40">
        <f t="shared" si="1"/>
        <v>250.02500000000001</v>
      </c>
      <c r="P23" s="42">
        <f t="shared" si="2"/>
        <v>16.668333333333333</v>
      </c>
      <c r="R23" s="1" t="s">
        <v>24</v>
      </c>
      <c r="S23" s="17">
        <v>1000</v>
      </c>
      <c r="T23" s="18">
        <v>2.4</v>
      </c>
      <c r="U23" s="43">
        <f t="shared" si="3"/>
        <v>2.3999999999999998E-3</v>
      </c>
      <c r="AD23" t="s">
        <v>33</v>
      </c>
      <c r="AE23">
        <v>200</v>
      </c>
      <c r="AF23">
        <v>1</v>
      </c>
      <c r="AJ23">
        <v>982</v>
      </c>
    </row>
    <row r="24" spans="2:36" x14ac:dyDescent="0.35">
      <c r="B24" t="s">
        <v>40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2">
        <f>VLOOKUP($B24,$AD$50:$AE$55,2,FALSE)</f>
        <v>80</v>
      </c>
      <c r="K24" s="24">
        <v>0</v>
      </c>
      <c r="L24" s="24">
        <v>0</v>
      </c>
      <c r="M24" s="24">
        <v>0</v>
      </c>
      <c r="N24" s="24">
        <f t="shared" si="0"/>
        <v>133600</v>
      </c>
      <c r="O24" s="40">
        <f t="shared" si="1"/>
        <v>1068.8</v>
      </c>
      <c r="P24" s="42">
        <f t="shared" si="2"/>
        <v>71.25333333333333</v>
      </c>
      <c r="R24" s="16" t="s">
        <v>20</v>
      </c>
      <c r="S24" s="17">
        <v>1000</v>
      </c>
      <c r="T24" s="18">
        <v>3.2</v>
      </c>
      <c r="U24" s="43">
        <f t="shared" si="3"/>
        <v>3.2000000000000002E-3</v>
      </c>
      <c r="AD24" t="s">
        <v>15</v>
      </c>
      <c r="AE24">
        <v>80</v>
      </c>
      <c r="AF24">
        <v>0.32000000000000006</v>
      </c>
      <c r="AJ24">
        <v>3043</v>
      </c>
    </row>
    <row r="25" spans="2:36" x14ac:dyDescent="0.35">
      <c r="B25" t="s">
        <v>41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2">
        <f>VLOOKUP($B25,$AD$50:$AE$55,2,FALSE)</f>
        <v>80</v>
      </c>
      <c r="K25" s="24">
        <v>0</v>
      </c>
      <c r="L25" s="24">
        <v>0</v>
      </c>
      <c r="M25" s="24">
        <v>0</v>
      </c>
      <c r="N25" s="24">
        <f t="shared" si="0"/>
        <v>133600</v>
      </c>
      <c r="O25" s="40">
        <f t="shared" si="1"/>
        <v>400.8</v>
      </c>
      <c r="P25" s="42">
        <f t="shared" si="2"/>
        <v>26.720000000000002</v>
      </c>
      <c r="R25" s="16" t="s">
        <v>13</v>
      </c>
      <c r="S25" s="17">
        <v>1000</v>
      </c>
      <c r="T25" s="18">
        <v>4</v>
      </c>
      <c r="U25" s="43">
        <f t="shared" si="3"/>
        <v>4.0000000000000001E-3</v>
      </c>
      <c r="AB25" t="s">
        <v>25</v>
      </c>
      <c r="AC25" t="s">
        <v>26</v>
      </c>
      <c r="AD25" t="s">
        <v>26</v>
      </c>
      <c r="AE25">
        <v>200</v>
      </c>
      <c r="AF25">
        <v>3</v>
      </c>
      <c r="AG25">
        <v>4.8800000000000008</v>
      </c>
      <c r="AJ25">
        <v>5716</v>
      </c>
    </row>
    <row r="26" spans="2:36" x14ac:dyDescent="0.35">
      <c r="B26" t="s">
        <v>42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2">
        <f>VLOOKUP($B26,$AD$50:$AE$55,2,FALSE)</f>
        <v>200</v>
      </c>
      <c r="K26" s="24">
        <v>0</v>
      </c>
      <c r="L26" s="24">
        <v>0</v>
      </c>
      <c r="M26" s="24">
        <v>0</v>
      </c>
      <c r="N26" s="24">
        <f t="shared" si="0"/>
        <v>334000</v>
      </c>
      <c r="O26" s="40">
        <f t="shared" si="1"/>
        <v>1002</v>
      </c>
      <c r="P26" s="42">
        <f t="shared" si="2"/>
        <v>66.8</v>
      </c>
      <c r="R26" s="16" t="s">
        <v>28</v>
      </c>
      <c r="S26" s="17">
        <v>100</v>
      </c>
      <c r="T26" s="18">
        <v>1.8</v>
      </c>
      <c r="U26" s="43">
        <f t="shared" si="3"/>
        <v>1.8000000000000002E-2</v>
      </c>
      <c r="AD26" t="s">
        <v>14</v>
      </c>
      <c r="AE26">
        <v>40</v>
      </c>
      <c r="AF26">
        <v>0.4</v>
      </c>
      <c r="AJ26">
        <v>1217</v>
      </c>
    </row>
    <row r="27" spans="2:36" x14ac:dyDescent="0.35">
      <c r="B27" t="s">
        <v>45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2">
        <f>VLOOKUP($B27,$AD$56:$AE$60,2,FALSE)</f>
        <v>80</v>
      </c>
      <c r="L27" s="24">
        <v>0</v>
      </c>
      <c r="M27" s="24">
        <v>0</v>
      </c>
      <c r="N27" s="24">
        <f t="shared" si="0"/>
        <v>30080</v>
      </c>
      <c r="O27" s="40">
        <f t="shared" si="1"/>
        <v>30.080000000000002</v>
      </c>
      <c r="P27" s="42">
        <f t="shared" si="2"/>
        <v>2.0053333333333336</v>
      </c>
      <c r="R27" s="16" t="s">
        <v>31</v>
      </c>
      <c r="S27" s="17">
        <v>1000</v>
      </c>
      <c r="T27" s="18">
        <v>6.5</v>
      </c>
      <c r="U27" s="43">
        <f t="shared" si="3"/>
        <v>6.4999999999999997E-3</v>
      </c>
      <c r="AD27" t="s">
        <v>27</v>
      </c>
      <c r="AE27">
        <v>200</v>
      </c>
      <c r="AF27">
        <v>0.8</v>
      </c>
      <c r="AJ27">
        <v>1107</v>
      </c>
    </row>
    <row r="28" spans="2:36" x14ac:dyDescent="0.35">
      <c r="B28" t="s">
        <v>48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2">
        <f>VLOOKUP($B28,$AD$61:$AE$66,2,FALSE)</f>
        <v>150</v>
      </c>
      <c r="M28" s="24">
        <v>0</v>
      </c>
      <c r="N28" s="24">
        <f t="shared" si="0"/>
        <v>198750</v>
      </c>
      <c r="O28" s="40">
        <f t="shared" si="1"/>
        <v>1391.25</v>
      </c>
      <c r="P28" s="42">
        <f t="shared" si="2"/>
        <v>92.75</v>
      </c>
      <c r="R28" s="16" t="s">
        <v>32</v>
      </c>
      <c r="S28" s="17">
        <v>100</v>
      </c>
      <c r="T28" s="18">
        <v>0.5</v>
      </c>
      <c r="U28" s="43">
        <f t="shared" si="3"/>
        <v>5.0000000000000001E-3</v>
      </c>
      <c r="AD28" t="s">
        <v>28</v>
      </c>
      <c r="AE28">
        <v>20</v>
      </c>
      <c r="AF28">
        <v>0.36000000000000004</v>
      </c>
      <c r="AJ28">
        <v>1833</v>
      </c>
    </row>
    <row r="29" spans="2:36" x14ac:dyDescent="0.35">
      <c r="B29" t="s">
        <v>55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2">
        <f>VLOOKUP($B29,$AD$67:$AE$73,2,FALSE)</f>
        <v>80</v>
      </c>
      <c r="N29" s="24">
        <f t="shared" si="0"/>
        <v>138000</v>
      </c>
      <c r="O29" s="40">
        <f t="shared" si="1"/>
        <v>1380</v>
      </c>
      <c r="P29" s="42">
        <f t="shared" si="2"/>
        <v>92</v>
      </c>
      <c r="R29" s="16" t="s">
        <v>45</v>
      </c>
      <c r="S29" s="17">
        <v>1000</v>
      </c>
      <c r="T29" s="18">
        <v>1</v>
      </c>
      <c r="U29" s="43">
        <f t="shared" si="3"/>
        <v>1E-3</v>
      </c>
      <c r="AD29" t="s">
        <v>15</v>
      </c>
      <c r="AE29">
        <v>80</v>
      </c>
      <c r="AF29">
        <v>0.32000000000000006</v>
      </c>
      <c r="AJ29">
        <v>1991</v>
      </c>
    </row>
    <row r="30" spans="2:36" x14ac:dyDescent="0.35">
      <c r="AB30" t="s">
        <v>29</v>
      </c>
      <c r="AC30" t="s">
        <v>30</v>
      </c>
      <c r="AD30" t="s">
        <v>31</v>
      </c>
      <c r="AE30">
        <v>50</v>
      </c>
      <c r="AF30">
        <v>0.32500000000000001</v>
      </c>
      <c r="AG30">
        <v>1.51</v>
      </c>
      <c r="AJ30">
        <v>1670</v>
      </c>
    </row>
    <row r="31" spans="2:36" x14ac:dyDescent="0.35">
      <c r="B31" t="s">
        <v>94</v>
      </c>
      <c r="C31" s="22">
        <v>982</v>
      </c>
      <c r="D31" s="22">
        <v>3043</v>
      </c>
      <c r="E31" s="22">
        <v>5716</v>
      </c>
      <c r="F31" s="22">
        <v>1217</v>
      </c>
      <c r="G31" s="22">
        <v>1107</v>
      </c>
      <c r="H31" s="22">
        <v>1833</v>
      </c>
      <c r="I31" s="22">
        <v>1991</v>
      </c>
      <c r="J31" s="22">
        <v>1670</v>
      </c>
      <c r="K31" s="22">
        <v>376</v>
      </c>
      <c r="L31" s="22">
        <v>1325</v>
      </c>
      <c r="M31" s="22">
        <v>1725</v>
      </c>
      <c r="AD31" t="s">
        <v>9</v>
      </c>
      <c r="AE31">
        <v>0.5</v>
      </c>
      <c r="AF31">
        <v>0.1</v>
      </c>
      <c r="AJ31">
        <v>376</v>
      </c>
    </row>
    <row r="32" spans="2:36" x14ac:dyDescent="0.35">
      <c r="N32" t="s">
        <v>98</v>
      </c>
      <c r="O32" s="41">
        <f>SUM(O4:O29)</f>
        <v>51483.344500000014</v>
      </c>
      <c r="P32" s="41">
        <f>SUM(P4:P29)</f>
        <v>3432.2229666666676</v>
      </c>
      <c r="AD32" t="s">
        <v>32</v>
      </c>
      <c r="AE32">
        <v>15</v>
      </c>
      <c r="AF32">
        <v>7.4999999999999997E-2</v>
      </c>
      <c r="AJ32">
        <v>1325</v>
      </c>
    </row>
    <row r="33" spans="28:36" x14ac:dyDescent="0.35">
      <c r="AD33" t="s">
        <v>12</v>
      </c>
      <c r="AE33">
        <v>10</v>
      </c>
      <c r="AF33">
        <v>0.04</v>
      </c>
      <c r="AJ33">
        <v>1725</v>
      </c>
    </row>
    <row r="34" spans="28:36" x14ac:dyDescent="0.35">
      <c r="AD34" t="s">
        <v>33</v>
      </c>
      <c r="AE34">
        <v>50</v>
      </c>
      <c r="AF34">
        <v>0.25</v>
      </c>
    </row>
    <row r="35" spans="28:36" x14ac:dyDescent="0.35">
      <c r="AD35" t="s">
        <v>14</v>
      </c>
      <c r="AE35">
        <v>40</v>
      </c>
      <c r="AF35">
        <v>0.4</v>
      </c>
    </row>
    <row r="36" spans="28:36" x14ac:dyDescent="0.35">
      <c r="AD36" t="s">
        <v>15</v>
      </c>
      <c r="AE36">
        <v>80</v>
      </c>
      <c r="AF36">
        <v>0.32000000000000006</v>
      </c>
    </row>
    <row r="37" spans="28:36" x14ac:dyDescent="0.35">
      <c r="AB37" t="s">
        <v>34</v>
      </c>
      <c r="AC37" t="s">
        <v>35</v>
      </c>
      <c r="AD37" t="s">
        <v>7</v>
      </c>
      <c r="AE37">
        <v>80</v>
      </c>
      <c r="AF37">
        <v>1.4400000000000002</v>
      </c>
      <c r="AG37">
        <v>2.7500000000000009</v>
      </c>
    </row>
    <row r="38" spans="28:36" x14ac:dyDescent="0.35">
      <c r="AD38" t="s">
        <v>9</v>
      </c>
      <c r="AE38">
        <v>0.5</v>
      </c>
      <c r="AF38">
        <v>0.1</v>
      </c>
    </row>
    <row r="39" spans="28:36" x14ac:dyDescent="0.35">
      <c r="AD39" t="s">
        <v>11</v>
      </c>
      <c r="AE39">
        <v>10</v>
      </c>
      <c r="AF39">
        <v>0.05</v>
      </c>
    </row>
    <row r="40" spans="28:36" x14ac:dyDescent="0.35">
      <c r="AD40" t="s">
        <v>12</v>
      </c>
      <c r="AE40">
        <v>10</v>
      </c>
      <c r="AF40">
        <v>0.04</v>
      </c>
    </row>
    <row r="41" spans="28:36" x14ac:dyDescent="0.35">
      <c r="AD41" t="s">
        <v>13</v>
      </c>
      <c r="AE41">
        <v>200</v>
      </c>
      <c r="AF41">
        <v>0.8</v>
      </c>
    </row>
    <row r="42" spans="28:36" x14ac:dyDescent="0.35">
      <c r="AD42" t="s">
        <v>15</v>
      </c>
      <c r="AE42">
        <v>80</v>
      </c>
      <c r="AF42">
        <v>0.32000000000000006</v>
      </c>
    </row>
    <row r="43" spans="28:36" x14ac:dyDescent="0.35">
      <c r="AB43" t="s">
        <v>36</v>
      </c>
      <c r="AC43" t="s">
        <v>37</v>
      </c>
      <c r="AD43" t="s">
        <v>31</v>
      </c>
      <c r="AE43">
        <v>50</v>
      </c>
      <c r="AF43">
        <v>0.32500000000000001</v>
      </c>
      <c r="AG43">
        <v>2.0600000000000005</v>
      </c>
    </row>
    <row r="44" spans="28:36" x14ac:dyDescent="0.35">
      <c r="AD44" t="s">
        <v>9</v>
      </c>
      <c r="AE44">
        <v>0.5</v>
      </c>
      <c r="AF44">
        <v>0.1</v>
      </c>
    </row>
    <row r="45" spans="28:36" x14ac:dyDescent="0.35">
      <c r="AD45" t="s">
        <v>11</v>
      </c>
      <c r="AE45">
        <v>15</v>
      </c>
      <c r="AF45">
        <v>7.4999999999999997E-2</v>
      </c>
    </row>
    <row r="46" spans="28:36" x14ac:dyDescent="0.35">
      <c r="AD46" t="s">
        <v>12</v>
      </c>
      <c r="AE46">
        <v>10</v>
      </c>
      <c r="AF46">
        <v>0.04</v>
      </c>
    </row>
    <row r="47" spans="28:36" x14ac:dyDescent="0.35">
      <c r="AD47" t="s">
        <v>13</v>
      </c>
      <c r="AE47">
        <v>200</v>
      </c>
      <c r="AF47">
        <v>0.8</v>
      </c>
    </row>
    <row r="48" spans="28:36" x14ac:dyDescent="0.35">
      <c r="AD48" t="s">
        <v>14</v>
      </c>
      <c r="AE48">
        <v>40</v>
      </c>
      <c r="AF48">
        <v>0.4</v>
      </c>
    </row>
    <row r="49" spans="28:33" x14ac:dyDescent="0.35">
      <c r="AD49" t="s">
        <v>15</v>
      </c>
      <c r="AE49">
        <v>80</v>
      </c>
      <c r="AF49">
        <v>0.32000000000000006</v>
      </c>
    </row>
    <row r="50" spans="28:33" x14ac:dyDescent="0.35">
      <c r="AB50" t="s">
        <v>38</v>
      </c>
      <c r="AC50" t="s">
        <v>39</v>
      </c>
      <c r="AD50" t="s">
        <v>40</v>
      </c>
      <c r="AE50">
        <v>80</v>
      </c>
      <c r="AF50">
        <v>0.64</v>
      </c>
      <c r="AG50">
        <v>1.9720000000000002</v>
      </c>
    </row>
    <row r="51" spans="28:33" x14ac:dyDescent="0.35">
      <c r="AD51" t="s">
        <v>41</v>
      </c>
      <c r="AE51">
        <v>80</v>
      </c>
      <c r="AF51">
        <v>0.24</v>
      </c>
    </row>
    <row r="52" spans="28:33" x14ac:dyDescent="0.35">
      <c r="AD52" t="s">
        <v>32</v>
      </c>
      <c r="AE52">
        <v>20</v>
      </c>
      <c r="AF52">
        <v>0.1</v>
      </c>
    </row>
    <row r="53" spans="28:33" x14ac:dyDescent="0.35">
      <c r="AD53" t="s">
        <v>24</v>
      </c>
      <c r="AE53">
        <v>30</v>
      </c>
      <c r="AF53">
        <v>7.1999999999999995E-2</v>
      </c>
    </row>
    <row r="54" spans="28:33" x14ac:dyDescent="0.35">
      <c r="AD54" t="s">
        <v>42</v>
      </c>
      <c r="AE54">
        <v>200</v>
      </c>
      <c r="AF54">
        <v>0.60000000000000009</v>
      </c>
    </row>
    <row r="55" spans="28:33" x14ac:dyDescent="0.35">
      <c r="AD55" t="s">
        <v>15</v>
      </c>
      <c r="AE55">
        <v>80</v>
      </c>
      <c r="AF55">
        <v>0.32000000000000006</v>
      </c>
    </row>
    <row r="56" spans="28:33" x14ac:dyDescent="0.35">
      <c r="AB56" t="s">
        <v>43</v>
      </c>
      <c r="AC56" t="s">
        <v>44</v>
      </c>
      <c r="AD56" t="s">
        <v>14</v>
      </c>
      <c r="AE56">
        <v>80</v>
      </c>
      <c r="AF56">
        <v>0.8</v>
      </c>
      <c r="AG56">
        <v>2.052</v>
      </c>
    </row>
    <row r="57" spans="28:33" x14ac:dyDescent="0.35">
      <c r="AD57" t="s">
        <v>9</v>
      </c>
      <c r="AE57">
        <v>0.5</v>
      </c>
      <c r="AF57">
        <v>0.1</v>
      </c>
    </row>
    <row r="58" spans="28:33" x14ac:dyDescent="0.35">
      <c r="AD58" t="s">
        <v>24</v>
      </c>
      <c r="AE58">
        <v>30</v>
      </c>
      <c r="AF58">
        <v>7.1999999999999995E-2</v>
      </c>
    </row>
    <row r="59" spans="28:33" x14ac:dyDescent="0.35">
      <c r="AD59" t="s">
        <v>33</v>
      </c>
      <c r="AE59">
        <v>200</v>
      </c>
      <c r="AF59">
        <v>1</v>
      </c>
    </row>
    <row r="60" spans="28:33" x14ac:dyDescent="0.35">
      <c r="AD60" t="s">
        <v>45</v>
      </c>
      <c r="AE60">
        <v>80</v>
      </c>
      <c r="AF60">
        <v>0.08</v>
      </c>
    </row>
    <row r="61" spans="28:33" x14ac:dyDescent="0.35">
      <c r="AB61" t="s">
        <v>46</v>
      </c>
      <c r="AC61" t="s">
        <v>47</v>
      </c>
      <c r="AD61" t="s">
        <v>48</v>
      </c>
      <c r="AE61">
        <v>150</v>
      </c>
      <c r="AF61">
        <v>1.05</v>
      </c>
      <c r="AG61">
        <v>2.3945000000000007</v>
      </c>
    </row>
    <row r="62" spans="28:33" x14ac:dyDescent="0.35">
      <c r="AD62" t="s">
        <v>9</v>
      </c>
      <c r="AE62">
        <v>0.5</v>
      </c>
      <c r="AF62">
        <v>0.1</v>
      </c>
    </row>
    <row r="63" spans="28:33" x14ac:dyDescent="0.35">
      <c r="AD63" t="s">
        <v>24</v>
      </c>
      <c r="AE63">
        <v>30</v>
      </c>
      <c r="AF63">
        <v>7.1999999999999995E-2</v>
      </c>
    </row>
    <row r="64" spans="28:33" x14ac:dyDescent="0.35">
      <c r="AD64" t="s">
        <v>54</v>
      </c>
      <c r="AE64">
        <v>15</v>
      </c>
      <c r="AF64">
        <v>5.2499999999999998E-2</v>
      </c>
    </row>
    <row r="65" spans="28:33" x14ac:dyDescent="0.35">
      <c r="AD65" t="s">
        <v>27</v>
      </c>
      <c r="AE65">
        <v>200</v>
      </c>
      <c r="AF65">
        <v>0.8</v>
      </c>
    </row>
    <row r="66" spans="28:33" x14ac:dyDescent="0.35">
      <c r="AD66" t="s">
        <v>15</v>
      </c>
      <c r="AE66">
        <v>80</v>
      </c>
      <c r="AF66">
        <v>0.32000000000000006</v>
      </c>
    </row>
    <row r="67" spans="28:33" x14ac:dyDescent="0.35">
      <c r="AB67" t="s">
        <v>49</v>
      </c>
      <c r="AC67" t="s">
        <v>50</v>
      </c>
      <c r="AD67" t="s">
        <v>55</v>
      </c>
      <c r="AE67">
        <v>80</v>
      </c>
      <c r="AF67">
        <v>0.8</v>
      </c>
      <c r="AG67">
        <v>2.7444999999999995</v>
      </c>
    </row>
    <row r="68" spans="28:33" x14ac:dyDescent="0.35">
      <c r="AD68" t="s">
        <v>9</v>
      </c>
      <c r="AE68">
        <v>0.5</v>
      </c>
      <c r="AF68">
        <v>0.1</v>
      </c>
    </row>
    <row r="69" spans="28:33" x14ac:dyDescent="0.35">
      <c r="AD69" t="s">
        <v>24</v>
      </c>
      <c r="AE69">
        <v>30</v>
      </c>
      <c r="AF69">
        <v>7.1999999999999995E-2</v>
      </c>
    </row>
    <row r="70" spans="28:33" x14ac:dyDescent="0.35">
      <c r="AD70" t="s">
        <v>54</v>
      </c>
      <c r="AE70">
        <v>15</v>
      </c>
      <c r="AF70">
        <v>5.2499999999999998E-2</v>
      </c>
    </row>
    <row r="71" spans="28:33" x14ac:dyDescent="0.35">
      <c r="AD71" t="s">
        <v>33</v>
      </c>
      <c r="AE71">
        <v>200</v>
      </c>
      <c r="AF71">
        <v>1</v>
      </c>
    </row>
    <row r="72" spans="28:33" x14ac:dyDescent="0.35">
      <c r="AD72" t="s">
        <v>14</v>
      </c>
      <c r="AE72">
        <v>40</v>
      </c>
      <c r="AF72">
        <v>0.4</v>
      </c>
    </row>
    <row r="73" spans="28:33" x14ac:dyDescent="0.35">
      <c r="AD73" t="s">
        <v>15</v>
      </c>
      <c r="AE73">
        <v>80</v>
      </c>
      <c r="AF73">
        <v>0.32000000000000006</v>
      </c>
    </row>
  </sheetData>
  <mergeCells count="1">
    <mergeCell ref="AI3:A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 Cost</vt:lpstr>
      <vt:lpstr>Fixed Cost</vt:lpstr>
      <vt:lpstr>Sheet3</vt:lpstr>
      <vt:lpstr>Ingredients use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tanyin</dc:creator>
  <cp:lastModifiedBy>Matthew Ian TAN Qiu Long</cp:lastModifiedBy>
  <dcterms:created xsi:type="dcterms:W3CDTF">2020-03-03T09:41:19Z</dcterms:created>
  <dcterms:modified xsi:type="dcterms:W3CDTF">2020-03-10T10:10:41Z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0239ac45-08eb-4595-92c9-6e593ebd1dac</vt:lpwstr>
  </property>
</Properties>
</file>