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425222_u_nus_edu/Documents/itsMyDrive/Work/University/Year 2 Semester 1/ME2134/"/>
    </mc:Choice>
  </mc:AlternateContent>
  <xr:revisionPtr revIDLastSave="5" documentId="6_{5CD1DEEB-F96C-4B9C-B8CF-63527DBA3EDE}" xr6:coauthVersionLast="46" xr6:coauthVersionMax="46" xr10:uidLastSave="{E66DAD78-3E7D-4A89-9968-7E655758D639}"/>
  <bookViews>
    <workbookView xWindow="-108" yWindow="-108" windowWidth="23256" windowHeight="12576" xr2:uid="{00000000-000D-0000-FFFF-FFFF00000000}"/>
  </bookViews>
  <sheets>
    <sheet name="Dimensional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1" l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T3" i="1"/>
  <c r="S3" i="1"/>
  <c r="R3" i="1"/>
  <c r="Q3" i="1"/>
  <c r="T12" i="1"/>
  <c r="S12" i="1"/>
  <c r="R12" i="1"/>
  <c r="Q12" i="1"/>
  <c r="T11" i="1"/>
  <c r="S11" i="1"/>
  <c r="R11" i="1"/>
  <c r="Q11" i="1"/>
  <c r="T10" i="1"/>
  <c r="S10" i="1"/>
  <c r="R10" i="1"/>
  <c r="Q10" i="1"/>
  <c r="T9" i="1"/>
  <c r="S9" i="1"/>
  <c r="R9" i="1"/>
  <c r="Q9" i="1"/>
  <c r="A55" i="1"/>
  <c r="A54" i="1"/>
  <c r="A53" i="1"/>
  <c r="A52" i="1"/>
  <c r="F50" i="1"/>
  <c r="E50" i="1"/>
  <c r="D50" i="1"/>
  <c r="C50" i="1"/>
  <c r="F52" i="1" l="1" a="1"/>
  <c r="F52" i="1" s="1"/>
  <c r="T13" i="1"/>
  <c r="S13" i="1"/>
  <c r="R13" i="1"/>
  <c r="Q13" i="1"/>
  <c r="A62" i="1"/>
  <c r="A61" i="1"/>
  <c r="A60" i="1"/>
  <c r="A59" i="1"/>
  <c r="F57" i="1"/>
  <c r="E57" i="1"/>
  <c r="D57" i="1"/>
  <c r="C57" i="1"/>
  <c r="A34" i="1"/>
  <c r="A33" i="1"/>
  <c r="A32" i="1"/>
  <c r="A41" i="1"/>
  <c r="A40" i="1"/>
  <c r="A39" i="1"/>
  <c r="A48" i="1"/>
  <c r="A47" i="1"/>
  <c r="A46" i="1"/>
  <c r="Q14" i="1" l="1"/>
  <c r="F59" i="1" a="1"/>
  <c r="F59" i="1" s="1"/>
  <c r="F43" i="1"/>
  <c r="E43" i="1"/>
  <c r="D43" i="1"/>
  <c r="C43" i="1"/>
  <c r="C36" i="1"/>
  <c r="D36" i="1"/>
  <c r="E36" i="1"/>
  <c r="F36" i="1"/>
  <c r="F29" i="1"/>
  <c r="E29" i="1"/>
  <c r="D29" i="1"/>
  <c r="C29" i="1"/>
  <c r="C17" i="1"/>
  <c r="D17" i="1"/>
  <c r="E17" i="1"/>
  <c r="F17" i="1"/>
  <c r="C18" i="1"/>
  <c r="D18" i="1"/>
  <c r="E18" i="1"/>
  <c r="F18" i="1"/>
  <c r="F16" i="1"/>
  <c r="E16" i="1"/>
  <c r="D16" i="1"/>
  <c r="C16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3" i="1"/>
  <c r="D3" i="1"/>
  <c r="E3" i="1"/>
  <c r="F3" i="1"/>
  <c r="A45" i="1"/>
  <c r="A38" i="1"/>
  <c r="A31" i="1"/>
  <c r="B24" i="1"/>
  <c r="F19" i="1" l="1"/>
  <c r="E19" i="1"/>
  <c r="D19" i="1"/>
  <c r="C19" i="1"/>
  <c r="C13" i="1"/>
  <c r="C52" i="1" a="1"/>
  <c r="C52" i="1" s="1"/>
  <c r="B53" i="1" s="1" a="1"/>
  <c r="B53" i="1" s="1"/>
  <c r="C59" i="1" a="1"/>
  <c r="C59" i="1" s="1"/>
  <c r="B60" i="1" s="1" a="1"/>
  <c r="B60" i="1" s="1"/>
  <c r="D13" i="1"/>
  <c r="E13" i="1"/>
  <c r="F13" i="1"/>
  <c r="F45" i="1" a="1"/>
  <c r="F45" i="1" s="1"/>
  <c r="F31" i="1" a="1"/>
  <c r="F31" i="1" s="1"/>
  <c r="F38" i="1" a="1"/>
  <c r="F38" i="1" s="1"/>
  <c r="C45" i="1" a="1"/>
  <c r="C45" i="1" s="1"/>
  <c r="C38" i="1" a="1"/>
  <c r="C38" i="1" s="1"/>
  <c r="C31" i="1" a="1"/>
  <c r="C31" i="1" s="1"/>
  <c r="A19" i="1" l="1"/>
  <c r="B46" i="1" a="1"/>
  <c r="B46" i="1" s="1"/>
  <c r="B32" i="1" a="1"/>
  <c r="B32" i="1" s="1"/>
  <c r="B39" i="1" a="1"/>
  <c r="B39" i="1" s="1"/>
  <c r="B25" i="1" l="1"/>
  <c r="B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<sst xmlns="http://schemas.openxmlformats.org/spreadsheetml/2006/main" count="152" uniqueCount="99">
  <si>
    <t>Length</t>
  </si>
  <si>
    <t>Quantity</t>
  </si>
  <si>
    <t>Symbol</t>
  </si>
  <si>
    <t>Θ</t>
  </si>
  <si>
    <t>L</t>
  </si>
  <si>
    <t>Area</t>
  </si>
  <si>
    <t>Volume</t>
  </si>
  <si>
    <t>Acceleration</t>
  </si>
  <si>
    <t>Speed of Sound</t>
  </si>
  <si>
    <t>Pressure, Stress</t>
  </si>
  <si>
    <t>Strain Rate</t>
  </si>
  <si>
    <t>Angle</t>
  </si>
  <si>
    <t>Angular Velocity</t>
  </si>
  <si>
    <t>Kinematic Viscosity</t>
  </si>
  <si>
    <t>Surface Tension</t>
  </si>
  <si>
    <t>Force</t>
  </si>
  <si>
    <t>Power</t>
  </si>
  <si>
    <t>Density</t>
  </si>
  <si>
    <t>Temperature</t>
  </si>
  <si>
    <t>Specific Heat</t>
  </si>
  <si>
    <t>Specific Weight</t>
  </si>
  <si>
    <t>Thermal Conductivity</t>
  </si>
  <si>
    <t>Thermal Expansion Coefficient</t>
  </si>
  <si>
    <t>A</t>
  </si>
  <si>
    <t>V</t>
  </si>
  <si>
    <t>F</t>
  </si>
  <si>
    <t>M</t>
  </si>
  <si>
    <t>P</t>
  </si>
  <si>
    <t>T</t>
  </si>
  <si>
    <t>v</t>
  </si>
  <si>
    <t>dV/dt</t>
  </si>
  <si>
    <t>a</t>
  </si>
  <si>
    <t>m.</t>
  </si>
  <si>
    <t>deter</t>
  </si>
  <si>
    <t>w omega</t>
  </si>
  <si>
    <t>mu</t>
  </si>
  <si>
    <t>W, E</t>
  </si>
  <si>
    <t>p</t>
  </si>
  <si>
    <t>k</t>
  </si>
  <si>
    <t>Beta</t>
  </si>
  <si>
    <t>Velocity</t>
  </si>
  <si>
    <t>Total Number of Variables, n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</si>
  <si>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</si>
  <si>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</si>
  <si>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</si>
  <si>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</si>
  <si>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</si>
  <si>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</si>
  <si>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</si>
  <si>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</si>
  <si>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</si>
  <si>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</si>
  <si>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t xml:space="preserve">Total </t>
  </si>
  <si>
    <t>No. of dimensionless 
parameters (n-m)</t>
  </si>
  <si>
    <t>Selecting Repeating Variables</t>
  </si>
  <si>
    <t>Pi 1 (repeating variables with)</t>
  </si>
  <si>
    <t>Variable 1 (a)</t>
  </si>
  <si>
    <t>Variable 2 (b)</t>
  </si>
  <si>
    <t>Variable 3 (C)</t>
  </si>
  <si>
    <t>rhs(constant)</t>
  </si>
  <si>
    <t>a1</t>
  </si>
  <si>
    <t>b1</t>
  </si>
  <si>
    <t>c1</t>
  </si>
  <si>
    <t>Pi 2 (repeating variables with)</t>
  </si>
  <si>
    <t>a2</t>
  </si>
  <si>
    <t>b2</t>
  </si>
  <si>
    <t>c2</t>
  </si>
  <si>
    <t>Pi 3 (repeating variables with)</t>
  </si>
  <si>
    <t>a3</t>
  </si>
  <si>
    <t>b3</t>
  </si>
  <si>
    <t>Pressure Gradient</t>
  </si>
  <si>
    <t>No. of fundamental
dimensions, m</t>
  </si>
  <si>
    <t>Q</t>
  </si>
  <si>
    <t>Frequency</t>
  </si>
  <si>
    <t>Pi 4 (repeating variables with)</t>
  </si>
  <si>
    <t>dp/dx</t>
  </si>
  <si>
    <t>f</t>
  </si>
  <si>
    <t>Pi 5 (repeating variables with)</t>
  </si>
  <si>
    <t>a5</t>
  </si>
  <si>
    <t>b5</t>
  </si>
  <si>
    <t>c5</t>
  </si>
  <si>
    <t>Sum</t>
  </si>
  <si>
    <t>Input variables</t>
  </si>
  <si>
    <t>Energy</t>
  </si>
  <si>
    <t>Mass Flow Rate</t>
  </si>
  <si>
    <t>Torque</t>
  </si>
  <si>
    <t>Dynamic Viscosity</t>
  </si>
  <si>
    <t>Volume Flow Rate</t>
  </si>
  <si>
    <t>Dimensional analysis calculator</t>
  </si>
  <si>
    <t xml:space="preserve">Dimensions of variables </t>
  </si>
  <si>
    <t>Checks</t>
  </si>
  <si>
    <t>Output: pi groups</t>
  </si>
  <si>
    <t>Dimensionless-ness check</t>
  </si>
  <si>
    <t>Is it dimensionless?</t>
  </si>
  <si>
    <t>density</t>
  </si>
  <si>
    <t>1. Cannot be dependent variable
2. Pick a length, acc/velocity/flow, and mass/density</t>
  </si>
  <si>
    <t>Note: angle is dimensionless</t>
  </si>
  <si>
    <t>epsilon</t>
  </si>
  <si>
    <t>p,sigma,tau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</si>
</sst>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Alignment="1">
      <alignment horizontal="left" vertical="top"/>
    </xf>
    <xf numFmtId="0" fontId="0" fillId="0" borderId="0" xfId="0" applyBorder="1"/>
    <xf numFmtId="0" fontId="2" fillId="0" borderId="0" xfId="0" applyFont="1" applyBorder="1"/>
    <xf numFmtId="0" fontId="1" fillId="4" borderId="1" xfId="0" applyFont="1" applyFill="1" applyBorder="1"/>
    <xf numFmtId="0" fontId="3" fillId="4" borderId="1" xfId="0" applyFont="1" applyFill="1" applyBorder="1"/>
    <xf numFmtId="0" fontId="0" fillId="0" borderId="1" xfId="0" applyFont="1" applyBorder="1"/>
    <xf numFmtId="0" fontId="0" fillId="3" borderId="1" xfId="0" applyFill="1" applyBorder="1"/>
    <xf numFmtId="0" fontId="0" fillId="0" borderId="1" xfId="0" applyBorder="1"/>
    <xf numFmtId="0" fontId="1" fillId="0" borderId="0" xfId="0" applyFont="1" applyBorder="1"/>
    <xf numFmtId="0" fontId="1" fillId="4" borderId="6" xfId="0" applyFont="1" applyFill="1" applyBorder="1"/>
    <xf numFmtId="0" fontId="0" fillId="0" borderId="6" xfId="0" applyBorder="1"/>
    <xf numFmtId="0" fontId="0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2" xfId="0" applyFont="1" applyBorder="1"/>
    <xf numFmtId="0" fontId="1" fillId="0" borderId="0" xfId="0" applyFont="1" applyFill="1" applyBorder="1"/>
    <xf numFmtId="0" fontId="5" fillId="0" borderId="2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" fillId="0" borderId="7" xfId="0" applyFont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1" fillId="0" borderId="12" xfId="0" applyFont="1" applyBorder="1" applyAlignment="1">
      <alignment horizontal="right" wrapText="1"/>
    </xf>
    <xf numFmtId="0" fontId="0" fillId="0" borderId="13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Border="1" applyAlignment="1">
      <alignment wrapText="1"/>
    </xf>
    <xf numFmtId="0" fontId="1" fillId="0" borderId="17" xfId="0" applyFont="1" applyBorder="1"/>
    <xf numFmtId="0" fontId="1" fillId="0" borderId="18" xfId="0" applyFont="1" applyBorder="1"/>
    <xf numFmtId="0" fontId="3" fillId="0" borderId="18" xfId="0" applyFont="1" applyBorder="1"/>
    <xf numFmtId="0" fontId="1" fillId="0" borderId="19" xfId="0" applyFont="1" applyBorder="1"/>
    <xf numFmtId="0" fontId="0" fillId="0" borderId="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2" borderId="10" xfId="0" applyFont="1" applyFill="1" applyBorder="1" applyAlignment="1">
      <alignment horizontal="right" wrapText="1"/>
    </xf>
    <xf numFmtId="0" fontId="1" fillId="2" borderId="12" xfId="0" applyFont="1" applyFill="1" applyBorder="1" applyAlignment="1">
      <alignment horizontal="right" wrapText="1"/>
    </xf>
    <xf numFmtId="0" fontId="1" fillId="2" borderId="6" xfId="0" applyFont="1" applyFill="1" applyBorder="1"/>
    <xf numFmtId="0" fontId="0" fillId="2" borderId="16" xfId="0" applyFill="1" applyBorder="1"/>
    <xf numFmtId="0" fontId="1" fillId="2" borderId="6" xfId="0" applyFont="1" applyFill="1" applyBorder="1" applyAlignment="1">
      <alignment wrapText="1"/>
    </xf>
    <xf numFmtId="0" fontId="1" fillId="4" borderId="16" xfId="0" applyFont="1" applyFill="1" applyBorder="1" applyAlignment="1">
      <alignment horizontal="left"/>
    </xf>
    <xf numFmtId="0" fontId="6" fillId="0" borderId="10" xfId="0" applyFont="1" applyFill="1" applyBorder="1"/>
    <xf numFmtId="0" fontId="1" fillId="4" borderId="6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30</xdr:row>
      <xdr:rowOff>74295</xdr:rowOff>
    </xdr:from>
    <xdr:to>
      <xdr:col>15</xdr:col>
      <xdr:colOff>313545</xdr:colOff>
      <xdr:row>52</xdr:row>
      <xdr:rowOff>109198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76B469-5608-48EA-9AC8-FEA35FA2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3565" y="6124575"/>
          <a:ext cx="6377160" cy="5018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pane ySplit="2" topLeftCell="A13" activePane="bottomLeft" state="frozen"/>
      <selection pane="bottomLeft" activeCell="O24" sqref="O24"/>
    </sheetView>
  </sheetViews>
  <sheetFormatPr defaultRowHeight="14.4" x14ac:dyDescent="0.3"/>
  <cols>
    <col min="1" max="1" width="30.109375" bestFit="1" customWidth="1"/>
    <col min="2" max="2" width="15.109375" customWidth="1"/>
    <col min="7" max="7" width="32" customWidth="1"/>
    <col min="8" max="8" width="11" bestFit="1" customWidth="1"/>
    <col min="9" max="9" width="2.88671875" bestFit="1" customWidth="1"/>
    <col min="10" max="12" width="2.6640625" bestFit="1" customWidth="1"/>
    <col min="14" max="14" width="10.88671875" bestFit="1" customWidth="1"/>
    <col min="15" max="15" width="16.5546875" bestFit="1" customWidth="1"/>
    <col min="16" max="16" width="10.33203125" customWidth="1"/>
  </cols>
  <sheetData>
    <row r="1" spans="1:20" ht="15" thickBot="1" x14ac:dyDescent="0.35">
      <c r="A1" s="65" t="s">
        <v>88</v>
      </c>
      <c r="B1" s="65"/>
      <c r="C1" s="65"/>
      <c r="D1" s="65"/>
      <c r="E1" s="65"/>
      <c r="F1" s="65"/>
      <c r="G1" s="70" t="s">
        <v>89</v>
      </c>
      <c r="H1" s="70"/>
      <c r="I1" s="70"/>
      <c r="J1" s="70"/>
      <c r="K1" s="70"/>
      <c r="L1" s="70"/>
      <c r="N1" s="65" t="s">
        <v>92</v>
      </c>
      <c r="O1" s="65"/>
      <c r="P1" s="65"/>
      <c r="Q1" s="65"/>
      <c r="R1" s="65"/>
      <c r="S1" s="65"/>
      <c r="T1" s="65"/>
    </row>
    <row r="2" spans="1:20" x14ac:dyDescent="0.3">
      <c r="A2" s="57" t="s">
        <v>82</v>
      </c>
      <c r="B2" s="59"/>
      <c r="C2" s="8" t="s">
        <v>26</v>
      </c>
      <c r="D2" s="7" t="s">
        <v>4</v>
      </c>
      <c r="E2" s="7" t="s">
        <v>28</v>
      </c>
      <c r="F2" s="13" t="s">
        <v>3</v>
      </c>
      <c r="G2" s="38" t="s">
        <v>1</v>
      </c>
      <c r="H2" s="39" t="s">
        <v>2</v>
      </c>
      <c r="I2" s="40" t="s">
        <v>26</v>
      </c>
      <c r="J2" s="39" t="s">
        <v>4</v>
      </c>
      <c r="K2" s="39" t="s">
        <v>28</v>
      </c>
      <c r="L2" s="41" t="s">
        <v>3</v>
      </c>
      <c r="N2" s="57" t="s">
        <v>82</v>
      </c>
      <c r="O2" s="59"/>
      <c r="P2" s="55" t="s">
        <v>16</v>
      </c>
      <c r="Q2" s="8" t="s">
        <v>26</v>
      </c>
      <c r="R2" s="7" t="s">
        <v>4</v>
      </c>
      <c r="S2" s="7" t="s">
        <v>28</v>
      </c>
      <c r="T2" s="13" t="s">
        <v>3</v>
      </c>
    </row>
    <row r="3" spans="1:20" x14ac:dyDescent="0.3">
      <c r="A3" s="9" t="s">
        <v>42</v>
      </c>
      <c r="B3" s="10" t="s">
        <v>16</v>
      </c>
      <c r="C3" s="11">
        <f>VLOOKUP(B3,$G$2:$L$39,3,FALSE)</f>
        <v>1</v>
      </c>
      <c r="D3" s="11">
        <f>VLOOKUP(B3,$G$2:$L$39,4,FALSE)</f>
        <v>2</v>
      </c>
      <c r="E3" s="11">
        <f>VLOOKUP(B3,$G$2:$L$39,5,FALSE)</f>
        <v>-3</v>
      </c>
      <c r="F3" s="14">
        <f>VLOOKUP(B3,$G$2:$L$39,6,FALSE)</f>
        <v>0</v>
      </c>
      <c r="G3" s="16" t="s">
        <v>7</v>
      </c>
      <c r="H3" s="5" t="s">
        <v>30</v>
      </c>
      <c r="I3" s="5">
        <v>0</v>
      </c>
      <c r="J3" s="5">
        <v>1</v>
      </c>
      <c r="K3" s="5">
        <v>-2</v>
      </c>
      <c r="L3" s="17">
        <v>0</v>
      </c>
      <c r="N3" s="9" t="s">
        <v>42</v>
      </c>
      <c r="O3" s="10" t="s">
        <v>14</v>
      </c>
      <c r="P3" s="10">
        <v>1</v>
      </c>
      <c r="Q3" s="11">
        <f>VLOOKUP(O3,$G$2:$L$39,3,FALSE)*P3</f>
        <v>1</v>
      </c>
      <c r="R3" s="11">
        <f>VLOOKUP(O3,$G$2:$L$39,4,FALSE)*P3</f>
        <v>0</v>
      </c>
      <c r="S3" s="11">
        <f>VLOOKUP(O3,$G$2:$L$39,5,FALSE)*P3</f>
        <v>-2</v>
      </c>
      <c r="T3" s="14">
        <f>VLOOKUP(O3,$G$2:$L$39,6,FALSE)*P3</f>
        <v>0</v>
      </c>
    </row>
    <row r="4" spans="1:20" x14ac:dyDescent="0.3">
      <c r="A4" s="9" t="s">
        <v>43</v>
      </c>
      <c r="B4" s="10" t="s">
        <v>0</v>
      </c>
      <c r="C4" s="11">
        <f t="shared" ref="C4:C12" si="0">VLOOKUP(B4,$G$2:$L$39,3,FALSE)</f>
        <v>0</v>
      </c>
      <c r="D4" s="11">
        <f t="shared" ref="D4:D12" si="1">VLOOKUP(B4,$G$2:$L$39,4,FALSE)</f>
        <v>1</v>
      </c>
      <c r="E4" s="11">
        <f t="shared" ref="E4:E12" si="2">VLOOKUP(B4,$G$2:$L$39,5,FALSE)</f>
        <v>0</v>
      </c>
      <c r="F4" s="14">
        <f t="shared" ref="F4:F12" si="3">VLOOKUP(B4,$G$2:$L$39,6,FALSE)</f>
        <v>0</v>
      </c>
      <c r="G4" s="16" t="s">
        <v>11</v>
      </c>
      <c r="H4" s="5" t="s">
        <v>33</v>
      </c>
      <c r="I4" s="5">
        <v>0</v>
      </c>
      <c r="J4" s="5">
        <v>0</v>
      </c>
      <c r="K4" s="5">
        <v>0</v>
      </c>
      <c r="L4" s="17">
        <v>0</v>
      </c>
      <c r="N4" s="9" t="s">
        <v>43</v>
      </c>
      <c r="O4" s="10" t="s">
        <v>86</v>
      </c>
      <c r="P4" s="10">
        <v>-1</v>
      </c>
      <c r="Q4" s="11">
        <f t="shared" ref="Q4:Q8" si="4">VLOOKUP(O4,$G$2:$L$39,3,FALSE)*P4</f>
        <v>-1</v>
      </c>
      <c r="R4" s="11">
        <f t="shared" ref="R4:R8" si="5">VLOOKUP(O4,$G$2:$L$39,4,FALSE)*P4</f>
        <v>1</v>
      </c>
      <c r="S4" s="11">
        <f t="shared" ref="S4:S8" si="6">VLOOKUP(O4,$G$2:$L$39,5,FALSE)*P4</f>
        <v>1</v>
      </c>
      <c r="T4" s="14">
        <f t="shared" ref="T4:T8" si="7">VLOOKUP(O4,$G$2:$L$39,6,FALSE)*P4</f>
        <v>0</v>
      </c>
    </row>
    <row r="5" spans="1:20" x14ac:dyDescent="0.3">
      <c r="A5" s="9" t="s">
        <v>44</v>
      </c>
      <c r="B5" s="10" t="s">
        <v>17</v>
      </c>
      <c r="C5" s="11">
        <f t="shared" si="0"/>
        <v>1</v>
      </c>
      <c r="D5" s="11">
        <f t="shared" si="1"/>
        <v>-3</v>
      </c>
      <c r="E5" s="11">
        <f t="shared" si="2"/>
        <v>0</v>
      </c>
      <c r="F5" s="14">
        <f t="shared" si="3"/>
        <v>0</v>
      </c>
      <c r="G5" s="16" t="s">
        <v>12</v>
      </c>
      <c r="H5" s="5" t="s">
        <v>34</v>
      </c>
      <c r="I5" s="5">
        <v>0</v>
      </c>
      <c r="J5" s="5">
        <v>0</v>
      </c>
      <c r="K5" s="5">
        <v>-1</v>
      </c>
      <c r="L5" s="17">
        <v>0</v>
      </c>
      <c r="N5" s="9" t="s">
        <v>44</v>
      </c>
      <c r="O5" s="10" t="s">
        <v>40</v>
      </c>
      <c r="P5" s="10">
        <v>-1</v>
      </c>
      <c r="Q5" s="11">
        <f t="shared" si="4"/>
        <v>0</v>
      </c>
      <c r="R5" s="11">
        <f t="shared" si="5"/>
        <v>-1</v>
      </c>
      <c r="S5" s="11">
        <f t="shared" si="6"/>
        <v>1</v>
      </c>
      <c r="T5" s="14">
        <f t="shared" si="7"/>
        <v>0</v>
      </c>
    </row>
    <row r="6" spans="1:20" x14ac:dyDescent="0.3">
      <c r="A6" s="9" t="s">
        <v>45</v>
      </c>
      <c r="B6" s="10" t="s">
        <v>86</v>
      </c>
      <c r="C6" s="11">
        <f t="shared" si="0"/>
        <v>1</v>
      </c>
      <c r="D6" s="11">
        <f t="shared" si="1"/>
        <v>-1</v>
      </c>
      <c r="E6" s="11">
        <f t="shared" si="2"/>
        <v>-1</v>
      </c>
      <c r="F6" s="14">
        <f t="shared" si="3"/>
        <v>0</v>
      </c>
      <c r="G6" s="16" t="s">
        <v>5</v>
      </c>
      <c r="H6" s="5" t="s">
        <v>23</v>
      </c>
      <c r="I6" s="5">
        <v>0</v>
      </c>
      <c r="J6" s="5">
        <v>2</v>
      </c>
      <c r="K6" s="5">
        <v>0</v>
      </c>
      <c r="L6" s="17">
        <v>0</v>
      </c>
      <c r="N6" s="9" t="s">
        <v>45</v>
      </c>
      <c r="O6" s="10"/>
      <c r="P6" s="10">
        <v>1</v>
      </c>
      <c r="Q6" s="11" t="e">
        <f t="shared" si="4"/>
        <v>#N/A</v>
      </c>
      <c r="R6" s="11" t="e">
        <f t="shared" si="5"/>
        <v>#N/A</v>
      </c>
      <c r="S6" s="11" t="e">
        <f t="shared" si="6"/>
        <v>#N/A</v>
      </c>
      <c r="T6" s="14" t="e">
        <f t="shared" si="7"/>
        <v>#N/A</v>
      </c>
    </row>
    <row r="7" spans="1:20" x14ac:dyDescent="0.3">
      <c r="A7" s="9" t="s">
        <v>46</v>
      </c>
      <c r="B7" s="10" t="s">
        <v>40</v>
      </c>
      <c r="C7" s="11">
        <f t="shared" si="0"/>
        <v>0</v>
      </c>
      <c r="D7" s="11">
        <f t="shared" si="1"/>
        <v>1</v>
      </c>
      <c r="E7" s="11">
        <f t="shared" si="2"/>
        <v>-1</v>
      </c>
      <c r="F7" s="14">
        <f t="shared" si="3"/>
        <v>0</v>
      </c>
      <c r="G7" s="16" t="s">
        <v>17</v>
      </c>
      <c r="H7" s="5" t="s">
        <v>37</v>
      </c>
      <c r="I7" s="5">
        <v>1</v>
      </c>
      <c r="J7" s="5">
        <v>-3</v>
      </c>
      <c r="K7" s="5">
        <v>0</v>
      </c>
      <c r="L7" s="17">
        <v>0</v>
      </c>
      <c r="N7" s="9" t="s">
        <v>46</v>
      </c>
      <c r="O7" s="10"/>
      <c r="P7" s="10">
        <v>1</v>
      </c>
      <c r="Q7" s="11" t="e">
        <f t="shared" si="4"/>
        <v>#N/A</v>
      </c>
      <c r="R7" s="11" t="e">
        <f t="shared" si="5"/>
        <v>#N/A</v>
      </c>
      <c r="S7" s="11" t="e">
        <f t="shared" si="6"/>
        <v>#N/A</v>
      </c>
      <c r="T7" s="14" t="e">
        <f t="shared" si="7"/>
        <v>#N/A</v>
      </c>
    </row>
    <row r="8" spans="1:20" x14ac:dyDescent="0.3">
      <c r="A8" s="9" t="s">
        <v>47</v>
      </c>
      <c r="B8" s="10"/>
      <c r="C8" s="11" t="e">
        <f t="shared" si="0"/>
        <v>#N/A</v>
      </c>
      <c r="D8" s="11" t="e">
        <f t="shared" si="1"/>
        <v>#N/A</v>
      </c>
      <c r="E8" s="11" t="e">
        <f t="shared" si="2"/>
        <v>#N/A</v>
      </c>
      <c r="F8" s="14" t="e">
        <f t="shared" si="3"/>
        <v>#N/A</v>
      </c>
      <c r="G8" s="16" t="s">
        <v>86</v>
      </c>
      <c r="H8" s="5" t="s">
        <v>35</v>
      </c>
      <c r="I8" s="5">
        <v>1</v>
      </c>
      <c r="J8" s="5">
        <v>-1</v>
      </c>
      <c r="K8" s="5">
        <v>-1</v>
      </c>
      <c r="L8" s="17">
        <v>0</v>
      </c>
      <c r="N8" s="9" t="s">
        <v>47</v>
      </c>
      <c r="O8" s="10"/>
      <c r="P8" s="10">
        <v>1</v>
      </c>
      <c r="Q8" s="11" t="e">
        <f t="shared" si="4"/>
        <v>#N/A</v>
      </c>
      <c r="R8" s="11" t="e">
        <f t="shared" si="5"/>
        <v>#N/A</v>
      </c>
      <c r="S8" s="11" t="e">
        <f t="shared" si="6"/>
        <v>#N/A</v>
      </c>
      <c r="T8" s="14" t="e">
        <f t="shared" si="7"/>
        <v>#N/A</v>
      </c>
    </row>
    <row r="9" spans="1:20" x14ac:dyDescent="0.3">
      <c r="A9" s="9" t="s">
        <v>48</v>
      </c>
      <c r="B9" s="10"/>
      <c r="C9" s="11" t="e">
        <f t="shared" si="0"/>
        <v>#N/A</v>
      </c>
      <c r="D9" s="11" t="e">
        <f t="shared" si="1"/>
        <v>#N/A</v>
      </c>
      <c r="E9" s="11" t="e">
        <f t="shared" si="2"/>
        <v>#N/A</v>
      </c>
      <c r="F9" s="14" t="e">
        <f t="shared" si="3"/>
        <v>#N/A</v>
      </c>
      <c r="G9" s="16" t="s">
        <v>83</v>
      </c>
      <c r="H9" s="5" t="s">
        <v>36</v>
      </c>
      <c r="I9" s="5">
        <v>1</v>
      </c>
      <c r="J9" s="5">
        <v>2</v>
      </c>
      <c r="K9" s="5">
        <v>-2</v>
      </c>
      <c r="L9" s="17">
        <v>0</v>
      </c>
      <c r="N9" s="9" t="s">
        <v>48</v>
      </c>
      <c r="O9" s="10"/>
      <c r="P9" s="10"/>
      <c r="Q9" s="11" t="e">
        <f t="shared" ref="Q9:Q12" si="8">VLOOKUP(O9,$G$2:$L$39,3,FALSE)</f>
        <v>#N/A</v>
      </c>
      <c r="R9" s="11" t="e">
        <f t="shared" ref="R9:R12" si="9">VLOOKUP(O9,$G$2:$L$39,4,FALSE)</f>
        <v>#N/A</v>
      </c>
      <c r="S9" s="11" t="e">
        <f t="shared" ref="S9:S12" si="10">VLOOKUP(O9,$G$2:$L$39,5,FALSE)</f>
        <v>#N/A</v>
      </c>
      <c r="T9" s="14" t="e">
        <f t="shared" ref="T9:T12" si="11">VLOOKUP(O9,$G$2:$L$39,6,FALSE)</f>
        <v>#N/A</v>
      </c>
    </row>
    <row r="10" spans="1:20" x14ac:dyDescent="0.3">
      <c r="A10" s="9" t="s">
        <v>49</v>
      </c>
      <c r="B10" s="10"/>
      <c r="C10" s="11" t="e">
        <f t="shared" si="0"/>
        <v>#N/A</v>
      </c>
      <c r="D10" s="11" t="e">
        <f t="shared" si="1"/>
        <v>#N/A</v>
      </c>
      <c r="E10" s="11" t="e">
        <f t="shared" si="2"/>
        <v>#N/A</v>
      </c>
      <c r="F10" s="14" t="e">
        <f t="shared" si="3"/>
        <v>#N/A</v>
      </c>
      <c r="G10" s="16" t="s">
        <v>15</v>
      </c>
      <c r="H10" s="5" t="s">
        <v>25</v>
      </c>
      <c r="I10" s="5">
        <v>1</v>
      </c>
      <c r="J10" s="5">
        <v>1</v>
      </c>
      <c r="K10" s="5">
        <v>-2</v>
      </c>
      <c r="L10" s="17">
        <v>0</v>
      </c>
      <c r="N10" s="9" t="s">
        <v>49</v>
      </c>
      <c r="O10" s="10"/>
      <c r="P10" s="10"/>
      <c r="Q10" s="11" t="e">
        <f t="shared" si="8"/>
        <v>#N/A</v>
      </c>
      <c r="R10" s="11" t="e">
        <f t="shared" si="9"/>
        <v>#N/A</v>
      </c>
      <c r="S10" s="11" t="e">
        <f t="shared" si="10"/>
        <v>#N/A</v>
      </c>
      <c r="T10" s="14" t="e">
        <f t="shared" si="11"/>
        <v>#N/A</v>
      </c>
    </row>
    <row r="11" spans="1:20" x14ac:dyDescent="0.3">
      <c r="A11" s="9" t="s">
        <v>50</v>
      </c>
      <c r="B11" s="10"/>
      <c r="C11" s="11" t="e">
        <f t="shared" si="0"/>
        <v>#N/A</v>
      </c>
      <c r="D11" s="11" t="e">
        <f t="shared" si="1"/>
        <v>#N/A</v>
      </c>
      <c r="E11" s="11" t="e">
        <f t="shared" si="2"/>
        <v>#N/A</v>
      </c>
      <c r="F11" s="14" t="e">
        <f t="shared" si="3"/>
        <v>#N/A</v>
      </c>
      <c r="G11" s="16" t="s">
        <v>73</v>
      </c>
      <c r="H11" s="3" t="s">
        <v>76</v>
      </c>
      <c r="I11" s="2">
        <v>0</v>
      </c>
      <c r="J11" s="2">
        <v>0</v>
      </c>
      <c r="K11" s="2">
        <v>-1</v>
      </c>
      <c r="L11" s="17">
        <v>0</v>
      </c>
      <c r="N11" s="9" t="s">
        <v>50</v>
      </c>
      <c r="O11" s="10"/>
      <c r="P11" s="10"/>
      <c r="Q11" s="11" t="e">
        <f t="shared" si="8"/>
        <v>#N/A</v>
      </c>
      <c r="R11" s="11" t="e">
        <f t="shared" si="9"/>
        <v>#N/A</v>
      </c>
      <c r="S11" s="11" t="e">
        <f t="shared" si="10"/>
        <v>#N/A</v>
      </c>
      <c r="T11" s="14" t="e">
        <f t="shared" si="11"/>
        <v>#N/A</v>
      </c>
    </row>
    <row r="12" spans="1:20" x14ac:dyDescent="0.3">
      <c r="A12" s="9" t="s">
        <v>51</v>
      </c>
      <c r="B12" s="10"/>
      <c r="C12" s="11" t="e">
        <f t="shared" si="0"/>
        <v>#N/A</v>
      </c>
      <c r="D12" s="11" t="e">
        <f t="shared" si="1"/>
        <v>#N/A</v>
      </c>
      <c r="E12" s="11" t="e">
        <f t="shared" si="2"/>
        <v>#N/A</v>
      </c>
      <c r="F12" s="14" t="e">
        <f t="shared" si="3"/>
        <v>#N/A</v>
      </c>
      <c r="G12" s="16" t="s">
        <v>13</v>
      </c>
      <c r="H12" s="6" t="s">
        <v>29</v>
      </c>
      <c r="I12" s="5">
        <v>0</v>
      </c>
      <c r="J12" s="5">
        <v>2</v>
      </c>
      <c r="K12" s="5">
        <v>-1</v>
      </c>
      <c r="L12" s="17">
        <v>0</v>
      </c>
      <c r="N12" s="9" t="s">
        <v>51</v>
      </c>
      <c r="O12" s="10"/>
      <c r="P12" s="10"/>
      <c r="Q12" s="11" t="e">
        <f t="shared" si="8"/>
        <v>#N/A</v>
      </c>
      <c r="R12" s="11" t="e">
        <f t="shared" si="9"/>
        <v>#N/A</v>
      </c>
      <c r="S12" s="11" t="e">
        <f t="shared" si="10"/>
        <v>#N/A</v>
      </c>
      <c r="T12" s="14" t="e">
        <f t="shared" si="11"/>
        <v>#N/A</v>
      </c>
    </row>
    <row r="13" spans="1:20" x14ac:dyDescent="0.3">
      <c r="A13" s="12" t="s">
        <v>52</v>
      </c>
      <c r="B13" s="5"/>
      <c r="C13" s="5">
        <f>COUNTIFS(C3:C12,"&lt;&gt;#N/A",C3:C12,"&lt;&gt;0")</f>
        <v>3</v>
      </c>
      <c r="D13" s="5">
        <f t="shared" ref="D13:F13" si="12">COUNTIFS(D3:D12,"&lt;&gt;#N/A",D3:D12,"&lt;&gt;0")</f>
        <v>5</v>
      </c>
      <c r="E13" s="5">
        <f t="shared" si="12"/>
        <v>3</v>
      </c>
      <c r="F13" s="5">
        <f t="shared" si="12"/>
        <v>0</v>
      </c>
      <c r="G13" s="16" t="s">
        <v>0</v>
      </c>
      <c r="H13" s="5" t="s">
        <v>4</v>
      </c>
      <c r="I13" s="5">
        <v>0</v>
      </c>
      <c r="J13" s="5">
        <v>1</v>
      </c>
      <c r="K13" s="5">
        <v>0</v>
      </c>
      <c r="L13" s="17">
        <v>0</v>
      </c>
      <c r="P13" t="s">
        <v>81</v>
      </c>
      <c r="Q13" s="5">
        <f>SUMIF(Q3:Q12,"&lt;&gt;#N/A")</f>
        <v>0</v>
      </c>
      <c r="R13" s="5">
        <f t="shared" ref="R13:T13" si="13">SUMIF(R3:R12,"&lt;&gt;#N/A")</f>
        <v>0</v>
      </c>
      <c r="S13" s="5">
        <f t="shared" si="13"/>
        <v>0</v>
      </c>
      <c r="T13" s="5">
        <f t="shared" si="13"/>
        <v>0</v>
      </c>
    </row>
    <row r="14" spans="1:20" x14ac:dyDescent="0.3">
      <c r="A14" s="1"/>
      <c r="C14" s="4"/>
      <c r="D14" s="4"/>
      <c r="E14" s="4"/>
      <c r="G14" s="16" t="s">
        <v>84</v>
      </c>
      <c r="H14" s="5" t="s">
        <v>32</v>
      </c>
      <c r="I14" s="5">
        <v>1</v>
      </c>
      <c r="J14" s="5">
        <v>0</v>
      </c>
      <c r="K14" s="5">
        <v>-1</v>
      </c>
      <c r="L14" s="17">
        <v>0</v>
      </c>
      <c r="N14" s="66" t="s">
        <v>93</v>
      </c>
      <c r="O14" s="67"/>
      <c r="P14" s="67"/>
      <c r="Q14" s="68" t="str">
        <f>IF(AND(Q13=0,R13=0,S13=0,T13=0),"Dimensionless", "Not dimensionless")</f>
        <v>Dimensionless</v>
      </c>
      <c r="R14" s="68"/>
      <c r="S14" s="68"/>
      <c r="T14" s="69"/>
    </row>
    <row r="15" spans="1:20" x14ac:dyDescent="0.3">
      <c r="A15" s="57" t="s">
        <v>54</v>
      </c>
      <c r="B15" s="58"/>
      <c r="C15" s="58"/>
      <c r="D15" s="58"/>
      <c r="E15" s="58"/>
      <c r="F15" s="58"/>
      <c r="G15" s="16" t="s">
        <v>16</v>
      </c>
      <c r="H15" s="5" t="s">
        <v>27</v>
      </c>
      <c r="I15" s="5">
        <v>1</v>
      </c>
      <c r="J15" s="5">
        <v>2</v>
      </c>
      <c r="K15" s="5">
        <v>-3</v>
      </c>
      <c r="L15" s="17">
        <v>0</v>
      </c>
    </row>
    <row r="16" spans="1:20" x14ac:dyDescent="0.3">
      <c r="A16" s="9" t="s">
        <v>56</v>
      </c>
      <c r="B16" s="10" t="s">
        <v>0</v>
      </c>
      <c r="C16" s="11">
        <f>VLOOKUP(B16,$G$2:$L$39,3,FALSE)</f>
        <v>0</v>
      </c>
      <c r="D16" s="11">
        <f>VLOOKUP(B16,$G$2:$L$39,4,FALSE)</f>
        <v>1</v>
      </c>
      <c r="E16" s="11">
        <f>VLOOKUP(B16,$G$2:$L$39,5,FALSE)</f>
        <v>0</v>
      </c>
      <c r="F16" s="14">
        <f>VLOOKUP(B16,$G$2:$L$39,6,FALSE)</f>
        <v>0</v>
      </c>
      <c r="G16" s="16" t="s">
        <v>70</v>
      </c>
      <c r="H16" s="5" t="s">
        <v>75</v>
      </c>
      <c r="I16" s="5">
        <v>1</v>
      </c>
      <c r="J16" s="5">
        <v>-2</v>
      </c>
      <c r="K16" s="5">
        <v>-2</v>
      </c>
      <c r="L16" s="17">
        <v>0</v>
      </c>
    </row>
    <row r="17" spans="1:12" x14ac:dyDescent="0.3">
      <c r="A17" s="9" t="s">
        <v>57</v>
      </c>
      <c r="B17" s="10" t="s">
        <v>40</v>
      </c>
      <c r="C17" s="11">
        <f t="shared" ref="C17:C18" si="14">VLOOKUP(B17,$G$2:$L$39,3,FALSE)</f>
        <v>0</v>
      </c>
      <c r="D17" s="11">
        <f t="shared" ref="D17:D18" si="15">VLOOKUP(B17,$G$2:$L$39,4,FALSE)</f>
        <v>1</v>
      </c>
      <c r="E17" s="11">
        <f t="shared" ref="E17:E18" si="16">VLOOKUP(B17,$G$2:$L$39,5,FALSE)</f>
        <v>-1</v>
      </c>
      <c r="F17" s="14">
        <f t="shared" ref="F17:F18" si="17">VLOOKUP(B17,$G$2:$L$39,6,FALSE)</f>
        <v>0</v>
      </c>
      <c r="G17" s="16" t="s">
        <v>9</v>
      </c>
      <c r="H17" s="5" t="s">
        <v>98</v>
      </c>
      <c r="I17" s="5">
        <v>1</v>
      </c>
      <c r="J17" s="5">
        <v>-1</v>
      </c>
      <c r="K17" s="5">
        <v>-2</v>
      </c>
      <c r="L17" s="17">
        <v>0</v>
      </c>
    </row>
    <row r="18" spans="1:12" x14ac:dyDescent="0.3">
      <c r="A18" s="9" t="s">
        <v>58</v>
      </c>
      <c r="B18" s="10" t="s">
        <v>94</v>
      </c>
      <c r="C18" s="11">
        <f t="shared" si="14"/>
        <v>1</v>
      </c>
      <c r="D18" s="11">
        <f t="shared" si="15"/>
        <v>-3</v>
      </c>
      <c r="E18" s="11">
        <f t="shared" si="16"/>
        <v>0</v>
      </c>
      <c r="F18" s="14">
        <f t="shared" si="17"/>
        <v>0</v>
      </c>
      <c r="G18" s="16" t="s">
        <v>19</v>
      </c>
      <c r="H18" s="5"/>
      <c r="I18" s="5">
        <v>0</v>
      </c>
      <c r="J18" s="5">
        <v>2</v>
      </c>
      <c r="K18" s="5">
        <v>-2</v>
      </c>
      <c r="L18" s="17">
        <v>-1</v>
      </c>
    </row>
    <row r="19" spans="1:12" x14ac:dyDescent="0.3">
      <c r="A19" s="21" t="str">
        <f>IF(SUMIF(C19:F19,"&lt;&gt;#N/A"),"", "Dimensionless - choose different repeating variables")</f>
        <v/>
      </c>
      <c r="B19" s="22" t="s">
        <v>81</v>
      </c>
      <c r="C19" s="5">
        <f>SUMIF(C16:C18,"&lt;&gt;#N/A")</f>
        <v>1</v>
      </c>
      <c r="D19" s="5">
        <f>SUMIF(D16:D18,"&lt;&gt;#N/A")</f>
        <v>-1</v>
      </c>
      <c r="E19" s="5">
        <f>SUMIF(E16:E18,"&lt;&gt;#N/A")</f>
        <v>-1</v>
      </c>
      <c r="F19" s="5">
        <f>SUMIF(F16:F18,"&lt;&gt;#N/A")</f>
        <v>0</v>
      </c>
      <c r="G19" s="16" t="s">
        <v>20</v>
      </c>
      <c r="H19" s="5"/>
      <c r="I19" s="5">
        <v>1</v>
      </c>
      <c r="J19" s="5">
        <v>-2</v>
      </c>
      <c r="K19" s="5">
        <v>-2</v>
      </c>
      <c r="L19" s="17">
        <v>0</v>
      </c>
    </row>
    <row r="20" spans="1:12" x14ac:dyDescent="0.3">
      <c r="A20" s="23" t="s">
        <v>90</v>
      </c>
      <c r="B20" s="5"/>
      <c r="C20" s="24"/>
      <c r="D20" s="5"/>
      <c r="E20" s="5"/>
      <c r="F20" s="5"/>
      <c r="G20" s="16" t="s">
        <v>8</v>
      </c>
      <c r="H20" s="5" t="s">
        <v>31</v>
      </c>
      <c r="I20" s="5">
        <v>0</v>
      </c>
      <c r="J20" s="5">
        <v>1</v>
      </c>
      <c r="K20" s="5">
        <v>-1</v>
      </c>
      <c r="L20" s="17">
        <v>0</v>
      </c>
    </row>
    <row r="21" spans="1:12" x14ac:dyDescent="0.3">
      <c r="A21" s="60" t="s">
        <v>95</v>
      </c>
      <c r="B21" s="61"/>
      <c r="C21" s="61"/>
      <c r="D21" s="61"/>
      <c r="E21" s="61"/>
      <c r="F21" s="61"/>
      <c r="G21" s="16" t="s">
        <v>10</v>
      </c>
      <c r="H21" s="5" t="s">
        <v>97</v>
      </c>
      <c r="I21" s="5">
        <v>0</v>
      </c>
      <c r="J21" s="5">
        <v>0</v>
      </c>
      <c r="K21" s="5">
        <v>-1</v>
      </c>
      <c r="L21" s="17">
        <v>0</v>
      </c>
    </row>
    <row r="22" spans="1:12" x14ac:dyDescent="0.3">
      <c r="A22" s="62"/>
      <c r="B22" s="61"/>
      <c r="C22" s="61"/>
      <c r="D22" s="61"/>
      <c r="E22" s="61"/>
      <c r="F22" s="61"/>
      <c r="G22" s="16" t="s">
        <v>14</v>
      </c>
      <c r="H22" s="5"/>
      <c r="I22" s="5">
        <v>1</v>
      </c>
      <c r="J22" s="5">
        <v>0</v>
      </c>
      <c r="K22" s="5">
        <v>-2</v>
      </c>
      <c r="L22" s="17">
        <v>0</v>
      </c>
    </row>
    <row r="23" spans="1:12" x14ac:dyDescent="0.3">
      <c r="A23" s="62"/>
      <c r="B23" s="61"/>
      <c r="C23" s="63"/>
      <c r="D23" s="63"/>
      <c r="E23" s="63"/>
      <c r="F23" s="63"/>
      <c r="G23" s="16" t="s">
        <v>18</v>
      </c>
      <c r="H23" s="5" t="s">
        <v>28</v>
      </c>
      <c r="I23" s="5">
        <v>0</v>
      </c>
      <c r="J23" s="5">
        <v>0</v>
      </c>
      <c r="K23" s="5">
        <v>0</v>
      </c>
      <c r="L23" s="17">
        <v>1</v>
      </c>
    </row>
    <row r="24" spans="1:12" x14ac:dyDescent="0.3">
      <c r="A24" s="52" t="s">
        <v>41</v>
      </c>
      <c r="B24" s="53">
        <f>COUNTA(B3:B12)</f>
        <v>5</v>
      </c>
      <c r="G24" s="16" t="s">
        <v>21</v>
      </c>
      <c r="H24" s="5" t="s">
        <v>38</v>
      </c>
      <c r="I24" s="5">
        <v>1</v>
      </c>
      <c r="J24" s="5">
        <v>1</v>
      </c>
      <c r="K24" s="5">
        <v>-3</v>
      </c>
      <c r="L24" s="17">
        <v>-1</v>
      </c>
    </row>
    <row r="25" spans="1:12" ht="28.8" x14ac:dyDescent="0.3">
      <c r="A25" s="54" t="s">
        <v>71</v>
      </c>
      <c r="B25" s="53">
        <f>COUNTIF(C13:F13,"&lt;&gt;0")</f>
        <v>3</v>
      </c>
      <c r="G25" s="16" t="s">
        <v>22</v>
      </c>
      <c r="H25" s="5" t="s">
        <v>39</v>
      </c>
      <c r="I25" s="5">
        <v>0</v>
      </c>
      <c r="J25" s="5">
        <v>0</v>
      </c>
      <c r="K25" s="5">
        <v>0</v>
      </c>
      <c r="L25" s="17">
        <v>-1</v>
      </c>
    </row>
    <row r="26" spans="1:12" ht="28.8" x14ac:dyDescent="0.3">
      <c r="A26" s="54" t="s">
        <v>53</v>
      </c>
      <c r="B26" s="53">
        <f>B24-B25</f>
        <v>2</v>
      </c>
      <c r="G26" s="16" t="s">
        <v>85</v>
      </c>
      <c r="H26" s="5" t="s">
        <v>26</v>
      </c>
      <c r="I26" s="5">
        <v>1</v>
      </c>
      <c r="J26" s="5">
        <v>2</v>
      </c>
      <c r="K26" s="5">
        <v>-2</v>
      </c>
      <c r="L26" s="17">
        <v>0</v>
      </c>
    </row>
    <row r="27" spans="1:12" x14ac:dyDescent="0.3">
      <c r="G27" s="16" t="s">
        <v>40</v>
      </c>
      <c r="H27" s="15" t="s">
        <v>29</v>
      </c>
      <c r="I27" s="5">
        <v>0</v>
      </c>
      <c r="J27" s="5">
        <v>1</v>
      </c>
      <c r="K27" s="5">
        <v>-1</v>
      </c>
      <c r="L27" s="17">
        <v>0</v>
      </c>
    </row>
    <row r="28" spans="1:12" x14ac:dyDescent="0.3">
      <c r="A28" s="64" t="s">
        <v>91</v>
      </c>
      <c r="B28" s="64"/>
      <c r="C28" s="64"/>
      <c r="D28" s="64"/>
      <c r="E28" s="64"/>
      <c r="F28" s="57"/>
      <c r="G28" s="16" t="s">
        <v>6</v>
      </c>
      <c r="H28" s="6" t="s">
        <v>24</v>
      </c>
      <c r="I28" s="5">
        <v>0</v>
      </c>
      <c r="J28" s="5">
        <v>3</v>
      </c>
      <c r="K28" s="5">
        <v>0</v>
      </c>
      <c r="L28" s="17">
        <v>0</v>
      </c>
    </row>
    <row r="29" spans="1:12" ht="15" thickBot="1" x14ac:dyDescent="0.35">
      <c r="A29" s="27" t="s">
        <v>55</v>
      </c>
      <c r="B29" s="37" t="s">
        <v>84</v>
      </c>
      <c r="C29" s="31">
        <f>VLOOKUP(B29,$G$2:$L$39,3,FALSE)</f>
        <v>1</v>
      </c>
      <c r="D29" s="31">
        <f>VLOOKUP(B29,$G$2:$L$39,4,FALSE)</f>
        <v>0</v>
      </c>
      <c r="E29" s="31">
        <f>VLOOKUP(B29,$G$2:$L$39,5,FALSE)</f>
        <v>-1</v>
      </c>
      <c r="F29" s="31">
        <f>VLOOKUP(B29,$G$2:$L$39,6,FALSE)</f>
        <v>0</v>
      </c>
      <c r="G29" s="18" t="s">
        <v>87</v>
      </c>
      <c r="H29" s="19" t="s">
        <v>72</v>
      </c>
      <c r="I29" s="19">
        <v>0</v>
      </c>
      <c r="J29" s="19">
        <v>3</v>
      </c>
      <c r="K29" s="19">
        <v>-1</v>
      </c>
      <c r="L29" s="20">
        <v>0</v>
      </c>
    </row>
    <row r="30" spans="1:12" ht="28.8" x14ac:dyDescent="0.3">
      <c r="A30" s="27"/>
      <c r="B30" s="28" t="s">
        <v>16</v>
      </c>
      <c r="C30" s="28" t="s">
        <v>60</v>
      </c>
      <c r="D30" s="28" t="s">
        <v>61</v>
      </c>
      <c r="E30" s="28" t="s">
        <v>62</v>
      </c>
      <c r="F30" s="29" t="s">
        <v>59</v>
      </c>
      <c r="G30" s="56" t="s">
        <v>96</v>
      </c>
      <c r="H30" s="5"/>
      <c r="I30" s="5"/>
      <c r="J30" s="5"/>
      <c r="K30" s="5"/>
      <c r="L30" s="5"/>
    </row>
    <row r="31" spans="1:12" x14ac:dyDescent="0.3">
      <c r="A31" s="30" t="str">
        <f>B29</f>
        <v>Mass Flow Rate</v>
      </c>
      <c r="B31" s="31">
        <v>1</v>
      </c>
      <c r="C31" s="42" cm="1">
        <f t="array" ref="C31:E34">TRANSPOSE($C$16:$F$18)</f>
        <v>0</v>
      </c>
      <c r="D31" s="42">
        <v>0</v>
      </c>
      <c r="E31" s="42">
        <v>1</v>
      </c>
      <c r="F31" s="43" cm="1">
        <f t="array" ref="F31:F34">TRANSPOSE(-C29:F29)</f>
        <v>-1</v>
      </c>
      <c r="G31" s="5"/>
      <c r="H31" s="5"/>
      <c r="I31" s="5"/>
      <c r="J31" s="5"/>
      <c r="K31" s="5"/>
      <c r="L31" s="5"/>
    </row>
    <row r="32" spans="1:12" x14ac:dyDescent="0.3">
      <c r="A32" s="30" t="str">
        <f>$B$16</f>
        <v>Length</v>
      </c>
      <c r="B32" s="31" cm="1">
        <f t="array" ref="B32:B34">MMULT(MINVERSE(C31:E33),F31:F33)</f>
        <v>-2</v>
      </c>
      <c r="C32" s="42">
        <v>1</v>
      </c>
      <c r="D32" s="42">
        <v>1</v>
      </c>
      <c r="E32" s="42">
        <v>-3</v>
      </c>
      <c r="F32" s="43">
        <v>0</v>
      </c>
      <c r="G32" s="5"/>
      <c r="H32" s="5"/>
      <c r="I32" s="5"/>
      <c r="J32" s="5"/>
      <c r="K32" s="5"/>
      <c r="L32" s="5"/>
    </row>
    <row r="33" spans="1:12" x14ac:dyDescent="0.3">
      <c r="A33" s="30" t="str">
        <f>$B$17</f>
        <v>Velocity</v>
      </c>
      <c r="B33" s="31">
        <v>-1</v>
      </c>
      <c r="C33" s="42">
        <v>0</v>
      </c>
      <c r="D33" s="42">
        <v>-1</v>
      </c>
      <c r="E33" s="42">
        <v>0</v>
      </c>
      <c r="F33" s="43">
        <v>1</v>
      </c>
      <c r="G33" s="5"/>
      <c r="H33" s="5"/>
      <c r="I33" s="5"/>
      <c r="J33" s="5"/>
      <c r="K33" s="5"/>
      <c r="L33" s="5"/>
    </row>
    <row r="34" spans="1:12" ht="15" thickBot="1" x14ac:dyDescent="0.35">
      <c r="A34" s="33" t="str">
        <f>$B$18</f>
        <v>density</v>
      </c>
      <c r="B34" s="34">
        <v>-1</v>
      </c>
      <c r="C34" s="44">
        <v>0</v>
      </c>
      <c r="D34" s="44">
        <v>0</v>
      </c>
      <c r="E34" s="44">
        <v>0</v>
      </c>
      <c r="F34" s="45">
        <v>0</v>
      </c>
      <c r="G34" s="5"/>
      <c r="H34" s="5"/>
      <c r="I34" s="5"/>
      <c r="J34" s="5"/>
      <c r="K34" s="5"/>
      <c r="L34" s="5"/>
    </row>
    <row r="35" spans="1:12" ht="15" thickBot="1" x14ac:dyDescent="0.35">
      <c r="A35" s="36"/>
      <c r="B35" s="31"/>
      <c r="C35" s="42"/>
      <c r="D35" s="42"/>
      <c r="E35" s="42"/>
      <c r="F35" s="46"/>
      <c r="G35" s="5"/>
      <c r="H35" s="5"/>
      <c r="I35" s="5"/>
      <c r="J35" s="5"/>
      <c r="K35" s="5"/>
      <c r="L35" s="5"/>
    </row>
    <row r="36" spans="1:12" ht="28.8" x14ac:dyDescent="0.3">
      <c r="A36" s="25" t="s">
        <v>63</v>
      </c>
      <c r="B36" s="26" t="s">
        <v>86</v>
      </c>
      <c r="C36" s="47">
        <f>VLOOKUP(B36,$G$2:$L$39,3,FALSE)</f>
        <v>1</v>
      </c>
      <c r="D36" s="47">
        <f>VLOOKUP(B36,$G$2:$L$39,4,FALSE)</f>
        <v>-1</v>
      </c>
      <c r="E36" s="47">
        <f>VLOOKUP(B36,$G$2:$L$39,5,FALSE)</f>
        <v>-1</v>
      </c>
      <c r="F36" s="48">
        <f>VLOOKUP(B36,$G$2:$L$39,6,FALSE)</f>
        <v>0</v>
      </c>
      <c r="G36" s="5"/>
      <c r="H36" s="5"/>
      <c r="I36" s="5"/>
      <c r="J36" s="5"/>
      <c r="K36" s="5"/>
      <c r="L36" s="5"/>
    </row>
    <row r="37" spans="1:12" ht="28.8" x14ac:dyDescent="0.3">
      <c r="A37" s="27"/>
      <c r="B37" s="28" t="s">
        <v>16</v>
      </c>
      <c r="C37" s="49" t="s">
        <v>64</v>
      </c>
      <c r="D37" s="49" t="s">
        <v>65</v>
      </c>
      <c r="E37" s="49" t="s">
        <v>66</v>
      </c>
      <c r="F37" s="43" t="s">
        <v>59</v>
      </c>
      <c r="G37" s="5"/>
      <c r="H37" s="5"/>
      <c r="I37" s="5"/>
      <c r="J37" s="5"/>
      <c r="K37" s="5"/>
      <c r="L37" s="5"/>
    </row>
    <row r="38" spans="1:12" x14ac:dyDescent="0.3">
      <c r="A38" s="50" t="str">
        <f>B36</f>
        <v>Dynamic Viscosity</v>
      </c>
      <c r="B38" s="32">
        <v>1</v>
      </c>
      <c r="C38" s="42" cm="1">
        <f t="array" ref="C38:E41">TRANSPOSE($C$16:$F$18)</f>
        <v>0</v>
      </c>
      <c r="D38" s="42">
        <v>0</v>
      </c>
      <c r="E38" s="42">
        <v>1</v>
      </c>
      <c r="F38" s="43" cm="1">
        <f t="array" ref="F38:F41">TRANSPOSE(-C36:F36)</f>
        <v>-1</v>
      </c>
      <c r="G38" s="5"/>
      <c r="H38" s="5"/>
      <c r="I38" s="5"/>
      <c r="J38" s="5"/>
      <c r="K38" s="5"/>
      <c r="L38" s="5"/>
    </row>
    <row r="39" spans="1:12" x14ac:dyDescent="0.3">
      <c r="A39" s="50" t="str">
        <f>$B$16</f>
        <v>Length</v>
      </c>
      <c r="B39" s="32" cm="1">
        <f t="array" ref="B39:B41">MMULT(MINVERSE(C38:E40),F38:F40)</f>
        <v>-1</v>
      </c>
      <c r="C39" s="42">
        <v>1</v>
      </c>
      <c r="D39" s="42">
        <v>1</v>
      </c>
      <c r="E39" s="42">
        <v>-3</v>
      </c>
      <c r="F39" s="43">
        <v>1</v>
      </c>
      <c r="G39" s="5"/>
      <c r="H39" s="5"/>
      <c r="I39" s="5"/>
      <c r="J39" s="5"/>
      <c r="K39" s="5"/>
      <c r="L39" s="5"/>
    </row>
    <row r="40" spans="1:12" x14ac:dyDescent="0.3">
      <c r="A40" s="50" t="str">
        <f>$B$17</f>
        <v>Velocity</v>
      </c>
      <c r="B40" s="32">
        <v>-1</v>
      </c>
      <c r="C40" s="42">
        <v>0</v>
      </c>
      <c r="D40" s="42">
        <v>-1</v>
      </c>
      <c r="E40" s="42">
        <v>0</v>
      </c>
      <c r="F40" s="43">
        <v>1</v>
      </c>
    </row>
    <row r="41" spans="1:12" ht="15" thickBot="1" x14ac:dyDescent="0.35">
      <c r="A41" s="51" t="str">
        <f>$B$18</f>
        <v>density</v>
      </c>
      <c r="B41" s="35">
        <v>-1</v>
      </c>
      <c r="C41" s="44">
        <v>0</v>
      </c>
      <c r="D41" s="44">
        <v>0</v>
      </c>
      <c r="E41" s="44">
        <v>0</v>
      </c>
      <c r="F41" s="45">
        <v>0</v>
      </c>
    </row>
    <row r="42" spans="1:12" ht="15" thickBot="1" x14ac:dyDescent="0.35">
      <c r="A42" s="36"/>
      <c r="B42" s="31"/>
      <c r="C42" s="42"/>
      <c r="D42" s="42"/>
      <c r="E42" s="42"/>
      <c r="F42" s="46"/>
    </row>
    <row r="43" spans="1:12" ht="28.8" x14ac:dyDescent="0.3">
      <c r="A43" s="25" t="s">
        <v>67</v>
      </c>
      <c r="B43" s="26" t="s">
        <v>86</v>
      </c>
      <c r="C43" s="47">
        <f>VLOOKUP(B43,$G$2:$L$39,3,FALSE)</f>
        <v>1</v>
      </c>
      <c r="D43" s="47">
        <f>VLOOKUP(B43,$G$2:$L$39,4,FALSE)</f>
        <v>-1</v>
      </c>
      <c r="E43" s="47">
        <f>VLOOKUP(B43,$G$2:$L$39,5,FALSE)</f>
        <v>-1</v>
      </c>
      <c r="F43" s="48">
        <f>VLOOKUP(B43,$G$2:$L$39,6,FALSE)</f>
        <v>0</v>
      </c>
    </row>
    <row r="44" spans="1:12" ht="28.8" x14ac:dyDescent="0.3">
      <c r="A44" s="27"/>
      <c r="B44" s="28" t="s">
        <v>16</v>
      </c>
      <c r="C44" s="49" t="s">
        <v>68</v>
      </c>
      <c r="D44" s="49" t="s">
        <v>69</v>
      </c>
      <c r="E44" s="49" t="s">
        <v>66</v>
      </c>
      <c r="F44" s="43" t="s">
        <v>59</v>
      </c>
    </row>
    <row r="45" spans="1:12" x14ac:dyDescent="0.3">
      <c r="A45" s="50" t="str">
        <f>B43</f>
        <v>Dynamic Viscosity</v>
      </c>
      <c r="B45" s="32">
        <v>1</v>
      </c>
      <c r="C45" s="42" cm="1">
        <f t="array" ref="C45:E48">TRANSPOSE($C$16:$F$18)</f>
        <v>0</v>
      </c>
      <c r="D45" s="42">
        <v>0</v>
      </c>
      <c r="E45" s="42">
        <v>1</v>
      </c>
      <c r="F45" s="43" cm="1">
        <f t="array" ref="F45:F48">TRANSPOSE(-C43:F43)</f>
        <v>-1</v>
      </c>
    </row>
    <row r="46" spans="1:12" x14ac:dyDescent="0.3">
      <c r="A46" s="50" t="str">
        <f>$B$16</f>
        <v>Length</v>
      </c>
      <c r="B46" s="32" cm="1">
        <f t="array" ref="B46:B48">MMULT(MINVERSE(C45:E47),F45:F47)</f>
        <v>-1</v>
      </c>
      <c r="C46" s="42">
        <v>1</v>
      </c>
      <c r="D46" s="42">
        <v>1</v>
      </c>
      <c r="E46" s="42">
        <v>-3</v>
      </c>
      <c r="F46" s="43">
        <v>1</v>
      </c>
    </row>
    <row r="47" spans="1:12" x14ac:dyDescent="0.3">
      <c r="A47" s="50" t="str">
        <f>$B$17</f>
        <v>Velocity</v>
      </c>
      <c r="B47" s="32">
        <v>-1</v>
      </c>
      <c r="C47" s="42">
        <v>0</v>
      </c>
      <c r="D47" s="42">
        <v>-1</v>
      </c>
      <c r="E47" s="42">
        <v>0</v>
      </c>
      <c r="F47" s="43">
        <v>1</v>
      </c>
    </row>
    <row r="48" spans="1:12" ht="15" thickBot="1" x14ac:dyDescent="0.35">
      <c r="A48" s="51" t="str">
        <f>$B$18</f>
        <v>density</v>
      </c>
      <c r="B48" s="35">
        <v>-1</v>
      </c>
      <c r="C48" s="44">
        <v>0</v>
      </c>
      <c r="D48" s="44">
        <v>0</v>
      </c>
      <c r="E48" s="44">
        <v>0</v>
      </c>
      <c r="F48" s="45">
        <v>0</v>
      </c>
    </row>
    <row r="49" spans="1:6" ht="15" thickBot="1" x14ac:dyDescent="0.35">
      <c r="A49" s="36"/>
      <c r="B49" s="31"/>
      <c r="C49" s="42"/>
      <c r="D49" s="42"/>
      <c r="E49" s="42"/>
      <c r="F49" s="46"/>
    </row>
    <row r="50" spans="1:6" x14ac:dyDescent="0.3">
      <c r="A50" s="25" t="s">
        <v>74</v>
      </c>
      <c r="B50" s="26" t="s">
        <v>73</v>
      </c>
      <c r="C50" s="47">
        <f>VLOOKUP(B50,$G$2:$L$39,3,FALSE)</f>
        <v>0</v>
      </c>
      <c r="D50" s="47">
        <f>VLOOKUP(B50,$G$2:$L$39,4,FALSE)</f>
        <v>0</v>
      </c>
      <c r="E50" s="47">
        <f>VLOOKUP(B50,$G$2:$L$39,5,FALSE)</f>
        <v>-1</v>
      </c>
      <c r="F50" s="48">
        <f>VLOOKUP(B50,$G$2:$L$39,6,FALSE)</f>
        <v>0</v>
      </c>
    </row>
    <row r="51" spans="1:6" ht="28.8" x14ac:dyDescent="0.3">
      <c r="A51" s="27"/>
      <c r="B51" s="28" t="s">
        <v>16</v>
      </c>
      <c r="C51" s="49" t="s">
        <v>78</v>
      </c>
      <c r="D51" s="49" t="s">
        <v>79</v>
      </c>
      <c r="E51" s="49" t="s">
        <v>80</v>
      </c>
      <c r="F51" s="43" t="s">
        <v>59</v>
      </c>
    </row>
    <row r="52" spans="1:6" x14ac:dyDescent="0.3">
      <c r="A52" s="50" t="str">
        <f>B50</f>
        <v>Frequency</v>
      </c>
      <c r="B52" s="32">
        <v>1</v>
      </c>
      <c r="C52" s="42" cm="1">
        <f t="array" ref="C52:E55">TRANSPOSE($C$16:$F$18)</f>
        <v>0</v>
      </c>
      <c r="D52" s="42">
        <v>0</v>
      </c>
      <c r="E52" s="42">
        <v>1</v>
      </c>
      <c r="F52" s="43" cm="1">
        <f t="array" ref="F52:F55">TRANSPOSE(-C50:F50)</f>
        <v>0</v>
      </c>
    </row>
    <row r="53" spans="1:6" x14ac:dyDescent="0.3">
      <c r="A53" s="50" t="str">
        <f>$B$16</f>
        <v>Length</v>
      </c>
      <c r="B53" s="32" cm="1">
        <f t="array" ref="B53:B55">MMULT(MINVERSE(C52:E54),F52:F54)</f>
        <v>1</v>
      </c>
      <c r="C53" s="42">
        <v>1</v>
      </c>
      <c r="D53" s="42">
        <v>1</v>
      </c>
      <c r="E53" s="42">
        <v>-3</v>
      </c>
      <c r="F53" s="43">
        <v>0</v>
      </c>
    </row>
    <row r="54" spans="1:6" x14ac:dyDescent="0.3">
      <c r="A54" s="50" t="str">
        <f>$B$17</f>
        <v>Velocity</v>
      </c>
      <c r="B54" s="32">
        <v>-1</v>
      </c>
      <c r="C54" s="42">
        <v>0</v>
      </c>
      <c r="D54" s="42">
        <v>-1</v>
      </c>
      <c r="E54" s="42">
        <v>0</v>
      </c>
      <c r="F54" s="43">
        <v>1</v>
      </c>
    </row>
    <row r="55" spans="1:6" ht="15" thickBot="1" x14ac:dyDescent="0.35">
      <c r="A55" s="51" t="str">
        <f>$B$18</f>
        <v>density</v>
      </c>
      <c r="B55" s="35">
        <v>0</v>
      </c>
      <c r="C55" s="44">
        <v>0</v>
      </c>
      <c r="D55" s="44">
        <v>0</v>
      </c>
      <c r="E55" s="44">
        <v>0</v>
      </c>
      <c r="F55" s="45">
        <v>0</v>
      </c>
    </row>
    <row r="56" spans="1:6" ht="15" thickBot="1" x14ac:dyDescent="0.35">
      <c r="A56" s="36"/>
      <c r="B56" s="31"/>
      <c r="C56" s="42"/>
      <c r="D56" s="42"/>
      <c r="E56" s="42"/>
      <c r="F56" s="46"/>
    </row>
    <row r="57" spans="1:6" ht="28.8" x14ac:dyDescent="0.3">
      <c r="A57" s="25" t="s">
        <v>77</v>
      </c>
      <c r="B57" s="26" t="s">
        <v>86</v>
      </c>
      <c r="C57" s="47">
        <f>VLOOKUP(B57,$G$2:$L$39,3,FALSE)</f>
        <v>1</v>
      </c>
      <c r="D57" s="47">
        <f>VLOOKUP(B57,$G$2:$L$39,4,FALSE)</f>
        <v>-1</v>
      </c>
      <c r="E57" s="47">
        <f>VLOOKUP(B57,$G$2:$L$39,5,FALSE)</f>
        <v>-1</v>
      </c>
      <c r="F57" s="48">
        <f>VLOOKUP(B57,$G$2:$L$39,6,FALSE)</f>
        <v>0</v>
      </c>
    </row>
    <row r="58" spans="1:6" ht="28.8" x14ac:dyDescent="0.3">
      <c r="A58" s="27"/>
      <c r="B58" s="28" t="s">
        <v>16</v>
      </c>
      <c r="C58" s="49" t="s">
        <v>78</v>
      </c>
      <c r="D58" s="49" t="s">
        <v>79</v>
      </c>
      <c r="E58" s="49" t="s">
        <v>80</v>
      </c>
      <c r="F58" s="43" t="s">
        <v>59</v>
      </c>
    </row>
    <row r="59" spans="1:6" x14ac:dyDescent="0.3">
      <c r="A59" s="30" t="str">
        <f>B57</f>
        <v>Dynamic Viscosity</v>
      </c>
      <c r="B59" s="32">
        <v>1</v>
      </c>
      <c r="C59" s="42" cm="1">
        <f t="array" ref="C59:E62">TRANSPOSE($C$16:$F$18)</f>
        <v>0</v>
      </c>
      <c r="D59" s="42">
        <v>0</v>
      </c>
      <c r="E59" s="42">
        <v>1</v>
      </c>
      <c r="F59" s="43" cm="1">
        <f t="array" ref="F59:F62">TRANSPOSE(-C57:F57)</f>
        <v>-1</v>
      </c>
    </row>
    <row r="60" spans="1:6" x14ac:dyDescent="0.3">
      <c r="A60" s="30" t="str">
        <f>$B$16</f>
        <v>Length</v>
      </c>
      <c r="B60" s="32" cm="1">
        <f t="array" ref="B60:B62">MMULT(MINVERSE(C59:E61),F59:F61)</f>
        <v>-1</v>
      </c>
      <c r="C60" s="42">
        <v>1</v>
      </c>
      <c r="D60" s="42">
        <v>1</v>
      </c>
      <c r="E60" s="42">
        <v>-3</v>
      </c>
      <c r="F60" s="43">
        <v>1</v>
      </c>
    </row>
    <row r="61" spans="1:6" x14ac:dyDescent="0.3">
      <c r="A61" s="30" t="str">
        <f>$B$17</f>
        <v>Velocity</v>
      </c>
      <c r="B61" s="32">
        <v>-1</v>
      </c>
      <c r="C61" s="42">
        <v>0</v>
      </c>
      <c r="D61" s="42">
        <v>-1</v>
      </c>
      <c r="E61" s="42">
        <v>0</v>
      </c>
      <c r="F61" s="43">
        <v>1</v>
      </c>
    </row>
    <row r="62" spans="1:6" ht="15" thickBot="1" x14ac:dyDescent="0.35">
      <c r="A62" s="33" t="str">
        <f>$B$18</f>
        <v>density</v>
      </c>
      <c r="B62" s="35">
        <v>-1</v>
      </c>
      <c r="C62" s="44">
        <v>0</v>
      </c>
      <c r="D62" s="44">
        <v>0</v>
      </c>
      <c r="E62" s="44">
        <v>0</v>
      </c>
      <c r="F62" s="45">
        <v>0</v>
      </c>
    </row>
  </sheetData>
  <sortState xmlns:xlrd2="http://schemas.microsoft.com/office/spreadsheetml/2017/richdata2" ref="G3:L29">
    <sortCondition ref="G3:G29"/>
  </sortState>
  <mergeCells count="10">
    <mergeCell ref="A15:F15"/>
    <mergeCell ref="A2:B2"/>
    <mergeCell ref="A21:F23"/>
    <mergeCell ref="A28:F28"/>
    <mergeCell ref="N1:T1"/>
    <mergeCell ref="N2:O2"/>
    <mergeCell ref="N14:P14"/>
    <mergeCell ref="Q14:T14"/>
    <mergeCell ref="A1:F1"/>
    <mergeCell ref="G1:L1"/>
  </mergeCells>
  <phoneticPr fontId="4" type="noConversion"/>
  <dataValidations count="1">
    <dataValidation type="list" allowBlank="1" showInputMessage="1" showErrorMessage="1" sqref="B3:B12 B43 B29 B36 B16:B18 B57 B50 O3:O12" xr:uid="{B9A12F3D-3B6C-413C-9897-7D3EFF56AE7B}">
      <formula1>$G$3:$G$39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4C458F4391F54C8D2FAE54977D0812" ma:contentTypeVersion="13" ma:contentTypeDescription="Create a new document." ma:contentTypeScope="" ma:versionID="e14d45c207fa198e773ca4e1d81f3b65">
  <xsd:schema xmlns:xsd="http://www.w3.org/2001/XMLSchema" xmlns:xs="http://www.w3.org/2001/XMLSchema" xmlns:p="http://schemas.microsoft.com/office/2006/metadata/properties" xmlns:ns3="5c260146-559e-4bb7-b538-93c857a2a783" xmlns:ns4="a62565c3-ed3b-4859-87fc-13d23a87a464" targetNamespace="http://schemas.microsoft.com/office/2006/metadata/properties" ma:root="true" ma:fieldsID="c45821864a6e9e749dff4c96b7fb54ef" ns3:_="" ns4:_="">
    <xsd:import namespace="5c260146-559e-4bb7-b538-93c857a2a783"/>
    <xsd:import namespace="a62565c3-ed3b-4859-87fc-13d23a87a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60146-559e-4bb7-b538-93c857a2a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565c3-ed3b-4859-87fc-13d23a87a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F52A2D-DCC2-45FC-9F0F-EE6AF33F0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60146-559e-4bb7-b538-93c857a2a783"/>
    <ds:schemaRef ds:uri="a62565c3-ed3b-4859-87fc-13d23a87a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228429-ACB9-4B48-9B29-99FA335982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B9B1A-B657-4792-AB4B-F54AB23D9596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a62565c3-ed3b-4859-87fc-13d23a87a464"/>
    <ds:schemaRef ds:uri="http://schemas.microsoft.com/office/infopath/2007/PartnerControls"/>
    <ds:schemaRef ds:uri="5c260146-559e-4bb7-b538-93c857a2a78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</dc:creator>
  <cp:lastModifiedBy>Naaman Tan</cp:lastModifiedBy>
  <dcterms:created xsi:type="dcterms:W3CDTF">2015-06-05T18:17:20Z</dcterms:created>
  <dcterms:modified xsi:type="dcterms:W3CDTF">2021-02-02T13:00:29Z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0x010100B04C458F4391F54C8D2FAE54977D0812</vt:lpwstr>
  </property>
</Properties>
</file>