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3" activeTab="20"/>
  </bookViews>
  <sheets>
    <sheet name="赔率" sheetId="9" r:id="rId1"/>
    <sheet name="总账" sheetId="6" r:id="rId2"/>
    <sheet name="下注模板" sheetId="1" r:id="rId3"/>
    <sheet name="老况老板模版" sheetId="15" r:id="rId4"/>
    <sheet name="結賬模板" sheetId="2" r:id="rId5"/>
    <sheet name="2018051" sheetId="28" r:id="rId6"/>
    <sheet name="2018050" sheetId="27" r:id="rId7"/>
    <sheet name="2018049" sheetId="26" r:id="rId8"/>
    <sheet name="2018048" sheetId="25" r:id="rId9"/>
    <sheet name="2018047" sheetId="23" r:id="rId10"/>
    <sheet name="2018036" sheetId="3" r:id="rId11"/>
    <sheet name="2018037" sheetId="4" r:id="rId12"/>
    <sheet name="2018038" sheetId="5" r:id="rId13"/>
    <sheet name="2018039" sheetId="7" r:id="rId14"/>
    <sheet name="2018040" sheetId="10" r:id="rId15"/>
    <sheet name="2018041" sheetId="8" r:id="rId16"/>
    <sheet name="2018042" sheetId="11" r:id="rId17"/>
    <sheet name="2018043" sheetId="12" r:id="rId18"/>
    <sheet name="2018044" sheetId="17" r:id="rId19"/>
    <sheet name="2018045" sheetId="19" r:id="rId20"/>
    <sheet name="2018046" sheetId="21" r:id="rId21"/>
    <sheet name="Sheet1" sheetId="14" r:id="rId22"/>
    <sheet name="LB2018043" sheetId="16" r:id="rId23"/>
    <sheet name="LB2018044" sheetId="18" r:id="rId24"/>
    <sheet name="LB2018045" sheetId="20" r:id="rId25"/>
    <sheet name="LB2018046" sheetId="22" r:id="rId26"/>
    <sheet name="LB2018047" sheetId="24" r:id="rId27"/>
  </sheets>
  <calcPr calcId="145621"/>
</workbook>
</file>

<file path=xl/calcChain.xml><?xml version="1.0" encoding="utf-8"?>
<calcChain xmlns="http://schemas.openxmlformats.org/spreadsheetml/2006/main">
  <c r="X29" i="28" l="1"/>
  <c r="V29" i="28"/>
  <c r="S29" i="28"/>
  <c r="Q29" i="28"/>
  <c r="N29" i="28"/>
  <c r="M29" i="28"/>
  <c r="L29" i="28"/>
  <c r="L30" i="28" s="1"/>
  <c r="I29" i="28"/>
  <c r="G29" i="28"/>
  <c r="D29" i="28"/>
  <c r="B29" i="28"/>
  <c r="W28" i="28"/>
  <c r="R28" i="28"/>
  <c r="M28" i="28"/>
  <c r="H28" i="28"/>
  <c r="C28" i="28"/>
  <c r="W27" i="28"/>
  <c r="R27" i="28"/>
  <c r="M27" i="28"/>
  <c r="H27" i="28"/>
  <c r="C27" i="28"/>
  <c r="W26" i="28"/>
  <c r="R26" i="28"/>
  <c r="M26" i="28"/>
  <c r="H26" i="28"/>
  <c r="C26" i="28"/>
  <c r="W25" i="28"/>
  <c r="R25" i="28"/>
  <c r="M25" i="28"/>
  <c r="H25" i="28"/>
  <c r="C25" i="28"/>
  <c r="W24" i="28"/>
  <c r="R24" i="28"/>
  <c r="M24" i="28"/>
  <c r="H24" i="28"/>
  <c r="C24" i="28"/>
  <c r="W23" i="28"/>
  <c r="R23" i="28"/>
  <c r="M23" i="28"/>
  <c r="H23" i="28"/>
  <c r="C23" i="28"/>
  <c r="W22" i="28"/>
  <c r="R22" i="28"/>
  <c r="M22" i="28"/>
  <c r="H22" i="28"/>
  <c r="C22" i="28"/>
  <c r="W21" i="28"/>
  <c r="R21" i="28"/>
  <c r="M21" i="28"/>
  <c r="H21" i="28"/>
  <c r="C21" i="28"/>
  <c r="W20" i="28"/>
  <c r="R20" i="28"/>
  <c r="M20" i="28"/>
  <c r="H20" i="28"/>
  <c r="C20" i="28"/>
  <c r="W19" i="28"/>
  <c r="R19" i="28"/>
  <c r="M19" i="28"/>
  <c r="H19" i="28"/>
  <c r="C19" i="28"/>
  <c r="R29" i="28" l="1"/>
  <c r="Q30" i="28"/>
  <c r="H29" i="28"/>
  <c r="G30" i="28" s="1"/>
  <c r="C29" i="28"/>
  <c r="B30" i="28" s="1"/>
  <c r="W29" i="28"/>
  <c r="V30" i="28" s="1"/>
  <c r="X29" i="2"/>
  <c r="V29" i="2"/>
  <c r="S29" i="2"/>
  <c r="Q29" i="2"/>
  <c r="N29" i="2"/>
  <c r="L29" i="2"/>
  <c r="L30" i="2" s="1"/>
  <c r="I29" i="2"/>
  <c r="G29" i="2"/>
  <c r="D29" i="2"/>
  <c r="B29" i="2"/>
  <c r="W28" i="2"/>
  <c r="R28" i="2"/>
  <c r="M28" i="2"/>
  <c r="H28" i="2"/>
  <c r="C28" i="2"/>
  <c r="W27" i="2"/>
  <c r="R27" i="2"/>
  <c r="M27" i="2"/>
  <c r="H27" i="2"/>
  <c r="C27" i="2"/>
  <c r="W26" i="2"/>
  <c r="R26" i="2"/>
  <c r="M26" i="2"/>
  <c r="H26" i="2"/>
  <c r="C26" i="2"/>
  <c r="W25" i="2"/>
  <c r="R25" i="2"/>
  <c r="M25" i="2"/>
  <c r="H25" i="2"/>
  <c r="C25" i="2"/>
  <c r="W24" i="2"/>
  <c r="R24" i="2"/>
  <c r="M24" i="2"/>
  <c r="H24" i="2"/>
  <c r="C24" i="2"/>
  <c r="W23" i="2"/>
  <c r="R23" i="2"/>
  <c r="M23" i="2"/>
  <c r="H23" i="2"/>
  <c r="C23" i="2"/>
  <c r="W22" i="2"/>
  <c r="R22" i="2"/>
  <c r="M22" i="2"/>
  <c r="H22" i="2"/>
  <c r="C22" i="2"/>
  <c r="W21" i="2"/>
  <c r="R21" i="2"/>
  <c r="M21" i="2"/>
  <c r="H21" i="2"/>
  <c r="C21" i="2"/>
  <c r="W20" i="2"/>
  <c r="R20" i="2"/>
  <c r="M20" i="2"/>
  <c r="H20" i="2"/>
  <c r="C20" i="2"/>
  <c r="W19" i="2"/>
  <c r="W29" i="2" s="1"/>
  <c r="R19" i="2"/>
  <c r="M19" i="2"/>
  <c r="M29" i="2" s="1"/>
  <c r="H19" i="2"/>
  <c r="H29" i="2" s="1"/>
  <c r="C19" i="2"/>
  <c r="X29" i="27"/>
  <c r="V29" i="27"/>
  <c r="S29" i="27"/>
  <c r="Q29" i="27"/>
  <c r="N29" i="27"/>
  <c r="L29" i="27"/>
  <c r="L30" i="27" s="1"/>
  <c r="I29" i="27"/>
  <c r="G29" i="27"/>
  <c r="D29" i="27"/>
  <c r="B29" i="27"/>
  <c r="W28" i="27"/>
  <c r="R28" i="27"/>
  <c r="M28" i="27"/>
  <c r="H28" i="27"/>
  <c r="C28" i="27"/>
  <c r="W27" i="27"/>
  <c r="R27" i="27"/>
  <c r="M27" i="27"/>
  <c r="H27" i="27"/>
  <c r="C27" i="27"/>
  <c r="W26" i="27"/>
  <c r="R26" i="27"/>
  <c r="M26" i="27"/>
  <c r="H26" i="27"/>
  <c r="C26" i="27"/>
  <c r="W25" i="27"/>
  <c r="R25" i="27"/>
  <c r="M25" i="27"/>
  <c r="H25" i="27"/>
  <c r="C25" i="27"/>
  <c r="W24" i="27"/>
  <c r="R24" i="27"/>
  <c r="M24" i="27"/>
  <c r="H24" i="27"/>
  <c r="C24" i="27"/>
  <c r="W23" i="27"/>
  <c r="R23" i="27"/>
  <c r="M23" i="27"/>
  <c r="H23" i="27"/>
  <c r="C23" i="27"/>
  <c r="W22" i="27"/>
  <c r="R22" i="27"/>
  <c r="M22" i="27"/>
  <c r="H22" i="27"/>
  <c r="C22" i="27"/>
  <c r="W21" i="27"/>
  <c r="R21" i="27"/>
  <c r="M21" i="27"/>
  <c r="H21" i="27"/>
  <c r="C21" i="27"/>
  <c r="W20" i="27"/>
  <c r="R20" i="27"/>
  <c r="M20" i="27"/>
  <c r="H20" i="27"/>
  <c r="C20" i="27"/>
  <c r="W19" i="27"/>
  <c r="W29" i="27" s="1"/>
  <c r="R19" i="27"/>
  <c r="R29" i="27" s="1"/>
  <c r="M19" i="27"/>
  <c r="M29" i="27" s="1"/>
  <c r="H19" i="27"/>
  <c r="C19" i="27"/>
  <c r="V30" i="2" l="1"/>
  <c r="H29" i="27"/>
  <c r="G30" i="27" s="1"/>
  <c r="C29" i="27"/>
  <c r="C29" i="2"/>
  <c r="B30" i="2"/>
  <c r="R29" i="2"/>
  <c r="Q30" i="2" s="1"/>
  <c r="G30" i="2"/>
  <c r="Q30" i="27"/>
  <c r="B30" i="27"/>
  <c r="V30" i="27"/>
  <c r="X29" i="26"/>
  <c r="V29" i="26"/>
  <c r="S29" i="26"/>
  <c r="Q29" i="26"/>
  <c r="N29" i="26"/>
  <c r="L29" i="26"/>
  <c r="I29" i="26"/>
  <c r="G29" i="26"/>
  <c r="D29" i="26"/>
  <c r="B29" i="26"/>
  <c r="W28" i="26"/>
  <c r="R28" i="26"/>
  <c r="M28" i="26"/>
  <c r="H28" i="26"/>
  <c r="C28" i="26"/>
  <c r="W27" i="26"/>
  <c r="R27" i="26"/>
  <c r="M27" i="26"/>
  <c r="H27" i="26"/>
  <c r="C27" i="26"/>
  <c r="W26" i="26"/>
  <c r="R26" i="26"/>
  <c r="M26" i="26"/>
  <c r="H26" i="26"/>
  <c r="C26" i="26"/>
  <c r="W25" i="26"/>
  <c r="R25" i="26"/>
  <c r="M25" i="26"/>
  <c r="H25" i="26"/>
  <c r="C25" i="26"/>
  <c r="W24" i="26"/>
  <c r="R24" i="26"/>
  <c r="M24" i="26"/>
  <c r="H24" i="26"/>
  <c r="C24" i="26"/>
  <c r="W23" i="26"/>
  <c r="R23" i="26"/>
  <c r="M23" i="26"/>
  <c r="H23" i="26"/>
  <c r="C23" i="26"/>
  <c r="W22" i="26"/>
  <c r="R22" i="26"/>
  <c r="M22" i="26"/>
  <c r="H22" i="26"/>
  <c r="C22" i="26"/>
  <c r="W21" i="26"/>
  <c r="R21" i="26"/>
  <c r="M21" i="26"/>
  <c r="H21" i="26"/>
  <c r="C21" i="26"/>
  <c r="W20" i="26"/>
  <c r="R20" i="26"/>
  <c r="M20" i="26"/>
  <c r="H20" i="26"/>
  <c r="C20" i="26"/>
  <c r="W19" i="26"/>
  <c r="R19" i="26"/>
  <c r="R29" i="26" s="1"/>
  <c r="M19" i="26"/>
  <c r="M29" i="26" s="1"/>
  <c r="L30" i="26" s="1"/>
  <c r="H19" i="26"/>
  <c r="C19" i="26"/>
  <c r="W29" i="26" l="1"/>
  <c r="V30" i="26" s="1"/>
  <c r="H29" i="26"/>
  <c r="G30" i="26" s="1"/>
  <c r="C29" i="26"/>
  <c r="B30" i="26" s="1"/>
  <c r="Q30" i="26"/>
  <c r="X29" i="25"/>
  <c r="V29" i="25"/>
  <c r="S29" i="25"/>
  <c r="Q29" i="25"/>
  <c r="N29" i="25"/>
  <c r="L29" i="25"/>
  <c r="I29" i="25"/>
  <c r="G29" i="25"/>
  <c r="D29" i="25"/>
  <c r="B29" i="25"/>
  <c r="W28" i="25"/>
  <c r="R28" i="25"/>
  <c r="M28" i="25"/>
  <c r="H28" i="25"/>
  <c r="C28" i="25"/>
  <c r="W27" i="25"/>
  <c r="R27" i="25"/>
  <c r="M27" i="25"/>
  <c r="H27" i="25"/>
  <c r="C27" i="25"/>
  <c r="W26" i="25"/>
  <c r="R26" i="25"/>
  <c r="M26" i="25"/>
  <c r="H26" i="25"/>
  <c r="C26" i="25"/>
  <c r="W25" i="25"/>
  <c r="R25" i="25"/>
  <c r="M25" i="25"/>
  <c r="H25" i="25"/>
  <c r="C25" i="25"/>
  <c r="W24" i="25"/>
  <c r="R24" i="25"/>
  <c r="M24" i="25"/>
  <c r="H24" i="25"/>
  <c r="C24" i="25"/>
  <c r="W23" i="25"/>
  <c r="R23" i="25"/>
  <c r="M23" i="25"/>
  <c r="H23" i="25"/>
  <c r="C23" i="25"/>
  <c r="W22" i="25"/>
  <c r="R22" i="25"/>
  <c r="M22" i="25"/>
  <c r="H22" i="25"/>
  <c r="C22" i="25"/>
  <c r="W21" i="25"/>
  <c r="R21" i="25"/>
  <c r="M21" i="25"/>
  <c r="H21" i="25"/>
  <c r="C21" i="25"/>
  <c r="W20" i="25"/>
  <c r="R20" i="25"/>
  <c r="M20" i="25"/>
  <c r="H20" i="25"/>
  <c r="C20" i="25"/>
  <c r="C29" i="25" s="1"/>
  <c r="W19" i="25"/>
  <c r="W29" i="25" s="1"/>
  <c r="R19" i="25"/>
  <c r="R29" i="25" s="1"/>
  <c r="M19" i="25"/>
  <c r="M29" i="25" s="1"/>
  <c r="L30" i="25" s="1"/>
  <c r="H19" i="25"/>
  <c r="C19" i="25"/>
  <c r="Q30" i="25" l="1"/>
  <c r="H29" i="25"/>
  <c r="G30" i="25" s="1"/>
  <c r="B30" i="25"/>
  <c r="V30" i="25"/>
  <c r="V14" i="6"/>
  <c r="V58" i="6"/>
  <c r="L58" i="6"/>
  <c r="K58" i="6"/>
  <c r="J58" i="6"/>
  <c r="I58" i="6"/>
  <c r="H58" i="6"/>
  <c r="G58" i="6"/>
  <c r="F58" i="6"/>
  <c r="E58" i="6"/>
  <c r="D58" i="6"/>
  <c r="C58" i="6"/>
  <c r="R57" i="6"/>
  <c r="Q57" i="6"/>
  <c r="P57" i="6"/>
  <c r="O57" i="6"/>
  <c r="N57" i="6"/>
  <c r="M57" i="6"/>
  <c r="R56" i="6"/>
  <c r="Q56" i="6"/>
  <c r="P56" i="6"/>
  <c r="O56" i="6"/>
  <c r="N56" i="6"/>
  <c r="M56" i="6"/>
  <c r="R55" i="6"/>
  <c r="Q55" i="6"/>
  <c r="P55" i="6"/>
  <c r="O55" i="6"/>
  <c r="N55" i="6"/>
  <c r="M55" i="6"/>
  <c r="R54" i="6"/>
  <c r="Q54" i="6"/>
  <c r="P54" i="6"/>
  <c r="O54" i="6"/>
  <c r="N54" i="6"/>
  <c r="M54" i="6"/>
  <c r="R53" i="6"/>
  <c r="Q53" i="6"/>
  <c r="P53" i="6"/>
  <c r="O53" i="6"/>
  <c r="N53" i="6"/>
  <c r="M53" i="6"/>
  <c r="R52" i="6"/>
  <c r="Q52" i="6"/>
  <c r="P52" i="6"/>
  <c r="O52" i="6"/>
  <c r="N52" i="6"/>
  <c r="M52" i="6"/>
  <c r="R51" i="6"/>
  <c r="Q51" i="6"/>
  <c r="P51" i="6"/>
  <c r="O51" i="6"/>
  <c r="N51" i="6"/>
  <c r="M51" i="6"/>
  <c r="R50" i="6"/>
  <c r="Q50" i="6"/>
  <c r="P50" i="6"/>
  <c r="O50" i="6"/>
  <c r="N50" i="6"/>
  <c r="M50" i="6"/>
  <c r="R49" i="6"/>
  <c r="Q49" i="6"/>
  <c r="P49" i="6"/>
  <c r="O49" i="6"/>
  <c r="N49" i="6"/>
  <c r="M49" i="6"/>
  <c r="R48" i="6"/>
  <c r="Q48" i="6"/>
  <c r="P48" i="6"/>
  <c r="O48" i="6"/>
  <c r="N48" i="6"/>
  <c r="M48" i="6"/>
  <c r="R47" i="6"/>
  <c r="Q47" i="6"/>
  <c r="P47" i="6"/>
  <c r="O47" i="6"/>
  <c r="N47" i="6"/>
  <c r="M47" i="6"/>
  <c r="R46" i="6"/>
  <c r="Q46" i="6"/>
  <c r="P46" i="6"/>
  <c r="O46" i="6"/>
  <c r="N46" i="6"/>
  <c r="R45" i="6"/>
  <c r="Q45" i="6"/>
  <c r="P45" i="6"/>
  <c r="O45" i="6"/>
  <c r="N45" i="6"/>
  <c r="M45" i="6"/>
  <c r="V37" i="6"/>
  <c r="L37" i="6"/>
  <c r="K37" i="6"/>
  <c r="J37" i="6"/>
  <c r="I37" i="6"/>
  <c r="H37" i="6"/>
  <c r="G37" i="6"/>
  <c r="F37" i="6"/>
  <c r="E37" i="6"/>
  <c r="D37" i="6"/>
  <c r="C37" i="6"/>
  <c r="R58" i="6" l="1"/>
  <c r="P58" i="6"/>
  <c r="O58" i="6"/>
  <c r="Q58" i="6"/>
  <c r="N58" i="6"/>
  <c r="M58" i="6"/>
  <c r="V50" i="24"/>
  <c r="U50" i="24"/>
  <c r="T50" i="24"/>
  <c r="V49" i="24"/>
  <c r="T49" i="24"/>
  <c r="U49" i="24" s="1"/>
  <c r="V48" i="24"/>
  <c r="T48" i="24"/>
  <c r="U48" i="24" s="1"/>
  <c r="V47" i="24"/>
  <c r="T47" i="24"/>
  <c r="U47" i="24" s="1"/>
  <c r="V46" i="24"/>
  <c r="U46" i="24"/>
  <c r="T46" i="24"/>
  <c r="V45" i="24"/>
  <c r="T45" i="24"/>
  <c r="U45" i="24" s="1"/>
  <c r="V44" i="24"/>
  <c r="U44" i="24"/>
  <c r="T44" i="24"/>
  <c r="V43" i="24"/>
  <c r="T43" i="24"/>
  <c r="U43" i="24" s="1"/>
  <c r="V42" i="24"/>
  <c r="T42" i="24"/>
  <c r="U42" i="24" s="1"/>
  <c r="V41" i="24"/>
  <c r="T41" i="24"/>
  <c r="U41" i="24" s="1"/>
  <c r="V31" i="24"/>
  <c r="T31" i="24"/>
  <c r="T32" i="24" s="1"/>
  <c r="Q31" i="24"/>
  <c r="O31" i="24"/>
  <c r="L31" i="24"/>
  <c r="K31" i="24"/>
  <c r="J31" i="24"/>
  <c r="J32" i="24" s="1"/>
  <c r="G31" i="24"/>
  <c r="E31" i="24"/>
  <c r="U30" i="24"/>
  <c r="P30" i="24"/>
  <c r="K30" i="24"/>
  <c r="F30" i="24"/>
  <c r="U29" i="24"/>
  <c r="P29" i="24"/>
  <c r="K29" i="24"/>
  <c r="F29" i="24"/>
  <c r="U28" i="24"/>
  <c r="P28" i="24"/>
  <c r="K28" i="24"/>
  <c r="F28" i="24"/>
  <c r="U27" i="24"/>
  <c r="P27" i="24"/>
  <c r="K27" i="24"/>
  <c r="F27" i="24"/>
  <c r="U26" i="24"/>
  <c r="P26" i="24"/>
  <c r="K26" i="24"/>
  <c r="F26" i="24"/>
  <c r="U25" i="24"/>
  <c r="P25" i="24"/>
  <c r="K25" i="24"/>
  <c r="F25" i="24"/>
  <c r="U24" i="24"/>
  <c r="P24" i="24"/>
  <c r="K24" i="24"/>
  <c r="F24" i="24"/>
  <c r="U23" i="24"/>
  <c r="P23" i="24"/>
  <c r="K23" i="24"/>
  <c r="F23" i="24"/>
  <c r="U22" i="24"/>
  <c r="P22" i="24"/>
  <c r="K22" i="24"/>
  <c r="F22" i="24"/>
  <c r="U21" i="24"/>
  <c r="U31" i="24" s="1"/>
  <c r="P21" i="24"/>
  <c r="P31" i="24" s="1"/>
  <c r="K21" i="24"/>
  <c r="F21" i="24"/>
  <c r="F31" i="24" s="1"/>
  <c r="V13" i="24"/>
  <c r="T13" i="24"/>
  <c r="Q13" i="24"/>
  <c r="O13" i="24"/>
  <c r="L13" i="24"/>
  <c r="J13" i="24"/>
  <c r="G13" i="24"/>
  <c r="E13" i="24"/>
  <c r="U12" i="24"/>
  <c r="P12" i="24"/>
  <c r="K12" i="24"/>
  <c r="F12" i="24"/>
  <c r="U11" i="24"/>
  <c r="P11" i="24"/>
  <c r="K11" i="24"/>
  <c r="F11" i="24"/>
  <c r="U10" i="24"/>
  <c r="P10" i="24"/>
  <c r="K10" i="24"/>
  <c r="F10" i="24"/>
  <c r="U9" i="24"/>
  <c r="P9" i="24"/>
  <c r="K9" i="24"/>
  <c r="F9" i="24"/>
  <c r="U8" i="24"/>
  <c r="P8" i="24"/>
  <c r="K8" i="24"/>
  <c r="F8" i="24"/>
  <c r="U7" i="24"/>
  <c r="P7" i="24"/>
  <c r="K7" i="24"/>
  <c r="F7" i="24"/>
  <c r="U6" i="24"/>
  <c r="P6" i="24"/>
  <c r="K6" i="24"/>
  <c r="F6" i="24"/>
  <c r="U5" i="24"/>
  <c r="P5" i="24"/>
  <c r="K5" i="24"/>
  <c r="F5" i="24"/>
  <c r="U4" i="24"/>
  <c r="P4" i="24"/>
  <c r="K4" i="24"/>
  <c r="F4" i="24"/>
  <c r="U3" i="24"/>
  <c r="U13" i="24" s="1"/>
  <c r="P3" i="24"/>
  <c r="K3" i="24"/>
  <c r="F3" i="24"/>
  <c r="X29" i="23"/>
  <c r="V29" i="23"/>
  <c r="S29" i="23"/>
  <c r="Q29" i="23"/>
  <c r="Q30" i="23" s="1"/>
  <c r="N29" i="23"/>
  <c r="L29" i="23"/>
  <c r="I29" i="23"/>
  <c r="G29" i="23"/>
  <c r="D29" i="23"/>
  <c r="B29" i="23"/>
  <c r="W28" i="23"/>
  <c r="R28" i="23"/>
  <c r="M28" i="23"/>
  <c r="H28" i="23"/>
  <c r="C28" i="23"/>
  <c r="W27" i="23"/>
  <c r="R27" i="23"/>
  <c r="M27" i="23"/>
  <c r="H27" i="23"/>
  <c r="C27" i="23"/>
  <c r="W26" i="23"/>
  <c r="R26" i="23"/>
  <c r="M26" i="23"/>
  <c r="H26" i="23"/>
  <c r="C26" i="23"/>
  <c r="W25" i="23"/>
  <c r="R25" i="23"/>
  <c r="M25" i="23"/>
  <c r="H25" i="23"/>
  <c r="C25" i="23"/>
  <c r="W24" i="23"/>
  <c r="R24" i="23"/>
  <c r="M24" i="23"/>
  <c r="H24" i="23"/>
  <c r="C24" i="23"/>
  <c r="W23" i="23"/>
  <c r="R23" i="23"/>
  <c r="M23" i="23"/>
  <c r="H23" i="23"/>
  <c r="C23" i="23"/>
  <c r="W22" i="23"/>
  <c r="R22" i="23"/>
  <c r="M22" i="23"/>
  <c r="H22" i="23"/>
  <c r="C22" i="23"/>
  <c r="W21" i="23"/>
  <c r="R21" i="23"/>
  <c r="M21" i="23"/>
  <c r="H21" i="23"/>
  <c r="C21" i="23"/>
  <c r="W20" i="23"/>
  <c r="R20" i="23"/>
  <c r="M20" i="23"/>
  <c r="H20" i="23"/>
  <c r="C20" i="23"/>
  <c r="W19" i="23"/>
  <c r="W29" i="23" s="1"/>
  <c r="R19" i="23"/>
  <c r="R29" i="23" s="1"/>
  <c r="M19" i="23"/>
  <c r="H19" i="23"/>
  <c r="C19" i="23"/>
  <c r="H29" i="23" l="1"/>
  <c r="G30" i="23" s="1"/>
  <c r="M29" i="23"/>
  <c r="L30" i="23" s="1"/>
  <c r="T14" i="24"/>
  <c r="P13" i="24"/>
  <c r="K13" i="24"/>
  <c r="J14" i="24" s="1"/>
  <c r="V51" i="24"/>
  <c r="F13" i="24"/>
  <c r="E14" i="24"/>
  <c r="E32" i="24"/>
  <c r="U51" i="24"/>
  <c r="O14" i="24"/>
  <c r="O32" i="24"/>
  <c r="T51" i="24"/>
  <c r="C29" i="23"/>
  <c r="B30" i="23"/>
  <c r="V30" i="23"/>
  <c r="M19" i="21"/>
  <c r="V50" i="15"/>
  <c r="T50" i="15"/>
  <c r="U50" i="15" s="1"/>
  <c r="V49" i="15"/>
  <c r="T49" i="15"/>
  <c r="U49" i="15" s="1"/>
  <c r="V48" i="15"/>
  <c r="T48" i="15"/>
  <c r="U48" i="15" s="1"/>
  <c r="V47" i="15"/>
  <c r="U47" i="15"/>
  <c r="T47" i="15"/>
  <c r="V46" i="15"/>
  <c r="T46" i="15"/>
  <c r="U46" i="15" s="1"/>
  <c r="V45" i="15"/>
  <c r="T45" i="15"/>
  <c r="U45" i="15" s="1"/>
  <c r="V44" i="15"/>
  <c r="T44" i="15"/>
  <c r="U44" i="15" s="1"/>
  <c r="V43" i="15"/>
  <c r="V51" i="15" s="1"/>
  <c r="U43" i="15"/>
  <c r="T43" i="15"/>
  <c r="V42" i="15"/>
  <c r="T42" i="15"/>
  <c r="U42" i="15" s="1"/>
  <c r="V41" i="15"/>
  <c r="T41" i="15"/>
  <c r="U41" i="15" s="1"/>
  <c r="V31" i="15"/>
  <c r="T31" i="15"/>
  <c r="Q31" i="15"/>
  <c r="P31" i="15"/>
  <c r="O31" i="15"/>
  <c r="O32" i="15" s="1"/>
  <c r="L31" i="15"/>
  <c r="K31" i="15"/>
  <c r="J31" i="15"/>
  <c r="J32" i="15" s="1"/>
  <c r="G31" i="15"/>
  <c r="E31" i="15"/>
  <c r="U30" i="15"/>
  <c r="P30" i="15"/>
  <c r="K30" i="15"/>
  <c r="F30" i="15"/>
  <c r="U29" i="15"/>
  <c r="P29" i="15"/>
  <c r="K29" i="15"/>
  <c r="F29" i="15"/>
  <c r="U28" i="15"/>
  <c r="P28" i="15"/>
  <c r="K28" i="15"/>
  <c r="F28" i="15"/>
  <c r="U27" i="15"/>
  <c r="P27" i="15"/>
  <c r="K27" i="15"/>
  <c r="F27" i="15"/>
  <c r="U26" i="15"/>
  <c r="P26" i="15"/>
  <c r="K26" i="15"/>
  <c r="F26" i="15"/>
  <c r="U25" i="15"/>
  <c r="P25" i="15"/>
  <c r="K25" i="15"/>
  <c r="F25" i="15"/>
  <c r="U24" i="15"/>
  <c r="P24" i="15"/>
  <c r="K24" i="15"/>
  <c r="F24" i="15"/>
  <c r="U23" i="15"/>
  <c r="P23" i="15"/>
  <c r="K23" i="15"/>
  <c r="F23" i="15"/>
  <c r="U22" i="15"/>
  <c r="P22" i="15"/>
  <c r="K22" i="15"/>
  <c r="F22" i="15"/>
  <c r="U21" i="15"/>
  <c r="U31" i="15" s="1"/>
  <c r="T32" i="15" s="1"/>
  <c r="P21" i="15"/>
  <c r="K21" i="15"/>
  <c r="F21" i="15"/>
  <c r="F31" i="15" s="1"/>
  <c r="V13" i="15"/>
  <c r="T13" i="15"/>
  <c r="Q13" i="15"/>
  <c r="P13" i="15"/>
  <c r="O13" i="15"/>
  <c r="O14" i="15" s="1"/>
  <c r="L13" i="15"/>
  <c r="K13" i="15"/>
  <c r="J13" i="15"/>
  <c r="J14" i="15" s="1"/>
  <c r="G13" i="15"/>
  <c r="E13" i="15"/>
  <c r="U12" i="15"/>
  <c r="P12" i="15"/>
  <c r="K12" i="15"/>
  <c r="F12" i="15"/>
  <c r="U11" i="15"/>
  <c r="P11" i="15"/>
  <c r="K11" i="15"/>
  <c r="F11" i="15"/>
  <c r="U10" i="15"/>
  <c r="P10" i="15"/>
  <c r="K10" i="15"/>
  <c r="F10" i="15"/>
  <c r="U9" i="15"/>
  <c r="P9" i="15"/>
  <c r="K9" i="15"/>
  <c r="F9" i="15"/>
  <c r="U8" i="15"/>
  <c r="P8" i="15"/>
  <c r="K8" i="15"/>
  <c r="F8" i="15"/>
  <c r="U7" i="15"/>
  <c r="P7" i="15"/>
  <c r="K7" i="15"/>
  <c r="F7" i="15"/>
  <c r="U6" i="15"/>
  <c r="P6" i="15"/>
  <c r="K6" i="15"/>
  <c r="F6" i="15"/>
  <c r="U5" i="15"/>
  <c r="P5" i="15"/>
  <c r="K5" i="15"/>
  <c r="F5" i="15"/>
  <c r="U4" i="15"/>
  <c r="P4" i="15"/>
  <c r="K4" i="15"/>
  <c r="F4" i="15"/>
  <c r="U3" i="15"/>
  <c r="U13" i="15" s="1"/>
  <c r="T14" i="15" s="1"/>
  <c r="P3" i="15"/>
  <c r="K3" i="15"/>
  <c r="F3" i="15"/>
  <c r="F13" i="15" s="1"/>
  <c r="V50" i="22"/>
  <c r="T50" i="22"/>
  <c r="U50" i="22" s="1"/>
  <c r="V49" i="22"/>
  <c r="T49" i="22"/>
  <c r="U49" i="22" s="1"/>
  <c r="V48" i="22"/>
  <c r="T48" i="22"/>
  <c r="U48" i="22" s="1"/>
  <c r="V47" i="22"/>
  <c r="T47" i="22"/>
  <c r="U47" i="22" s="1"/>
  <c r="V46" i="22"/>
  <c r="T46" i="22"/>
  <c r="U46" i="22" s="1"/>
  <c r="V45" i="22"/>
  <c r="T45" i="22"/>
  <c r="U45" i="22" s="1"/>
  <c r="V44" i="22"/>
  <c r="T44" i="22"/>
  <c r="U44" i="22" s="1"/>
  <c r="V43" i="22"/>
  <c r="T43" i="22"/>
  <c r="U43" i="22" s="1"/>
  <c r="V42" i="22"/>
  <c r="T42" i="22"/>
  <c r="U42" i="22" s="1"/>
  <c r="V41" i="22"/>
  <c r="T41" i="22"/>
  <c r="U41" i="22" s="1"/>
  <c r="V31" i="22"/>
  <c r="T31" i="22"/>
  <c r="Q31" i="22"/>
  <c r="O31" i="22"/>
  <c r="L31" i="22"/>
  <c r="J31" i="22"/>
  <c r="G31" i="22"/>
  <c r="E31" i="22"/>
  <c r="U30" i="22"/>
  <c r="P30" i="22"/>
  <c r="K30" i="22"/>
  <c r="F30" i="22"/>
  <c r="U29" i="22"/>
  <c r="P29" i="22"/>
  <c r="K29" i="22"/>
  <c r="F29" i="22"/>
  <c r="U28" i="22"/>
  <c r="P28" i="22"/>
  <c r="K28" i="22"/>
  <c r="F28" i="22"/>
  <c r="U27" i="22"/>
  <c r="P27" i="22"/>
  <c r="K27" i="22"/>
  <c r="F27" i="22"/>
  <c r="U26" i="22"/>
  <c r="P26" i="22"/>
  <c r="P31" i="22" s="1"/>
  <c r="K26" i="22"/>
  <c r="F26" i="22"/>
  <c r="U25" i="22"/>
  <c r="P25" i="22"/>
  <c r="K25" i="22"/>
  <c r="F25" i="22"/>
  <c r="U24" i="22"/>
  <c r="P24" i="22"/>
  <c r="K24" i="22"/>
  <c r="F24" i="22"/>
  <c r="U23" i="22"/>
  <c r="P23" i="22"/>
  <c r="K23" i="22"/>
  <c r="F23" i="22"/>
  <c r="U22" i="22"/>
  <c r="P22" i="22"/>
  <c r="K22" i="22"/>
  <c r="F22" i="22"/>
  <c r="U21" i="22"/>
  <c r="P21" i="22"/>
  <c r="K21" i="22"/>
  <c r="F21" i="22"/>
  <c r="F31" i="22" s="1"/>
  <c r="V13" i="22"/>
  <c r="T13" i="22"/>
  <c r="Q13" i="22"/>
  <c r="O13" i="22"/>
  <c r="L13" i="22"/>
  <c r="J13" i="22"/>
  <c r="G13" i="22"/>
  <c r="E13" i="22"/>
  <c r="U12" i="22"/>
  <c r="P12" i="22"/>
  <c r="K12" i="22"/>
  <c r="F12" i="22"/>
  <c r="U11" i="22"/>
  <c r="P11" i="22"/>
  <c r="K11" i="22"/>
  <c r="F11" i="22"/>
  <c r="U10" i="22"/>
  <c r="P10" i="22"/>
  <c r="K10" i="22"/>
  <c r="F10" i="22"/>
  <c r="U9" i="22"/>
  <c r="P9" i="22"/>
  <c r="K9" i="22"/>
  <c r="F9" i="22"/>
  <c r="U8" i="22"/>
  <c r="P8" i="22"/>
  <c r="K8" i="22"/>
  <c r="F8" i="22"/>
  <c r="U7" i="22"/>
  <c r="P7" i="22"/>
  <c r="K7" i="22"/>
  <c r="F7" i="22"/>
  <c r="U6" i="22"/>
  <c r="P6" i="22"/>
  <c r="K6" i="22"/>
  <c r="F6" i="22"/>
  <c r="U5" i="22"/>
  <c r="P5" i="22"/>
  <c r="K5" i="22"/>
  <c r="F5" i="22"/>
  <c r="U4" i="22"/>
  <c r="P4" i="22"/>
  <c r="K4" i="22"/>
  <c r="F4" i="22"/>
  <c r="U3" i="22"/>
  <c r="U13" i="22" s="1"/>
  <c r="P3" i="22"/>
  <c r="K3" i="22"/>
  <c r="F3" i="22"/>
  <c r="X29" i="21"/>
  <c r="V29" i="21"/>
  <c r="S29" i="21"/>
  <c r="Q29" i="21"/>
  <c r="N29" i="21"/>
  <c r="I29" i="21"/>
  <c r="G29" i="21"/>
  <c r="D29" i="21"/>
  <c r="B29" i="21"/>
  <c r="W28" i="21"/>
  <c r="R28" i="21"/>
  <c r="M28" i="21"/>
  <c r="H28" i="21"/>
  <c r="C28" i="21"/>
  <c r="W27" i="21"/>
  <c r="R27" i="21"/>
  <c r="M27" i="21"/>
  <c r="H27" i="21"/>
  <c r="C27" i="21"/>
  <c r="W26" i="21"/>
  <c r="R26" i="21"/>
  <c r="M26" i="21"/>
  <c r="H26" i="21"/>
  <c r="C26" i="21"/>
  <c r="W25" i="21"/>
  <c r="R25" i="21"/>
  <c r="M25" i="21"/>
  <c r="H25" i="21"/>
  <c r="C25" i="21"/>
  <c r="W24" i="21"/>
  <c r="R24" i="21"/>
  <c r="M24" i="21"/>
  <c r="H24" i="21"/>
  <c r="C24" i="21"/>
  <c r="W23" i="21"/>
  <c r="R23" i="21"/>
  <c r="M23" i="21"/>
  <c r="H23" i="21"/>
  <c r="C23" i="21"/>
  <c r="W22" i="21"/>
  <c r="R22" i="21"/>
  <c r="M22" i="21"/>
  <c r="H22" i="21"/>
  <c r="C22" i="21"/>
  <c r="W21" i="21"/>
  <c r="R21" i="21"/>
  <c r="M21" i="21"/>
  <c r="H21" i="21"/>
  <c r="C21" i="21"/>
  <c r="W20" i="21"/>
  <c r="R20" i="21"/>
  <c r="M20" i="21"/>
  <c r="H20" i="21"/>
  <c r="C20" i="21"/>
  <c r="W19" i="21"/>
  <c r="R19" i="21"/>
  <c r="H19" i="21"/>
  <c r="C19" i="21"/>
  <c r="T52" i="24" l="1"/>
  <c r="K31" i="22"/>
  <c r="J32" i="22" s="1"/>
  <c r="U31" i="22"/>
  <c r="T32" i="22" s="1"/>
  <c r="F13" i="22"/>
  <c r="P13" i="22"/>
  <c r="O32" i="22"/>
  <c r="M29" i="21"/>
  <c r="L29" i="21"/>
  <c r="E14" i="15"/>
  <c r="E32" i="15"/>
  <c r="U51" i="15"/>
  <c r="T51" i="15"/>
  <c r="T14" i="22"/>
  <c r="O14" i="22"/>
  <c r="K13" i="22"/>
  <c r="J14" i="22"/>
  <c r="V51" i="22"/>
  <c r="E14" i="22"/>
  <c r="E32" i="22"/>
  <c r="U51" i="22"/>
  <c r="T51" i="22"/>
  <c r="R29" i="21"/>
  <c r="Q30" i="21" s="1"/>
  <c r="W29" i="21"/>
  <c r="V30" i="21" s="1"/>
  <c r="H29" i="21"/>
  <c r="C29" i="21"/>
  <c r="B30" i="21" s="1"/>
  <c r="G30" i="21"/>
  <c r="L14" i="6"/>
  <c r="K14" i="6"/>
  <c r="J14" i="6"/>
  <c r="I14" i="6"/>
  <c r="H14" i="6"/>
  <c r="G14" i="6"/>
  <c r="F14" i="6"/>
  <c r="E14" i="6"/>
  <c r="D14" i="6"/>
  <c r="C14" i="6"/>
  <c r="L30" i="21" l="1"/>
  <c r="T52" i="15"/>
  <c r="T52" i="22"/>
  <c r="M26" i="8"/>
  <c r="K26" i="8"/>
  <c r="L25" i="8"/>
  <c r="L24" i="8"/>
  <c r="L23" i="8"/>
  <c r="L22" i="8"/>
  <c r="L21" i="8"/>
  <c r="L20" i="8"/>
  <c r="L19" i="8"/>
  <c r="L18" i="8"/>
  <c r="L17" i="8"/>
  <c r="L16" i="8"/>
  <c r="L26" i="8" s="1"/>
  <c r="K27" i="8" s="1"/>
  <c r="U11" i="10"/>
  <c r="S11" i="10"/>
  <c r="T10" i="10"/>
  <c r="T9" i="10"/>
  <c r="T8" i="10"/>
  <c r="T7" i="10"/>
  <c r="T6" i="10"/>
  <c r="T5" i="10"/>
  <c r="T4" i="10"/>
  <c r="T3" i="10"/>
  <c r="T2" i="10"/>
  <c r="T11" i="10" s="1"/>
  <c r="O38" i="5"/>
  <c r="M38" i="5"/>
  <c r="N37" i="5"/>
  <c r="N36" i="5"/>
  <c r="N35" i="5"/>
  <c r="N34" i="5"/>
  <c r="N33" i="5"/>
  <c r="N32" i="5"/>
  <c r="N31" i="5"/>
  <c r="N30" i="5"/>
  <c r="N29" i="5"/>
  <c r="O25" i="5"/>
  <c r="M25" i="5"/>
  <c r="N24" i="5"/>
  <c r="N23" i="5"/>
  <c r="N22" i="5"/>
  <c r="N21" i="5"/>
  <c r="N20" i="5"/>
  <c r="N19" i="5"/>
  <c r="N18" i="5"/>
  <c r="N17" i="5"/>
  <c r="N16" i="5"/>
  <c r="L29" i="19"/>
  <c r="M23" i="19"/>
  <c r="M22" i="19"/>
  <c r="M20" i="19"/>
  <c r="M26" i="19"/>
  <c r="U42" i="20"/>
  <c r="U44" i="20"/>
  <c r="U46" i="20"/>
  <c r="U47" i="20"/>
  <c r="U48" i="20"/>
  <c r="U49" i="20"/>
  <c r="U50" i="20"/>
  <c r="U22" i="20"/>
  <c r="U23" i="20"/>
  <c r="U31" i="20" s="1"/>
  <c r="U24" i="20"/>
  <c r="U25" i="20"/>
  <c r="U26" i="20"/>
  <c r="U27" i="20"/>
  <c r="U28" i="20"/>
  <c r="U29" i="20"/>
  <c r="U30" i="20"/>
  <c r="U21" i="20"/>
  <c r="V50" i="20"/>
  <c r="V49" i="20"/>
  <c r="V48" i="20"/>
  <c r="V47" i="20"/>
  <c r="V46" i="20"/>
  <c r="V45" i="20"/>
  <c r="V44" i="20"/>
  <c r="V43" i="20"/>
  <c r="V42" i="20"/>
  <c r="V41" i="20"/>
  <c r="T50" i="20"/>
  <c r="T49" i="20"/>
  <c r="T48" i="20"/>
  <c r="T47" i="20"/>
  <c r="T46" i="20"/>
  <c r="T45" i="20"/>
  <c r="U45" i="20" s="1"/>
  <c r="T44" i="20"/>
  <c r="T43" i="20"/>
  <c r="U43" i="20" s="1"/>
  <c r="T42" i="20"/>
  <c r="T41" i="20"/>
  <c r="U41" i="20" s="1"/>
  <c r="F22" i="20"/>
  <c r="F23" i="20"/>
  <c r="F24" i="20"/>
  <c r="F25" i="20"/>
  <c r="F26" i="20"/>
  <c r="F27" i="20"/>
  <c r="F28" i="20"/>
  <c r="F29" i="20"/>
  <c r="F30" i="20"/>
  <c r="F21" i="20"/>
  <c r="U4" i="20"/>
  <c r="U5" i="20"/>
  <c r="U6" i="20"/>
  <c r="U7" i="20"/>
  <c r="U8" i="20"/>
  <c r="U9" i="20"/>
  <c r="U10" i="20"/>
  <c r="U11" i="20"/>
  <c r="U12" i="20"/>
  <c r="U3" i="20"/>
  <c r="P4" i="20"/>
  <c r="P5" i="20"/>
  <c r="P6" i="20"/>
  <c r="P7" i="20"/>
  <c r="P8" i="20"/>
  <c r="P9" i="20"/>
  <c r="P10" i="20"/>
  <c r="P11" i="20"/>
  <c r="P12" i="20"/>
  <c r="P3" i="20"/>
  <c r="V31" i="20"/>
  <c r="T31" i="20"/>
  <c r="Q31" i="20"/>
  <c r="O31" i="20"/>
  <c r="L31" i="20"/>
  <c r="J31" i="20"/>
  <c r="G31" i="20"/>
  <c r="E31" i="20"/>
  <c r="P30" i="20"/>
  <c r="K30" i="20"/>
  <c r="P29" i="20"/>
  <c r="K29" i="20"/>
  <c r="P28" i="20"/>
  <c r="K28" i="20"/>
  <c r="P27" i="20"/>
  <c r="K27" i="20"/>
  <c r="P26" i="20"/>
  <c r="K26" i="20"/>
  <c r="P25" i="20"/>
  <c r="K25" i="20"/>
  <c r="P24" i="20"/>
  <c r="K24" i="20"/>
  <c r="P23" i="20"/>
  <c r="K23" i="20"/>
  <c r="P22" i="20"/>
  <c r="K22" i="20"/>
  <c r="K31" i="20" s="1"/>
  <c r="J32" i="20" s="1"/>
  <c r="P21" i="20"/>
  <c r="P31" i="20" s="1"/>
  <c r="K21" i="20"/>
  <c r="V13" i="20"/>
  <c r="T13" i="20"/>
  <c r="Q13" i="20"/>
  <c r="O13" i="20"/>
  <c r="L13" i="20"/>
  <c r="J13" i="20"/>
  <c r="G13" i="20"/>
  <c r="E13" i="20"/>
  <c r="K12" i="20"/>
  <c r="F12" i="20"/>
  <c r="K11" i="20"/>
  <c r="F11" i="20"/>
  <c r="K10" i="20"/>
  <c r="F10" i="20"/>
  <c r="K9" i="20"/>
  <c r="F9" i="20"/>
  <c r="K8" i="20"/>
  <c r="F8" i="20"/>
  <c r="K7" i="20"/>
  <c r="F7" i="20"/>
  <c r="K6" i="20"/>
  <c r="F6" i="20"/>
  <c r="K5" i="20"/>
  <c r="F5" i="20"/>
  <c r="K4" i="20"/>
  <c r="F4" i="20"/>
  <c r="U13" i="20"/>
  <c r="K3" i="20"/>
  <c r="F3" i="20"/>
  <c r="X29" i="19"/>
  <c r="V29" i="19"/>
  <c r="S29" i="19"/>
  <c r="Q29" i="19"/>
  <c r="N29" i="19"/>
  <c r="I29" i="19"/>
  <c r="G29" i="19"/>
  <c r="D29" i="19"/>
  <c r="B29" i="19"/>
  <c r="W28" i="19"/>
  <c r="R28" i="19"/>
  <c r="M28" i="19"/>
  <c r="H28" i="19"/>
  <c r="C28" i="19"/>
  <c r="W27" i="19"/>
  <c r="R27" i="19"/>
  <c r="M27" i="19"/>
  <c r="H27" i="19"/>
  <c r="C27" i="19"/>
  <c r="W26" i="19"/>
  <c r="R26" i="19"/>
  <c r="H26" i="19"/>
  <c r="C26" i="19"/>
  <c r="W25" i="19"/>
  <c r="R25" i="19"/>
  <c r="M25" i="19"/>
  <c r="H25" i="19"/>
  <c r="C25" i="19"/>
  <c r="W24" i="19"/>
  <c r="R24" i="19"/>
  <c r="M24" i="19"/>
  <c r="H24" i="19"/>
  <c r="C24" i="19"/>
  <c r="W23" i="19"/>
  <c r="R23" i="19"/>
  <c r="H23" i="19"/>
  <c r="C23" i="19"/>
  <c r="W22" i="19"/>
  <c r="R22" i="19"/>
  <c r="H22" i="19"/>
  <c r="C22" i="19"/>
  <c r="W21" i="19"/>
  <c r="R21" i="19"/>
  <c r="M21" i="19"/>
  <c r="H21" i="19"/>
  <c r="C21" i="19"/>
  <c r="W20" i="19"/>
  <c r="R20" i="19"/>
  <c r="H20" i="19"/>
  <c r="C20" i="19"/>
  <c r="W19" i="19"/>
  <c r="W29" i="19" s="1"/>
  <c r="R19" i="19"/>
  <c r="H19" i="19"/>
  <c r="C19" i="19"/>
  <c r="F31" i="20" l="1"/>
  <c r="E32" i="20" s="1"/>
  <c r="S12" i="10"/>
  <c r="N25" i="5"/>
  <c r="M26" i="5" s="1"/>
  <c r="N38" i="5"/>
  <c r="M39" i="5"/>
  <c r="M19" i="19"/>
  <c r="M29" i="19" s="1"/>
  <c r="L30" i="19" s="1"/>
  <c r="R29" i="19"/>
  <c r="Q30" i="19" s="1"/>
  <c r="V51" i="20"/>
  <c r="U51" i="20"/>
  <c r="T51" i="20"/>
  <c r="P13" i="20"/>
  <c r="K13" i="20"/>
  <c r="J14" i="20" s="1"/>
  <c r="F13" i="20"/>
  <c r="E14" i="20" s="1"/>
  <c r="T14" i="20"/>
  <c r="T32" i="20"/>
  <c r="O14" i="20"/>
  <c r="O32" i="20"/>
  <c r="H29" i="19"/>
  <c r="G30" i="19" s="1"/>
  <c r="C29" i="19"/>
  <c r="B30" i="19" s="1"/>
  <c r="V30" i="19"/>
  <c r="M34" i="17"/>
  <c r="T52" i="20" l="1"/>
  <c r="O230" i="18"/>
  <c r="M230" i="18"/>
  <c r="N229" i="18"/>
  <c r="N228" i="18"/>
  <c r="N227" i="18"/>
  <c r="N226" i="18"/>
  <c r="N225" i="18"/>
  <c r="N224" i="18"/>
  <c r="N223" i="18"/>
  <c r="N222" i="18"/>
  <c r="N221" i="18"/>
  <c r="N220" i="18"/>
  <c r="N230" i="18" s="1"/>
  <c r="P4" i="18"/>
  <c r="P5" i="18"/>
  <c r="P6" i="18"/>
  <c r="P7" i="18"/>
  <c r="P8" i="18"/>
  <c r="P9" i="18"/>
  <c r="P10" i="18"/>
  <c r="P11" i="18"/>
  <c r="P12" i="18"/>
  <c r="P3" i="18"/>
  <c r="U4" i="18"/>
  <c r="U5" i="18"/>
  <c r="U6" i="18"/>
  <c r="U7" i="18"/>
  <c r="U8" i="18"/>
  <c r="U9" i="18"/>
  <c r="U10" i="18"/>
  <c r="U11" i="18"/>
  <c r="U12" i="18"/>
  <c r="U3" i="18"/>
  <c r="V31" i="18"/>
  <c r="T31" i="18"/>
  <c r="T32" i="18" s="1"/>
  <c r="Q31" i="18"/>
  <c r="O31" i="18"/>
  <c r="L31" i="18"/>
  <c r="J31" i="18"/>
  <c r="G31" i="18"/>
  <c r="E31" i="18"/>
  <c r="U30" i="18"/>
  <c r="P30" i="18"/>
  <c r="K30" i="18"/>
  <c r="F30" i="18"/>
  <c r="U29" i="18"/>
  <c r="P29" i="18"/>
  <c r="K29" i="18"/>
  <c r="F29" i="18"/>
  <c r="U28" i="18"/>
  <c r="P28" i="18"/>
  <c r="K28" i="18"/>
  <c r="F28" i="18"/>
  <c r="U27" i="18"/>
  <c r="P27" i="18"/>
  <c r="K27" i="18"/>
  <c r="F27" i="18"/>
  <c r="U26" i="18"/>
  <c r="P26" i="18"/>
  <c r="K26" i="18"/>
  <c r="F26" i="18"/>
  <c r="U25" i="18"/>
  <c r="P25" i="18"/>
  <c r="K25" i="18"/>
  <c r="F25" i="18"/>
  <c r="U24" i="18"/>
  <c r="P24" i="18"/>
  <c r="K24" i="18"/>
  <c r="F24" i="18"/>
  <c r="U23" i="18"/>
  <c r="P23" i="18"/>
  <c r="K23" i="18"/>
  <c r="F23" i="18"/>
  <c r="U22" i="18"/>
  <c r="P22" i="18"/>
  <c r="K22" i="18"/>
  <c r="F22" i="18"/>
  <c r="U21" i="18"/>
  <c r="U31" i="18" s="1"/>
  <c r="P21" i="18"/>
  <c r="P31" i="18" s="1"/>
  <c r="K21" i="18"/>
  <c r="F21" i="18"/>
  <c r="V13" i="18"/>
  <c r="T13" i="18"/>
  <c r="Q13" i="18"/>
  <c r="O13" i="18"/>
  <c r="L13" i="18"/>
  <c r="J13" i="18"/>
  <c r="G13" i="18"/>
  <c r="E13" i="18"/>
  <c r="K12" i="18"/>
  <c r="F12" i="18"/>
  <c r="K11" i="18"/>
  <c r="F11" i="18"/>
  <c r="K10" i="18"/>
  <c r="F10" i="18"/>
  <c r="K9" i="18"/>
  <c r="F9" i="18"/>
  <c r="K8" i="18"/>
  <c r="F8" i="18"/>
  <c r="K7" i="18"/>
  <c r="F7" i="18"/>
  <c r="K6" i="18"/>
  <c r="F6" i="18"/>
  <c r="K5" i="18"/>
  <c r="F5" i="18"/>
  <c r="K4" i="18"/>
  <c r="F4" i="18"/>
  <c r="K3" i="18"/>
  <c r="K13" i="18" s="1"/>
  <c r="F3" i="18"/>
  <c r="F13" i="18" s="1"/>
  <c r="X29" i="17"/>
  <c r="V29" i="17"/>
  <c r="S29" i="17"/>
  <c r="Q29" i="17"/>
  <c r="N29" i="17"/>
  <c r="L29" i="17"/>
  <c r="I29" i="17"/>
  <c r="G29" i="17"/>
  <c r="D29" i="17"/>
  <c r="B29" i="17"/>
  <c r="W28" i="17"/>
  <c r="R28" i="17"/>
  <c r="M28" i="17"/>
  <c r="H28" i="17"/>
  <c r="C28" i="17"/>
  <c r="W27" i="17"/>
  <c r="R27" i="17"/>
  <c r="M27" i="17"/>
  <c r="H27" i="17"/>
  <c r="C27" i="17"/>
  <c r="W26" i="17"/>
  <c r="R26" i="17"/>
  <c r="M26" i="17"/>
  <c r="H26" i="17"/>
  <c r="C26" i="17"/>
  <c r="W25" i="17"/>
  <c r="R25" i="17"/>
  <c r="M25" i="17"/>
  <c r="H25" i="17"/>
  <c r="C25" i="17"/>
  <c r="W24" i="17"/>
  <c r="R24" i="17"/>
  <c r="M24" i="17"/>
  <c r="H24" i="17"/>
  <c r="C24" i="17"/>
  <c r="W23" i="17"/>
  <c r="R23" i="17"/>
  <c r="M23" i="17"/>
  <c r="H23" i="17"/>
  <c r="C23" i="17"/>
  <c r="W22" i="17"/>
  <c r="R22" i="17"/>
  <c r="M22" i="17"/>
  <c r="H22" i="17"/>
  <c r="C22" i="17"/>
  <c r="W21" i="17"/>
  <c r="R21" i="17"/>
  <c r="M21" i="17"/>
  <c r="H21" i="17"/>
  <c r="C21" i="17"/>
  <c r="W20" i="17"/>
  <c r="R20" i="17"/>
  <c r="M20" i="17"/>
  <c r="H20" i="17"/>
  <c r="C20" i="17"/>
  <c r="W19" i="17"/>
  <c r="W29" i="17" s="1"/>
  <c r="R19" i="17"/>
  <c r="M19" i="17"/>
  <c r="H19" i="17"/>
  <c r="C19" i="17"/>
  <c r="M29" i="17" l="1"/>
  <c r="L30" i="17" s="1"/>
  <c r="M231" i="18"/>
  <c r="J14" i="18"/>
  <c r="P13" i="18"/>
  <c r="O14" i="18" s="1"/>
  <c r="U13" i="18"/>
  <c r="T14" i="18" s="1"/>
  <c r="F31" i="18"/>
  <c r="E32" i="18" s="1"/>
  <c r="K31" i="18"/>
  <c r="J32" i="18" s="1"/>
  <c r="E14" i="18"/>
  <c r="O32" i="18"/>
  <c r="R29" i="17"/>
  <c r="Q30" i="17" s="1"/>
  <c r="H29" i="17"/>
  <c r="G30" i="17" s="1"/>
  <c r="C29" i="17"/>
  <c r="B30" i="17" s="1"/>
  <c r="V30" i="17"/>
  <c r="U22" i="16"/>
  <c r="U23" i="16"/>
  <c r="U24" i="16"/>
  <c r="U25" i="16"/>
  <c r="U26" i="16"/>
  <c r="U27" i="16"/>
  <c r="U28" i="16"/>
  <c r="U29" i="16"/>
  <c r="U30" i="16"/>
  <c r="U21" i="16"/>
  <c r="P22" i="16"/>
  <c r="P23" i="16"/>
  <c r="P24" i="16"/>
  <c r="P25" i="16"/>
  <c r="P26" i="16"/>
  <c r="P27" i="16"/>
  <c r="P28" i="16"/>
  <c r="P29" i="16"/>
  <c r="P30" i="16"/>
  <c r="P21" i="16"/>
  <c r="U4" i="16"/>
  <c r="U5" i="16"/>
  <c r="U6" i="16"/>
  <c r="U7" i="16"/>
  <c r="U8" i="16"/>
  <c r="U9" i="16"/>
  <c r="U10" i="16"/>
  <c r="U11" i="16"/>
  <c r="U12" i="16"/>
  <c r="U3" i="16"/>
  <c r="P4" i="16"/>
  <c r="P5" i="16"/>
  <c r="P6" i="16"/>
  <c r="P7" i="16"/>
  <c r="P8" i="16"/>
  <c r="P9" i="16"/>
  <c r="P10" i="16"/>
  <c r="P11" i="16"/>
  <c r="P12" i="16"/>
  <c r="P3" i="16"/>
  <c r="V31" i="16"/>
  <c r="T31" i="16"/>
  <c r="Q31" i="16"/>
  <c r="O31" i="16"/>
  <c r="L31" i="16"/>
  <c r="J31" i="16"/>
  <c r="G31" i="16"/>
  <c r="E31" i="16"/>
  <c r="K30" i="16"/>
  <c r="F30" i="16"/>
  <c r="K29" i="16"/>
  <c r="F29" i="16"/>
  <c r="K28" i="16"/>
  <c r="F28" i="16"/>
  <c r="K27" i="16"/>
  <c r="F27" i="16"/>
  <c r="K26" i="16"/>
  <c r="F26" i="16"/>
  <c r="K25" i="16"/>
  <c r="F25" i="16"/>
  <c r="K24" i="16"/>
  <c r="F24" i="16"/>
  <c r="K23" i="16"/>
  <c r="F23" i="16"/>
  <c r="K22" i="16"/>
  <c r="F22" i="16"/>
  <c r="K21" i="16"/>
  <c r="K31" i="16" s="1"/>
  <c r="F21" i="16"/>
  <c r="V13" i="16"/>
  <c r="T13" i="16"/>
  <c r="Q13" i="16"/>
  <c r="O13" i="16"/>
  <c r="L13" i="16"/>
  <c r="J13" i="16"/>
  <c r="G13" i="16"/>
  <c r="E13" i="16"/>
  <c r="K12" i="16"/>
  <c r="F12" i="16"/>
  <c r="K11" i="16"/>
  <c r="F11" i="16"/>
  <c r="K10" i="16"/>
  <c r="F10" i="16"/>
  <c r="K9" i="16"/>
  <c r="F9" i="16"/>
  <c r="K8" i="16"/>
  <c r="F8" i="16"/>
  <c r="K7" i="16"/>
  <c r="F7" i="16"/>
  <c r="K6" i="16"/>
  <c r="F6" i="16"/>
  <c r="K5" i="16"/>
  <c r="F5" i="16"/>
  <c r="K4" i="16"/>
  <c r="F4" i="16"/>
  <c r="K3" i="16"/>
  <c r="F3" i="16"/>
  <c r="P13" i="16" l="1"/>
  <c r="O14" i="16" s="1"/>
  <c r="K13" i="16"/>
  <c r="J14" i="16" s="1"/>
  <c r="F13" i="16"/>
  <c r="E14" i="16" s="1"/>
  <c r="P31" i="16"/>
  <c r="O32" i="16" s="1"/>
  <c r="U13" i="16"/>
  <c r="T14" i="16"/>
  <c r="F31" i="16"/>
  <c r="E32" i="16" s="1"/>
  <c r="J32" i="16"/>
  <c r="U31" i="16"/>
  <c r="T32" i="16" s="1"/>
  <c r="X29" i="12"/>
  <c r="V29" i="12"/>
  <c r="V30" i="12" s="1"/>
  <c r="S29" i="12"/>
  <c r="Q29" i="12"/>
  <c r="N29" i="12"/>
  <c r="L29" i="12"/>
  <c r="I29" i="12"/>
  <c r="G29" i="12"/>
  <c r="D29" i="12"/>
  <c r="B29" i="12"/>
  <c r="W28" i="12"/>
  <c r="R28" i="12"/>
  <c r="M28" i="12"/>
  <c r="H28" i="12"/>
  <c r="C28" i="12"/>
  <c r="W27" i="12"/>
  <c r="R27" i="12"/>
  <c r="M27" i="12"/>
  <c r="H27" i="12"/>
  <c r="C27" i="12"/>
  <c r="W26" i="12"/>
  <c r="R26" i="12"/>
  <c r="M26" i="12"/>
  <c r="H26" i="12"/>
  <c r="C26" i="12"/>
  <c r="W25" i="12"/>
  <c r="R25" i="12"/>
  <c r="M25" i="12"/>
  <c r="H25" i="12"/>
  <c r="C25" i="12"/>
  <c r="W24" i="12"/>
  <c r="R24" i="12"/>
  <c r="M24" i="12"/>
  <c r="H24" i="12"/>
  <c r="C24" i="12"/>
  <c r="W23" i="12"/>
  <c r="R23" i="12"/>
  <c r="M23" i="12"/>
  <c r="H23" i="12"/>
  <c r="C23" i="12"/>
  <c r="W22" i="12"/>
  <c r="R22" i="12"/>
  <c r="M22" i="12"/>
  <c r="H22" i="12"/>
  <c r="C22" i="12"/>
  <c r="W21" i="12"/>
  <c r="R21" i="12"/>
  <c r="M21" i="12"/>
  <c r="H21" i="12"/>
  <c r="C21" i="12"/>
  <c r="W20" i="12"/>
  <c r="R20" i="12"/>
  <c r="M20" i="12"/>
  <c r="H20" i="12"/>
  <c r="C20" i="12"/>
  <c r="W19" i="12"/>
  <c r="W29" i="12" s="1"/>
  <c r="R19" i="12"/>
  <c r="M19" i="12"/>
  <c r="H19" i="12"/>
  <c r="C19" i="12"/>
  <c r="X29" i="11"/>
  <c r="V29" i="11"/>
  <c r="V30" i="11" s="1"/>
  <c r="S29" i="11"/>
  <c r="Q29" i="11"/>
  <c r="N29" i="11"/>
  <c r="L29" i="11"/>
  <c r="I29" i="11"/>
  <c r="G29" i="11"/>
  <c r="D29" i="11"/>
  <c r="B29" i="11"/>
  <c r="W28" i="11"/>
  <c r="R28" i="11"/>
  <c r="M28" i="11"/>
  <c r="H28" i="11"/>
  <c r="C28" i="11"/>
  <c r="W27" i="11"/>
  <c r="R27" i="11"/>
  <c r="M27" i="11"/>
  <c r="H27" i="11"/>
  <c r="C27" i="11"/>
  <c r="W26" i="11"/>
  <c r="R26" i="11"/>
  <c r="M26" i="11"/>
  <c r="H26" i="11"/>
  <c r="C26" i="11"/>
  <c r="W25" i="11"/>
  <c r="R25" i="11"/>
  <c r="M25" i="11"/>
  <c r="H25" i="11"/>
  <c r="C25" i="11"/>
  <c r="W24" i="11"/>
  <c r="R24" i="11"/>
  <c r="M24" i="11"/>
  <c r="H24" i="11"/>
  <c r="C24" i="11"/>
  <c r="W23" i="11"/>
  <c r="R23" i="11"/>
  <c r="M23" i="11"/>
  <c r="H23" i="11"/>
  <c r="C23" i="11"/>
  <c r="W22" i="11"/>
  <c r="R22" i="11"/>
  <c r="M22" i="11"/>
  <c r="H22" i="11"/>
  <c r="C22" i="11"/>
  <c r="W21" i="11"/>
  <c r="R21" i="11"/>
  <c r="M21" i="11"/>
  <c r="H21" i="11"/>
  <c r="C21" i="11"/>
  <c r="W20" i="11"/>
  <c r="R20" i="11"/>
  <c r="R29" i="11" s="1"/>
  <c r="Q30" i="11" s="1"/>
  <c r="M20" i="11"/>
  <c r="H20" i="11"/>
  <c r="C20" i="11"/>
  <c r="W19" i="11"/>
  <c r="W29" i="11" s="1"/>
  <c r="R19" i="11"/>
  <c r="M19" i="11"/>
  <c r="M29" i="11" s="1"/>
  <c r="H19" i="11"/>
  <c r="H29" i="11" s="1"/>
  <c r="C19" i="11"/>
  <c r="C29" i="11" s="1"/>
  <c r="B30" i="11" s="1"/>
  <c r="M34" i="6"/>
  <c r="N34" i="6"/>
  <c r="O34" i="6"/>
  <c r="P34" i="6"/>
  <c r="Q34" i="6"/>
  <c r="R34" i="6"/>
  <c r="M35" i="6"/>
  <c r="N35" i="6"/>
  <c r="O35" i="6"/>
  <c r="P35" i="6"/>
  <c r="Q35" i="6"/>
  <c r="R35" i="6"/>
  <c r="M36" i="6"/>
  <c r="N36" i="6"/>
  <c r="O36" i="6"/>
  <c r="P36" i="6"/>
  <c r="Q36" i="6"/>
  <c r="R36" i="6"/>
  <c r="Q4" i="6"/>
  <c r="Q5" i="6"/>
  <c r="Q6" i="6"/>
  <c r="Q7" i="6"/>
  <c r="Q8" i="6"/>
  <c r="Q9" i="6"/>
  <c r="Q10" i="6"/>
  <c r="Q11" i="6"/>
  <c r="Q12" i="6"/>
  <c r="Q13" i="6"/>
  <c r="Q24" i="6"/>
  <c r="Q25" i="6"/>
  <c r="Q26" i="6"/>
  <c r="Q27" i="6"/>
  <c r="Q28" i="6"/>
  <c r="Q29" i="6"/>
  <c r="Q30" i="6"/>
  <c r="Q31" i="6"/>
  <c r="Q32" i="6"/>
  <c r="Q33" i="6"/>
  <c r="R33" i="6"/>
  <c r="P33" i="6"/>
  <c r="O33" i="6"/>
  <c r="N33" i="6"/>
  <c r="M33" i="6"/>
  <c r="R32" i="6"/>
  <c r="P32" i="6"/>
  <c r="O32" i="6"/>
  <c r="N32" i="6"/>
  <c r="M32" i="6"/>
  <c r="R31" i="6"/>
  <c r="P31" i="6"/>
  <c r="O31" i="6"/>
  <c r="N31" i="6"/>
  <c r="M31" i="6"/>
  <c r="R30" i="6"/>
  <c r="P30" i="6"/>
  <c r="O30" i="6"/>
  <c r="N30" i="6"/>
  <c r="M30" i="6"/>
  <c r="R29" i="6"/>
  <c r="P29" i="6"/>
  <c r="O29" i="6"/>
  <c r="N29" i="6"/>
  <c r="M29" i="6"/>
  <c r="R28" i="6"/>
  <c r="P28" i="6"/>
  <c r="O28" i="6"/>
  <c r="N28" i="6"/>
  <c r="M28" i="6"/>
  <c r="R27" i="6"/>
  <c r="P27" i="6"/>
  <c r="O27" i="6"/>
  <c r="N27" i="6"/>
  <c r="M27" i="6"/>
  <c r="R26" i="6"/>
  <c r="P26" i="6"/>
  <c r="O26" i="6"/>
  <c r="N26" i="6"/>
  <c r="M26" i="6"/>
  <c r="R25" i="6"/>
  <c r="P25" i="6"/>
  <c r="O25" i="6"/>
  <c r="N25" i="6"/>
  <c r="M25" i="6"/>
  <c r="R24" i="6"/>
  <c r="P24" i="6"/>
  <c r="O24" i="6"/>
  <c r="N24" i="6"/>
  <c r="M24" i="6"/>
  <c r="R23" i="6"/>
  <c r="Q23" i="6"/>
  <c r="P23" i="6"/>
  <c r="O23" i="6"/>
  <c r="N23" i="6"/>
  <c r="M23" i="6"/>
  <c r="Q3" i="6"/>
  <c r="R4" i="6"/>
  <c r="R5" i="6"/>
  <c r="R6" i="6"/>
  <c r="R7" i="6"/>
  <c r="R8" i="6"/>
  <c r="R9" i="6"/>
  <c r="R10" i="6"/>
  <c r="R3" i="6"/>
  <c r="P3" i="6"/>
  <c r="O3" i="6"/>
  <c r="N4" i="6"/>
  <c r="N5" i="6"/>
  <c r="N6" i="6"/>
  <c r="N7" i="6"/>
  <c r="N8" i="6"/>
  <c r="N9" i="6"/>
  <c r="N10" i="6"/>
  <c r="N11" i="6"/>
  <c r="N12" i="6"/>
  <c r="N13" i="6"/>
  <c r="N3" i="6"/>
  <c r="M11" i="6"/>
  <c r="M12" i="6"/>
  <c r="M13" i="6"/>
  <c r="M4" i="6"/>
  <c r="M5" i="6"/>
  <c r="M6" i="6"/>
  <c r="M7" i="6"/>
  <c r="M8" i="6"/>
  <c r="M9" i="6"/>
  <c r="M10" i="6"/>
  <c r="M3" i="6"/>
  <c r="P37" i="6" l="1"/>
  <c r="Q37" i="6"/>
  <c r="R37" i="6"/>
  <c r="N14" i="6"/>
  <c r="M14" i="6"/>
  <c r="Q14" i="6"/>
  <c r="M37" i="6"/>
  <c r="N37" i="6"/>
  <c r="O37" i="6"/>
  <c r="M29" i="12"/>
  <c r="L30" i="12" s="1"/>
  <c r="C29" i="12"/>
  <c r="B30" i="12" s="1"/>
  <c r="R29" i="12"/>
  <c r="Q30" i="12" s="1"/>
  <c r="H29" i="12"/>
  <c r="G30" i="12" s="1"/>
  <c r="G30" i="11"/>
  <c r="L30" i="11"/>
  <c r="S2" i="8"/>
  <c r="S7" i="8"/>
  <c r="S6" i="8"/>
  <c r="S5" i="8"/>
  <c r="S4" i="8"/>
  <c r="S3" i="8"/>
  <c r="L10" i="8"/>
  <c r="R11" i="6" l="1"/>
  <c r="R12" i="6"/>
  <c r="R13" i="6"/>
  <c r="P5" i="6"/>
  <c r="P6" i="6"/>
  <c r="P7" i="6"/>
  <c r="P8" i="6"/>
  <c r="P9" i="6"/>
  <c r="P10" i="6"/>
  <c r="P11" i="6"/>
  <c r="P12" i="6"/>
  <c r="P13" i="6"/>
  <c r="O5" i="6"/>
  <c r="O6" i="6"/>
  <c r="O7" i="6"/>
  <c r="O8" i="6"/>
  <c r="O9" i="6"/>
  <c r="O10" i="6"/>
  <c r="O11" i="6"/>
  <c r="O12" i="6"/>
  <c r="O13" i="6"/>
  <c r="P4" i="6"/>
  <c r="O4" i="6"/>
  <c r="M12" i="8"/>
  <c r="K12" i="8"/>
  <c r="L11" i="8"/>
  <c r="L9" i="8"/>
  <c r="L8" i="8"/>
  <c r="L7" i="8"/>
  <c r="L6" i="8"/>
  <c r="L5" i="8"/>
  <c r="L4" i="8"/>
  <c r="L3" i="8"/>
  <c r="L2" i="8"/>
  <c r="E39" i="8"/>
  <c r="C39" i="8"/>
  <c r="D38" i="8"/>
  <c r="D37" i="8"/>
  <c r="D36" i="8"/>
  <c r="D35" i="8"/>
  <c r="D34" i="8"/>
  <c r="D33" i="8"/>
  <c r="D32" i="8"/>
  <c r="D31" i="8"/>
  <c r="D30" i="8"/>
  <c r="D39" i="8" s="1"/>
  <c r="E53" i="8"/>
  <c r="C53" i="8"/>
  <c r="D52" i="8"/>
  <c r="D51" i="8"/>
  <c r="D50" i="8"/>
  <c r="D49" i="8"/>
  <c r="D48" i="8"/>
  <c r="D47" i="8"/>
  <c r="D46" i="8"/>
  <c r="D45" i="8"/>
  <c r="D44" i="8"/>
  <c r="D43" i="8"/>
  <c r="D10" i="8"/>
  <c r="E25" i="8"/>
  <c r="C25" i="8"/>
  <c r="D24" i="8"/>
  <c r="D23" i="8"/>
  <c r="D22" i="8"/>
  <c r="D21" i="8"/>
  <c r="D20" i="8"/>
  <c r="D19" i="8"/>
  <c r="D18" i="8"/>
  <c r="D17" i="8"/>
  <c r="D16" i="8"/>
  <c r="E12" i="8"/>
  <c r="C12" i="8"/>
  <c r="D11" i="8"/>
  <c r="D9" i="8"/>
  <c r="D8" i="8"/>
  <c r="D7" i="8"/>
  <c r="D6" i="8"/>
  <c r="D5" i="8"/>
  <c r="D4" i="8"/>
  <c r="D3" i="8"/>
  <c r="D2" i="8"/>
  <c r="O14" i="6" l="1"/>
  <c r="P14" i="6"/>
  <c r="R14" i="6"/>
  <c r="L12" i="8"/>
  <c r="K13" i="8" s="1"/>
  <c r="C40" i="8"/>
  <c r="D53" i="8"/>
  <c r="C54" i="8" s="1"/>
  <c r="D25" i="8"/>
  <c r="C26" i="8" s="1"/>
  <c r="D12" i="8"/>
  <c r="C13" i="8" s="1"/>
  <c r="O42" i="10"/>
  <c r="M42" i="10"/>
  <c r="N41" i="10"/>
  <c r="N40" i="10"/>
  <c r="N39" i="10"/>
  <c r="N38" i="10"/>
  <c r="N37" i="10"/>
  <c r="N36" i="10"/>
  <c r="N35" i="10"/>
  <c r="N34" i="10"/>
  <c r="N33" i="10"/>
  <c r="N42" i="10" s="1"/>
  <c r="M43" i="10" l="1"/>
  <c r="E38" i="10"/>
  <c r="C38" i="10"/>
  <c r="D37" i="10"/>
  <c r="D36" i="10"/>
  <c r="D35" i="10"/>
  <c r="D34" i="10"/>
  <c r="D33" i="10"/>
  <c r="D32" i="10"/>
  <c r="D31" i="10"/>
  <c r="D30" i="10"/>
  <c r="D29" i="10"/>
  <c r="D38" i="10" s="1"/>
  <c r="N18" i="10"/>
  <c r="N19" i="10"/>
  <c r="N20" i="10"/>
  <c r="N21" i="10"/>
  <c r="N22" i="10"/>
  <c r="N27" i="10" s="1"/>
  <c r="M28" i="10" s="1"/>
  <c r="N23" i="10"/>
  <c r="N24" i="10"/>
  <c r="N25" i="10"/>
  <c r="N26" i="10"/>
  <c r="M27" i="10"/>
  <c r="O27" i="10"/>
  <c r="E24" i="10"/>
  <c r="C24" i="10"/>
  <c r="D23" i="10"/>
  <c r="D22" i="10"/>
  <c r="D21" i="10"/>
  <c r="D20" i="10"/>
  <c r="D19" i="10"/>
  <c r="D18" i="10"/>
  <c r="D17" i="10"/>
  <c r="D16" i="10"/>
  <c r="D15" i="10"/>
  <c r="E11" i="10"/>
  <c r="C11" i="10"/>
  <c r="D10" i="10"/>
  <c r="D9" i="10"/>
  <c r="D8" i="10"/>
  <c r="D7" i="10"/>
  <c r="D6" i="10"/>
  <c r="D5" i="10"/>
  <c r="D4" i="10"/>
  <c r="D3" i="10"/>
  <c r="D2" i="10"/>
  <c r="C39" i="10" l="1"/>
  <c r="D24" i="10"/>
  <c r="C25" i="10" s="1"/>
  <c r="D11" i="10"/>
  <c r="C12" i="10" s="1"/>
  <c r="Q12" i="7"/>
  <c r="O12" i="7"/>
  <c r="P11" i="7"/>
  <c r="P10" i="7"/>
  <c r="P9" i="7"/>
  <c r="P8" i="7"/>
  <c r="P7" i="7"/>
  <c r="P6" i="7"/>
  <c r="P5" i="7"/>
  <c r="P4" i="7"/>
  <c r="D11" i="7"/>
  <c r="E12" i="7"/>
  <c r="C12" i="7"/>
  <c r="E39" i="7"/>
  <c r="C39" i="7"/>
  <c r="D38" i="7"/>
  <c r="D37" i="7"/>
  <c r="D36" i="7"/>
  <c r="D35" i="7"/>
  <c r="D34" i="7"/>
  <c r="D33" i="7"/>
  <c r="D32" i="7"/>
  <c r="D31" i="7"/>
  <c r="D30" i="7"/>
  <c r="E25" i="7"/>
  <c r="C25" i="7"/>
  <c r="D24" i="7"/>
  <c r="D23" i="7"/>
  <c r="D22" i="7"/>
  <c r="D21" i="7"/>
  <c r="D20" i="7"/>
  <c r="D19" i="7"/>
  <c r="D18" i="7"/>
  <c r="D17" i="7"/>
  <c r="D16" i="7"/>
  <c r="D10" i="7"/>
  <c r="D9" i="7"/>
  <c r="D8" i="7"/>
  <c r="D7" i="7"/>
  <c r="D6" i="7"/>
  <c r="D5" i="7"/>
  <c r="D4" i="7"/>
  <c r="D3" i="7"/>
  <c r="D2" i="7"/>
  <c r="D39" i="7" l="1"/>
  <c r="P12" i="7"/>
  <c r="O13" i="7" s="1"/>
  <c r="D12" i="7"/>
  <c r="C13" i="7" s="1"/>
  <c r="D25" i="7"/>
  <c r="C26" i="7" s="1"/>
  <c r="C40" i="7"/>
  <c r="O11" i="5" l="1"/>
  <c r="M11" i="5"/>
  <c r="N10" i="5"/>
  <c r="N9" i="5"/>
  <c r="N8" i="5"/>
  <c r="N7" i="5"/>
  <c r="N6" i="5"/>
  <c r="N5" i="5"/>
  <c r="N4" i="5"/>
  <c r="N3" i="5"/>
  <c r="N2" i="5"/>
  <c r="E37" i="5"/>
  <c r="C37" i="5"/>
  <c r="D36" i="5"/>
  <c r="D35" i="5"/>
  <c r="D34" i="5"/>
  <c r="D33" i="5"/>
  <c r="D32" i="5"/>
  <c r="D31" i="5"/>
  <c r="D30" i="5"/>
  <c r="D29" i="5"/>
  <c r="D28" i="5"/>
  <c r="D2" i="5"/>
  <c r="D3" i="5"/>
  <c r="D4" i="5"/>
  <c r="D15" i="5"/>
  <c r="D19" i="5"/>
  <c r="D18" i="5"/>
  <c r="E23" i="5"/>
  <c r="C23" i="5"/>
  <c r="D22" i="5"/>
  <c r="D21" i="5"/>
  <c r="D20" i="5"/>
  <c r="D17" i="5"/>
  <c r="D16" i="5"/>
  <c r="D14" i="5"/>
  <c r="E9" i="5"/>
  <c r="C9" i="5"/>
  <c r="D8" i="5"/>
  <c r="D7" i="5"/>
  <c r="D6" i="5"/>
  <c r="D5" i="5"/>
  <c r="N11" i="5" l="1"/>
  <c r="M12" i="5" s="1"/>
  <c r="D37" i="5"/>
  <c r="C38" i="5" s="1"/>
  <c r="D23" i="5"/>
  <c r="C24" i="5" s="1"/>
  <c r="D9" i="5"/>
  <c r="C10" i="5" s="1"/>
  <c r="T25" i="4"/>
  <c r="R25" i="4"/>
  <c r="S24" i="4"/>
  <c r="S23" i="4"/>
  <c r="S22" i="4"/>
  <c r="S21" i="4"/>
  <c r="S20" i="4"/>
  <c r="S19" i="4"/>
  <c r="S18" i="4"/>
  <c r="S25" i="4" s="1"/>
  <c r="R26" i="4" s="1"/>
  <c r="E32" i="4"/>
  <c r="C32" i="4"/>
  <c r="D31" i="4"/>
  <c r="D30" i="4"/>
  <c r="D29" i="4"/>
  <c r="D28" i="4"/>
  <c r="D27" i="4"/>
  <c r="D26" i="4"/>
  <c r="D25" i="4"/>
  <c r="D24" i="4"/>
  <c r="E19" i="4"/>
  <c r="C19" i="4"/>
  <c r="D18" i="4"/>
  <c r="D17" i="4"/>
  <c r="D16" i="4"/>
  <c r="D15" i="4"/>
  <c r="D14" i="4"/>
  <c r="E9" i="4"/>
  <c r="C9" i="4"/>
  <c r="D8" i="4"/>
  <c r="D7" i="4"/>
  <c r="D6" i="4"/>
  <c r="D5" i="4"/>
  <c r="D4" i="4"/>
  <c r="D3" i="4"/>
  <c r="D2" i="4"/>
  <c r="D32" i="4" l="1"/>
  <c r="C33" i="4" s="1"/>
  <c r="D19" i="4"/>
  <c r="C20" i="4" s="1"/>
  <c r="D9" i="4"/>
  <c r="C10" i="4" s="1"/>
  <c r="E11" i="3"/>
  <c r="C11" i="3"/>
  <c r="D10" i="3"/>
  <c r="D9" i="3"/>
  <c r="D8" i="3"/>
  <c r="D7" i="3"/>
  <c r="D6" i="3"/>
  <c r="D5" i="3"/>
  <c r="D4" i="3"/>
  <c r="D3" i="3"/>
  <c r="D2" i="3"/>
  <c r="D11" i="3" s="1"/>
  <c r="W26" i="3"/>
  <c r="U26" i="3"/>
  <c r="V25" i="3"/>
  <c r="V24" i="3"/>
  <c r="V23" i="3"/>
  <c r="V22" i="3"/>
  <c r="V21" i="3"/>
  <c r="V20" i="3"/>
  <c r="V19" i="3"/>
  <c r="V18" i="3"/>
  <c r="V17" i="3"/>
  <c r="E35" i="3"/>
  <c r="C35" i="3"/>
  <c r="D34" i="3"/>
  <c r="D33" i="3"/>
  <c r="D32" i="3"/>
  <c r="D31" i="3"/>
  <c r="D30" i="3"/>
  <c r="D29" i="3"/>
  <c r="D28" i="3"/>
  <c r="D27" i="3"/>
  <c r="E22" i="3"/>
  <c r="C22" i="3"/>
  <c r="D21" i="3"/>
  <c r="D20" i="3"/>
  <c r="D19" i="3"/>
  <c r="D18" i="3"/>
  <c r="D17" i="3"/>
  <c r="D16" i="3"/>
  <c r="C12" i="3" l="1"/>
  <c r="V26" i="3"/>
  <c r="U27" i="3" s="1"/>
  <c r="D35" i="3"/>
  <c r="C36" i="3" s="1"/>
  <c r="D22" i="3"/>
  <c r="C23" i="3" s="1"/>
  <c r="G6" i="1" l="1"/>
  <c r="H6" i="1" s="1"/>
  <c r="G5" i="1"/>
  <c r="K5" i="1" s="1"/>
  <c r="G3" i="1"/>
  <c r="K3" i="1" s="1"/>
  <c r="G2" i="1"/>
  <c r="H2" i="1" s="1"/>
  <c r="K2" i="1" l="1"/>
  <c r="K6" i="1"/>
  <c r="J6" i="1"/>
  <c r="H5" i="1"/>
  <c r="J5" i="1" s="1"/>
  <c r="H3" i="1"/>
  <c r="J3" i="1" s="1"/>
  <c r="J2" i="1"/>
  <c r="R9" i="8"/>
  <c r="R8" i="8"/>
  <c r="S8" i="8"/>
  <c r="T8" i="8"/>
</calcChain>
</file>

<file path=xl/sharedStrings.xml><?xml version="1.0" encoding="utf-8"?>
<sst xmlns="http://schemas.openxmlformats.org/spreadsheetml/2006/main" count="2983" uniqueCount="209">
  <si>
    <t>非本年生肖</t>
    <phoneticPr fontId="1" type="noConversion"/>
  </si>
  <si>
    <t>本年生肖</t>
    <phoneticPr fontId="1" type="noConversion"/>
  </si>
  <si>
    <t>特码</t>
    <phoneticPr fontId="1" type="noConversion"/>
  </si>
  <si>
    <t>五友</t>
    <phoneticPr fontId="1" type="noConversion"/>
  </si>
  <si>
    <t>四友</t>
    <phoneticPr fontId="1" type="noConversion"/>
  </si>
  <si>
    <t>三友</t>
    <phoneticPr fontId="1" type="noConversion"/>
  </si>
  <si>
    <t>三中三+二中二</t>
    <phoneticPr fontId="1" type="noConversion"/>
  </si>
  <si>
    <t>平特</t>
    <phoneticPr fontId="1" type="noConversion"/>
  </si>
  <si>
    <t>合计</t>
    <phoneticPr fontId="1" type="noConversion"/>
  </si>
  <si>
    <t>返水</t>
    <phoneticPr fontId="1" type="noConversion"/>
  </si>
  <si>
    <t>下注</t>
    <phoneticPr fontId="1" type="noConversion"/>
  </si>
  <si>
    <t>玩法</t>
    <phoneticPr fontId="1" type="noConversion"/>
  </si>
  <si>
    <t>金额</t>
    <phoneticPr fontId="1" type="noConversion"/>
  </si>
  <si>
    <t>赔率</t>
    <phoneticPr fontId="1" type="noConversion"/>
  </si>
  <si>
    <t>返水</t>
    <phoneticPr fontId="1" type="noConversion"/>
  </si>
  <si>
    <t>平台赔率</t>
    <phoneticPr fontId="1" type="noConversion"/>
  </si>
  <si>
    <t>平特返水</t>
    <phoneticPr fontId="1" type="noConversion"/>
  </si>
  <si>
    <t>平特下注</t>
    <phoneticPr fontId="1" type="noConversion"/>
  </si>
  <si>
    <t>赢</t>
    <phoneticPr fontId="1" type="noConversion"/>
  </si>
  <si>
    <t>平台赢</t>
    <phoneticPr fontId="1" type="noConversion"/>
  </si>
  <si>
    <t>平台输</t>
    <phoneticPr fontId="1" type="noConversion"/>
  </si>
  <si>
    <t>输</t>
    <phoneticPr fontId="1" type="noConversion"/>
  </si>
  <si>
    <t>返水率</t>
    <phoneticPr fontId="1" type="noConversion"/>
  </si>
  <si>
    <t>赔</t>
    <phoneticPr fontId="1" type="noConversion"/>
  </si>
  <si>
    <t>盈亏</t>
    <phoneticPr fontId="1" type="noConversion"/>
  </si>
  <si>
    <t>特尾</t>
    <phoneticPr fontId="1" type="noConversion"/>
  </si>
  <si>
    <t>平嗎</t>
    <phoneticPr fontId="1" type="noConversion"/>
  </si>
  <si>
    <t>單平</t>
    <phoneticPr fontId="1" type="noConversion"/>
  </si>
  <si>
    <t>六肖</t>
    <phoneticPr fontId="1" type="noConversion"/>
  </si>
  <si>
    <t>连码</t>
    <phoneticPr fontId="1" type="noConversion"/>
  </si>
  <si>
    <t>单双</t>
    <phoneticPr fontId="1" type="noConversion"/>
  </si>
  <si>
    <t>你那边少了 20+19</t>
    <phoneticPr fontId="1" type="noConversion"/>
  </si>
  <si>
    <t>1614-20-19=1575</t>
    <phoneticPr fontId="1" type="noConversion"/>
  </si>
  <si>
    <t>平特</t>
    <phoneticPr fontId="1" type="noConversion"/>
  </si>
  <si>
    <t>平嗎</t>
    <phoneticPr fontId="1" type="noConversion"/>
  </si>
  <si>
    <t>特尾</t>
    <phoneticPr fontId="1" type="noConversion"/>
  </si>
  <si>
    <t>连肖</t>
    <phoneticPr fontId="1" type="noConversion"/>
  </si>
  <si>
    <t>连码</t>
    <phoneticPr fontId="1" type="noConversion"/>
  </si>
  <si>
    <t>半波</t>
    <phoneticPr fontId="1" type="noConversion"/>
  </si>
  <si>
    <t>连肖</t>
    <phoneticPr fontId="1" type="noConversion"/>
  </si>
  <si>
    <t>连码</t>
    <phoneticPr fontId="1" type="noConversion"/>
  </si>
  <si>
    <t>六肖</t>
    <phoneticPr fontId="1" type="noConversion"/>
  </si>
  <si>
    <t>波色</t>
    <phoneticPr fontId="1" type="noConversion"/>
  </si>
  <si>
    <t>单双</t>
    <phoneticPr fontId="1" type="noConversion"/>
  </si>
  <si>
    <t>平特</t>
    <phoneticPr fontId="1" type="noConversion"/>
  </si>
  <si>
    <t>一肖</t>
    <phoneticPr fontId="1" type="noConversion"/>
  </si>
  <si>
    <t>老江</t>
    <phoneticPr fontId="1" type="noConversion"/>
  </si>
  <si>
    <t>老况</t>
    <phoneticPr fontId="1" type="noConversion"/>
  </si>
  <si>
    <t>平台</t>
    <phoneticPr fontId="1" type="noConversion"/>
  </si>
  <si>
    <t>勇</t>
    <phoneticPr fontId="1" type="noConversion"/>
  </si>
  <si>
    <t>总账</t>
    <phoneticPr fontId="1" type="noConversion"/>
  </si>
  <si>
    <t>把子</t>
    <phoneticPr fontId="1" type="noConversion"/>
  </si>
  <si>
    <t>实际总账</t>
    <phoneticPr fontId="1" type="noConversion"/>
  </si>
  <si>
    <t>结算总账</t>
    <phoneticPr fontId="1" type="noConversion"/>
  </si>
  <si>
    <t>期数</t>
    <phoneticPr fontId="1" type="noConversion"/>
  </si>
  <si>
    <t>结算明细</t>
    <phoneticPr fontId="1" type="noConversion"/>
  </si>
  <si>
    <t>第三方平台</t>
    <phoneticPr fontId="1" type="noConversion"/>
  </si>
  <si>
    <t>实际结算明细</t>
    <phoneticPr fontId="1" type="noConversion"/>
  </si>
  <si>
    <t>这是给你姐夫的</t>
    <phoneticPr fontId="1" type="noConversion"/>
  </si>
  <si>
    <t>平码</t>
    <phoneticPr fontId="1" type="noConversion"/>
  </si>
  <si>
    <t>不中</t>
    <phoneticPr fontId="1" type="noConversion"/>
  </si>
  <si>
    <t>buzhong</t>
    <phoneticPr fontId="1" type="noConversion"/>
  </si>
  <si>
    <t>特码</t>
    <phoneticPr fontId="1" type="noConversion"/>
  </si>
  <si>
    <t>六不中</t>
    <phoneticPr fontId="1" type="noConversion"/>
  </si>
  <si>
    <t>七不中</t>
    <phoneticPr fontId="1" type="noConversion"/>
  </si>
  <si>
    <t>八不中</t>
    <phoneticPr fontId="1" type="noConversion"/>
  </si>
  <si>
    <t>九不中</t>
    <phoneticPr fontId="1" type="noConversion"/>
  </si>
  <si>
    <t>十不中</t>
    <phoneticPr fontId="1" type="noConversion"/>
  </si>
  <si>
    <t>二连肖</t>
    <phoneticPr fontId="1" type="noConversion"/>
  </si>
  <si>
    <t>三连肖</t>
    <phoneticPr fontId="1" type="noConversion"/>
  </si>
  <si>
    <t>四连肖</t>
    <phoneticPr fontId="1" type="noConversion"/>
  </si>
  <si>
    <t>五连肖</t>
    <phoneticPr fontId="1" type="noConversion"/>
  </si>
  <si>
    <t>平码</t>
    <phoneticPr fontId="1" type="noConversion"/>
  </si>
  <si>
    <t xml:space="preserve"> </t>
    <phoneticPr fontId="1" type="noConversion"/>
  </si>
  <si>
    <t>平码</t>
    <phoneticPr fontId="1" type="noConversion"/>
  </si>
  <si>
    <t>不中</t>
    <phoneticPr fontId="1" type="noConversion"/>
  </si>
  <si>
    <t>大小</t>
    <phoneticPr fontId="1" type="noConversion"/>
  </si>
  <si>
    <t>老况</t>
    <phoneticPr fontId="1" type="noConversion"/>
  </si>
  <si>
    <t>老江</t>
    <phoneticPr fontId="1" type="noConversion"/>
  </si>
  <si>
    <t>把子</t>
    <phoneticPr fontId="1" type="noConversion"/>
  </si>
  <si>
    <t>姐夫</t>
    <phoneticPr fontId="1" type="noConversion"/>
  </si>
  <si>
    <t>单双</t>
    <phoneticPr fontId="1" type="noConversion"/>
  </si>
  <si>
    <t>大小</t>
    <phoneticPr fontId="1" type="noConversion"/>
  </si>
  <si>
    <t>欠款</t>
    <phoneticPr fontId="1" type="noConversion"/>
  </si>
  <si>
    <t>单平</t>
    <phoneticPr fontId="1" type="noConversion"/>
  </si>
  <si>
    <t>特三肖</t>
    <phoneticPr fontId="1" type="noConversion"/>
  </si>
  <si>
    <t>特四肖</t>
    <phoneticPr fontId="1" type="noConversion"/>
  </si>
  <si>
    <t>特五肖</t>
    <phoneticPr fontId="1" type="noConversion"/>
  </si>
  <si>
    <t>特六肖</t>
    <phoneticPr fontId="1" type="noConversion"/>
  </si>
  <si>
    <t>特家肖野肖</t>
    <phoneticPr fontId="1" type="noConversion"/>
  </si>
  <si>
    <t>二中特</t>
    <phoneticPr fontId="1" type="noConversion"/>
  </si>
  <si>
    <t>本命生肖</t>
    <phoneticPr fontId="1" type="noConversion"/>
  </si>
  <si>
    <t>其他</t>
    <phoneticPr fontId="1" type="noConversion"/>
  </si>
  <si>
    <t>二全中</t>
    <phoneticPr fontId="1" type="noConversion"/>
  </si>
  <si>
    <t>三全中</t>
    <phoneticPr fontId="1" type="noConversion"/>
  </si>
  <si>
    <t>三中三</t>
    <phoneticPr fontId="1" type="noConversion"/>
  </si>
  <si>
    <t>三中二</t>
    <phoneticPr fontId="1" type="noConversion"/>
  </si>
  <si>
    <t>中特</t>
    <phoneticPr fontId="1" type="noConversion"/>
  </si>
  <si>
    <t>中二</t>
    <phoneticPr fontId="1" type="noConversion"/>
  </si>
  <si>
    <t>五不中</t>
    <phoneticPr fontId="1" type="noConversion"/>
  </si>
  <si>
    <t>特串</t>
    <phoneticPr fontId="1" type="noConversion"/>
  </si>
  <si>
    <t>单双大小</t>
    <phoneticPr fontId="1" type="noConversion"/>
  </si>
  <si>
    <t>0尾</t>
    <phoneticPr fontId="1" type="noConversion"/>
  </si>
  <si>
    <t>色波</t>
    <phoneticPr fontId="1" type="noConversion"/>
  </si>
  <si>
    <t>合肖</t>
    <phoneticPr fontId="1" type="noConversion"/>
  </si>
  <si>
    <t>特合</t>
    <phoneticPr fontId="1" type="noConversion"/>
  </si>
  <si>
    <t>赔率带本</t>
    <phoneticPr fontId="1" type="noConversion"/>
  </si>
  <si>
    <t>平特一肖</t>
    <phoneticPr fontId="1" type="noConversion"/>
  </si>
  <si>
    <t>49打和，打和无水0.03</t>
    <phoneticPr fontId="1" type="noConversion"/>
  </si>
  <si>
    <t>49打和，打和无水0.05</t>
    <phoneticPr fontId="1" type="noConversion"/>
  </si>
  <si>
    <t>老况老板</t>
    <phoneticPr fontId="1" type="noConversion"/>
  </si>
  <si>
    <t>日期</t>
    <phoneticPr fontId="1" type="noConversion"/>
  </si>
  <si>
    <t>金额</t>
    <phoneticPr fontId="1" type="noConversion"/>
  </si>
  <si>
    <t>备注</t>
    <phoneticPr fontId="1" type="noConversion"/>
  </si>
  <si>
    <t>给老况的红包</t>
    <phoneticPr fontId="1" type="noConversion"/>
  </si>
  <si>
    <t>公款支出</t>
    <phoneticPr fontId="1" type="noConversion"/>
  </si>
  <si>
    <t>五月 日期</t>
    <phoneticPr fontId="1" type="noConversion"/>
  </si>
  <si>
    <t>四月 日期</t>
    <phoneticPr fontId="1" type="noConversion"/>
  </si>
  <si>
    <t>渠道</t>
    <phoneticPr fontId="1" type="noConversion"/>
  </si>
  <si>
    <t>WX</t>
    <phoneticPr fontId="1" type="noConversion"/>
  </si>
  <si>
    <t>XJ</t>
    <phoneticPr fontId="1" type="noConversion"/>
  </si>
  <si>
    <t>特码</t>
    <phoneticPr fontId="1" type="noConversion"/>
  </si>
  <si>
    <t>连肖</t>
    <phoneticPr fontId="1" type="noConversion"/>
  </si>
  <si>
    <t>连码</t>
    <phoneticPr fontId="1" type="noConversion"/>
  </si>
  <si>
    <t>一肖</t>
    <phoneticPr fontId="1" type="noConversion"/>
  </si>
  <si>
    <t>特尾</t>
    <phoneticPr fontId="1" type="noConversion"/>
  </si>
  <si>
    <t>色波</t>
    <phoneticPr fontId="1" type="noConversion"/>
  </si>
  <si>
    <t>大小单双</t>
    <phoneticPr fontId="1" type="noConversion"/>
  </si>
  <si>
    <t>合肖</t>
    <phoneticPr fontId="1" type="noConversion"/>
  </si>
  <si>
    <t>不中</t>
    <phoneticPr fontId="1" type="noConversion"/>
  </si>
  <si>
    <t>单平</t>
    <phoneticPr fontId="1" type="noConversion"/>
  </si>
  <si>
    <t>玩法</t>
  </si>
  <si>
    <t>玩法</t>
    <phoneticPr fontId="1" type="noConversion"/>
  </si>
  <si>
    <t>老江</t>
    <phoneticPr fontId="1" type="noConversion"/>
  </si>
  <si>
    <t>下注</t>
    <phoneticPr fontId="1" type="noConversion"/>
  </si>
  <si>
    <t>中奖</t>
    <phoneticPr fontId="1" type="noConversion"/>
  </si>
  <si>
    <t>返水率</t>
    <phoneticPr fontId="1" type="noConversion"/>
  </si>
  <si>
    <t>老况</t>
    <phoneticPr fontId="1" type="noConversion"/>
  </si>
  <si>
    <t>合计</t>
    <phoneticPr fontId="1" type="noConversion"/>
  </si>
  <si>
    <t>盈亏</t>
    <phoneticPr fontId="1" type="noConversion"/>
  </si>
  <si>
    <t>把子</t>
    <phoneticPr fontId="1" type="noConversion"/>
  </si>
  <si>
    <t>老况老板</t>
    <phoneticPr fontId="1" type="noConversion"/>
  </si>
  <si>
    <t>姐夫</t>
    <phoneticPr fontId="1" type="noConversion"/>
  </si>
  <si>
    <t>老江</t>
    <phoneticPr fontId="1" type="noConversion"/>
  </si>
  <si>
    <t>老况</t>
    <phoneticPr fontId="1" type="noConversion"/>
  </si>
  <si>
    <t>把子</t>
    <phoneticPr fontId="1" type="noConversion"/>
  </si>
  <si>
    <t>老况老板</t>
    <phoneticPr fontId="1" type="noConversion"/>
  </si>
  <si>
    <t>姐夫</t>
    <phoneticPr fontId="1" type="noConversion"/>
  </si>
  <si>
    <t>反水率</t>
    <phoneticPr fontId="1" type="noConversion"/>
  </si>
  <si>
    <t>图1</t>
    <phoneticPr fontId="1" type="noConversion"/>
  </si>
  <si>
    <t>图2</t>
    <phoneticPr fontId="1" type="noConversion"/>
  </si>
  <si>
    <t>图3</t>
    <phoneticPr fontId="1" type="noConversion"/>
  </si>
  <si>
    <t>图4</t>
    <phoneticPr fontId="1" type="noConversion"/>
  </si>
  <si>
    <t>图5</t>
    <phoneticPr fontId="1" type="noConversion"/>
  </si>
  <si>
    <t>图6</t>
    <phoneticPr fontId="1" type="noConversion"/>
  </si>
  <si>
    <t>图7</t>
    <phoneticPr fontId="1" type="noConversion"/>
  </si>
  <si>
    <t>图8</t>
    <phoneticPr fontId="1" type="noConversion"/>
  </si>
  <si>
    <t>合计</t>
    <phoneticPr fontId="1" type="noConversion"/>
  </si>
  <si>
    <t>图7</t>
    <phoneticPr fontId="1" type="noConversion"/>
  </si>
  <si>
    <t>图6</t>
    <phoneticPr fontId="1" type="noConversion"/>
  </si>
  <si>
    <t>三连肖</t>
    <phoneticPr fontId="1" type="noConversion"/>
  </si>
  <si>
    <t>四连肖</t>
    <phoneticPr fontId="1" type="noConversion"/>
  </si>
  <si>
    <t>三中三</t>
    <phoneticPr fontId="1" type="noConversion"/>
  </si>
  <si>
    <t>二中二</t>
    <phoneticPr fontId="1" type="noConversion"/>
  </si>
  <si>
    <t>尾</t>
    <phoneticPr fontId="1" type="noConversion"/>
  </si>
  <si>
    <t>图5</t>
    <phoneticPr fontId="1" type="noConversion"/>
  </si>
  <si>
    <t>图4</t>
    <phoneticPr fontId="1" type="noConversion"/>
  </si>
  <si>
    <t>二肖</t>
    <phoneticPr fontId="1" type="noConversion"/>
  </si>
  <si>
    <t>复试</t>
    <phoneticPr fontId="1" type="noConversion"/>
  </si>
  <si>
    <t>三肖</t>
    <phoneticPr fontId="1" type="noConversion"/>
  </si>
  <si>
    <t>四肖</t>
    <phoneticPr fontId="1" type="noConversion"/>
  </si>
  <si>
    <t>包单</t>
    <phoneticPr fontId="1" type="noConversion"/>
  </si>
  <si>
    <t>十不中</t>
    <phoneticPr fontId="1" type="noConversion"/>
  </si>
  <si>
    <t>图3</t>
    <phoneticPr fontId="1" type="noConversion"/>
  </si>
  <si>
    <t>五连肖</t>
    <phoneticPr fontId="1" type="noConversion"/>
  </si>
  <si>
    <t>图2</t>
    <phoneticPr fontId="1" type="noConversion"/>
  </si>
  <si>
    <t>二连肖</t>
    <phoneticPr fontId="1" type="noConversion"/>
  </si>
  <si>
    <t>六肖</t>
    <phoneticPr fontId="1" type="noConversion"/>
  </si>
  <si>
    <t>图1</t>
    <phoneticPr fontId="1" type="noConversion"/>
  </si>
  <si>
    <t>平特尾</t>
    <phoneticPr fontId="1" type="noConversion"/>
  </si>
  <si>
    <t>XJ</t>
    <phoneticPr fontId="1" type="noConversion"/>
  </si>
  <si>
    <t>笔，本子，计算器</t>
    <phoneticPr fontId="1" type="noConversion"/>
  </si>
  <si>
    <t>老况老板</t>
    <phoneticPr fontId="1" type="noConversion"/>
  </si>
  <si>
    <t>XJ</t>
    <phoneticPr fontId="1" type="noConversion"/>
  </si>
  <si>
    <t>零食+插线板</t>
    <phoneticPr fontId="1" type="noConversion"/>
  </si>
  <si>
    <t>建行卡</t>
    <phoneticPr fontId="1" type="noConversion"/>
  </si>
  <si>
    <t>夜宵</t>
    <phoneticPr fontId="1" type="noConversion"/>
  </si>
  <si>
    <t>一箱农夫山泉</t>
    <phoneticPr fontId="1" type="noConversion"/>
  </si>
  <si>
    <t>xj</t>
    <phoneticPr fontId="1" type="noConversion"/>
  </si>
  <si>
    <t>一箱啤酒一箱水</t>
    <phoneticPr fontId="1" type="noConversion"/>
  </si>
  <si>
    <t>合计</t>
    <phoneticPr fontId="1" type="noConversion"/>
  </si>
  <si>
    <t>玩法</t>
    <phoneticPr fontId="1" type="noConversion"/>
  </si>
  <si>
    <t>广州返水</t>
    <phoneticPr fontId="1" type="noConversion"/>
  </si>
  <si>
    <t>株洲返水</t>
    <phoneticPr fontId="1" type="noConversion"/>
  </si>
  <si>
    <t>878+400=1278</t>
    <phoneticPr fontId="1" type="noConversion"/>
  </si>
  <si>
    <t>姐夫家里槟榔+矿泉水+的费</t>
    <phoneticPr fontId="1" type="noConversion"/>
  </si>
  <si>
    <t>合计</t>
    <phoneticPr fontId="1" type="noConversion"/>
  </si>
  <si>
    <t>六月 日期</t>
    <phoneticPr fontId="1" type="noConversion"/>
  </si>
  <si>
    <t>zfb</t>
    <phoneticPr fontId="1" type="noConversion"/>
  </si>
  <si>
    <t>手机</t>
    <phoneticPr fontId="1" type="noConversion"/>
  </si>
  <si>
    <t>XJ</t>
    <phoneticPr fontId="1" type="noConversion"/>
  </si>
  <si>
    <t>星巴克办公</t>
    <phoneticPr fontId="1" type="noConversion"/>
  </si>
  <si>
    <t>wx</t>
    <phoneticPr fontId="1" type="noConversion"/>
  </si>
  <si>
    <t>手机话费</t>
    <phoneticPr fontId="1" type="noConversion"/>
  </si>
  <si>
    <t>xj</t>
    <phoneticPr fontId="1" type="noConversion"/>
  </si>
  <si>
    <t>走南县龙虾的事情</t>
    <phoneticPr fontId="1" type="noConversion"/>
  </si>
  <si>
    <t xml:space="preserve"> 把子买东西</t>
    <phoneticPr fontId="1" type="noConversion"/>
  </si>
  <si>
    <t>微信体现手续费</t>
    <phoneticPr fontId="1" type="noConversion"/>
  </si>
  <si>
    <t>微信提现手续费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</si>
</sst>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color theme="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0" fillId="0" borderId="1" xfId="0" applyNumberForma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0" fillId="4" borderId="1" xfId="0" applyFill="1" applyBorder="1"/>
    <xf numFmtId="0" fontId="0" fillId="2" borderId="1" xfId="0" applyFill="1" applyBorder="1"/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/>
    <xf numFmtId="0" fontId="0" fillId="5" borderId="1" xfId="0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0" fillId="5" borderId="1" xfId="0" applyFont="1" applyFill="1" applyBorder="1"/>
    <xf numFmtId="0" fontId="0" fillId="5" borderId="1" xfId="0" applyFill="1" applyBorder="1"/>
    <xf numFmtId="0" fontId="2" fillId="5" borderId="1" xfId="0" applyFont="1" applyFill="1" applyBorder="1"/>
    <xf numFmtId="0" fontId="7" fillId="5" borderId="1" xfId="0" applyFont="1" applyFill="1" applyBorder="1"/>
    <xf numFmtId="0" fontId="0" fillId="6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0" fontId="0" fillId="0" borderId="0" xfId="0" applyAlignment="1"/>
    <xf numFmtId="0" fontId="0" fillId="0" borderId="0" xfId="0" applyFill="1"/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8" fillId="4" borderId="1" xfId="0" applyFont="1" applyFill="1" applyBorder="1" applyAlignment="1">
      <alignment horizontal="center"/>
    </xf>
    <xf numFmtId="0" fontId="10" fillId="4" borderId="1" xfId="0" applyFont="1" applyFill="1" applyBorder="1"/>
    <xf numFmtId="0" fontId="10" fillId="4" borderId="1" xfId="0" applyFont="1" applyFill="1" applyBorder="1" applyAlignment="1">
      <alignment horizontal="center"/>
    </xf>
    <xf numFmtId="0" fontId="0" fillId="0" borderId="0" xfId="0" applyFill="1" applyAlignment="1"/>
    <xf numFmtId="0" fontId="10" fillId="0" borderId="0" xfId="0" applyFont="1" applyFill="1" applyAlignment="1">
      <alignment horizontal="center" vertical="center"/>
    </xf>
    <xf numFmtId="0" fontId="11" fillId="0" borderId="0" xfId="0" applyFont="1"/>
    <xf numFmtId="0" fontId="10" fillId="8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5" fillId="8" borderId="1" xfId="0" applyFont="1" applyFill="1" applyBorder="1"/>
    <xf numFmtId="0" fontId="10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/>
    <xf numFmtId="0" fontId="8" fillId="3" borderId="1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3" borderId="1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1" xfId="0" applyFont="1" applyFill="1" applyBorder="1"/>
    <xf numFmtId="0" fontId="4" fillId="9" borderId="1" xfId="0" applyFont="1" applyFill="1" applyBorder="1" applyAlignment="1">
      <alignment horizontal="right"/>
    </xf>
    <xf numFmtId="0" fontId="4" fillId="0" borderId="0" xfId="0" applyFont="1" applyFill="1"/>
    <xf numFmtId="14" fontId="4" fillId="9" borderId="1" xfId="0" applyNumberFormat="1" applyFont="1" applyFill="1" applyBorder="1" applyAlignment="1">
      <alignment horizontal="center"/>
    </xf>
    <xf numFmtId="0" fontId="4" fillId="9" borderId="0" xfId="0" applyFont="1" applyFill="1"/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N77" sqref="A1:XFD1048576"/>
    </sheetView>
  </sheetViews>
  <sheetFormatPr defaultRowHeight="13.5"/>
  <cols>
    <col min="8" max="8" width="13" bestFit="1" customWidth="1"/>
    <col min="13" max="13" width="13" bestFit="1" customWidth="1"/>
    <col min="14" max="14" width="12.75" customWidth="1"/>
    <col min="18" max="18" width="13" bestFit="1" customWidth="1"/>
    <col min="19" max="19" width="12.5" customWidth="1"/>
  </cols>
  <sheetData>
    <row r="1" spans="1:25" ht="20.25">
      <c r="A1" s="101" t="s">
        <v>11</v>
      </c>
      <c r="B1" s="101"/>
      <c r="C1" s="23" t="s">
        <v>106</v>
      </c>
      <c r="D1" s="23" t="s">
        <v>9</v>
      </c>
      <c r="E1" s="23"/>
      <c r="F1" s="101" t="s">
        <v>11</v>
      </c>
      <c r="G1" s="101"/>
      <c r="H1" s="23" t="s">
        <v>106</v>
      </c>
      <c r="I1" s="23" t="s">
        <v>9</v>
      </c>
      <c r="K1" s="101" t="s">
        <v>11</v>
      </c>
      <c r="L1" s="101"/>
      <c r="M1" s="73" t="s">
        <v>106</v>
      </c>
      <c r="N1" s="73" t="s">
        <v>193</v>
      </c>
      <c r="P1" s="101" t="s">
        <v>191</v>
      </c>
      <c r="Q1" s="101"/>
      <c r="R1" s="73" t="s">
        <v>106</v>
      </c>
      <c r="S1" s="73" t="s">
        <v>192</v>
      </c>
    </row>
    <row r="2" spans="1:25">
      <c r="A2" s="9" t="s">
        <v>2</v>
      </c>
      <c r="C2">
        <v>42</v>
      </c>
      <c r="D2" s="16">
        <v>0.12</v>
      </c>
      <c r="E2" s="16"/>
      <c r="F2" s="9" t="s">
        <v>2</v>
      </c>
      <c r="H2">
        <v>43</v>
      </c>
      <c r="I2" s="16">
        <v>0.12</v>
      </c>
      <c r="K2" s="9" t="s">
        <v>2</v>
      </c>
      <c r="M2">
        <v>43</v>
      </c>
      <c r="N2" s="77">
        <v>0.12</v>
      </c>
      <c r="P2" s="9" t="s">
        <v>2</v>
      </c>
      <c r="R2">
        <v>43</v>
      </c>
      <c r="S2" s="77">
        <v>0.12</v>
      </c>
    </row>
    <row r="3" spans="1:25">
      <c r="A3" s="9" t="s">
        <v>84</v>
      </c>
      <c r="C3">
        <v>7</v>
      </c>
      <c r="D3" s="18">
        <v>0.12</v>
      </c>
      <c r="E3" s="18"/>
      <c r="F3" s="9" t="s">
        <v>84</v>
      </c>
      <c r="H3">
        <v>7</v>
      </c>
      <c r="I3" s="18">
        <v>0.12</v>
      </c>
      <c r="K3" s="9" t="s">
        <v>84</v>
      </c>
      <c r="M3">
        <v>7</v>
      </c>
      <c r="N3" s="75">
        <v>0.12</v>
      </c>
      <c r="P3" s="9" t="s">
        <v>84</v>
      </c>
      <c r="R3">
        <v>7</v>
      </c>
      <c r="S3" s="75">
        <v>0.12</v>
      </c>
    </row>
    <row r="4" spans="1:25">
      <c r="E4" s="16"/>
    </row>
    <row r="5" spans="1:25">
      <c r="A5" s="100" t="s">
        <v>107</v>
      </c>
      <c r="B5" t="s">
        <v>91</v>
      </c>
      <c r="C5">
        <v>1.8</v>
      </c>
      <c r="D5" s="99">
        <v>0.35</v>
      </c>
      <c r="E5" s="18"/>
      <c r="F5" s="100" t="s">
        <v>107</v>
      </c>
      <c r="G5" t="s">
        <v>91</v>
      </c>
      <c r="H5">
        <v>1.8</v>
      </c>
      <c r="I5" s="99">
        <v>0.3</v>
      </c>
      <c r="K5" s="100" t="s">
        <v>107</v>
      </c>
      <c r="L5" t="s">
        <v>91</v>
      </c>
      <c r="M5">
        <v>1.8</v>
      </c>
      <c r="N5" s="99">
        <v>0.3</v>
      </c>
      <c r="P5" s="100" t="s">
        <v>107</v>
      </c>
      <c r="Q5" t="s">
        <v>91</v>
      </c>
      <c r="R5">
        <v>1.8</v>
      </c>
      <c r="S5" s="99">
        <v>0.35</v>
      </c>
    </row>
    <row r="6" spans="1:25">
      <c r="A6" s="100"/>
      <c r="B6" t="s">
        <v>92</v>
      </c>
      <c r="C6">
        <v>2</v>
      </c>
      <c r="D6" s="99"/>
      <c r="E6" s="18"/>
      <c r="F6" s="100"/>
      <c r="G6" t="s">
        <v>92</v>
      </c>
      <c r="H6">
        <v>2</v>
      </c>
      <c r="I6" s="99"/>
      <c r="K6" s="100"/>
      <c r="L6" t="s">
        <v>92</v>
      </c>
      <c r="M6">
        <v>2</v>
      </c>
      <c r="N6" s="99"/>
      <c r="P6" s="100"/>
      <c r="Q6" t="s">
        <v>92</v>
      </c>
      <c r="R6">
        <v>2</v>
      </c>
      <c r="S6" s="99"/>
    </row>
    <row r="7" spans="1:25" ht="13.5" customHeight="1">
      <c r="A7" s="100" t="s">
        <v>25</v>
      </c>
      <c r="B7" t="s">
        <v>102</v>
      </c>
      <c r="C7">
        <v>2</v>
      </c>
      <c r="D7" s="99">
        <v>0.35</v>
      </c>
      <c r="E7" s="18"/>
      <c r="F7" s="100" t="s">
        <v>25</v>
      </c>
      <c r="G7" t="s">
        <v>102</v>
      </c>
      <c r="H7">
        <v>2</v>
      </c>
      <c r="I7" s="99">
        <v>0.3</v>
      </c>
      <c r="K7" s="100" t="s">
        <v>25</v>
      </c>
      <c r="L7" t="s">
        <v>102</v>
      </c>
      <c r="M7">
        <v>2</v>
      </c>
      <c r="N7" s="99">
        <v>0.3</v>
      </c>
      <c r="P7" s="100" t="s">
        <v>25</v>
      </c>
      <c r="Q7" t="s">
        <v>102</v>
      </c>
      <c r="R7">
        <v>2</v>
      </c>
      <c r="S7" s="99">
        <v>0.35</v>
      </c>
    </row>
    <row r="8" spans="1:25">
      <c r="A8" s="100"/>
      <c r="B8" t="s">
        <v>92</v>
      </c>
      <c r="C8">
        <v>1.8</v>
      </c>
      <c r="D8" s="99"/>
      <c r="E8" s="18"/>
      <c r="F8" s="100"/>
      <c r="G8" t="s">
        <v>92</v>
      </c>
      <c r="H8">
        <v>1.8</v>
      </c>
      <c r="I8" s="99"/>
      <c r="K8" s="100"/>
      <c r="L8" t="s">
        <v>92</v>
      </c>
      <c r="M8">
        <v>1.8</v>
      </c>
      <c r="N8" s="99"/>
      <c r="P8" s="100"/>
      <c r="Q8" t="s">
        <v>92</v>
      </c>
      <c r="R8">
        <v>1.8</v>
      </c>
      <c r="S8" s="99"/>
    </row>
    <row r="9" spans="1:25" ht="13.5" customHeight="1">
      <c r="A9" s="100" t="s">
        <v>101</v>
      </c>
      <c r="B9" t="s">
        <v>62</v>
      </c>
      <c r="C9">
        <v>1.8</v>
      </c>
      <c r="D9" s="102" t="s">
        <v>109</v>
      </c>
      <c r="E9" s="21"/>
      <c r="F9" s="100" t="s">
        <v>101</v>
      </c>
      <c r="G9" t="s">
        <v>62</v>
      </c>
      <c r="H9">
        <v>1.8</v>
      </c>
      <c r="I9" s="102" t="s">
        <v>108</v>
      </c>
      <c r="K9" s="100" t="s">
        <v>101</v>
      </c>
      <c r="L9" t="s">
        <v>62</v>
      </c>
      <c r="M9">
        <v>1.8</v>
      </c>
      <c r="N9" s="102" t="s">
        <v>108</v>
      </c>
      <c r="P9" s="100" t="s">
        <v>101</v>
      </c>
      <c r="Q9" t="s">
        <v>62</v>
      </c>
      <c r="R9">
        <v>1.8</v>
      </c>
      <c r="S9" s="102" t="s">
        <v>109</v>
      </c>
    </row>
    <row r="10" spans="1:25">
      <c r="A10" s="100"/>
      <c r="B10" t="s">
        <v>105</v>
      </c>
      <c r="C10">
        <v>1.8</v>
      </c>
      <c r="D10" s="103"/>
      <c r="E10" s="22"/>
      <c r="F10" s="100"/>
      <c r="G10" t="s">
        <v>105</v>
      </c>
      <c r="H10">
        <v>1.8</v>
      </c>
      <c r="I10" s="103"/>
      <c r="K10" s="100"/>
      <c r="L10" t="s">
        <v>105</v>
      </c>
      <c r="M10">
        <v>1.8</v>
      </c>
      <c r="N10" s="103"/>
      <c r="P10" s="100"/>
      <c r="Q10" t="s">
        <v>105</v>
      </c>
      <c r="R10">
        <v>1.8</v>
      </c>
      <c r="S10" s="103"/>
    </row>
    <row r="11" spans="1:25">
      <c r="A11" s="100"/>
      <c r="B11" t="s">
        <v>25</v>
      </c>
      <c r="C11">
        <v>1.8</v>
      </c>
      <c r="D11" s="103"/>
      <c r="E11" s="22"/>
      <c r="F11" s="100"/>
      <c r="G11" t="s">
        <v>25</v>
      </c>
      <c r="H11">
        <v>1.8</v>
      </c>
      <c r="I11" s="103"/>
      <c r="K11" s="100"/>
      <c r="L11" t="s">
        <v>25</v>
      </c>
      <c r="M11">
        <v>1.8</v>
      </c>
      <c r="N11" s="103"/>
      <c r="P11" s="100"/>
      <c r="Q11" t="s">
        <v>25</v>
      </c>
      <c r="R11">
        <v>1.8</v>
      </c>
      <c r="S11" s="103"/>
    </row>
    <row r="12" spans="1:25">
      <c r="A12" s="100" t="s">
        <v>103</v>
      </c>
      <c r="B12" t="s">
        <v>42</v>
      </c>
      <c r="C12">
        <v>2.5</v>
      </c>
      <c r="D12" s="99">
        <v>0.05</v>
      </c>
      <c r="E12" s="18"/>
      <c r="F12" s="100" t="s">
        <v>103</v>
      </c>
      <c r="G12" t="s">
        <v>42</v>
      </c>
      <c r="H12">
        <v>2.5</v>
      </c>
      <c r="I12" s="99">
        <v>0.03</v>
      </c>
      <c r="K12" s="100" t="s">
        <v>103</v>
      </c>
      <c r="L12" t="s">
        <v>42</v>
      </c>
      <c r="M12">
        <v>2.5</v>
      </c>
      <c r="N12" s="99">
        <v>0.03</v>
      </c>
      <c r="P12" s="100" t="s">
        <v>103</v>
      </c>
      <c r="Q12" t="s">
        <v>42</v>
      </c>
      <c r="R12">
        <v>2.5</v>
      </c>
      <c r="S12" s="99">
        <v>0.05</v>
      </c>
    </row>
    <row r="13" spans="1:25">
      <c r="A13" s="100"/>
      <c r="B13" t="s">
        <v>38</v>
      </c>
      <c r="C13">
        <v>5</v>
      </c>
      <c r="D13" s="99"/>
      <c r="E13" s="18"/>
      <c r="F13" s="100"/>
      <c r="G13" t="s">
        <v>38</v>
      </c>
      <c r="H13">
        <v>5</v>
      </c>
      <c r="I13" s="99"/>
      <c r="K13" s="100"/>
      <c r="L13" t="s">
        <v>38</v>
      </c>
      <c r="M13">
        <v>5</v>
      </c>
      <c r="N13" s="99"/>
      <c r="P13" s="100"/>
      <c r="Q13" t="s">
        <v>38</v>
      </c>
      <c r="R13">
        <v>5</v>
      </c>
      <c r="S13" s="99"/>
    </row>
    <row r="14" spans="1:25">
      <c r="A14" s="100" t="s">
        <v>104</v>
      </c>
      <c r="B14" t="s">
        <v>85</v>
      </c>
      <c r="C14">
        <v>3.5</v>
      </c>
      <c r="D14" s="104">
        <v>0.05</v>
      </c>
      <c r="E14" s="20"/>
      <c r="F14" s="100" t="s">
        <v>104</v>
      </c>
      <c r="G14" t="s">
        <v>85</v>
      </c>
      <c r="H14">
        <v>3.5</v>
      </c>
      <c r="I14" s="104">
        <v>0.03</v>
      </c>
      <c r="K14" s="100" t="s">
        <v>104</v>
      </c>
      <c r="L14" t="s">
        <v>85</v>
      </c>
      <c r="M14">
        <v>3.5</v>
      </c>
      <c r="N14" s="104">
        <v>0.03</v>
      </c>
      <c r="P14" s="100" t="s">
        <v>104</v>
      </c>
      <c r="Q14" t="s">
        <v>85</v>
      </c>
      <c r="R14">
        <v>3.5</v>
      </c>
      <c r="S14" s="104">
        <v>0.05</v>
      </c>
      <c r="V14" s="5"/>
      <c r="Y14" s="77"/>
    </row>
    <row r="15" spans="1:25">
      <c r="A15" s="100"/>
      <c r="B15" t="s">
        <v>86</v>
      </c>
      <c r="C15">
        <v>2.5</v>
      </c>
      <c r="D15" s="104"/>
      <c r="E15" s="20"/>
      <c r="F15" s="100"/>
      <c r="G15" t="s">
        <v>86</v>
      </c>
      <c r="H15">
        <v>2.5</v>
      </c>
      <c r="I15" s="104"/>
      <c r="K15" s="100"/>
      <c r="L15" t="s">
        <v>86</v>
      </c>
      <c r="M15">
        <v>2.5</v>
      </c>
      <c r="N15" s="104"/>
      <c r="P15" s="100"/>
      <c r="Q15" t="s">
        <v>86</v>
      </c>
      <c r="R15">
        <v>2.5</v>
      </c>
      <c r="S15" s="104"/>
      <c r="V15" s="100"/>
      <c r="Y15" s="104"/>
    </row>
    <row r="16" spans="1:25">
      <c r="A16" s="100"/>
      <c r="B16" t="s">
        <v>87</v>
      </c>
      <c r="C16">
        <v>2</v>
      </c>
      <c r="D16" s="104"/>
      <c r="E16" s="20"/>
      <c r="F16" s="100"/>
      <c r="G16" t="s">
        <v>87</v>
      </c>
      <c r="H16">
        <v>2</v>
      </c>
      <c r="I16" s="104"/>
      <c r="K16" s="100"/>
      <c r="L16" t="s">
        <v>87</v>
      </c>
      <c r="M16">
        <v>2</v>
      </c>
      <c r="N16" s="104"/>
      <c r="P16" s="100"/>
      <c r="Q16" t="s">
        <v>87</v>
      </c>
      <c r="R16">
        <v>2</v>
      </c>
      <c r="S16" s="104"/>
      <c r="V16" s="100"/>
      <c r="Y16" s="104"/>
    </row>
    <row r="17" spans="1:25">
      <c r="A17" s="100"/>
      <c r="B17" t="s">
        <v>88</v>
      </c>
      <c r="C17">
        <v>1.9</v>
      </c>
      <c r="D17" s="104"/>
      <c r="E17" s="20"/>
      <c r="F17" s="100"/>
      <c r="G17" t="s">
        <v>88</v>
      </c>
      <c r="H17">
        <v>1.9</v>
      </c>
      <c r="I17" s="104"/>
      <c r="K17" s="100"/>
      <c r="L17" t="s">
        <v>88</v>
      </c>
      <c r="M17">
        <v>1.8</v>
      </c>
      <c r="N17" s="104"/>
      <c r="P17" s="100"/>
      <c r="Q17" t="s">
        <v>88</v>
      </c>
      <c r="R17">
        <v>1.8</v>
      </c>
      <c r="S17" s="104"/>
      <c r="V17" s="100"/>
      <c r="Y17" s="104"/>
    </row>
    <row r="18" spans="1:25">
      <c r="A18" s="5" t="s">
        <v>89</v>
      </c>
      <c r="C18">
        <v>1.8</v>
      </c>
      <c r="D18" s="16">
        <v>0.05</v>
      </c>
      <c r="E18" s="76"/>
      <c r="F18" s="5" t="s">
        <v>89</v>
      </c>
      <c r="H18">
        <v>1.8</v>
      </c>
      <c r="I18" s="16">
        <v>0.03</v>
      </c>
      <c r="K18" s="5" t="s">
        <v>89</v>
      </c>
      <c r="M18">
        <v>1.8</v>
      </c>
      <c r="N18" s="77">
        <v>0.03</v>
      </c>
      <c r="P18" s="5" t="s">
        <v>89</v>
      </c>
      <c r="R18">
        <v>1.8</v>
      </c>
      <c r="S18" s="77">
        <v>0.05</v>
      </c>
      <c r="V18" s="100"/>
      <c r="Y18" s="104"/>
    </row>
    <row r="19" spans="1:25">
      <c r="A19" s="74"/>
      <c r="D19" s="76"/>
      <c r="E19" s="76"/>
      <c r="F19" s="74"/>
      <c r="I19" s="76"/>
      <c r="K19" s="74"/>
      <c r="N19" s="76"/>
      <c r="P19" s="5"/>
      <c r="S19" s="77"/>
      <c r="V19" s="100"/>
      <c r="Y19" s="104"/>
    </row>
    <row r="20" spans="1:25">
      <c r="A20" s="100" t="s">
        <v>68</v>
      </c>
      <c r="B20" t="s">
        <v>91</v>
      </c>
      <c r="C20">
        <v>4</v>
      </c>
      <c r="D20" s="99">
        <v>0.05</v>
      </c>
      <c r="E20" s="18"/>
      <c r="F20" s="100" t="s">
        <v>68</v>
      </c>
      <c r="G20" t="s">
        <v>91</v>
      </c>
      <c r="H20">
        <v>4</v>
      </c>
      <c r="I20" s="99">
        <v>0.03</v>
      </c>
      <c r="K20" s="100" t="s">
        <v>68</v>
      </c>
      <c r="L20" t="s">
        <v>91</v>
      </c>
      <c r="M20">
        <v>4</v>
      </c>
      <c r="N20" s="99">
        <v>0.03</v>
      </c>
      <c r="P20" s="100" t="s">
        <v>68</v>
      </c>
      <c r="Q20" t="s">
        <v>91</v>
      </c>
      <c r="R20">
        <v>4</v>
      </c>
      <c r="S20" s="99">
        <v>0.05</v>
      </c>
      <c r="V20" s="100"/>
      <c r="Y20" s="104"/>
    </row>
    <row r="21" spans="1:25">
      <c r="A21" s="100"/>
      <c r="B21" t="s">
        <v>92</v>
      </c>
      <c r="C21">
        <v>3.8</v>
      </c>
      <c r="D21" s="99"/>
      <c r="E21" s="18"/>
      <c r="F21" s="100"/>
      <c r="G21" t="s">
        <v>92</v>
      </c>
      <c r="H21">
        <v>3.8</v>
      </c>
      <c r="I21" s="99"/>
      <c r="K21" s="100"/>
      <c r="L21" t="s">
        <v>92</v>
      </c>
      <c r="M21">
        <v>3.8</v>
      </c>
      <c r="N21" s="99"/>
      <c r="P21" s="100"/>
      <c r="Q21" t="s">
        <v>92</v>
      </c>
      <c r="R21">
        <v>3.8</v>
      </c>
      <c r="S21" s="99"/>
      <c r="Y21" s="77"/>
    </row>
    <row r="22" spans="1:25">
      <c r="A22" s="100" t="s">
        <v>69</v>
      </c>
      <c r="B22" t="s">
        <v>91</v>
      </c>
      <c r="C22">
        <v>8</v>
      </c>
      <c r="D22" s="99"/>
      <c r="E22" s="18"/>
      <c r="F22" s="100" t="s">
        <v>69</v>
      </c>
      <c r="G22" t="s">
        <v>91</v>
      </c>
      <c r="H22">
        <v>8</v>
      </c>
      <c r="I22" s="99"/>
      <c r="K22" s="100" t="s">
        <v>69</v>
      </c>
      <c r="L22" t="s">
        <v>91</v>
      </c>
      <c r="M22">
        <v>8</v>
      </c>
      <c r="N22" s="99"/>
      <c r="P22" s="100" t="s">
        <v>69</v>
      </c>
      <c r="Q22" t="s">
        <v>91</v>
      </c>
      <c r="R22">
        <v>8</v>
      </c>
      <c r="S22" s="99"/>
    </row>
    <row r="23" spans="1:25">
      <c r="A23" s="100"/>
      <c r="B23" t="s">
        <v>92</v>
      </c>
      <c r="C23">
        <v>10</v>
      </c>
      <c r="D23" s="99"/>
      <c r="E23" s="18"/>
      <c r="F23" s="100"/>
      <c r="G23" t="s">
        <v>92</v>
      </c>
      <c r="H23">
        <v>10</v>
      </c>
      <c r="I23" s="99"/>
      <c r="K23" s="100"/>
      <c r="L23" t="s">
        <v>92</v>
      </c>
      <c r="M23">
        <v>10</v>
      </c>
      <c r="N23" s="99"/>
      <c r="P23" s="100"/>
      <c r="Q23" t="s">
        <v>92</v>
      </c>
      <c r="R23">
        <v>10</v>
      </c>
      <c r="S23" s="99"/>
    </row>
    <row r="24" spans="1:25">
      <c r="A24" s="100" t="s">
        <v>70</v>
      </c>
      <c r="B24" t="s">
        <v>91</v>
      </c>
      <c r="C24">
        <v>26</v>
      </c>
      <c r="D24" s="99"/>
      <c r="E24" s="18"/>
      <c r="F24" s="100" t="s">
        <v>70</v>
      </c>
      <c r="G24" t="s">
        <v>91</v>
      </c>
      <c r="H24">
        <v>26</v>
      </c>
      <c r="I24" s="99"/>
      <c r="K24" s="100" t="s">
        <v>70</v>
      </c>
      <c r="L24" t="s">
        <v>91</v>
      </c>
      <c r="M24">
        <v>26</v>
      </c>
      <c r="N24" s="99"/>
      <c r="P24" s="100" t="s">
        <v>70</v>
      </c>
      <c r="Q24" t="s">
        <v>91</v>
      </c>
      <c r="R24">
        <v>26</v>
      </c>
      <c r="S24" s="99"/>
    </row>
    <row r="25" spans="1:25">
      <c r="A25" s="100"/>
      <c r="B25" t="s">
        <v>92</v>
      </c>
      <c r="C25">
        <v>30</v>
      </c>
      <c r="D25" s="99"/>
      <c r="E25" s="18"/>
      <c r="F25" s="100"/>
      <c r="G25" t="s">
        <v>92</v>
      </c>
      <c r="H25">
        <v>30</v>
      </c>
      <c r="I25" s="99"/>
      <c r="K25" s="100"/>
      <c r="L25" t="s">
        <v>92</v>
      </c>
      <c r="M25">
        <v>30</v>
      </c>
      <c r="N25" s="99"/>
      <c r="P25" s="100"/>
      <c r="Q25" t="s">
        <v>92</v>
      </c>
      <c r="R25">
        <v>30</v>
      </c>
      <c r="S25" s="99"/>
      <c r="V25" s="5"/>
      <c r="Y25" s="77"/>
    </row>
    <row r="26" spans="1:25">
      <c r="A26" s="100" t="s">
        <v>71</v>
      </c>
      <c r="B26" t="s">
        <v>91</v>
      </c>
      <c r="C26">
        <v>80</v>
      </c>
      <c r="D26" s="99"/>
      <c r="E26" s="18"/>
      <c r="F26" s="100" t="s">
        <v>71</v>
      </c>
      <c r="G26" t="s">
        <v>91</v>
      </c>
      <c r="H26">
        <v>80</v>
      </c>
      <c r="I26" s="99"/>
      <c r="K26" s="100" t="s">
        <v>71</v>
      </c>
      <c r="L26" t="s">
        <v>91</v>
      </c>
      <c r="M26">
        <v>80</v>
      </c>
      <c r="N26" s="99"/>
      <c r="P26" s="100" t="s">
        <v>71</v>
      </c>
      <c r="Q26" t="s">
        <v>91</v>
      </c>
      <c r="R26">
        <v>80</v>
      </c>
      <c r="S26" s="99"/>
      <c r="V26" s="100"/>
      <c r="Y26" s="104"/>
    </row>
    <row r="27" spans="1:25">
      <c r="A27" s="100"/>
      <c r="B27" t="s">
        <v>92</v>
      </c>
      <c r="C27">
        <v>100</v>
      </c>
      <c r="D27" s="99"/>
      <c r="E27" s="18"/>
      <c r="F27" s="100"/>
      <c r="G27" t="s">
        <v>92</v>
      </c>
      <c r="H27">
        <v>100</v>
      </c>
      <c r="I27" s="99"/>
      <c r="K27" s="100"/>
      <c r="L27" t="s">
        <v>92</v>
      </c>
      <c r="M27">
        <v>100</v>
      </c>
      <c r="N27" s="99"/>
      <c r="P27" s="100"/>
      <c r="Q27" t="s">
        <v>92</v>
      </c>
      <c r="R27">
        <v>100</v>
      </c>
      <c r="S27" s="99"/>
      <c r="V27" s="100"/>
      <c r="Y27" s="104"/>
    </row>
    <row r="28" spans="1:25">
      <c r="A28" s="5"/>
      <c r="F28" s="5"/>
      <c r="K28" s="5"/>
      <c r="P28" s="5"/>
      <c r="V28" s="100"/>
      <c r="Y28" s="104"/>
    </row>
    <row r="29" spans="1:25" ht="13.5" customHeight="1">
      <c r="V29" s="100"/>
      <c r="Y29" s="104"/>
    </row>
    <row r="30" spans="1:25">
      <c r="A30" s="9" t="s">
        <v>93</v>
      </c>
      <c r="C30">
        <v>60</v>
      </c>
      <c r="D30" s="99">
        <v>0.05</v>
      </c>
      <c r="E30" s="18"/>
      <c r="F30" s="9" t="s">
        <v>93</v>
      </c>
      <c r="H30">
        <v>60</v>
      </c>
      <c r="I30" s="99">
        <v>0.12</v>
      </c>
      <c r="K30" s="9" t="s">
        <v>93</v>
      </c>
      <c r="M30">
        <v>60</v>
      </c>
      <c r="N30" s="99">
        <v>0.05</v>
      </c>
      <c r="P30" s="9" t="s">
        <v>93</v>
      </c>
      <c r="R30">
        <v>60</v>
      </c>
      <c r="S30" s="99">
        <v>0.12</v>
      </c>
      <c r="Y30" s="77"/>
    </row>
    <row r="31" spans="1:25">
      <c r="A31" s="9" t="s">
        <v>94</v>
      </c>
      <c r="C31">
        <v>600</v>
      </c>
      <c r="D31" s="99"/>
      <c r="E31" s="18"/>
      <c r="F31" s="9" t="s">
        <v>94</v>
      </c>
      <c r="H31">
        <v>600</v>
      </c>
      <c r="I31" s="99"/>
      <c r="K31" s="9" t="s">
        <v>94</v>
      </c>
      <c r="M31">
        <v>600</v>
      </c>
      <c r="N31" s="99"/>
      <c r="P31" s="9" t="s">
        <v>94</v>
      </c>
      <c r="R31">
        <v>600</v>
      </c>
      <c r="S31" s="99"/>
    </row>
    <row r="32" spans="1:25">
      <c r="A32" s="100" t="s">
        <v>95</v>
      </c>
      <c r="B32" t="s">
        <v>95</v>
      </c>
      <c r="C32">
        <v>100</v>
      </c>
      <c r="D32" s="99"/>
      <c r="E32" s="18"/>
      <c r="F32" s="100" t="s">
        <v>95</v>
      </c>
      <c r="G32" t="s">
        <v>95</v>
      </c>
      <c r="H32">
        <v>100</v>
      </c>
      <c r="I32" s="99"/>
      <c r="K32" s="100" t="s">
        <v>95</v>
      </c>
      <c r="L32" t="s">
        <v>95</v>
      </c>
      <c r="M32">
        <v>100</v>
      </c>
      <c r="N32" s="99"/>
      <c r="P32" s="100" t="s">
        <v>95</v>
      </c>
      <c r="Q32" t="s">
        <v>95</v>
      </c>
      <c r="R32">
        <v>100</v>
      </c>
      <c r="S32" s="99"/>
    </row>
    <row r="33" spans="1:19">
      <c r="A33" s="100"/>
      <c r="B33" t="s">
        <v>96</v>
      </c>
      <c r="C33">
        <v>20</v>
      </c>
      <c r="D33" s="99"/>
      <c r="E33" s="18"/>
      <c r="F33" s="100"/>
      <c r="G33" t="s">
        <v>96</v>
      </c>
      <c r="H33">
        <v>20</v>
      </c>
      <c r="I33" s="99"/>
      <c r="K33" s="100"/>
      <c r="L33" t="s">
        <v>96</v>
      </c>
      <c r="M33">
        <v>20</v>
      </c>
      <c r="N33" s="99"/>
      <c r="P33" s="100"/>
      <c r="Q33" t="s">
        <v>96</v>
      </c>
      <c r="R33">
        <v>20</v>
      </c>
      <c r="S33" s="99"/>
    </row>
    <row r="34" spans="1:19">
      <c r="A34" s="100" t="s">
        <v>90</v>
      </c>
      <c r="B34" s="19" t="s">
        <v>98</v>
      </c>
      <c r="C34">
        <v>50</v>
      </c>
      <c r="D34" s="99"/>
      <c r="E34" s="18"/>
      <c r="F34" s="100" t="s">
        <v>90</v>
      </c>
      <c r="G34" s="19" t="s">
        <v>98</v>
      </c>
      <c r="H34">
        <v>50</v>
      </c>
      <c r="I34" s="99"/>
      <c r="K34" s="100" t="s">
        <v>90</v>
      </c>
      <c r="L34" s="19" t="s">
        <v>98</v>
      </c>
      <c r="M34">
        <v>50</v>
      </c>
      <c r="N34" s="99"/>
      <c r="P34" s="100" t="s">
        <v>90</v>
      </c>
      <c r="Q34" s="19" t="s">
        <v>98</v>
      </c>
      <c r="R34">
        <v>50</v>
      </c>
      <c r="S34" s="99"/>
    </row>
    <row r="35" spans="1:19" ht="15" customHeight="1">
      <c r="A35" s="100"/>
      <c r="B35" s="19" t="s">
        <v>97</v>
      </c>
      <c r="C35">
        <v>30</v>
      </c>
      <c r="D35" s="99"/>
      <c r="E35" s="18"/>
      <c r="F35" s="100"/>
      <c r="G35" s="19" t="s">
        <v>97</v>
      </c>
      <c r="H35">
        <v>30</v>
      </c>
      <c r="I35" s="99"/>
      <c r="K35" s="100"/>
      <c r="L35" s="19" t="s">
        <v>97</v>
      </c>
      <c r="M35">
        <v>30</v>
      </c>
      <c r="N35" s="99"/>
      <c r="P35" s="100"/>
      <c r="Q35" s="19" t="s">
        <v>97</v>
      </c>
      <c r="R35">
        <v>30</v>
      </c>
      <c r="S35" s="99"/>
    </row>
    <row r="36" spans="1:19">
      <c r="A36" s="9" t="s">
        <v>100</v>
      </c>
      <c r="C36">
        <v>100</v>
      </c>
      <c r="D36" s="99"/>
      <c r="E36" s="18"/>
      <c r="F36" s="9" t="s">
        <v>100</v>
      </c>
      <c r="H36">
        <v>100</v>
      </c>
      <c r="I36" s="99"/>
      <c r="K36" s="9" t="s">
        <v>100</v>
      </c>
      <c r="M36">
        <v>100</v>
      </c>
      <c r="N36" s="99"/>
      <c r="P36" s="9" t="s">
        <v>100</v>
      </c>
      <c r="R36">
        <v>100</v>
      </c>
      <c r="S36" s="99"/>
    </row>
    <row r="37" spans="1:19">
      <c r="A37" s="5"/>
      <c r="F37" s="5"/>
      <c r="K37" s="5"/>
      <c r="P37" s="5"/>
    </row>
    <row r="38" spans="1:19">
      <c r="A38" s="9" t="s">
        <v>99</v>
      </c>
      <c r="C38">
        <v>2</v>
      </c>
      <c r="D38" s="99">
        <v>0.05</v>
      </c>
      <c r="E38" s="18"/>
      <c r="F38" s="9" t="s">
        <v>99</v>
      </c>
      <c r="H38">
        <v>2</v>
      </c>
      <c r="I38" s="99">
        <v>0.05</v>
      </c>
      <c r="K38" s="9" t="s">
        <v>99</v>
      </c>
      <c r="M38">
        <v>2</v>
      </c>
      <c r="N38" s="99">
        <v>0.05</v>
      </c>
      <c r="P38" s="9" t="s">
        <v>99</v>
      </c>
      <c r="R38">
        <v>2</v>
      </c>
      <c r="S38" s="99">
        <v>0.05</v>
      </c>
    </row>
    <row r="39" spans="1:19">
      <c r="A39" s="9" t="s">
        <v>63</v>
      </c>
      <c r="C39">
        <v>2.5</v>
      </c>
      <c r="D39" s="99"/>
      <c r="E39" s="18"/>
      <c r="F39" s="9" t="s">
        <v>63</v>
      </c>
      <c r="H39">
        <v>2.5</v>
      </c>
      <c r="I39" s="99"/>
      <c r="K39" s="9" t="s">
        <v>63</v>
      </c>
      <c r="M39">
        <v>2.5</v>
      </c>
      <c r="N39" s="99"/>
      <c r="P39" s="9" t="s">
        <v>63</v>
      </c>
      <c r="R39">
        <v>2.5</v>
      </c>
      <c r="S39" s="99"/>
    </row>
    <row r="40" spans="1:19">
      <c r="A40" s="9" t="s">
        <v>64</v>
      </c>
      <c r="C40">
        <v>3</v>
      </c>
      <c r="D40" s="99"/>
      <c r="E40" s="18"/>
      <c r="F40" s="9" t="s">
        <v>64</v>
      </c>
      <c r="H40">
        <v>3</v>
      </c>
      <c r="I40" s="99"/>
      <c r="K40" s="9" t="s">
        <v>64</v>
      </c>
      <c r="M40">
        <v>3</v>
      </c>
      <c r="N40" s="99"/>
      <c r="P40" s="9" t="s">
        <v>64</v>
      </c>
      <c r="R40">
        <v>3</v>
      </c>
      <c r="S40" s="99"/>
    </row>
    <row r="41" spans="1:19">
      <c r="A41" s="9" t="s">
        <v>65</v>
      </c>
      <c r="C41">
        <v>3.5</v>
      </c>
      <c r="D41" s="99"/>
      <c r="E41" s="18"/>
      <c r="F41" s="9" t="s">
        <v>65</v>
      </c>
      <c r="H41">
        <v>3.5</v>
      </c>
      <c r="I41" s="99"/>
      <c r="K41" s="9" t="s">
        <v>65</v>
      </c>
      <c r="M41">
        <v>3.5</v>
      </c>
      <c r="N41" s="99"/>
      <c r="P41" s="9" t="s">
        <v>65</v>
      </c>
      <c r="R41">
        <v>3.5</v>
      </c>
      <c r="S41" s="99"/>
    </row>
    <row r="42" spans="1:19">
      <c r="A42" s="9" t="s">
        <v>66</v>
      </c>
      <c r="C42">
        <v>4</v>
      </c>
      <c r="D42" s="99"/>
      <c r="E42" s="18"/>
      <c r="F42" s="9" t="s">
        <v>66</v>
      </c>
      <c r="H42">
        <v>4</v>
      </c>
      <c r="I42" s="99"/>
      <c r="K42" s="9" t="s">
        <v>66</v>
      </c>
      <c r="M42">
        <v>4</v>
      </c>
      <c r="N42" s="99"/>
      <c r="P42" s="9" t="s">
        <v>66</v>
      </c>
      <c r="R42">
        <v>4</v>
      </c>
      <c r="S42" s="99"/>
    </row>
    <row r="43" spans="1:19">
      <c r="A43" s="9" t="s">
        <v>67</v>
      </c>
      <c r="C43">
        <v>5</v>
      </c>
      <c r="D43" s="99"/>
      <c r="E43" s="18"/>
      <c r="F43" s="9" t="s">
        <v>67</v>
      </c>
      <c r="H43">
        <v>5</v>
      </c>
      <c r="I43" s="99"/>
      <c r="K43" s="9" t="s">
        <v>67</v>
      </c>
      <c r="M43">
        <v>5</v>
      </c>
      <c r="N43" s="99"/>
      <c r="P43" s="9" t="s">
        <v>67</v>
      </c>
      <c r="R43">
        <v>5</v>
      </c>
      <c r="S43" s="99"/>
    </row>
  </sheetData>
  <mergeCells count="84">
    <mergeCell ref="Y15:Y20"/>
    <mergeCell ref="V26:V29"/>
    <mergeCell ref="Y26:Y29"/>
    <mergeCell ref="P1:Q1"/>
    <mergeCell ref="P5:P6"/>
    <mergeCell ref="S5:S6"/>
    <mergeCell ref="P7:P8"/>
    <mergeCell ref="S7:S8"/>
    <mergeCell ref="P9:P11"/>
    <mergeCell ref="S9:S11"/>
    <mergeCell ref="P12:P13"/>
    <mergeCell ref="S12:S13"/>
    <mergeCell ref="P14:P17"/>
    <mergeCell ref="S14:S17"/>
    <mergeCell ref="P20:P21"/>
    <mergeCell ref="N30:N36"/>
    <mergeCell ref="K32:K33"/>
    <mergeCell ref="K34:K35"/>
    <mergeCell ref="N38:N43"/>
    <mergeCell ref="V15:V20"/>
    <mergeCell ref="S20:S27"/>
    <mergeCell ref="P22:P23"/>
    <mergeCell ref="P24:P25"/>
    <mergeCell ref="P26:P27"/>
    <mergeCell ref="S30:S36"/>
    <mergeCell ref="P32:P33"/>
    <mergeCell ref="P34:P35"/>
    <mergeCell ref="S38:S43"/>
    <mergeCell ref="K20:K21"/>
    <mergeCell ref="N20:N27"/>
    <mergeCell ref="K22:K23"/>
    <mergeCell ref="K24:K25"/>
    <mergeCell ref="K26:K27"/>
    <mergeCell ref="K9:K11"/>
    <mergeCell ref="N9:N11"/>
    <mergeCell ref="K12:K13"/>
    <mergeCell ref="N12:N13"/>
    <mergeCell ref="K14:K17"/>
    <mergeCell ref="N14:N17"/>
    <mergeCell ref="K1:L1"/>
    <mergeCell ref="K5:K6"/>
    <mergeCell ref="N5:N6"/>
    <mergeCell ref="K7:K8"/>
    <mergeCell ref="N7:N8"/>
    <mergeCell ref="F1:G1"/>
    <mergeCell ref="F5:F6"/>
    <mergeCell ref="I5:I6"/>
    <mergeCell ref="F7:F8"/>
    <mergeCell ref="I7:I8"/>
    <mergeCell ref="F9:F11"/>
    <mergeCell ref="I9:I11"/>
    <mergeCell ref="F12:F13"/>
    <mergeCell ref="I12:I13"/>
    <mergeCell ref="F14:F17"/>
    <mergeCell ref="I14:I17"/>
    <mergeCell ref="F20:F21"/>
    <mergeCell ref="I20:I27"/>
    <mergeCell ref="F22:F23"/>
    <mergeCell ref="F24:F25"/>
    <mergeCell ref="F26:F27"/>
    <mergeCell ref="I30:I36"/>
    <mergeCell ref="F32:F33"/>
    <mergeCell ref="F34:F35"/>
    <mergeCell ref="I38:I43"/>
    <mergeCell ref="A1:B1"/>
    <mergeCell ref="A5:A6"/>
    <mergeCell ref="D5:D6"/>
    <mergeCell ref="A7:A8"/>
    <mergeCell ref="D7:D8"/>
    <mergeCell ref="A9:A11"/>
    <mergeCell ref="D9:D11"/>
    <mergeCell ref="A12:A13"/>
    <mergeCell ref="D12:D13"/>
    <mergeCell ref="A14:A17"/>
    <mergeCell ref="D14:D17"/>
    <mergeCell ref="A20:A21"/>
    <mergeCell ref="D38:D43"/>
    <mergeCell ref="D20:D27"/>
    <mergeCell ref="A22:A23"/>
    <mergeCell ref="A24:A25"/>
    <mergeCell ref="A26:A27"/>
    <mergeCell ref="D30:D36"/>
    <mergeCell ref="A32:A33"/>
    <mergeCell ref="A34:A3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opLeftCell="A13" workbookViewId="0">
      <selection activeCell="K40" sqref="K40"/>
    </sheetView>
  </sheetViews>
  <sheetFormatPr defaultRowHeight="13.5" outlineLevelCol="1"/>
  <cols>
    <col min="5" max="5" width="13" bestFit="1" customWidth="1"/>
    <col min="23" max="27" width="9" customWidth="1" outlineLevel="1"/>
  </cols>
  <sheetData>
    <row r="1" spans="1:13" ht="22.5">
      <c r="A1" s="28"/>
      <c r="B1" s="119" t="s">
        <v>22</v>
      </c>
      <c r="C1" s="119"/>
      <c r="D1" s="119"/>
      <c r="E1" s="119"/>
      <c r="F1" s="119"/>
      <c r="G1" s="80"/>
    </row>
    <row r="2" spans="1:13" ht="20.25">
      <c r="A2" s="51" t="s">
        <v>11</v>
      </c>
      <c r="B2" s="52" t="s">
        <v>46</v>
      </c>
      <c r="C2" s="52" t="s">
        <v>47</v>
      </c>
      <c r="D2" s="52" t="s">
        <v>51</v>
      </c>
      <c r="E2" s="52" t="s">
        <v>110</v>
      </c>
      <c r="F2" s="52" t="s">
        <v>80</v>
      </c>
    </row>
    <row r="3" spans="1:13">
      <c r="A3" s="28" t="s">
        <v>62</v>
      </c>
      <c r="B3" s="28">
        <v>0.12</v>
      </c>
      <c r="C3" s="28">
        <v>0.12</v>
      </c>
      <c r="D3" s="28">
        <v>0.12</v>
      </c>
      <c r="E3" s="28">
        <v>0.12</v>
      </c>
      <c r="F3" s="28">
        <v>0.12</v>
      </c>
      <c r="L3" s="28" t="s">
        <v>62</v>
      </c>
      <c r="M3" s="28">
        <v>0.12</v>
      </c>
    </row>
    <row r="4" spans="1:13">
      <c r="A4" s="28" t="s">
        <v>36</v>
      </c>
      <c r="B4" s="28">
        <v>0.05</v>
      </c>
      <c r="C4" s="28">
        <v>0.05</v>
      </c>
      <c r="D4" s="28">
        <v>0.05</v>
      </c>
      <c r="E4" s="28">
        <v>0.05</v>
      </c>
      <c r="F4" s="28">
        <v>0.03</v>
      </c>
      <c r="L4" s="28" t="s">
        <v>36</v>
      </c>
      <c r="M4" s="28">
        <v>0.05</v>
      </c>
    </row>
    <row r="5" spans="1:13">
      <c r="A5" s="28" t="s">
        <v>29</v>
      </c>
      <c r="B5" s="28">
        <v>0.12</v>
      </c>
      <c r="C5" s="28">
        <v>0.12</v>
      </c>
      <c r="D5" s="28">
        <v>0.05</v>
      </c>
      <c r="E5" s="28">
        <v>0.12</v>
      </c>
      <c r="F5" s="28">
        <v>0.12</v>
      </c>
      <c r="L5" s="28" t="s">
        <v>29</v>
      </c>
      <c r="M5" s="28">
        <v>0.12</v>
      </c>
    </row>
    <row r="6" spans="1:13">
      <c r="A6" s="28" t="s">
        <v>45</v>
      </c>
      <c r="B6" s="28">
        <v>3.5000000000000003E-2</v>
      </c>
      <c r="C6" s="28">
        <v>3.5000000000000003E-2</v>
      </c>
      <c r="D6" s="28">
        <v>3.5000000000000003E-2</v>
      </c>
      <c r="E6" s="28">
        <v>3.5000000000000003E-2</v>
      </c>
      <c r="F6" s="28">
        <v>0.03</v>
      </c>
      <c r="L6" s="28" t="s">
        <v>45</v>
      </c>
      <c r="M6" s="28">
        <v>3.5000000000000003E-2</v>
      </c>
    </row>
    <row r="7" spans="1:13">
      <c r="A7" s="28" t="s">
        <v>25</v>
      </c>
      <c r="B7" s="28">
        <v>3.5000000000000003E-2</v>
      </c>
      <c r="C7" s="28">
        <v>3.5000000000000003E-2</v>
      </c>
      <c r="D7" s="28">
        <v>3.5000000000000003E-2</v>
      </c>
      <c r="E7" s="28">
        <v>3.5000000000000003E-2</v>
      </c>
      <c r="F7" s="28">
        <v>0.03</v>
      </c>
      <c r="L7" s="28" t="s">
        <v>25</v>
      </c>
      <c r="M7" s="28">
        <v>3.5000000000000003E-2</v>
      </c>
    </row>
    <row r="8" spans="1:13">
      <c r="A8" s="28" t="s">
        <v>103</v>
      </c>
      <c r="B8" s="28">
        <v>0.05</v>
      </c>
      <c r="C8" s="28">
        <v>0.05</v>
      </c>
      <c r="D8" s="28">
        <v>0.05</v>
      </c>
      <c r="E8" s="28">
        <v>0.05</v>
      </c>
      <c r="F8" s="28">
        <v>0.03</v>
      </c>
      <c r="L8" s="28" t="s">
        <v>103</v>
      </c>
      <c r="M8" s="28">
        <v>0.12</v>
      </c>
    </row>
    <row r="9" spans="1:13">
      <c r="A9" s="28" t="s">
        <v>127</v>
      </c>
      <c r="B9" s="28">
        <v>0.05</v>
      </c>
      <c r="C9" s="28">
        <v>0.05</v>
      </c>
      <c r="D9" s="28">
        <v>0.03</v>
      </c>
      <c r="E9" s="28">
        <v>0.05</v>
      </c>
      <c r="F9" s="28">
        <v>0.03</v>
      </c>
      <c r="L9" s="28" t="s">
        <v>127</v>
      </c>
      <c r="M9" s="28">
        <v>0.12</v>
      </c>
    </row>
    <row r="10" spans="1:13">
      <c r="A10" s="28" t="s">
        <v>104</v>
      </c>
      <c r="B10" s="28">
        <v>0.05</v>
      </c>
      <c r="C10" s="28">
        <v>0.05</v>
      </c>
      <c r="D10" s="28">
        <v>0.03</v>
      </c>
      <c r="E10" s="28">
        <v>0.05</v>
      </c>
      <c r="F10" s="28">
        <v>0.05</v>
      </c>
      <c r="L10" s="28" t="s">
        <v>104</v>
      </c>
      <c r="M10" s="28">
        <v>0.05</v>
      </c>
    </row>
    <row r="11" spans="1:13">
      <c r="A11" s="28" t="s">
        <v>60</v>
      </c>
      <c r="B11" s="28">
        <v>0.05</v>
      </c>
      <c r="C11" s="28">
        <v>0.05</v>
      </c>
      <c r="D11" s="28">
        <v>0.05</v>
      </c>
      <c r="E11" s="28">
        <v>0.05</v>
      </c>
      <c r="F11" s="28">
        <v>0.05</v>
      </c>
      <c r="L11" s="28" t="s">
        <v>60</v>
      </c>
      <c r="M11" s="28">
        <v>0.05</v>
      </c>
    </row>
    <row r="12" spans="1:13">
      <c r="A12" s="28" t="s">
        <v>84</v>
      </c>
      <c r="B12" s="28">
        <v>0.12</v>
      </c>
      <c r="C12" s="28">
        <v>0.12</v>
      </c>
      <c r="D12" s="28">
        <v>0.12</v>
      </c>
      <c r="E12" s="28">
        <v>0.12</v>
      </c>
      <c r="F12" s="28">
        <v>0.12</v>
      </c>
      <c r="L12" s="28" t="s">
        <v>84</v>
      </c>
      <c r="M12" s="28">
        <v>0.12</v>
      </c>
    </row>
    <row r="17" spans="1:24" ht="22.5">
      <c r="A17" s="117" t="s">
        <v>46</v>
      </c>
      <c r="B17" s="117"/>
      <c r="C17" s="117"/>
      <c r="D17" s="117"/>
      <c r="E17" s="46"/>
      <c r="F17" s="117" t="s">
        <v>47</v>
      </c>
      <c r="G17" s="117"/>
      <c r="H17" s="117"/>
      <c r="I17" s="117"/>
      <c r="J17" s="45"/>
      <c r="K17" s="111" t="s">
        <v>110</v>
      </c>
      <c r="L17" s="112"/>
      <c r="M17" s="112"/>
      <c r="N17" s="113"/>
      <c r="O17" s="45"/>
      <c r="P17" s="111" t="s">
        <v>51</v>
      </c>
      <c r="Q17" s="112"/>
      <c r="R17" s="112"/>
      <c r="S17" s="113"/>
      <c r="T17" s="41"/>
      <c r="U17" s="117" t="s">
        <v>80</v>
      </c>
      <c r="V17" s="117"/>
      <c r="W17" s="117"/>
      <c r="X17" s="117"/>
    </row>
    <row r="18" spans="1:24" ht="20.25">
      <c r="A18" s="56" t="s">
        <v>131</v>
      </c>
      <c r="B18" s="57" t="s">
        <v>10</v>
      </c>
      <c r="C18" s="57" t="s">
        <v>9</v>
      </c>
      <c r="D18" s="57" t="s">
        <v>135</v>
      </c>
      <c r="E18" s="44"/>
      <c r="F18" s="56" t="s">
        <v>131</v>
      </c>
      <c r="G18" s="57" t="s">
        <v>10</v>
      </c>
      <c r="H18" s="57" t="s">
        <v>9</v>
      </c>
      <c r="I18" s="57" t="s">
        <v>135</v>
      </c>
      <c r="J18" s="44"/>
      <c r="K18" s="56" t="s">
        <v>131</v>
      </c>
      <c r="L18" s="57" t="s">
        <v>10</v>
      </c>
      <c r="M18" s="57" t="s">
        <v>9</v>
      </c>
      <c r="N18" s="57" t="s">
        <v>135</v>
      </c>
      <c r="O18" s="44"/>
      <c r="P18" s="56" t="s">
        <v>131</v>
      </c>
      <c r="Q18" s="57" t="s">
        <v>10</v>
      </c>
      <c r="R18" s="57" t="s">
        <v>9</v>
      </c>
      <c r="S18" s="57" t="s">
        <v>135</v>
      </c>
      <c r="T18" s="78"/>
      <c r="U18" s="56" t="s">
        <v>131</v>
      </c>
      <c r="V18" s="57" t="s">
        <v>10</v>
      </c>
      <c r="W18" s="57" t="s">
        <v>9</v>
      </c>
      <c r="X18" s="57" t="s">
        <v>135</v>
      </c>
    </row>
    <row r="19" spans="1:24">
      <c r="A19" s="58" t="s">
        <v>62</v>
      </c>
      <c r="B19" s="58">
        <v>2580</v>
      </c>
      <c r="C19" s="58">
        <f t="shared" ref="C19:C28" si="0">B19*B3</f>
        <v>309.59999999999997</v>
      </c>
      <c r="D19" s="58">
        <v>6020</v>
      </c>
      <c r="E19" s="43"/>
      <c r="F19" s="58" t="s">
        <v>62</v>
      </c>
      <c r="G19" s="58">
        <v>5695</v>
      </c>
      <c r="H19" s="58">
        <f t="shared" ref="H19:H28" si="1">G19*C3</f>
        <v>683.4</v>
      </c>
      <c r="I19" s="58">
        <v>3784</v>
      </c>
      <c r="J19" s="43"/>
      <c r="K19" s="58" t="s">
        <v>62</v>
      </c>
      <c r="L19" s="58">
        <v>11638</v>
      </c>
      <c r="M19" s="58">
        <f>L19*E3</f>
        <v>1396.56</v>
      </c>
      <c r="N19" s="58">
        <v>6794</v>
      </c>
      <c r="O19" s="43"/>
      <c r="P19" s="58" t="s">
        <v>62</v>
      </c>
      <c r="Q19" s="58">
        <v>2000</v>
      </c>
      <c r="R19" s="58">
        <f t="shared" ref="R19:R28" si="2">Q19*D3</f>
        <v>240</v>
      </c>
      <c r="S19" s="58">
        <v>0</v>
      </c>
      <c r="U19" s="58" t="s">
        <v>62</v>
      </c>
      <c r="V19" s="58">
        <v>-1950</v>
      </c>
      <c r="W19" s="58">
        <f t="shared" ref="W19:W28" si="3">V19*F3</f>
        <v>-234</v>
      </c>
      <c r="X19" s="58">
        <v>0</v>
      </c>
    </row>
    <row r="20" spans="1:24">
      <c r="A20" s="58" t="s">
        <v>36</v>
      </c>
      <c r="B20" s="58">
        <v>740</v>
      </c>
      <c r="C20" s="58">
        <f t="shared" si="0"/>
        <v>37</v>
      </c>
      <c r="D20" s="58">
        <v>2600</v>
      </c>
      <c r="E20" s="43"/>
      <c r="F20" s="58" t="s">
        <v>36</v>
      </c>
      <c r="G20" s="58">
        <v>80</v>
      </c>
      <c r="H20" s="58">
        <f t="shared" si="1"/>
        <v>4</v>
      </c>
      <c r="I20" s="58">
        <v>0</v>
      </c>
      <c r="J20" s="43"/>
      <c r="K20" s="58" t="s">
        <v>36</v>
      </c>
      <c r="L20" s="58">
        <v>1030</v>
      </c>
      <c r="M20" s="58">
        <f t="shared" ref="M20:M28" si="4">L20*E4</f>
        <v>51.5</v>
      </c>
      <c r="N20" s="58">
        <v>1000</v>
      </c>
      <c r="O20" s="43"/>
      <c r="P20" s="58" t="s">
        <v>36</v>
      </c>
      <c r="Q20" s="58">
        <v>0</v>
      </c>
      <c r="R20" s="58">
        <f t="shared" si="2"/>
        <v>0</v>
      </c>
      <c r="S20" s="58">
        <v>0</v>
      </c>
      <c r="U20" s="58" t="s">
        <v>36</v>
      </c>
      <c r="V20" s="58">
        <v>0</v>
      </c>
      <c r="W20" s="58">
        <f t="shared" si="3"/>
        <v>0</v>
      </c>
      <c r="X20" s="58">
        <v>0</v>
      </c>
    </row>
    <row r="21" spans="1:24">
      <c r="A21" s="58" t="s">
        <v>29</v>
      </c>
      <c r="B21" s="58">
        <v>40</v>
      </c>
      <c r="C21" s="58">
        <f t="shared" si="0"/>
        <v>4.8</v>
      </c>
      <c r="D21" s="58">
        <v>0</v>
      </c>
      <c r="E21" s="43"/>
      <c r="F21" s="58" t="s">
        <v>29</v>
      </c>
      <c r="G21" s="58">
        <v>0</v>
      </c>
      <c r="H21" s="58">
        <f t="shared" si="1"/>
        <v>0</v>
      </c>
      <c r="I21" s="58">
        <v>0</v>
      </c>
      <c r="J21" s="43"/>
      <c r="K21" s="58" t="s">
        <v>29</v>
      </c>
      <c r="L21" s="58">
        <v>540</v>
      </c>
      <c r="M21" s="58">
        <f t="shared" si="4"/>
        <v>64.8</v>
      </c>
      <c r="N21" s="58">
        <v>600</v>
      </c>
      <c r="O21" s="43"/>
      <c r="P21" s="58" t="s">
        <v>29</v>
      </c>
      <c r="Q21" s="58">
        <v>0</v>
      </c>
      <c r="R21" s="58">
        <f t="shared" si="2"/>
        <v>0</v>
      </c>
      <c r="S21" s="58">
        <v>0</v>
      </c>
      <c r="U21" s="58" t="s">
        <v>29</v>
      </c>
      <c r="V21" s="58">
        <v>0</v>
      </c>
      <c r="W21" s="58">
        <f t="shared" si="3"/>
        <v>0</v>
      </c>
      <c r="X21" s="58">
        <v>0</v>
      </c>
    </row>
    <row r="22" spans="1:24">
      <c r="A22" s="58" t="s">
        <v>45</v>
      </c>
      <c r="B22" s="58">
        <v>100</v>
      </c>
      <c r="C22" s="58">
        <f t="shared" si="0"/>
        <v>3.5000000000000004</v>
      </c>
      <c r="D22" s="58">
        <v>0</v>
      </c>
      <c r="E22" s="43"/>
      <c r="F22" s="58" t="s">
        <v>45</v>
      </c>
      <c r="G22" s="58">
        <v>0</v>
      </c>
      <c r="H22" s="58">
        <f t="shared" si="1"/>
        <v>0</v>
      </c>
      <c r="I22" s="58">
        <v>0</v>
      </c>
      <c r="J22" s="43"/>
      <c r="K22" s="58" t="s">
        <v>45</v>
      </c>
      <c r="L22" s="58">
        <v>0</v>
      </c>
      <c r="M22" s="58">
        <f t="shared" si="4"/>
        <v>0</v>
      </c>
      <c r="N22" s="58">
        <v>0</v>
      </c>
      <c r="O22" s="43"/>
      <c r="P22" s="58" t="s">
        <v>45</v>
      </c>
      <c r="Q22" s="58">
        <v>0</v>
      </c>
      <c r="R22" s="58">
        <f t="shared" si="2"/>
        <v>0</v>
      </c>
      <c r="S22" s="58">
        <v>0</v>
      </c>
      <c r="U22" s="58" t="s">
        <v>45</v>
      </c>
      <c r="V22" s="58">
        <v>0</v>
      </c>
      <c r="W22" s="58">
        <f t="shared" si="3"/>
        <v>0</v>
      </c>
      <c r="X22" s="58">
        <v>0</v>
      </c>
    </row>
    <row r="23" spans="1:24">
      <c r="A23" s="58" t="s">
        <v>25</v>
      </c>
      <c r="B23" s="58">
        <v>0</v>
      </c>
      <c r="C23" s="58">
        <f t="shared" si="0"/>
        <v>0</v>
      </c>
      <c r="D23" s="58">
        <v>0</v>
      </c>
      <c r="E23" s="43"/>
      <c r="F23" s="58" t="s">
        <v>25</v>
      </c>
      <c r="G23" s="58">
        <v>0</v>
      </c>
      <c r="H23" s="58">
        <f t="shared" si="1"/>
        <v>0</v>
      </c>
      <c r="I23" s="58">
        <v>0</v>
      </c>
      <c r="J23" s="43"/>
      <c r="K23" s="58" t="s">
        <v>25</v>
      </c>
      <c r="L23" s="58">
        <v>0</v>
      </c>
      <c r="M23" s="58">
        <f t="shared" si="4"/>
        <v>0</v>
      </c>
      <c r="N23" s="58">
        <v>0</v>
      </c>
      <c r="O23" s="43"/>
      <c r="P23" s="58" t="s">
        <v>25</v>
      </c>
      <c r="Q23" s="58">
        <v>0</v>
      </c>
      <c r="R23" s="58">
        <f t="shared" si="2"/>
        <v>0</v>
      </c>
      <c r="S23" s="58">
        <v>0</v>
      </c>
      <c r="U23" s="58" t="s">
        <v>25</v>
      </c>
      <c r="V23" s="58">
        <v>0</v>
      </c>
      <c r="W23" s="58">
        <f t="shared" si="3"/>
        <v>0</v>
      </c>
      <c r="X23" s="58">
        <v>0</v>
      </c>
    </row>
    <row r="24" spans="1:24">
      <c r="A24" s="58" t="s">
        <v>103</v>
      </c>
      <c r="B24" s="58">
        <v>0</v>
      </c>
      <c r="C24" s="58">
        <f t="shared" si="0"/>
        <v>0</v>
      </c>
      <c r="D24" s="58">
        <v>0</v>
      </c>
      <c r="E24" s="43"/>
      <c r="F24" s="58" t="s">
        <v>103</v>
      </c>
      <c r="G24" s="58">
        <v>0</v>
      </c>
      <c r="H24" s="58">
        <f t="shared" si="1"/>
        <v>0</v>
      </c>
      <c r="I24" s="58">
        <v>0</v>
      </c>
      <c r="J24" s="43"/>
      <c r="K24" s="58" t="s">
        <v>103</v>
      </c>
      <c r="L24" s="58">
        <v>0</v>
      </c>
      <c r="M24" s="58">
        <f t="shared" si="4"/>
        <v>0</v>
      </c>
      <c r="N24" s="58">
        <v>0</v>
      </c>
      <c r="O24" s="43"/>
      <c r="P24" s="58" t="s">
        <v>103</v>
      </c>
      <c r="Q24" s="58">
        <v>0</v>
      </c>
      <c r="R24" s="58">
        <f t="shared" si="2"/>
        <v>0</v>
      </c>
      <c r="S24" s="58">
        <v>0</v>
      </c>
      <c r="U24" s="58" t="s">
        <v>103</v>
      </c>
      <c r="V24" s="58">
        <v>0</v>
      </c>
      <c r="W24" s="58">
        <f t="shared" si="3"/>
        <v>0</v>
      </c>
      <c r="X24" s="58">
        <v>0</v>
      </c>
    </row>
    <row r="25" spans="1:24">
      <c r="A25" s="58" t="s">
        <v>127</v>
      </c>
      <c r="B25" s="58">
        <v>0</v>
      </c>
      <c r="C25" s="58">
        <f t="shared" si="0"/>
        <v>0</v>
      </c>
      <c r="D25" s="58">
        <v>0</v>
      </c>
      <c r="E25" s="43"/>
      <c r="F25" s="58" t="s">
        <v>127</v>
      </c>
      <c r="G25" s="58">
        <v>500</v>
      </c>
      <c r="H25" s="58">
        <f t="shared" si="1"/>
        <v>25</v>
      </c>
      <c r="I25" s="58">
        <v>900</v>
      </c>
      <c r="J25" s="43"/>
      <c r="K25" s="58" t="s">
        <v>127</v>
      </c>
      <c r="L25" s="58">
        <v>0</v>
      </c>
      <c r="M25" s="58">
        <f t="shared" si="4"/>
        <v>0</v>
      </c>
      <c r="N25" s="58">
        <v>0</v>
      </c>
      <c r="O25" s="43"/>
      <c r="P25" s="58" t="s">
        <v>127</v>
      </c>
      <c r="Q25" s="58">
        <v>0</v>
      </c>
      <c r="R25" s="58">
        <f t="shared" si="2"/>
        <v>0</v>
      </c>
      <c r="S25" s="58">
        <v>0</v>
      </c>
      <c r="U25" s="58" t="s">
        <v>127</v>
      </c>
      <c r="V25" s="58">
        <v>0</v>
      </c>
      <c r="W25" s="58">
        <f t="shared" si="3"/>
        <v>0</v>
      </c>
      <c r="X25" s="58">
        <v>0</v>
      </c>
    </row>
    <row r="26" spans="1:24">
      <c r="A26" s="58" t="s">
        <v>104</v>
      </c>
      <c r="B26" s="58">
        <v>0</v>
      </c>
      <c r="C26" s="58">
        <f t="shared" si="0"/>
        <v>0</v>
      </c>
      <c r="D26" s="58">
        <v>0</v>
      </c>
      <c r="E26" s="43"/>
      <c r="F26" s="58" t="s">
        <v>104</v>
      </c>
      <c r="G26" s="58">
        <v>0</v>
      </c>
      <c r="H26" s="58">
        <f t="shared" si="1"/>
        <v>0</v>
      </c>
      <c r="I26" s="58">
        <v>0</v>
      </c>
      <c r="J26" s="43"/>
      <c r="K26" s="58" t="s">
        <v>104</v>
      </c>
      <c r="L26" s="58">
        <v>1000</v>
      </c>
      <c r="M26" s="58">
        <f t="shared" si="4"/>
        <v>50</v>
      </c>
      <c r="N26" s="58">
        <v>1800</v>
      </c>
      <c r="O26" s="43"/>
      <c r="P26" s="58" t="s">
        <v>104</v>
      </c>
      <c r="Q26" s="58">
        <v>0</v>
      </c>
      <c r="R26" s="58">
        <f t="shared" si="2"/>
        <v>0</v>
      </c>
      <c r="S26" s="58">
        <v>0</v>
      </c>
      <c r="U26" s="58" t="s">
        <v>104</v>
      </c>
      <c r="V26" s="58">
        <v>0</v>
      </c>
      <c r="W26" s="58">
        <f t="shared" si="3"/>
        <v>0</v>
      </c>
      <c r="X26" s="58">
        <v>0</v>
      </c>
    </row>
    <row r="27" spans="1:24">
      <c r="A27" s="58" t="s">
        <v>60</v>
      </c>
      <c r="B27" s="58">
        <v>0</v>
      </c>
      <c r="C27" s="58">
        <f t="shared" si="0"/>
        <v>0</v>
      </c>
      <c r="D27" s="58">
        <v>0</v>
      </c>
      <c r="E27" s="43"/>
      <c r="F27" s="58" t="s">
        <v>60</v>
      </c>
      <c r="G27" s="58">
        <v>0</v>
      </c>
      <c r="H27" s="58">
        <f t="shared" si="1"/>
        <v>0</v>
      </c>
      <c r="I27" s="58">
        <v>0</v>
      </c>
      <c r="J27" s="43"/>
      <c r="K27" s="58" t="s">
        <v>60</v>
      </c>
      <c r="L27" s="58">
        <v>0</v>
      </c>
      <c r="M27" s="58">
        <f t="shared" si="4"/>
        <v>0</v>
      </c>
      <c r="N27" s="58">
        <v>0</v>
      </c>
      <c r="O27" s="43"/>
      <c r="P27" s="58" t="s">
        <v>60</v>
      </c>
      <c r="Q27" s="58">
        <v>0</v>
      </c>
      <c r="R27" s="58">
        <f t="shared" si="2"/>
        <v>0</v>
      </c>
      <c r="S27" s="58">
        <v>0</v>
      </c>
      <c r="U27" s="58" t="s">
        <v>60</v>
      </c>
      <c r="V27" s="58">
        <v>0</v>
      </c>
      <c r="W27" s="58">
        <f t="shared" si="3"/>
        <v>0</v>
      </c>
      <c r="X27" s="58">
        <v>0</v>
      </c>
    </row>
    <row r="28" spans="1:24">
      <c r="A28" s="58" t="s">
        <v>84</v>
      </c>
      <c r="B28" s="58">
        <v>0</v>
      </c>
      <c r="C28" s="58">
        <f t="shared" si="0"/>
        <v>0</v>
      </c>
      <c r="D28" s="58">
        <v>0</v>
      </c>
      <c r="E28" s="43"/>
      <c r="F28" s="58" t="s">
        <v>84</v>
      </c>
      <c r="G28" s="58">
        <v>0</v>
      </c>
      <c r="H28" s="58">
        <f t="shared" si="1"/>
        <v>0</v>
      </c>
      <c r="I28" s="58">
        <v>0</v>
      </c>
      <c r="J28" s="43"/>
      <c r="K28" s="58" t="s">
        <v>84</v>
      </c>
      <c r="L28" s="58">
        <v>0</v>
      </c>
      <c r="M28" s="58">
        <f t="shared" si="4"/>
        <v>0</v>
      </c>
      <c r="N28" s="58">
        <v>0</v>
      </c>
      <c r="O28" s="43"/>
      <c r="P28" s="58" t="s">
        <v>84</v>
      </c>
      <c r="Q28" s="58">
        <v>0</v>
      </c>
      <c r="R28" s="58">
        <f t="shared" si="2"/>
        <v>0</v>
      </c>
      <c r="S28" s="58">
        <v>0</v>
      </c>
      <c r="U28" s="58" t="s">
        <v>84</v>
      </c>
      <c r="V28" s="58">
        <v>0</v>
      </c>
      <c r="W28" s="58">
        <f t="shared" si="3"/>
        <v>0</v>
      </c>
      <c r="X28" s="58">
        <v>0</v>
      </c>
    </row>
    <row r="29" spans="1:24">
      <c r="A29" s="59" t="s">
        <v>8</v>
      </c>
      <c r="B29" s="59">
        <f>SUM(B19:B28)</f>
        <v>3460</v>
      </c>
      <c r="C29" s="59">
        <f>SUM(C19:C28)</f>
        <v>354.9</v>
      </c>
      <c r="D29" s="59">
        <f>SUM(D19:D28)</f>
        <v>8620</v>
      </c>
      <c r="E29" s="47"/>
      <c r="F29" s="59" t="s">
        <v>8</v>
      </c>
      <c r="G29" s="59">
        <f>SUM(G19:G28)</f>
        <v>6275</v>
      </c>
      <c r="H29" s="59">
        <f>SUM(H19:H28)</f>
        <v>712.4</v>
      </c>
      <c r="I29" s="59">
        <f>SUM(I19:I28)</f>
        <v>4684</v>
      </c>
      <c r="J29" s="47"/>
      <c r="K29" s="59" t="s">
        <v>8</v>
      </c>
      <c r="L29" s="59">
        <f>SUM(L19:L28)</f>
        <v>14208</v>
      </c>
      <c r="M29" s="59">
        <f>SUM(M19:M28)</f>
        <v>1562.86</v>
      </c>
      <c r="N29" s="59">
        <f>SUM(N19:N28)</f>
        <v>10194</v>
      </c>
      <c r="O29" s="47"/>
      <c r="P29" s="59" t="s">
        <v>8</v>
      </c>
      <c r="Q29" s="59">
        <f>SUM(Q19:Q28)</f>
        <v>2000</v>
      </c>
      <c r="R29" s="59">
        <f>SUM(R19:R28)</f>
        <v>240</v>
      </c>
      <c r="S29" s="59">
        <f>SUM(S19:S28)</f>
        <v>0</v>
      </c>
      <c r="U29" s="59" t="s">
        <v>8</v>
      </c>
      <c r="V29" s="59">
        <f>SUM(V19:V28)</f>
        <v>-1950</v>
      </c>
      <c r="W29" s="59">
        <f>SUM(W19:W28)</f>
        <v>-234</v>
      </c>
      <c r="X29" s="59">
        <f>SUM(X19:X28)</f>
        <v>0</v>
      </c>
    </row>
    <row r="30" spans="1:24">
      <c r="A30" s="59" t="s">
        <v>24</v>
      </c>
      <c r="B30" s="118">
        <f>B29-C29-D29</f>
        <v>-5514.9</v>
      </c>
      <c r="C30" s="118"/>
      <c r="D30" s="118"/>
      <c r="E30" s="49"/>
      <c r="F30" s="59" t="s">
        <v>24</v>
      </c>
      <c r="G30" s="114">
        <f>G29-H29-I29</f>
        <v>878.60000000000036</v>
      </c>
      <c r="H30" s="115"/>
      <c r="I30" s="116"/>
      <c r="J30" s="48"/>
      <c r="K30" s="59" t="s">
        <v>24</v>
      </c>
      <c r="L30" s="114">
        <f>L29-M29-N29</f>
        <v>2451.1399999999994</v>
      </c>
      <c r="M30" s="115"/>
      <c r="N30" s="116"/>
      <c r="O30" s="48"/>
      <c r="P30" s="59" t="s">
        <v>24</v>
      </c>
      <c r="Q30" s="114">
        <f>Q29-R29-S29</f>
        <v>1760</v>
      </c>
      <c r="R30" s="115"/>
      <c r="S30" s="116"/>
      <c r="U30" s="59" t="s">
        <v>24</v>
      </c>
      <c r="V30" s="114">
        <f>V29-W29-X29</f>
        <v>-1716</v>
      </c>
      <c r="W30" s="115"/>
      <c r="X30" s="116"/>
    </row>
    <row r="31" spans="1:24">
      <c r="G31" s="120" t="s">
        <v>194</v>
      </c>
      <c r="H31" s="120"/>
      <c r="I31" s="120"/>
      <c r="U31" s="42"/>
      <c r="V31" s="42"/>
      <c r="W31" s="42"/>
      <c r="X31" s="42"/>
    </row>
    <row r="32" spans="1:24">
      <c r="A32" s="43"/>
      <c r="B32" s="43"/>
      <c r="C32" s="43"/>
      <c r="D32" s="43"/>
      <c r="E32" s="43"/>
      <c r="H32">
        <v>1278</v>
      </c>
      <c r="P32" s="43"/>
      <c r="Q32" s="43"/>
      <c r="R32" s="43"/>
      <c r="S32" s="43"/>
      <c r="T32" s="43"/>
      <c r="U32" s="43"/>
      <c r="V32" s="43"/>
      <c r="W32" s="43"/>
      <c r="X32" s="43"/>
    </row>
    <row r="33" spans="1:24">
      <c r="A33" s="43"/>
      <c r="B33" s="43"/>
      <c r="C33" s="43"/>
      <c r="D33" s="43"/>
      <c r="E33" s="43"/>
      <c r="P33" s="43"/>
      <c r="Q33" s="43"/>
      <c r="R33" s="43"/>
      <c r="S33" s="43"/>
      <c r="T33" s="43"/>
      <c r="U33" s="43"/>
      <c r="V33" s="43"/>
      <c r="W33" s="43"/>
      <c r="X33" s="43"/>
    </row>
    <row r="34" spans="1:24">
      <c r="A34" s="43"/>
      <c r="B34" s="43"/>
      <c r="C34" s="43"/>
      <c r="D34" s="43"/>
      <c r="E34" s="43"/>
      <c r="P34" s="43"/>
      <c r="Q34" s="43"/>
      <c r="R34" s="43"/>
      <c r="S34" s="43"/>
      <c r="T34" s="43"/>
      <c r="U34" s="43"/>
      <c r="V34" s="43"/>
      <c r="W34" s="43"/>
      <c r="X34" s="43"/>
    </row>
  </sheetData>
  <mergeCells count="12">
    <mergeCell ref="P17:S17"/>
    <mergeCell ref="U17:X17"/>
    <mergeCell ref="G31:I31"/>
    <mergeCell ref="B1:F1"/>
    <mergeCell ref="A17:D17"/>
    <mergeCell ref="F17:I17"/>
    <mergeCell ref="K17:N17"/>
    <mergeCell ref="B30:D30"/>
    <mergeCell ref="G30:I30"/>
    <mergeCell ref="L30:N30"/>
    <mergeCell ref="Q30:S30"/>
    <mergeCell ref="V30:X30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workbookViewId="0">
      <selection activeCell="D11" sqref="D11"/>
    </sheetView>
  </sheetViews>
  <sheetFormatPr defaultRowHeight="13.5"/>
  <sheetData>
    <row r="1" spans="1:24">
      <c r="A1" s="5" t="s">
        <v>22</v>
      </c>
      <c r="B1" s="5" t="s">
        <v>11</v>
      </c>
      <c r="C1" s="5" t="s">
        <v>10</v>
      </c>
      <c r="D1" s="5" t="s">
        <v>9</v>
      </c>
      <c r="E1" s="5" t="s">
        <v>23</v>
      </c>
      <c r="F1" s="5"/>
    </row>
    <row r="2" spans="1:24">
      <c r="A2">
        <v>3.5000000000000003E-2</v>
      </c>
      <c r="B2" t="s">
        <v>30</v>
      </c>
      <c r="C2">
        <v>300</v>
      </c>
      <c r="D2">
        <f t="shared" ref="D2:D10" si="0">C2*A2</f>
        <v>10.500000000000002</v>
      </c>
      <c r="E2">
        <v>540</v>
      </c>
    </row>
    <row r="3" spans="1:24">
      <c r="A3">
        <v>0.05</v>
      </c>
      <c r="B3" t="s">
        <v>28</v>
      </c>
      <c r="C3">
        <v>0</v>
      </c>
      <c r="D3">
        <f t="shared" si="0"/>
        <v>0</v>
      </c>
      <c r="E3">
        <v>0</v>
      </c>
    </row>
    <row r="4" spans="1:24">
      <c r="A4">
        <v>3.5000000000000003E-2</v>
      </c>
      <c r="B4" t="s">
        <v>26</v>
      </c>
      <c r="C4">
        <v>0</v>
      </c>
      <c r="D4">
        <f t="shared" si="0"/>
        <v>0</v>
      </c>
      <c r="E4">
        <v>0</v>
      </c>
    </row>
    <row r="5" spans="1:24">
      <c r="A5">
        <v>3.5000000000000003E-2</v>
      </c>
      <c r="B5" t="s">
        <v>27</v>
      </c>
      <c r="C5">
        <v>0</v>
      </c>
      <c r="D5">
        <f t="shared" si="0"/>
        <v>0</v>
      </c>
      <c r="E5">
        <v>0</v>
      </c>
    </row>
    <row r="6" spans="1:24">
      <c r="A6">
        <v>0.12</v>
      </c>
      <c r="B6" t="s">
        <v>2</v>
      </c>
      <c r="C6">
        <v>5163</v>
      </c>
      <c r="D6">
        <f t="shared" si="0"/>
        <v>619.55999999999995</v>
      </c>
      <c r="E6">
        <v>2365</v>
      </c>
      <c r="F6" s="4"/>
    </row>
    <row r="7" spans="1:24">
      <c r="A7">
        <v>0.05</v>
      </c>
      <c r="B7" t="s">
        <v>5</v>
      </c>
      <c r="C7">
        <v>0</v>
      </c>
      <c r="D7">
        <f t="shared" si="0"/>
        <v>0</v>
      </c>
      <c r="E7">
        <v>0</v>
      </c>
    </row>
    <row r="8" spans="1:24">
      <c r="A8">
        <v>0.05</v>
      </c>
      <c r="B8" t="s">
        <v>4</v>
      </c>
      <c r="C8">
        <v>0</v>
      </c>
      <c r="D8">
        <f t="shared" si="0"/>
        <v>0</v>
      </c>
      <c r="E8">
        <v>0</v>
      </c>
    </row>
    <row r="9" spans="1:24">
      <c r="A9">
        <v>0.05</v>
      </c>
      <c r="B9" t="s">
        <v>3</v>
      </c>
      <c r="C9">
        <v>0</v>
      </c>
      <c r="D9">
        <f t="shared" si="0"/>
        <v>0</v>
      </c>
      <c r="E9">
        <v>0</v>
      </c>
    </row>
    <row r="10" spans="1:24">
      <c r="A10">
        <v>0.05</v>
      </c>
      <c r="B10" t="s">
        <v>6</v>
      </c>
      <c r="C10">
        <v>0</v>
      </c>
      <c r="D10">
        <f t="shared" si="0"/>
        <v>0</v>
      </c>
      <c r="E10">
        <v>0</v>
      </c>
    </row>
    <row r="11" spans="1:24">
      <c r="A11" s="3"/>
      <c r="B11" s="3" t="s">
        <v>8</v>
      </c>
      <c r="C11" s="3">
        <f>SUM(C2:C10)</f>
        <v>5463</v>
      </c>
      <c r="D11" s="3">
        <f>SUM(D2:D10)</f>
        <v>630.05999999999995</v>
      </c>
      <c r="E11" s="3">
        <f>SUM(E2:E10)</f>
        <v>2905</v>
      </c>
      <c r="F11" s="3"/>
      <c r="U11">
        <v>1075</v>
      </c>
    </row>
    <row r="12" spans="1:24">
      <c r="B12" s="6" t="s">
        <v>24</v>
      </c>
      <c r="C12" s="110">
        <f>C11-D11-E11</f>
        <v>1927.9400000000005</v>
      </c>
      <c r="D12" s="110"/>
      <c r="E12" s="110"/>
      <c r="U12">
        <v>1290</v>
      </c>
    </row>
    <row r="14" spans="1:24">
      <c r="B14" s="6"/>
      <c r="C14" s="110"/>
      <c r="D14" s="110"/>
      <c r="E14" s="110"/>
    </row>
    <row r="15" spans="1:24">
      <c r="A15" s="5" t="s">
        <v>22</v>
      </c>
      <c r="B15" s="5" t="s">
        <v>11</v>
      </c>
      <c r="C15" s="5" t="s">
        <v>10</v>
      </c>
      <c r="D15" s="5" t="s">
        <v>9</v>
      </c>
      <c r="E15" s="5" t="s">
        <v>23</v>
      </c>
    </row>
    <row r="16" spans="1:24">
      <c r="A16">
        <v>3.5000000000000003E-2</v>
      </c>
      <c r="B16" t="s">
        <v>7</v>
      </c>
      <c r="C16">
        <v>0</v>
      </c>
      <c r="D16">
        <f t="shared" ref="D16:D21" si="1">C16*A16</f>
        <v>0</v>
      </c>
      <c r="E16">
        <v>0</v>
      </c>
      <c r="S16" s="5" t="s">
        <v>22</v>
      </c>
      <c r="T16" s="5" t="s">
        <v>11</v>
      </c>
      <c r="U16" s="5" t="s">
        <v>10</v>
      </c>
      <c r="V16" s="5" t="s">
        <v>9</v>
      </c>
      <c r="W16" s="5" t="s">
        <v>23</v>
      </c>
      <c r="X16" s="5"/>
    </row>
    <row r="17" spans="1:24">
      <c r="A17">
        <v>3.5000000000000003E-2</v>
      </c>
      <c r="B17" t="s">
        <v>25</v>
      </c>
      <c r="D17">
        <f t="shared" si="1"/>
        <v>0</v>
      </c>
      <c r="E17">
        <v>0</v>
      </c>
      <c r="S17">
        <v>3.5000000000000003E-2</v>
      </c>
      <c r="T17" t="s">
        <v>30</v>
      </c>
      <c r="U17">
        <v>300</v>
      </c>
      <c r="V17">
        <f t="shared" ref="V17:V25" si="2">U17*S17</f>
        <v>10.500000000000002</v>
      </c>
      <c r="W17">
        <v>540</v>
      </c>
    </row>
    <row r="18" spans="1:24">
      <c r="A18">
        <v>0.05</v>
      </c>
      <c r="B18" t="s">
        <v>28</v>
      </c>
      <c r="C18">
        <v>200</v>
      </c>
      <c r="D18">
        <f t="shared" si="1"/>
        <v>10</v>
      </c>
      <c r="S18">
        <v>0.05</v>
      </c>
      <c r="T18" t="s">
        <v>28</v>
      </c>
      <c r="U18">
        <v>0</v>
      </c>
      <c r="V18">
        <f t="shared" si="2"/>
        <v>0</v>
      </c>
      <c r="W18">
        <v>0</v>
      </c>
    </row>
    <row r="19" spans="1:24">
      <c r="A19">
        <v>0.12</v>
      </c>
      <c r="B19" t="s">
        <v>2</v>
      </c>
      <c r="C19">
        <v>3020</v>
      </c>
      <c r="D19">
        <f t="shared" si="1"/>
        <v>362.4</v>
      </c>
      <c r="E19">
        <v>1075</v>
      </c>
      <c r="S19">
        <v>3.5000000000000003E-2</v>
      </c>
      <c r="T19" t="s">
        <v>26</v>
      </c>
      <c r="U19">
        <v>0</v>
      </c>
      <c r="V19">
        <f t="shared" si="2"/>
        <v>0</v>
      </c>
      <c r="W19">
        <v>0</v>
      </c>
    </row>
    <row r="20" spans="1:24">
      <c r="A20">
        <v>0.05</v>
      </c>
      <c r="B20" t="s">
        <v>29</v>
      </c>
      <c r="C20">
        <v>960</v>
      </c>
      <c r="D20">
        <f t="shared" si="1"/>
        <v>48</v>
      </c>
      <c r="E20">
        <v>1900</v>
      </c>
      <c r="S20">
        <v>3.5000000000000003E-2</v>
      </c>
      <c r="T20" t="s">
        <v>27</v>
      </c>
      <c r="U20">
        <v>0</v>
      </c>
      <c r="V20">
        <f t="shared" si="2"/>
        <v>0</v>
      </c>
      <c r="W20">
        <v>0</v>
      </c>
    </row>
    <row r="21" spans="1:24">
      <c r="A21">
        <v>0.05</v>
      </c>
      <c r="B21" t="s">
        <v>6</v>
      </c>
      <c r="C21">
        <v>280</v>
      </c>
      <c r="D21">
        <f t="shared" si="1"/>
        <v>14</v>
      </c>
      <c r="E21">
        <v>0</v>
      </c>
      <c r="S21">
        <v>0.12</v>
      </c>
      <c r="T21" t="s">
        <v>2</v>
      </c>
      <c r="U21">
        <v>5163</v>
      </c>
      <c r="V21">
        <f t="shared" si="2"/>
        <v>619.55999999999995</v>
      </c>
      <c r="W21">
        <v>2365</v>
      </c>
      <c r="X21" s="4"/>
    </row>
    <row r="22" spans="1:24">
      <c r="A22" s="3"/>
      <c r="B22" s="3" t="s">
        <v>8</v>
      </c>
      <c r="C22" s="3">
        <f>SUM(C16:C21)</f>
        <v>4460</v>
      </c>
      <c r="D22" s="3">
        <f>SUM(D16:D21)</f>
        <v>434.4</v>
      </c>
      <c r="E22" s="3">
        <f>SUM(E16:E21)</f>
        <v>2975</v>
      </c>
      <c r="S22">
        <v>0.05</v>
      </c>
      <c r="T22" t="s">
        <v>5</v>
      </c>
      <c r="U22">
        <v>0</v>
      </c>
      <c r="V22">
        <f t="shared" si="2"/>
        <v>0</v>
      </c>
      <c r="W22">
        <v>0</v>
      </c>
    </row>
    <row r="23" spans="1:24">
      <c r="B23" s="6" t="s">
        <v>24</v>
      </c>
      <c r="C23" s="110">
        <f>C22-D22-E22</f>
        <v>1050.5999999999999</v>
      </c>
      <c r="D23" s="110"/>
      <c r="E23" s="110"/>
      <c r="S23">
        <v>0.05</v>
      </c>
      <c r="T23" t="s">
        <v>4</v>
      </c>
      <c r="U23">
        <v>0</v>
      </c>
      <c r="V23">
        <f t="shared" si="2"/>
        <v>0</v>
      </c>
      <c r="W23">
        <v>0</v>
      </c>
    </row>
    <row r="24" spans="1:24">
      <c r="S24">
        <v>0.05</v>
      </c>
      <c r="T24" t="s">
        <v>3</v>
      </c>
      <c r="U24">
        <v>0</v>
      </c>
      <c r="V24">
        <f t="shared" si="2"/>
        <v>0</v>
      </c>
      <c r="W24">
        <v>0</v>
      </c>
    </row>
    <row r="25" spans="1:24">
      <c r="S25">
        <v>0.05</v>
      </c>
      <c r="T25" t="s">
        <v>6</v>
      </c>
      <c r="U25">
        <v>0</v>
      </c>
      <c r="V25">
        <f t="shared" si="2"/>
        <v>0</v>
      </c>
      <c r="W25">
        <v>0</v>
      </c>
    </row>
    <row r="26" spans="1:24">
      <c r="A26" s="5" t="s">
        <v>22</v>
      </c>
      <c r="B26" s="5" t="s">
        <v>11</v>
      </c>
      <c r="C26" s="5" t="s">
        <v>10</v>
      </c>
      <c r="D26" s="5" t="s">
        <v>9</v>
      </c>
      <c r="E26" s="5" t="s">
        <v>23</v>
      </c>
      <c r="S26" s="3"/>
      <c r="T26" s="3" t="s">
        <v>8</v>
      </c>
      <c r="U26" s="3">
        <f>SUM(U17:U25)</f>
        <v>5463</v>
      </c>
      <c r="V26" s="3">
        <f>SUM(V17:V25)</f>
        <v>630.05999999999995</v>
      </c>
      <c r="W26" s="3">
        <f>SUM(W17:W25)</f>
        <v>2905</v>
      </c>
      <c r="X26" s="3"/>
    </row>
    <row r="27" spans="1:24">
      <c r="A27">
        <v>3.5000000000000003E-2</v>
      </c>
      <c r="B27" t="s">
        <v>7</v>
      </c>
      <c r="C27">
        <v>0</v>
      </c>
      <c r="D27">
        <f t="shared" ref="D27:D34" si="3">C27*A27</f>
        <v>0</v>
      </c>
      <c r="E27">
        <v>0</v>
      </c>
      <c r="T27" s="6" t="s">
        <v>24</v>
      </c>
      <c r="U27" s="110">
        <f>U26-V26-W26</f>
        <v>1927.9400000000005</v>
      </c>
      <c r="V27" s="110"/>
      <c r="W27" s="110"/>
    </row>
    <row r="28" spans="1:24">
      <c r="A28">
        <v>3.5000000000000003E-2</v>
      </c>
      <c r="B28" t="s">
        <v>25</v>
      </c>
      <c r="C28">
        <v>0</v>
      </c>
      <c r="D28">
        <f t="shared" si="3"/>
        <v>0</v>
      </c>
      <c r="E28">
        <v>0</v>
      </c>
    </row>
    <row r="29" spans="1:24">
      <c r="A29">
        <v>0.05</v>
      </c>
      <c r="B29" t="s">
        <v>28</v>
      </c>
      <c r="C29">
        <v>0</v>
      </c>
      <c r="D29">
        <f t="shared" si="3"/>
        <v>0</v>
      </c>
      <c r="T29" s="6"/>
      <c r="U29" s="110"/>
      <c r="V29" s="110"/>
      <c r="W29" s="110"/>
    </row>
    <row r="30" spans="1:24">
      <c r="A30">
        <v>0.12</v>
      </c>
      <c r="B30" t="s">
        <v>2</v>
      </c>
      <c r="C30">
        <v>365</v>
      </c>
      <c r="D30">
        <f t="shared" si="3"/>
        <v>43.8</v>
      </c>
      <c r="E30">
        <v>1935</v>
      </c>
    </row>
    <row r="31" spans="1:24">
      <c r="A31">
        <v>0.05</v>
      </c>
      <c r="B31" t="s">
        <v>5</v>
      </c>
      <c r="D31">
        <f t="shared" si="3"/>
        <v>0</v>
      </c>
      <c r="E31">
        <v>0</v>
      </c>
      <c r="P31">
        <v>4663</v>
      </c>
      <c r="S31" s="5"/>
      <c r="T31" s="5"/>
      <c r="U31" s="5"/>
      <c r="V31" s="5"/>
      <c r="W31" s="5"/>
    </row>
    <row r="32" spans="1:24">
      <c r="A32">
        <v>0.05</v>
      </c>
      <c r="B32" t="s">
        <v>4</v>
      </c>
      <c r="D32">
        <f t="shared" si="3"/>
        <v>0</v>
      </c>
      <c r="E32">
        <v>0</v>
      </c>
      <c r="P32">
        <v>500</v>
      </c>
    </row>
    <row r="33" spans="1:23">
      <c r="A33">
        <v>0.05</v>
      </c>
      <c r="B33" t="s">
        <v>3</v>
      </c>
      <c r="C33">
        <v>0</v>
      </c>
      <c r="D33">
        <f t="shared" si="3"/>
        <v>0</v>
      </c>
      <c r="E33">
        <v>0</v>
      </c>
    </row>
    <row r="34" spans="1:23">
      <c r="A34">
        <v>0.05</v>
      </c>
      <c r="B34" t="s">
        <v>6</v>
      </c>
      <c r="C34">
        <v>0</v>
      </c>
      <c r="D34">
        <f t="shared" si="3"/>
        <v>0</v>
      </c>
      <c r="E34">
        <v>0</v>
      </c>
    </row>
    <row r="35" spans="1:23">
      <c r="A35" s="3"/>
      <c r="B35" s="3" t="s">
        <v>8</v>
      </c>
      <c r="C35" s="3">
        <f>SUM(C27:C34)</f>
        <v>365</v>
      </c>
      <c r="D35" s="3">
        <f>SUM(D27:D34)</f>
        <v>43.8</v>
      </c>
      <c r="E35" s="3">
        <f>SUM(E27:E34)</f>
        <v>1935</v>
      </c>
      <c r="T35">
        <v>1927</v>
      </c>
    </row>
    <row r="36" spans="1:23">
      <c r="B36" s="6" t="s">
        <v>24</v>
      </c>
      <c r="C36" s="110">
        <f>C35-D35-E35</f>
        <v>-1613.8</v>
      </c>
      <c r="D36" s="110"/>
      <c r="E36" s="110"/>
      <c r="T36">
        <v>1300</v>
      </c>
    </row>
    <row r="38" spans="1:23">
      <c r="C38" s="121" t="s">
        <v>31</v>
      </c>
      <c r="D38" s="121"/>
      <c r="S38" s="3"/>
      <c r="T38" s="3">
        <v>3227</v>
      </c>
      <c r="U38" s="3"/>
      <c r="V38" s="3"/>
      <c r="W38" s="3"/>
    </row>
    <row r="39" spans="1:23">
      <c r="C39" s="121" t="s">
        <v>32</v>
      </c>
      <c r="D39" s="121"/>
      <c r="T39" s="6">
        <v>-2000</v>
      </c>
      <c r="U39" s="110"/>
      <c r="V39" s="110"/>
      <c r="W39" s="110"/>
    </row>
    <row r="40" spans="1:23">
      <c r="L40">
        <v>100</v>
      </c>
      <c r="M40">
        <v>180</v>
      </c>
      <c r="N40">
        <v>12</v>
      </c>
    </row>
    <row r="41" spans="1:23">
      <c r="H41">
        <v>200</v>
      </c>
      <c r="L41">
        <v>100</v>
      </c>
      <c r="M41">
        <v>180</v>
      </c>
      <c r="N41">
        <v>12</v>
      </c>
    </row>
  </sheetData>
  <mergeCells count="9">
    <mergeCell ref="C38:D38"/>
    <mergeCell ref="C39:D39"/>
    <mergeCell ref="U39:W39"/>
    <mergeCell ref="C14:E14"/>
    <mergeCell ref="C12:E12"/>
    <mergeCell ref="C23:E23"/>
    <mergeCell ref="C36:E36"/>
    <mergeCell ref="U29:W29"/>
    <mergeCell ref="U27:W27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T27" sqref="P17:T27"/>
    </sheetView>
  </sheetViews>
  <sheetFormatPr defaultRowHeight="13.5"/>
  <sheetData>
    <row r="1" spans="1:18">
      <c r="A1" s="5" t="s">
        <v>22</v>
      </c>
      <c r="B1" s="5" t="s">
        <v>11</v>
      </c>
      <c r="C1" s="5" t="s">
        <v>10</v>
      </c>
      <c r="D1" s="5" t="s">
        <v>9</v>
      </c>
      <c r="E1" s="5" t="s">
        <v>23</v>
      </c>
      <c r="F1" s="5"/>
    </row>
    <row r="2" spans="1:18">
      <c r="A2">
        <v>3.5000000000000003E-2</v>
      </c>
      <c r="B2" t="s">
        <v>33</v>
      </c>
      <c r="C2">
        <v>0</v>
      </c>
      <c r="D2">
        <f t="shared" ref="D2:D8" si="0">C2*A2</f>
        <v>0</v>
      </c>
      <c r="E2">
        <v>0</v>
      </c>
    </row>
    <row r="3" spans="1:18">
      <c r="A3">
        <v>3.5000000000000003E-2</v>
      </c>
      <c r="B3" t="s">
        <v>35</v>
      </c>
      <c r="C3">
        <v>0</v>
      </c>
      <c r="D3">
        <f t="shared" si="0"/>
        <v>0</v>
      </c>
      <c r="E3">
        <v>0</v>
      </c>
    </row>
    <row r="4" spans="1:18">
      <c r="A4">
        <v>3.5000000000000003E-2</v>
      </c>
      <c r="B4" t="s">
        <v>34</v>
      </c>
      <c r="C4">
        <v>0</v>
      </c>
      <c r="D4">
        <f>C4*A4</f>
        <v>0</v>
      </c>
      <c r="E4">
        <v>0</v>
      </c>
    </row>
    <row r="5" spans="1:18">
      <c r="A5">
        <v>0.12</v>
      </c>
      <c r="B5" t="s">
        <v>38</v>
      </c>
      <c r="C5">
        <v>50</v>
      </c>
      <c r="D5">
        <f>C5*A5</f>
        <v>6</v>
      </c>
      <c r="E5">
        <v>0</v>
      </c>
    </row>
    <row r="6" spans="1:18">
      <c r="A6">
        <v>0.12</v>
      </c>
      <c r="B6" t="s">
        <v>2</v>
      </c>
      <c r="C6">
        <v>5725</v>
      </c>
      <c r="D6">
        <f t="shared" si="0"/>
        <v>687</v>
      </c>
      <c r="E6">
        <v>10320</v>
      </c>
      <c r="F6" s="4"/>
    </row>
    <row r="7" spans="1:18">
      <c r="A7">
        <v>0.05</v>
      </c>
      <c r="B7" t="s">
        <v>36</v>
      </c>
      <c r="C7">
        <v>0</v>
      </c>
      <c r="D7">
        <f t="shared" si="0"/>
        <v>0</v>
      </c>
      <c r="E7">
        <v>0</v>
      </c>
    </row>
    <row r="8" spans="1:18">
      <c r="A8">
        <v>0.05</v>
      </c>
      <c r="B8" t="s">
        <v>37</v>
      </c>
      <c r="C8">
        <v>0</v>
      </c>
      <c r="D8">
        <f t="shared" si="0"/>
        <v>0</v>
      </c>
      <c r="E8">
        <v>0</v>
      </c>
    </row>
    <row r="9" spans="1:18">
      <c r="A9" s="3"/>
      <c r="B9" s="3" t="s">
        <v>8</v>
      </c>
      <c r="C9" s="3">
        <f>SUM(C2:C8)</f>
        <v>5775</v>
      </c>
      <c r="D9" s="3">
        <f>SUM(D2:D8)</f>
        <v>693</v>
      </c>
      <c r="E9" s="3">
        <f>SUM(E2:E8)</f>
        <v>10320</v>
      </c>
      <c r="F9" s="3"/>
    </row>
    <row r="10" spans="1:18">
      <c r="B10" s="6" t="s">
        <v>24</v>
      </c>
      <c r="C10" s="110">
        <f>C9-D9-E9</f>
        <v>-5238</v>
      </c>
      <c r="D10" s="110"/>
      <c r="E10" s="110"/>
    </row>
    <row r="13" spans="1:18">
      <c r="A13" s="5" t="s">
        <v>22</v>
      </c>
      <c r="B13" s="5" t="s">
        <v>11</v>
      </c>
      <c r="C13" s="5" t="s">
        <v>10</v>
      </c>
      <c r="D13" s="5" t="s">
        <v>9</v>
      </c>
      <c r="E13" s="5" t="s">
        <v>23</v>
      </c>
    </row>
    <row r="14" spans="1:18">
      <c r="A14">
        <v>3.5000000000000003E-2</v>
      </c>
      <c r="B14" t="s">
        <v>7</v>
      </c>
      <c r="C14">
        <v>300</v>
      </c>
      <c r="D14">
        <f t="shared" ref="D14:D18" si="1">C14*A14</f>
        <v>10.500000000000002</v>
      </c>
      <c r="E14">
        <v>0</v>
      </c>
    </row>
    <row r="15" spans="1:18">
      <c r="A15">
        <v>3.5000000000000003E-2</v>
      </c>
      <c r="B15" t="s">
        <v>25</v>
      </c>
      <c r="C15">
        <v>0</v>
      </c>
      <c r="D15">
        <f t="shared" si="1"/>
        <v>0</v>
      </c>
      <c r="E15">
        <v>0</v>
      </c>
      <c r="N15" s="5"/>
      <c r="O15" s="5"/>
      <c r="P15" s="5"/>
      <c r="Q15" s="5"/>
      <c r="R15" s="5"/>
    </row>
    <row r="16" spans="1:18">
      <c r="A16">
        <v>0.12</v>
      </c>
      <c r="B16" t="s">
        <v>2</v>
      </c>
      <c r="C16">
        <v>3406</v>
      </c>
      <c r="D16">
        <f t="shared" si="1"/>
        <v>408.71999999999997</v>
      </c>
      <c r="E16">
        <v>2752</v>
      </c>
    </row>
    <row r="17" spans="1:20">
      <c r="A17">
        <v>0.05</v>
      </c>
      <c r="B17" t="s">
        <v>36</v>
      </c>
      <c r="C17">
        <v>730</v>
      </c>
      <c r="D17">
        <f t="shared" si="1"/>
        <v>36.5</v>
      </c>
      <c r="E17">
        <v>0</v>
      </c>
      <c r="P17" s="5" t="s">
        <v>22</v>
      </c>
      <c r="Q17" s="5" t="s">
        <v>11</v>
      </c>
      <c r="R17" s="5" t="s">
        <v>10</v>
      </c>
      <c r="S17" s="5" t="s">
        <v>9</v>
      </c>
      <c r="T17" s="5" t="s">
        <v>23</v>
      </c>
    </row>
    <row r="18" spans="1:20">
      <c r="A18">
        <v>0.05</v>
      </c>
      <c r="B18" t="s">
        <v>37</v>
      </c>
      <c r="C18">
        <v>245</v>
      </c>
      <c r="D18">
        <f t="shared" si="1"/>
        <v>12.25</v>
      </c>
      <c r="E18">
        <v>0</v>
      </c>
      <c r="P18">
        <v>3.5000000000000003E-2</v>
      </c>
      <c r="Q18" t="s">
        <v>33</v>
      </c>
      <c r="R18">
        <v>0</v>
      </c>
      <c r="S18">
        <f t="shared" ref="S18:S19" si="2">R18*P18</f>
        <v>0</v>
      </c>
      <c r="T18">
        <v>0</v>
      </c>
    </row>
    <row r="19" spans="1:20">
      <c r="A19" s="3"/>
      <c r="B19" s="3" t="s">
        <v>8</v>
      </c>
      <c r="C19" s="3">
        <f>SUM(C14:C18)</f>
        <v>4681</v>
      </c>
      <c r="D19" s="3">
        <f>SUM(D14:D18)</f>
        <v>467.96999999999997</v>
      </c>
      <c r="E19" s="3">
        <f>SUM(E14:E18)</f>
        <v>2752</v>
      </c>
      <c r="P19">
        <v>3.5000000000000003E-2</v>
      </c>
      <c r="Q19" t="s">
        <v>35</v>
      </c>
      <c r="R19">
        <v>0</v>
      </c>
      <c r="S19">
        <f t="shared" si="2"/>
        <v>0</v>
      </c>
      <c r="T19">
        <v>0</v>
      </c>
    </row>
    <row r="20" spans="1:20">
      <c r="B20" s="6" t="s">
        <v>24</v>
      </c>
      <c r="C20" s="110">
        <f>C19-D19-E19</f>
        <v>1461.0299999999997</v>
      </c>
      <c r="D20" s="110"/>
      <c r="E20" s="110"/>
      <c r="P20">
        <v>3.5000000000000003E-2</v>
      </c>
      <c r="Q20" t="s">
        <v>34</v>
      </c>
      <c r="R20">
        <v>0</v>
      </c>
      <c r="S20">
        <f>R20*P20</f>
        <v>0</v>
      </c>
      <c r="T20">
        <v>0</v>
      </c>
    </row>
    <row r="21" spans="1:20">
      <c r="P21">
        <v>0.12</v>
      </c>
      <c r="Q21" t="s">
        <v>38</v>
      </c>
      <c r="R21">
        <v>50</v>
      </c>
      <c r="S21">
        <f>R21*P21</f>
        <v>6</v>
      </c>
      <c r="T21">
        <v>0</v>
      </c>
    </row>
    <row r="22" spans="1:20">
      <c r="P22">
        <v>0.12</v>
      </c>
      <c r="Q22" t="s">
        <v>2</v>
      </c>
      <c r="R22">
        <v>5725</v>
      </c>
      <c r="S22">
        <f t="shared" ref="S22:S24" si="3">R22*P22</f>
        <v>687</v>
      </c>
      <c r="T22">
        <v>10320</v>
      </c>
    </row>
    <row r="23" spans="1:20">
      <c r="A23" s="5" t="s">
        <v>22</v>
      </c>
      <c r="B23" s="5" t="s">
        <v>11</v>
      </c>
      <c r="C23" s="5" t="s">
        <v>10</v>
      </c>
      <c r="D23" s="5" t="s">
        <v>9</v>
      </c>
      <c r="E23" s="5" t="s">
        <v>23</v>
      </c>
      <c r="N23" s="3"/>
      <c r="O23" s="3"/>
      <c r="P23">
        <v>0.05</v>
      </c>
      <c r="Q23" t="s">
        <v>36</v>
      </c>
      <c r="R23">
        <v>0</v>
      </c>
      <c r="S23">
        <f t="shared" si="3"/>
        <v>0</v>
      </c>
      <c r="T23">
        <v>0</v>
      </c>
    </row>
    <row r="24" spans="1:20">
      <c r="A24">
        <v>3.5000000000000003E-2</v>
      </c>
      <c r="B24" t="s">
        <v>7</v>
      </c>
      <c r="C24">
        <v>0</v>
      </c>
      <c r="D24">
        <f t="shared" ref="D24:D31" si="4">C24*A24</f>
        <v>0</v>
      </c>
      <c r="E24">
        <v>0</v>
      </c>
      <c r="O24" s="6"/>
      <c r="P24">
        <v>0.05</v>
      </c>
      <c r="Q24" t="s">
        <v>37</v>
      </c>
      <c r="R24">
        <v>0</v>
      </c>
      <c r="S24">
        <f t="shared" si="3"/>
        <v>0</v>
      </c>
      <c r="T24">
        <v>0</v>
      </c>
    </row>
    <row r="25" spans="1:20">
      <c r="A25">
        <v>3.5000000000000003E-2</v>
      </c>
      <c r="B25" t="s">
        <v>25</v>
      </c>
      <c r="C25">
        <v>0</v>
      </c>
      <c r="D25">
        <f t="shared" si="4"/>
        <v>0</v>
      </c>
      <c r="E25">
        <v>0</v>
      </c>
      <c r="P25" s="3"/>
      <c r="Q25" s="3" t="s">
        <v>8</v>
      </c>
      <c r="R25" s="3">
        <f>SUM(R18:R24)</f>
        <v>5775</v>
      </c>
      <c r="S25" s="3">
        <f>SUM(S18:S24)</f>
        <v>693</v>
      </c>
      <c r="T25" s="3">
        <f>SUM(T18:T24)</f>
        <v>10320</v>
      </c>
    </row>
    <row r="26" spans="1:20">
      <c r="A26">
        <v>0.05</v>
      </c>
      <c r="B26" t="s">
        <v>28</v>
      </c>
      <c r="C26">
        <v>0</v>
      </c>
      <c r="D26">
        <f t="shared" si="4"/>
        <v>0</v>
      </c>
      <c r="E26">
        <v>0</v>
      </c>
      <c r="Q26" s="6" t="s">
        <v>24</v>
      </c>
      <c r="R26" s="110">
        <f>R25-S25-T25</f>
        <v>-5238</v>
      </c>
      <c r="S26" s="110"/>
      <c r="T26" s="110"/>
    </row>
    <row r="27" spans="1:20">
      <c r="A27">
        <v>0.12</v>
      </c>
      <c r="B27" t="s">
        <v>2</v>
      </c>
      <c r="C27">
        <v>260</v>
      </c>
      <c r="D27">
        <f t="shared" si="4"/>
        <v>31.2</v>
      </c>
      <c r="E27">
        <v>0</v>
      </c>
      <c r="O27" s="3"/>
      <c r="P27" s="3"/>
      <c r="Q27" s="3"/>
      <c r="R27" s="3"/>
      <c r="S27" s="3"/>
    </row>
    <row r="28" spans="1:20">
      <c r="A28">
        <v>0.05</v>
      </c>
      <c r="B28" t="s">
        <v>5</v>
      </c>
      <c r="C28">
        <v>0</v>
      </c>
      <c r="D28">
        <f t="shared" si="4"/>
        <v>0</v>
      </c>
      <c r="E28">
        <v>0</v>
      </c>
      <c r="P28" s="6"/>
      <c r="Q28" s="110"/>
      <c r="R28" s="110"/>
      <c r="S28" s="110"/>
    </row>
    <row r="29" spans="1:20">
      <c r="A29">
        <v>0.05</v>
      </c>
      <c r="B29" t="s">
        <v>4</v>
      </c>
      <c r="C29">
        <v>0</v>
      </c>
      <c r="D29">
        <f t="shared" si="4"/>
        <v>0</v>
      </c>
      <c r="E29">
        <v>0</v>
      </c>
    </row>
    <row r="30" spans="1:20">
      <c r="A30">
        <v>0.05</v>
      </c>
      <c r="B30" t="s">
        <v>3</v>
      </c>
      <c r="C30">
        <v>0</v>
      </c>
      <c r="D30">
        <f t="shared" si="4"/>
        <v>0</v>
      </c>
      <c r="E30">
        <v>0</v>
      </c>
    </row>
    <row r="31" spans="1:20">
      <c r="A31">
        <v>0.05</v>
      </c>
      <c r="B31" t="s">
        <v>6</v>
      </c>
      <c r="C31">
        <v>0</v>
      </c>
      <c r="D31">
        <f t="shared" si="4"/>
        <v>0</v>
      </c>
      <c r="E31">
        <v>0</v>
      </c>
    </row>
    <row r="32" spans="1:20">
      <c r="A32" s="3"/>
      <c r="B32" s="3" t="s">
        <v>8</v>
      </c>
      <c r="C32" s="3">
        <f>SUM(C24:C31)</f>
        <v>260</v>
      </c>
      <c r="D32" s="3">
        <f>SUM(D24:D31)</f>
        <v>31.2</v>
      </c>
      <c r="E32" s="3">
        <f>SUM(E24:E31)</f>
        <v>0</v>
      </c>
    </row>
    <row r="33" spans="2:23">
      <c r="B33" s="6" t="s">
        <v>24</v>
      </c>
      <c r="C33" s="110">
        <f>C32-D32-E32</f>
        <v>228.8</v>
      </c>
      <c r="D33" s="110"/>
      <c r="E33" s="110"/>
      <c r="V33">
        <v>5234</v>
      </c>
    </row>
    <row r="34" spans="2:23">
      <c r="V34">
        <v>-1227</v>
      </c>
    </row>
    <row r="35" spans="2:23">
      <c r="R35">
        <v>5238</v>
      </c>
    </row>
    <row r="36" spans="2:23">
      <c r="R36">
        <v>-1227</v>
      </c>
    </row>
    <row r="37" spans="2:23">
      <c r="W37">
        <v>3333</v>
      </c>
    </row>
    <row r="38" spans="2:23">
      <c r="W38">
        <v>80</v>
      </c>
    </row>
    <row r="39" spans="2:23">
      <c r="W39">
        <v>10</v>
      </c>
    </row>
    <row r="40" spans="2:23">
      <c r="W40">
        <v>20</v>
      </c>
    </row>
    <row r="41" spans="2:23">
      <c r="W41">
        <v>120</v>
      </c>
    </row>
    <row r="42" spans="2:23">
      <c r="F42">
        <v>-5238</v>
      </c>
      <c r="W42">
        <v>15</v>
      </c>
    </row>
    <row r="43" spans="2:23">
      <c r="F43">
        <v>-1263</v>
      </c>
    </row>
    <row r="44" spans="2:23">
      <c r="F44">
        <v>1461</v>
      </c>
    </row>
    <row r="45" spans="2:23">
      <c r="F45">
        <v>228</v>
      </c>
    </row>
  </sheetData>
  <mergeCells count="5">
    <mergeCell ref="C10:E10"/>
    <mergeCell ref="C20:E20"/>
    <mergeCell ref="C33:E33"/>
    <mergeCell ref="Q28:S28"/>
    <mergeCell ref="R26:T26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activeCell="N38" sqref="N38"/>
    </sheetView>
  </sheetViews>
  <sheetFormatPr defaultRowHeight="13.5"/>
  <sheetData>
    <row r="1" spans="1:23">
      <c r="A1" s="5" t="s">
        <v>22</v>
      </c>
      <c r="B1" s="5" t="s">
        <v>11</v>
      </c>
      <c r="C1" s="5" t="s">
        <v>10</v>
      </c>
      <c r="D1" s="5" t="s">
        <v>9</v>
      </c>
      <c r="E1" s="5" t="s">
        <v>23</v>
      </c>
      <c r="K1" s="5" t="s">
        <v>22</v>
      </c>
      <c r="L1" s="5" t="s">
        <v>11</v>
      </c>
      <c r="M1" s="5" t="s">
        <v>10</v>
      </c>
      <c r="N1" s="5" t="s">
        <v>9</v>
      </c>
      <c r="O1" s="5" t="s">
        <v>23</v>
      </c>
    </row>
    <row r="2" spans="1:23">
      <c r="A2">
        <v>3.5000000000000003E-2</v>
      </c>
      <c r="B2" t="s">
        <v>7</v>
      </c>
      <c r="C2">
        <v>100</v>
      </c>
      <c r="D2">
        <f t="shared" ref="D2:D8" si="0">C2*A2</f>
        <v>3.5000000000000004</v>
      </c>
      <c r="E2">
        <v>200</v>
      </c>
      <c r="K2">
        <v>0.03</v>
      </c>
      <c r="L2" t="s">
        <v>44</v>
      </c>
      <c r="M2">
        <v>0</v>
      </c>
      <c r="N2">
        <f t="shared" ref="N2:N10" si="1">M2*K2</f>
        <v>0</v>
      </c>
      <c r="O2">
        <v>0</v>
      </c>
    </row>
    <row r="3" spans="1:23">
      <c r="A3">
        <v>0.05</v>
      </c>
      <c r="B3" t="s">
        <v>25</v>
      </c>
      <c r="C3">
        <v>0</v>
      </c>
      <c r="D3">
        <f t="shared" si="0"/>
        <v>0</v>
      </c>
      <c r="E3">
        <v>0</v>
      </c>
      <c r="K3">
        <v>0.03</v>
      </c>
      <c r="L3" t="s">
        <v>45</v>
      </c>
      <c r="M3">
        <v>1000</v>
      </c>
      <c r="N3">
        <f t="shared" si="1"/>
        <v>30</v>
      </c>
      <c r="O3">
        <v>2000</v>
      </c>
    </row>
    <row r="4" spans="1:23">
      <c r="A4">
        <v>3.5000000000000003E-2</v>
      </c>
      <c r="B4" t="s">
        <v>26</v>
      </c>
      <c r="C4">
        <v>0</v>
      </c>
      <c r="D4">
        <f t="shared" si="0"/>
        <v>0</v>
      </c>
      <c r="E4">
        <v>0</v>
      </c>
      <c r="K4">
        <v>0.03</v>
      </c>
      <c r="L4" t="s">
        <v>25</v>
      </c>
      <c r="M4">
        <v>0</v>
      </c>
      <c r="N4">
        <f t="shared" si="1"/>
        <v>0</v>
      </c>
      <c r="O4">
        <v>0</v>
      </c>
    </row>
    <row r="5" spans="1:23">
      <c r="A5">
        <v>3.5000000000000003E-2</v>
      </c>
      <c r="B5" t="s">
        <v>27</v>
      </c>
      <c r="C5">
        <v>0</v>
      </c>
      <c r="D5">
        <f t="shared" si="0"/>
        <v>0</v>
      </c>
      <c r="E5">
        <v>0</v>
      </c>
      <c r="K5">
        <v>0.12</v>
      </c>
      <c r="L5" t="s">
        <v>42</v>
      </c>
      <c r="M5">
        <v>0</v>
      </c>
      <c r="N5">
        <f t="shared" si="1"/>
        <v>0</v>
      </c>
      <c r="O5">
        <v>0</v>
      </c>
      <c r="P5" s="5"/>
    </row>
    <row r="6" spans="1:23">
      <c r="A6">
        <v>0.12</v>
      </c>
      <c r="B6" t="s">
        <v>2</v>
      </c>
      <c r="C6">
        <v>2410</v>
      </c>
      <c r="D6">
        <f t="shared" si="0"/>
        <v>289.2</v>
      </c>
      <c r="E6">
        <v>0</v>
      </c>
      <c r="K6">
        <v>0.12</v>
      </c>
      <c r="L6" t="s">
        <v>41</v>
      </c>
      <c r="M6">
        <v>0</v>
      </c>
      <c r="N6">
        <f t="shared" si="1"/>
        <v>0</v>
      </c>
      <c r="O6">
        <v>0</v>
      </c>
    </row>
    <row r="7" spans="1:23">
      <c r="A7">
        <v>0.05</v>
      </c>
      <c r="B7" t="s">
        <v>39</v>
      </c>
      <c r="C7">
        <v>600</v>
      </c>
      <c r="D7">
        <f t="shared" si="0"/>
        <v>30</v>
      </c>
      <c r="E7">
        <v>1300</v>
      </c>
      <c r="K7">
        <v>0.12</v>
      </c>
      <c r="L7" t="s">
        <v>43</v>
      </c>
      <c r="M7">
        <v>0</v>
      </c>
      <c r="N7">
        <f t="shared" si="1"/>
        <v>0</v>
      </c>
      <c r="O7">
        <v>0</v>
      </c>
    </row>
    <row r="8" spans="1:23">
      <c r="A8">
        <v>0.05</v>
      </c>
      <c r="B8" t="s">
        <v>40</v>
      </c>
      <c r="C8">
        <v>230</v>
      </c>
      <c r="D8">
        <f t="shared" si="0"/>
        <v>11.5</v>
      </c>
      <c r="E8">
        <v>0</v>
      </c>
      <c r="K8">
        <v>0.12</v>
      </c>
      <c r="L8" t="s">
        <v>2</v>
      </c>
      <c r="M8">
        <v>2050</v>
      </c>
      <c r="N8">
        <f t="shared" si="1"/>
        <v>246</v>
      </c>
      <c r="O8">
        <v>0</v>
      </c>
    </row>
    <row r="9" spans="1:23">
      <c r="A9" s="3"/>
      <c r="B9" s="3" t="s">
        <v>8</v>
      </c>
      <c r="C9" s="3">
        <f>SUM(C2:C8)</f>
        <v>3340</v>
      </c>
      <c r="D9" s="3">
        <f>SUM(D2:D8)</f>
        <v>334.2</v>
      </c>
      <c r="E9" s="3">
        <f>SUM(E2:E8)</f>
        <v>1500</v>
      </c>
      <c r="K9">
        <v>0.05</v>
      </c>
      <c r="L9" t="s">
        <v>39</v>
      </c>
      <c r="M9">
        <v>0</v>
      </c>
      <c r="N9">
        <f t="shared" si="1"/>
        <v>0</v>
      </c>
      <c r="O9">
        <v>0</v>
      </c>
      <c r="V9" s="5"/>
      <c r="W9" s="5"/>
    </row>
    <row r="10" spans="1:23">
      <c r="B10" s="6" t="s">
        <v>24</v>
      </c>
      <c r="C10" s="110">
        <f>C9-D9-E9</f>
        <v>1505.8000000000002</v>
      </c>
      <c r="D10" s="110"/>
      <c r="E10" s="110"/>
      <c r="K10">
        <v>0.05</v>
      </c>
      <c r="L10" t="s">
        <v>40</v>
      </c>
      <c r="M10">
        <v>0</v>
      </c>
      <c r="N10">
        <f t="shared" si="1"/>
        <v>0</v>
      </c>
      <c r="O10">
        <v>0</v>
      </c>
    </row>
    <row r="11" spans="1:23">
      <c r="K11" s="3"/>
      <c r="L11" s="3" t="s">
        <v>8</v>
      </c>
      <c r="M11" s="3">
        <f>SUM(M2:M10)</f>
        <v>3050</v>
      </c>
      <c r="N11" s="3">
        <f>SUM(N2:N10)</f>
        <v>276</v>
      </c>
      <c r="O11" s="3">
        <f>SUM(O2:O10)</f>
        <v>2000</v>
      </c>
    </row>
    <row r="12" spans="1:23">
      <c r="L12" s="6" t="s">
        <v>24</v>
      </c>
      <c r="M12" s="110">
        <f>M11-N11-O11</f>
        <v>774</v>
      </c>
      <c r="N12" s="110"/>
      <c r="O12" s="110"/>
      <c r="P12" t="s">
        <v>58</v>
      </c>
    </row>
    <row r="13" spans="1:23">
      <c r="A13" s="5" t="s">
        <v>22</v>
      </c>
      <c r="B13" s="5" t="s">
        <v>11</v>
      </c>
      <c r="C13" s="5" t="s">
        <v>10</v>
      </c>
      <c r="D13" s="5" t="s">
        <v>9</v>
      </c>
      <c r="E13" s="5" t="s">
        <v>23</v>
      </c>
    </row>
    <row r="14" spans="1:23">
      <c r="A14">
        <v>3.5000000000000003E-2</v>
      </c>
      <c r="B14" t="s">
        <v>44</v>
      </c>
      <c r="C14">
        <v>0</v>
      </c>
      <c r="D14">
        <f t="shared" ref="D14:D22" si="2">C14*A14</f>
        <v>0</v>
      </c>
      <c r="E14">
        <v>0</v>
      </c>
      <c r="K14" s="5"/>
      <c r="L14" s="5"/>
      <c r="M14" s="5"/>
      <c r="N14" s="5"/>
      <c r="O14" s="5"/>
    </row>
    <row r="15" spans="1:23">
      <c r="A15">
        <v>3.5000000000000003E-2</v>
      </c>
      <c r="B15" t="s">
        <v>45</v>
      </c>
      <c r="C15">
        <v>0</v>
      </c>
      <c r="D15">
        <f t="shared" si="2"/>
        <v>0</v>
      </c>
      <c r="E15">
        <v>0</v>
      </c>
      <c r="K15" s="5" t="s">
        <v>22</v>
      </c>
      <c r="L15" s="5" t="s">
        <v>11</v>
      </c>
      <c r="M15" s="5" t="s">
        <v>10</v>
      </c>
      <c r="N15" s="5" t="s">
        <v>9</v>
      </c>
      <c r="O15" s="5" t="s">
        <v>23</v>
      </c>
    </row>
    <row r="16" spans="1:23">
      <c r="A16">
        <v>3.5000000000000003E-2</v>
      </c>
      <c r="B16" t="s">
        <v>25</v>
      </c>
      <c r="C16">
        <v>0</v>
      </c>
      <c r="D16">
        <f t="shared" si="2"/>
        <v>0</v>
      </c>
      <c r="E16">
        <v>0</v>
      </c>
      <c r="K16">
        <v>3.5000000000000003E-2</v>
      </c>
      <c r="L16" t="s">
        <v>7</v>
      </c>
      <c r="M16">
        <v>0</v>
      </c>
      <c r="N16">
        <f t="shared" ref="N16:N24" si="3">M16*K16</f>
        <v>0</v>
      </c>
      <c r="O16">
        <v>0</v>
      </c>
    </row>
    <row r="17" spans="1:23">
      <c r="A17">
        <v>0.12</v>
      </c>
      <c r="B17" t="s">
        <v>42</v>
      </c>
      <c r="C17">
        <v>150</v>
      </c>
      <c r="D17">
        <f t="shared" si="2"/>
        <v>18</v>
      </c>
      <c r="E17">
        <v>0</v>
      </c>
      <c r="K17">
        <v>3.5000000000000003E-2</v>
      </c>
      <c r="L17" t="s">
        <v>45</v>
      </c>
      <c r="M17">
        <v>0</v>
      </c>
      <c r="N17">
        <f t="shared" si="3"/>
        <v>0</v>
      </c>
      <c r="O17">
        <v>0</v>
      </c>
    </row>
    <row r="18" spans="1:23">
      <c r="A18">
        <v>0.12</v>
      </c>
      <c r="B18" t="s">
        <v>41</v>
      </c>
      <c r="C18">
        <v>200</v>
      </c>
      <c r="D18">
        <f t="shared" si="2"/>
        <v>24</v>
      </c>
      <c r="E18">
        <v>0</v>
      </c>
      <c r="K18">
        <v>3.5000000000000003E-2</v>
      </c>
      <c r="L18" t="s">
        <v>25</v>
      </c>
      <c r="M18">
        <v>0</v>
      </c>
      <c r="N18">
        <f t="shared" si="3"/>
        <v>0</v>
      </c>
      <c r="O18">
        <v>0</v>
      </c>
    </row>
    <row r="19" spans="1:23">
      <c r="A19">
        <v>0.12</v>
      </c>
      <c r="B19" t="s">
        <v>43</v>
      </c>
      <c r="C19">
        <v>100</v>
      </c>
      <c r="D19">
        <f t="shared" si="2"/>
        <v>12</v>
      </c>
      <c r="E19">
        <v>0</v>
      </c>
      <c r="K19">
        <v>0.12</v>
      </c>
      <c r="L19" t="s">
        <v>42</v>
      </c>
      <c r="M19">
        <v>150</v>
      </c>
      <c r="N19">
        <f t="shared" si="3"/>
        <v>18</v>
      </c>
      <c r="O19">
        <v>0</v>
      </c>
      <c r="U19" s="3"/>
      <c r="V19" s="3"/>
      <c r="W19" s="3"/>
    </row>
    <row r="20" spans="1:23">
      <c r="A20">
        <v>0.12</v>
      </c>
      <c r="B20" t="s">
        <v>2</v>
      </c>
      <c r="C20">
        <v>8730</v>
      </c>
      <c r="D20">
        <f t="shared" si="2"/>
        <v>1047.5999999999999</v>
      </c>
      <c r="E20">
        <v>4644</v>
      </c>
      <c r="K20">
        <v>0.12</v>
      </c>
      <c r="L20" t="s">
        <v>28</v>
      </c>
      <c r="M20">
        <v>200</v>
      </c>
      <c r="N20">
        <f t="shared" si="3"/>
        <v>24</v>
      </c>
      <c r="O20">
        <v>0</v>
      </c>
      <c r="U20" s="110"/>
      <c r="V20" s="110"/>
      <c r="W20" s="110"/>
    </row>
    <row r="21" spans="1:23">
      <c r="A21">
        <v>0.05</v>
      </c>
      <c r="B21" t="s">
        <v>39</v>
      </c>
      <c r="C21">
        <v>285</v>
      </c>
      <c r="D21">
        <f t="shared" si="2"/>
        <v>14.25</v>
      </c>
      <c r="E21">
        <v>0</v>
      </c>
      <c r="K21">
        <v>0.12</v>
      </c>
      <c r="L21" t="s">
        <v>30</v>
      </c>
      <c r="M21">
        <v>100</v>
      </c>
      <c r="N21">
        <f t="shared" si="3"/>
        <v>12</v>
      </c>
      <c r="O21">
        <v>0</v>
      </c>
    </row>
    <row r="22" spans="1:23">
      <c r="A22">
        <v>0.05</v>
      </c>
      <c r="B22" t="s">
        <v>40</v>
      </c>
      <c r="C22">
        <v>800</v>
      </c>
      <c r="D22">
        <f t="shared" si="2"/>
        <v>40</v>
      </c>
      <c r="E22">
        <v>0</v>
      </c>
      <c r="K22">
        <v>0.12</v>
      </c>
      <c r="L22" t="s">
        <v>2</v>
      </c>
      <c r="M22">
        <v>8730</v>
      </c>
      <c r="N22">
        <f t="shared" si="3"/>
        <v>1047.5999999999999</v>
      </c>
      <c r="O22">
        <v>4644</v>
      </c>
      <c r="P22" s="3"/>
      <c r="Q22" s="3"/>
      <c r="R22" s="3"/>
      <c r="S22" s="3"/>
      <c r="T22" s="3"/>
    </row>
    <row r="23" spans="1:23">
      <c r="A23" s="3"/>
      <c r="B23" s="3" t="s">
        <v>8</v>
      </c>
      <c r="C23" s="3">
        <f>SUM(C14:C22)</f>
        <v>10265</v>
      </c>
      <c r="D23" s="3">
        <f>SUM(D14:D22)</f>
        <v>1155.8499999999999</v>
      </c>
      <c r="E23" s="3">
        <f>SUM(E14:E22)</f>
        <v>4644</v>
      </c>
      <c r="K23">
        <v>0.05</v>
      </c>
      <c r="L23" t="s">
        <v>36</v>
      </c>
      <c r="M23">
        <v>285</v>
      </c>
      <c r="N23">
        <f t="shared" si="3"/>
        <v>14.25</v>
      </c>
      <c r="O23">
        <v>0</v>
      </c>
      <c r="Q23" s="6"/>
      <c r="R23" s="110"/>
      <c r="S23" s="110"/>
      <c r="T23" s="110"/>
    </row>
    <row r="24" spans="1:23">
      <c r="B24" s="6" t="s">
        <v>24</v>
      </c>
      <c r="C24" s="110">
        <f>C23-D23-E23</f>
        <v>4465.1499999999996</v>
      </c>
      <c r="D24" s="110"/>
      <c r="E24" s="110"/>
      <c r="K24">
        <v>0.05</v>
      </c>
      <c r="L24" t="s">
        <v>29</v>
      </c>
      <c r="M24">
        <v>800</v>
      </c>
      <c r="N24">
        <f t="shared" si="3"/>
        <v>40</v>
      </c>
      <c r="O24">
        <v>0</v>
      </c>
    </row>
    <row r="25" spans="1:23">
      <c r="K25" s="3"/>
      <c r="L25" s="3" t="s">
        <v>8</v>
      </c>
      <c r="M25" s="3">
        <f>SUM(M16:M24)</f>
        <v>10265</v>
      </c>
      <c r="N25" s="3">
        <f>SUM(N16:N24)</f>
        <v>1155.8499999999999</v>
      </c>
      <c r="O25" s="3">
        <f>SUM(O16:O24)</f>
        <v>4644</v>
      </c>
    </row>
    <row r="26" spans="1:23">
      <c r="L26" s="6" t="s">
        <v>24</v>
      </c>
      <c r="M26" s="65">
        <f>M25-N25-O25</f>
        <v>4465.1499999999996</v>
      </c>
      <c r="N26" s="65"/>
      <c r="O26" s="65"/>
      <c r="P26" s="5"/>
      <c r="Q26" s="5"/>
      <c r="R26" s="5"/>
      <c r="S26" s="5"/>
    </row>
    <row r="27" spans="1:23">
      <c r="A27" s="5" t="s">
        <v>22</v>
      </c>
      <c r="B27" s="5" t="s">
        <v>11</v>
      </c>
      <c r="C27" s="5" t="s">
        <v>10</v>
      </c>
      <c r="D27" s="5" t="s">
        <v>9</v>
      </c>
      <c r="E27" s="5" t="s">
        <v>23</v>
      </c>
    </row>
    <row r="28" spans="1:23">
      <c r="A28">
        <v>3.5000000000000003E-2</v>
      </c>
      <c r="B28" t="s">
        <v>44</v>
      </c>
      <c r="C28">
        <v>0</v>
      </c>
      <c r="D28">
        <f t="shared" ref="D28:D36" si="4">C28*A28</f>
        <v>0</v>
      </c>
      <c r="E28">
        <v>0</v>
      </c>
      <c r="K28" s="5" t="s">
        <v>22</v>
      </c>
      <c r="L28" s="5" t="s">
        <v>11</v>
      </c>
      <c r="M28" s="5" t="s">
        <v>10</v>
      </c>
      <c r="N28" s="5" t="s">
        <v>9</v>
      </c>
      <c r="O28" s="5" t="s">
        <v>23</v>
      </c>
    </row>
    <row r="29" spans="1:23">
      <c r="A29">
        <v>3.5000000000000003E-2</v>
      </c>
      <c r="B29" t="s">
        <v>45</v>
      </c>
      <c r="C29">
        <v>1000</v>
      </c>
      <c r="D29">
        <f t="shared" si="4"/>
        <v>35</v>
      </c>
      <c r="E29">
        <v>2000</v>
      </c>
      <c r="K29">
        <v>3.5000000000000003E-2</v>
      </c>
      <c r="L29" t="s">
        <v>7</v>
      </c>
      <c r="M29">
        <v>0</v>
      </c>
      <c r="N29">
        <f t="shared" ref="N29:N37" si="5">M29*K29</f>
        <v>0</v>
      </c>
      <c r="O29">
        <v>0</v>
      </c>
    </row>
    <row r="30" spans="1:23">
      <c r="A30">
        <v>3.5000000000000003E-2</v>
      </c>
      <c r="B30" t="s">
        <v>25</v>
      </c>
      <c r="C30">
        <v>0</v>
      </c>
      <c r="D30">
        <f t="shared" si="4"/>
        <v>0</v>
      </c>
      <c r="E30">
        <v>0</v>
      </c>
      <c r="K30">
        <v>3.5000000000000003E-2</v>
      </c>
      <c r="L30" t="s">
        <v>45</v>
      </c>
      <c r="M30">
        <v>0</v>
      </c>
      <c r="N30">
        <f t="shared" si="5"/>
        <v>0</v>
      </c>
      <c r="O30">
        <v>0</v>
      </c>
    </row>
    <row r="31" spans="1:23">
      <c r="A31">
        <v>0.12</v>
      </c>
      <c r="B31" t="s">
        <v>42</v>
      </c>
      <c r="C31">
        <v>0</v>
      </c>
      <c r="D31">
        <f t="shared" si="4"/>
        <v>0</v>
      </c>
      <c r="E31">
        <v>0</v>
      </c>
      <c r="K31">
        <v>3.5000000000000003E-2</v>
      </c>
      <c r="L31" t="s">
        <v>25</v>
      </c>
      <c r="M31">
        <v>0</v>
      </c>
      <c r="N31">
        <f t="shared" si="5"/>
        <v>0</v>
      </c>
      <c r="O31">
        <v>0</v>
      </c>
    </row>
    <row r="32" spans="1:23">
      <c r="A32">
        <v>0.12</v>
      </c>
      <c r="B32" t="s">
        <v>41</v>
      </c>
      <c r="C32">
        <v>0</v>
      </c>
      <c r="D32">
        <f t="shared" si="4"/>
        <v>0</v>
      </c>
      <c r="E32">
        <v>0</v>
      </c>
      <c r="K32">
        <v>0.12</v>
      </c>
      <c r="L32" t="s">
        <v>42</v>
      </c>
      <c r="M32">
        <v>150</v>
      </c>
      <c r="N32">
        <f t="shared" si="5"/>
        <v>18</v>
      </c>
      <c r="O32">
        <v>0</v>
      </c>
    </row>
    <row r="33" spans="1:19">
      <c r="A33">
        <v>0.12</v>
      </c>
      <c r="B33" t="s">
        <v>43</v>
      </c>
      <c r="C33">
        <v>0</v>
      </c>
      <c r="D33">
        <f t="shared" si="4"/>
        <v>0</v>
      </c>
      <c r="E33">
        <v>0</v>
      </c>
      <c r="K33">
        <v>0.12</v>
      </c>
      <c r="L33" t="s">
        <v>28</v>
      </c>
      <c r="M33">
        <v>200</v>
      </c>
      <c r="N33">
        <f t="shared" si="5"/>
        <v>24</v>
      </c>
      <c r="O33">
        <v>0</v>
      </c>
    </row>
    <row r="34" spans="1:19">
      <c r="A34">
        <v>0.12</v>
      </c>
      <c r="B34" t="s">
        <v>2</v>
      </c>
      <c r="C34">
        <v>300</v>
      </c>
      <c r="D34">
        <f t="shared" si="4"/>
        <v>36</v>
      </c>
      <c r="E34">
        <v>0</v>
      </c>
      <c r="K34">
        <v>0.12</v>
      </c>
      <c r="L34" t="s">
        <v>30</v>
      </c>
      <c r="M34">
        <v>100</v>
      </c>
      <c r="N34">
        <f t="shared" si="5"/>
        <v>12</v>
      </c>
      <c r="O34">
        <v>0</v>
      </c>
      <c r="P34" s="3"/>
      <c r="Q34" s="3"/>
      <c r="R34" s="3"/>
      <c r="S34" s="3"/>
    </row>
    <row r="35" spans="1:19">
      <c r="A35">
        <v>0.05</v>
      </c>
      <c r="B35" t="s">
        <v>39</v>
      </c>
      <c r="C35">
        <v>0</v>
      </c>
      <c r="D35">
        <f t="shared" si="4"/>
        <v>0</v>
      </c>
      <c r="E35">
        <v>0</v>
      </c>
      <c r="K35">
        <v>0.12</v>
      </c>
      <c r="L35" t="s">
        <v>2</v>
      </c>
      <c r="M35">
        <v>8730</v>
      </c>
      <c r="N35">
        <f t="shared" si="5"/>
        <v>1047.5999999999999</v>
      </c>
      <c r="O35">
        <v>4644</v>
      </c>
      <c r="P35" s="6"/>
      <c r="Q35" s="110"/>
      <c r="R35" s="110"/>
      <c r="S35" s="110"/>
    </row>
    <row r="36" spans="1:19">
      <c r="A36">
        <v>0.05</v>
      </c>
      <c r="B36" t="s">
        <v>40</v>
      </c>
      <c r="C36">
        <v>0</v>
      </c>
      <c r="D36">
        <f t="shared" si="4"/>
        <v>0</v>
      </c>
      <c r="E36">
        <v>0</v>
      </c>
      <c r="K36">
        <v>0.05</v>
      </c>
      <c r="L36" t="s">
        <v>36</v>
      </c>
      <c r="M36">
        <v>285</v>
      </c>
      <c r="N36">
        <f t="shared" si="5"/>
        <v>14.25</v>
      </c>
      <c r="O36">
        <v>0</v>
      </c>
    </row>
    <row r="37" spans="1:19">
      <c r="A37" s="3"/>
      <c r="B37" s="3" t="s">
        <v>8</v>
      </c>
      <c r="C37" s="3">
        <f>SUM(C28:C36)</f>
        <v>1300</v>
      </c>
      <c r="D37" s="3">
        <f>SUM(D28:D36)</f>
        <v>71</v>
      </c>
      <c r="E37" s="3">
        <f>SUM(E28:E36)</f>
        <v>2000</v>
      </c>
      <c r="K37">
        <v>0.05</v>
      </c>
      <c r="L37" t="s">
        <v>29</v>
      </c>
      <c r="M37">
        <v>0</v>
      </c>
      <c r="N37">
        <f t="shared" si="5"/>
        <v>0</v>
      </c>
      <c r="O37">
        <v>0</v>
      </c>
    </row>
    <row r="38" spans="1:19">
      <c r="B38" s="6" t="s">
        <v>24</v>
      </c>
      <c r="C38" s="110">
        <f>C37-D37-E37</f>
        <v>-771</v>
      </c>
      <c r="D38" s="110"/>
      <c r="E38" s="110"/>
      <c r="K38" s="3"/>
      <c r="L38" s="3" t="s">
        <v>8</v>
      </c>
      <c r="M38" s="3">
        <f>SUM(M29:M37)</f>
        <v>9465</v>
      </c>
      <c r="N38" s="3">
        <f>SUM(N29:N37)</f>
        <v>1115.8499999999999</v>
      </c>
      <c r="O38" s="3">
        <f>SUM(O29:O37)</f>
        <v>4644</v>
      </c>
    </row>
    <row r="39" spans="1:19">
      <c r="L39" s="6" t="s">
        <v>24</v>
      </c>
      <c r="M39" s="110">
        <f>M38-N38-O38</f>
        <v>3705.1499999999996</v>
      </c>
      <c r="N39" s="110"/>
      <c r="O39" s="110"/>
    </row>
    <row r="44" spans="1:19">
      <c r="G44" s="110"/>
      <c r="H44" s="110"/>
      <c r="I44" s="110"/>
    </row>
  </sheetData>
  <mergeCells count="9">
    <mergeCell ref="C38:E38"/>
    <mergeCell ref="G44:I44"/>
    <mergeCell ref="M12:O12"/>
    <mergeCell ref="M39:O39"/>
    <mergeCell ref="U20:W20"/>
    <mergeCell ref="R23:T23"/>
    <mergeCell ref="Q35:S35"/>
    <mergeCell ref="C10:E10"/>
    <mergeCell ref="C24:E24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C13" sqref="A1:E13"/>
    </sheetView>
  </sheetViews>
  <sheetFormatPr defaultRowHeight="13.5"/>
  <sheetData>
    <row r="1" spans="1:17">
      <c r="A1" s="5" t="s">
        <v>22</v>
      </c>
      <c r="B1" s="5" t="s">
        <v>11</v>
      </c>
      <c r="C1" s="5" t="s">
        <v>10</v>
      </c>
      <c r="D1" s="5" t="s">
        <v>9</v>
      </c>
      <c r="E1" s="5" t="s">
        <v>23</v>
      </c>
    </row>
    <row r="2" spans="1:17">
      <c r="A2">
        <v>3.5000000000000003E-2</v>
      </c>
      <c r="B2" t="s">
        <v>59</v>
      </c>
      <c r="C2">
        <v>0</v>
      </c>
      <c r="D2">
        <f t="shared" ref="D2:D10" si="0">C2*A2</f>
        <v>0</v>
      </c>
      <c r="E2">
        <v>0</v>
      </c>
      <c r="M2" s="5" t="s">
        <v>22</v>
      </c>
      <c r="N2" s="5" t="s">
        <v>11</v>
      </c>
      <c r="O2" s="5" t="s">
        <v>10</v>
      </c>
      <c r="P2" s="5" t="s">
        <v>9</v>
      </c>
      <c r="Q2" s="5" t="s">
        <v>23</v>
      </c>
    </row>
    <row r="3" spans="1:17">
      <c r="A3">
        <v>3.5000000000000003E-2</v>
      </c>
      <c r="B3" t="s">
        <v>45</v>
      </c>
      <c r="C3">
        <v>100</v>
      </c>
      <c r="D3">
        <f t="shared" si="0"/>
        <v>3.5000000000000004</v>
      </c>
      <c r="E3">
        <v>200</v>
      </c>
      <c r="M3">
        <v>0.05</v>
      </c>
      <c r="N3" t="s">
        <v>61</v>
      </c>
      <c r="O3">
        <v>200</v>
      </c>
      <c r="P3">
        <v>10</v>
      </c>
    </row>
    <row r="4" spans="1:17">
      <c r="A4">
        <v>3.5000000000000003E-2</v>
      </c>
      <c r="B4" t="s">
        <v>25</v>
      </c>
      <c r="C4">
        <v>0</v>
      </c>
      <c r="D4">
        <f t="shared" si="0"/>
        <v>0</v>
      </c>
      <c r="E4">
        <v>0</v>
      </c>
      <c r="M4">
        <v>0.03</v>
      </c>
      <c r="N4" t="s">
        <v>45</v>
      </c>
      <c r="O4">
        <v>1200</v>
      </c>
      <c r="P4">
        <f>O4*M4</f>
        <v>36</v>
      </c>
      <c r="Q4">
        <v>0</v>
      </c>
    </row>
    <row r="5" spans="1:17">
      <c r="A5">
        <v>0.12</v>
      </c>
      <c r="B5" t="s">
        <v>42</v>
      </c>
      <c r="C5">
        <v>0</v>
      </c>
      <c r="D5">
        <f t="shared" si="0"/>
        <v>0</v>
      </c>
      <c r="E5">
        <v>0</v>
      </c>
      <c r="M5">
        <v>0.03</v>
      </c>
      <c r="N5" t="s">
        <v>25</v>
      </c>
      <c r="O5">
        <v>0</v>
      </c>
      <c r="P5">
        <f t="shared" ref="P5:P11" si="1">O5*M5</f>
        <v>0</v>
      </c>
      <c r="Q5">
        <v>0</v>
      </c>
    </row>
    <row r="6" spans="1:17">
      <c r="A6">
        <v>0.12</v>
      </c>
      <c r="B6" t="s">
        <v>28</v>
      </c>
      <c r="C6">
        <v>300</v>
      </c>
      <c r="D6">
        <f t="shared" si="0"/>
        <v>36</v>
      </c>
      <c r="E6">
        <v>0</v>
      </c>
      <c r="M6">
        <v>0.12</v>
      </c>
      <c r="N6" t="s">
        <v>42</v>
      </c>
      <c r="O6">
        <v>0</v>
      </c>
      <c r="P6">
        <f t="shared" si="1"/>
        <v>0</v>
      </c>
      <c r="Q6">
        <v>0</v>
      </c>
    </row>
    <row r="7" spans="1:17">
      <c r="A7">
        <v>0.12</v>
      </c>
      <c r="B7" t="s">
        <v>30</v>
      </c>
      <c r="C7">
        <v>3000</v>
      </c>
      <c r="D7">
        <f t="shared" si="0"/>
        <v>360</v>
      </c>
      <c r="E7">
        <v>5400</v>
      </c>
      <c r="M7">
        <v>0.12</v>
      </c>
      <c r="N7" t="s">
        <v>28</v>
      </c>
      <c r="O7">
        <v>0</v>
      </c>
      <c r="P7">
        <f t="shared" si="1"/>
        <v>0</v>
      </c>
      <c r="Q7">
        <v>0</v>
      </c>
    </row>
    <row r="8" spans="1:17">
      <c r="A8">
        <v>0.12</v>
      </c>
      <c r="B8" t="s">
        <v>2</v>
      </c>
      <c r="C8">
        <v>5843</v>
      </c>
      <c r="D8">
        <f t="shared" si="0"/>
        <v>701.16</v>
      </c>
      <c r="E8">
        <v>645</v>
      </c>
      <c r="M8">
        <v>0.12</v>
      </c>
      <c r="N8" t="s">
        <v>30</v>
      </c>
      <c r="O8">
        <v>2200</v>
      </c>
      <c r="P8">
        <f t="shared" si="1"/>
        <v>264</v>
      </c>
      <c r="Q8">
        <v>3960</v>
      </c>
    </row>
    <row r="9" spans="1:17">
      <c r="A9">
        <v>0.05</v>
      </c>
      <c r="B9" t="s">
        <v>36</v>
      </c>
      <c r="C9">
        <v>0</v>
      </c>
      <c r="D9">
        <f t="shared" si="0"/>
        <v>0</v>
      </c>
      <c r="E9">
        <v>0</v>
      </c>
      <c r="M9">
        <v>0.12</v>
      </c>
      <c r="N9" t="s">
        <v>2</v>
      </c>
      <c r="O9">
        <v>1240</v>
      </c>
      <c r="P9">
        <f t="shared" si="1"/>
        <v>148.79999999999998</v>
      </c>
      <c r="Q9">
        <v>0</v>
      </c>
    </row>
    <row r="10" spans="1:17">
      <c r="A10">
        <v>0.05</v>
      </c>
      <c r="B10" t="s">
        <v>29</v>
      </c>
      <c r="C10">
        <v>0</v>
      </c>
      <c r="D10">
        <f t="shared" si="0"/>
        <v>0</v>
      </c>
      <c r="E10">
        <v>0</v>
      </c>
      <c r="M10">
        <v>0.05</v>
      </c>
      <c r="N10" t="s">
        <v>36</v>
      </c>
      <c r="O10">
        <v>0</v>
      </c>
      <c r="P10">
        <f t="shared" si="1"/>
        <v>0</v>
      </c>
      <c r="Q10">
        <v>0</v>
      </c>
    </row>
    <row r="11" spans="1:17">
      <c r="A11">
        <v>0.05</v>
      </c>
      <c r="B11" t="s">
        <v>60</v>
      </c>
      <c r="C11">
        <v>200</v>
      </c>
      <c r="D11">
        <f t="shared" ref="D11" si="2">C11*A11</f>
        <v>10</v>
      </c>
      <c r="E11">
        <v>0</v>
      </c>
      <c r="M11">
        <v>0.05</v>
      </c>
      <c r="N11" t="s">
        <v>29</v>
      </c>
      <c r="O11">
        <v>120</v>
      </c>
      <c r="P11">
        <f t="shared" si="1"/>
        <v>6</v>
      </c>
      <c r="Q11">
        <v>0</v>
      </c>
    </row>
    <row r="12" spans="1:17">
      <c r="A12" s="3"/>
      <c r="B12" s="3" t="s">
        <v>8</v>
      </c>
      <c r="C12" s="3">
        <f>SUM(C2:C11)</f>
        <v>9443</v>
      </c>
      <c r="D12" s="3">
        <f>SUM(D2:D11)</f>
        <v>1110.6599999999999</v>
      </c>
      <c r="E12" s="3">
        <f>SUM(E2:E11)</f>
        <v>6245</v>
      </c>
      <c r="M12" s="3"/>
      <c r="N12" s="3" t="s">
        <v>8</v>
      </c>
      <c r="O12" s="3">
        <f>SUM(O3:O11)</f>
        <v>4960</v>
      </c>
      <c r="P12" s="3">
        <f>SUM(P3:P11)</f>
        <v>464.79999999999995</v>
      </c>
      <c r="Q12" s="3">
        <f>SUM(Q3:Q11)</f>
        <v>3960</v>
      </c>
    </row>
    <row r="13" spans="1:17">
      <c r="B13" s="6" t="s">
        <v>24</v>
      </c>
      <c r="C13" s="110">
        <f>C12-D12-E12</f>
        <v>2087.34</v>
      </c>
      <c r="D13" s="110"/>
      <c r="E13" s="110"/>
      <c r="N13" s="6" t="s">
        <v>24</v>
      </c>
      <c r="O13" s="110">
        <f>O12-P12-Q12</f>
        <v>535.19999999999982</v>
      </c>
      <c r="P13" s="110"/>
      <c r="Q13" s="110"/>
    </row>
    <row r="14" spans="1:17">
      <c r="B14" s="6"/>
      <c r="C14" s="12"/>
      <c r="D14" s="12"/>
      <c r="E14" s="12"/>
    </row>
    <row r="15" spans="1:17">
      <c r="A15" s="5" t="s">
        <v>22</v>
      </c>
      <c r="B15" s="5" t="s">
        <v>11</v>
      </c>
      <c r="C15" s="5" t="s">
        <v>10</v>
      </c>
      <c r="D15" s="5" t="s">
        <v>9</v>
      </c>
      <c r="E15" s="5" t="s">
        <v>23</v>
      </c>
    </row>
    <row r="16" spans="1:17">
      <c r="A16">
        <v>3.5000000000000003E-2</v>
      </c>
      <c r="B16" t="s">
        <v>59</v>
      </c>
      <c r="C16">
        <v>0</v>
      </c>
      <c r="D16">
        <f t="shared" ref="D16:D24" si="3">C16*A16</f>
        <v>0</v>
      </c>
      <c r="E16">
        <v>0</v>
      </c>
    </row>
    <row r="17" spans="1:15">
      <c r="A17">
        <v>3.5000000000000003E-2</v>
      </c>
      <c r="B17" t="s">
        <v>45</v>
      </c>
      <c r="C17">
        <v>100</v>
      </c>
      <c r="D17">
        <f t="shared" si="3"/>
        <v>3.5000000000000004</v>
      </c>
      <c r="E17">
        <v>200</v>
      </c>
    </row>
    <row r="18" spans="1:15">
      <c r="A18">
        <v>3.5000000000000003E-2</v>
      </c>
      <c r="B18" t="s">
        <v>25</v>
      </c>
      <c r="C18">
        <v>0</v>
      </c>
      <c r="D18">
        <f t="shared" si="3"/>
        <v>0</v>
      </c>
      <c r="E18">
        <v>0</v>
      </c>
    </row>
    <row r="19" spans="1:15">
      <c r="A19">
        <v>0.12</v>
      </c>
      <c r="B19" t="s">
        <v>42</v>
      </c>
      <c r="C19">
        <v>0</v>
      </c>
      <c r="D19">
        <f t="shared" si="3"/>
        <v>0</v>
      </c>
      <c r="E19">
        <v>0</v>
      </c>
    </row>
    <row r="20" spans="1:15">
      <c r="A20">
        <v>0.12</v>
      </c>
      <c r="B20" t="s">
        <v>28</v>
      </c>
      <c r="C20">
        <v>0</v>
      </c>
      <c r="D20">
        <f t="shared" si="3"/>
        <v>0</v>
      </c>
      <c r="E20">
        <v>0</v>
      </c>
    </row>
    <row r="21" spans="1:15">
      <c r="A21">
        <v>0.12</v>
      </c>
      <c r="B21" t="s">
        <v>30</v>
      </c>
      <c r="C21">
        <v>0</v>
      </c>
      <c r="D21">
        <f t="shared" si="3"/>
        <v>0</v>
      </c>
      <c r="E21">
        <v>0</v>
      </c>
    </row>
    <row r="22" spans="1:15">
      <c r="A22">
        <v>0.12</v>
      </c>
      <c r="B22" t="s">
        <v>2</v>
      </c>
      <c r="C22">
        <v>4340</v>
      </c>
      <c r="D22">
        <f t="shared" si="3"/>
        <v>520.79999999999995</v>
      </c>
      <c r="E22">
        <v>3440</v>
      </c>
    </row>
    <row r="23" spans="1:15">
      <c r="A23">
        <v>0.05</v>
      </c>
      <c r="B23" t="s">
        <v>36</v>
      </c>
      <c r="C23">
        <v>500</v>
      </c>
      <c r="D23">
        <f t="shared" si="3"/>
        <v>25</v>
      </c>
      <c r="E23">
        <v>1500</v>
      </c>
    </row>
    <row r="24" spans="1:15">
      <c r="A24">
        <v>0.05</v>
      </c>
      <c r="B24" t="s">
        <v>29</v>
      </c>
      <c r="C24">
        <v>130</v>
      </c>
      <c r="D24">
        <f t="shared" si="3"/>
        <v>6.5</v>
      </c>
      <c r="E24">
        <v>0</v>
      </c>
    </row>
    <row r="25" spans="1:15">
      <c r="A25" s="3"/>
      <c r="B25" s="3" t="s">
        <v>8</v>
      </c>
      <c r="C25" s="3">
        <f>SUM(C16:C24)</f>
        <v>5070</v>
      </c>
      <c r="D25" s="3">
        <f>SUM(D16:D24)</f>
        <v>555.79999999999995</v>
      </c>
      <c r="E25" s="3">
        <f>SUM(E16:E24)</f>
        <v>5140</v>
      </c>
    </row>
    <row r="26" spans="1:15">
      <c r="B26" s="6" t="s">
        <v>24</v>
      </c>
      <c r="C26" s="110">
        <f>C25-D25-E25</f>
        <v>-625.80000000000018</v>
      </c>
      <c r="D26" s="110"/>
      <c r="E26" s="110"/>
    </row>
    <row r="27" spans="1:15">
      <c r="O27">
        <v>95</v>
      </c>
    </row>
    <row r="29" spans="1:15">
      <c r="A29" s="5" t="s">
        <v>22</v>
      </c>
      <c r="B29" s="5" t="s">
        <v>11</v>
      </c>
      <c r="C29" s="5" t="s">
        <v>10</v>
      </c>
      <c r="D29" s="5" t="s">
        <v>9</v>
      </c>
      <c r="E29" s="5" t="s">
        <v>23</v>
      </c>
    </row>
    <row r="30" spans="1:15">
      <c r="A30">
        <v>3.5000000000000003E-2</v>
      </c>
      <c r="B30" t="s">
        <v>59</v>
      </c>
      <c r="C30">
        <v>0</v>
      </c>
      <c r="D30">
        <f t="shared" ref="D30:D38" si="4">C30*A30</f>
        <v>0</v>
      </c>
      <c r="E30">
        <v>0</v>
      </c>
    </row>
    <row r="31" spans="1:15">
      <c r="A31">
        <v>3.5000000000000003E-2</v>
      </c>
      <c r="B31" t="s">
        <v>45</v>
      </c>
      <c r="C31">
        <v>2000</v>
      </c>
      <c r="D31">
        <f t="shared" si="4"/>
        <v>70</v>
      </c>
      <c r="E31">
        <v>0</v>
      </c>
    </row>
    <row r="32" spans="1:15">
      <c r="A32">
        <v>3.5000000000000003E-2</v>
      </c>
      <c r="B32" t="s">
        <v>25</v>
      </c>
      <c r="C32">
        <v>0</v>
      </c>
      <c r="D32">
        <f t="shared" si="4"/>
        <v>0</v>
      </c>
      <c r="E32">
        <v>0</v>
      </c>
    </row>
    <row r="33" spans="1:5">
      <c r="A33">
        <v>0.12</v>
      </c>
      <c r="B33" t="s">
        <v>42</v>
      </c>
      <c r="C33">
        <v>0</v>
      </c>
      <c r="D33">
        <f t="shared" si="4"/>
        <v>0</v>
      </c>
      <c r="E33">
        <v>0</v>
      </c>
    </row>
    <row r="34" spans="1:5">
      <c r="A34">
        <v>0.12</v>
      </c>
      <c r="B34" t="s">
        <v>28</v>
      </c>
      <c r="C34">
        <v>0</v>
      </c>
      <c r="D34">
        <f t="shared" si="4"/>
        <v>0</v>
      </c>
      <c r="E34">
        <v>0</v>
      </c>
    </row>
    <row r="35" spans="1:5">
      <c r="A35">
        <v>0.12</v>
      </c>
      <c r="B35" t="s">
        <v>30</v>
      </c>
      <c r="C35">
        <v>0</v>
      </c>
      <c r="D35">
        <f t="shared" si="4"/>
        <v>0</v>
      </c>
      <c r="E35">
        <v>0</v>
      </c>
    </row>
    <row r="36" spans="1:5">
      <c r="A36">
        <v>0.12</v>
      </c>
      <c r="B36" t="s">
        <v>2</v>
      </c>
      <c r="C36">
        <v>0</v>
      </c>
      <c r="D36">
        <f t="shared" si="4"/>
        <v>0</v>
      </c>
      <c r="E36">
        <v>0</v>
      </c>
    </row>
    <row r="37" spans="1:5">
      <c r="A37">
        <v>0.05</v>
      </c>
      <c r="B37" t="s">
        <v>36</v>
      </c>
      <c r="C37">
        <v>0</v>
      </c>
      <c r="D37">
        <f t="shared" si="4"/>
        <v>0</v>
      </c>
      <c r="E37">
        <v>0</v>
      </c>
    </row>
    <row r="38" spans="1:5">
      <c r="A38">
        <v>0.05</v>
      </c>
      <c r="B38" t="s">
        <v>29</v>
      </c>
      <c r="C38">
        <v>0</v>
      </c>
      <c r="D38">
        <f t="shared" si="4"/>
        <v>0</v>
      </c>
      <c r="E38">
        <v>0</v>
      </c>
    </row>
    <row r="39" spans="1:5">
      <c r="A39" s="3"/>
      <c r="B39" s="3" t="s">
        <v>8</v>
      </c>
      <c r="C39" s="3">
        <f>SUM(C30:C38)</f>
        <v>2000</v>
      </c>
      <c r="D39" s="3">
        <f>SUM(D30:D38)</f>
        <v>70</v>
      </c>
      <c r="E39" s="3">
        <f>SUM(E30:E38)</f>
        <v>0</v>
      </c>
    </row>
    <row r="40" spans="1:5">
      <c r="B40" s="6" t="s">
        <v>24</v>
      </c>
      <c r="C40" s="110">
        <f>C39-D39-E39</f>
        <v>1930</v>
      </c>
      <c r="D40" s="110"/>
      <c r="E40" s="110"/>
    </row>
  </sheetData>
  <mergeCells count="4">
    <mergeCell ref="C13:E13"/>
    <mergeCell ref="C26:E26"/>
    <mergeCell ref="C40:E40"/>
    <mergeCell ref="O13:Q13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W8" sqref="W8"/>
    </sheetView>
  </sheetViews>
  <sheetFormatPr defaultRowHeight="13.5"/>
  <sheetData>
    <row r="1" spans="1:21">
      <c r="A1" s="5" t="s">
        <v>22</v>
      </c>
      <c r="B1" s="5" t="s">
        <v>11</v>
      </c>
      <c r="C1" s="5" t="s">
        <v>10</v>
      </c>
      <c r="D1" s="5" t="s">
        <v>9</v>
      </c>
      <c r="E1" s="5" t="s">
        <v>23</v>
      </c>
      <c r="Q1" s="5" t="s">
        <v>22</v>
      </c>
      <c r="R1" s="5" t="s">
        <v>11</v>
      </c>
      <c r="S1" s="5" t="s">
        <v>10</v>
      </c>
      <c r="T1" s="5" t="s">
        <v>9</v>
      </c>
      <c r="U1" s="5" t="s">
        <v>23</v>
      </c>
    </row>
    <row r="2" spans="1:21">
      <c r="A2">
        <v>3.5000000000000003E-2</v>
      </c>
      <c r="B2" t="s">
        <v>7</v>
      </c>
      <c r="C2">
        <v>0</v>
      </c>
      <c r="D2">
        <f t="shared" ref="D2:D10" si="0">C2*A2</f>
        <v>0</v>
      </c>
      <c r="E2">
        <v>0</v>
      </c>
      <c r="Q2">
        <v>3.5000000000000003E-2</v>
      </c>
      <c r="R2" t="s">
        <v>7</v>
      </c>
      <c r="S2">
        <v>0</v>
      </c>
      <c r="T2">
        <f t="shared" ref="T2:T10" si="1">S2*Q2</f>
        <v>0</v>
      </c>
      <c r="U2">
        <v>0</v>
      </c>
    </row>
    <row r="3" spans="1:21">
      <c r="A3">
        <v>3.5000000000000003E-2</v>
      </c>
      <c r="B3" t="s">
        <v>45</v>
      </c>
      <c r="C3">
        <v>100</v>
      </c>
      <c r="D3">
        <f t="shared" si="0"/>
        <v>3.5000000000000004</v>
      </c>
      <c r="E3">
        <v>0</v>
      </c>
      <c r="Q3">
        <v>3.5000000000000003E-2</v>
      </c>
      <c r="R3" t="s">
        <v>45</v>
      </c>
      <c r="S3">
        <v>100</v>
      </c>
      <c r="T3">
        <f t="shared" si="1"/>
        <v>3.5000000000000004</v>
      </c>
      <c r="U3">
        <v>0</v>
      </c>
    </row>
    <row r="4" spans="1:21">
      <c r="A4">
        <v>3.5000000000000003E-2</v>
      </c>
      <c r="B4" t="s">
        <v>25</v>
      </c>
      <c r="C4">
        <v>0</v>
      </c>
      <c r="D4">
        <f t="shared" si="0"/>
        <v>0</v>
      </c>
      <c r="E4">
        <v>0</v>
      </c>
      <c r="Q4">
        <v>3.5000000000000003E-2</v>
      </c>
      <c r="R4" t="s">
        <v>25</v>
      </c>
      <c r="S4">
        <v>0</v>
      </c>
      <c r="T4">
        <f t="shared" si="1"/>
        <v>0</v>
      </c>
      <c r="U4">
        <v>0</v>
      </c>
    </row>
    <row r="5" spans="1:21">
      <c r="A5">
        <v>0.12</v>
      </c>
      <c r="B5" t="s">
        <v>42</v>
      </c>
      <c r="C5">
        <v>0</v>
      </c>
      <c r="D5">
        <f t="shared" si="0"/>
        <v>0</v>
      </c>
      <c r="E5">
        <v>0</v>
      </c>
      <c r="Q5">
        <v>0.12</v>
      </c>
      <c r="R5" t="s">
        <v>42</v>
      </c>
      <c r="S5">
        <v>0</v>
      </c>
      <c r="T5">
        <f t="shared" si="1"/>
        <v>0</v>
      </c>
      <c r="U5">
        <v>0</v>
      </c>
    </row>
    <row r="6" spans="1:21">
      <c r="A6">
        <v>0.12</v>
      </c>
      <c r="B6" t="s">
        <v>28</v>
      </c>
      <c r="C6">
        <v>300</v>
      </c>
      <c r="D6">
        <f t="shared" si="0"/>
        <v>36</v>
      </c>
      <c r="E6">
        <v>0</v>
      </c>
      <c r="Q6">
        <v>0.12</v>
      </c>
      <c r="R6" t="s">
        <v>28</v>
      </c>
      <c r="S6">
        <v>300</v>
      </c>
      <c r="T6">
        <f t="shared" si="1"/>
        <v>36</v>
      </c>
      <c r="U6">
        <v>0</v>
      </c>
    </row>
    <row r="7" spans="1:21">
      <c r="A7">
        <v>0.12</v>
      </c>
      <c r="B7" t="s">
        <v>30</v>
      </c>
      <c r="C7">
        <v>0</v>
      </c>
      <c r="D7">
        <f t="shared" si="0"/>
        <v>0</v>
      </c>
      <c r="E7">
        <v>0</v>
      </c>
      <c r="Q7">
        <v>0.12</v>
      </c>
      <c r="R7" t="s">
        <v>30</v>
      </c>
      <c r="S7">
        <v>0</v>
      </c>
      <c r="T7">
        <f t="shared" si="1"/>
        <v>0</v>
      </c>
      <c r="U7">
        <v>0</v>
      </c>
    </row>
    <row r="8" spans="1:21">
      <c r="A8">
        <v>0.12</v>
      </c>
      <c r="B8" t="s">
        <v>2</v>
      </c>
      <c r="C8">
        <v>7438</v>
      </c>
      <c r="D8">
        <f t="shared" si="0"/>
        <v>892.56</v>
      </c>
      <c r="E8">
        <v>559</v>
      </c>
      <c r="Q8">
        <v>0.12</v>
      </c>
      <c r="R8" t="s">
        <v>2</v>
      </c>
      <c r="S8">
        <v>7438</v>
      </c>
      <c r="T8">
        <f t="shared" si="1"/>
        <v>892.56</v>
      </c>
      <c r="U8">
        <v>559</v>
      </c>
    </row>
    <row r="9" spans="1:21">
      <c r="A9">
        <v>0.05</v>
      </c>
      <c r="B9" t="s">
        <v>36</v>
      </c>
      <c r="C9">
        <v>0</v>
      </c>
      <c r="D9">
        <f t="shared" si="0"/>
        <v>0</v>
      </c>
      <c r="E9">
        <v>0</v>
      </c>
      <c r="Q9">
        <v>0.05</v>
      </c>
      <c r="R9" t="s">
        <v>36</v>
      </c>
      <c r="S9">
        <v>0</v>
      </c>
      <c r="T9">
        <f t="shared" si="1"/>
        <v>0</v>
      </c>
      <c r="U9">
        <v>0</v>
      </c>
    </row>
    <row r="10" spans="1:21">
      <c r="A10">
        <v>0.05</v>
      </c>
      <c r="B10" t="s">
        <v>29</v>
      </c>
      <c r="C10">
        <v>300</v>
      </c>
      <c r="D10">
        <f t="shared" si="0"/>
        <v>15</v>
      </c>
      <c r="E10">
        <v>0</v>
      </c>
      <c r="Q10">
        <v>0.05</v>
      </c>
      <c r="R10" t="s">
        <v>29</v>
      </c>
      <c r="S10">
        <v>300</v>
      </c>
      <c r="T10">
        <f t="shared" si="1"/>
        <v>15</v>
      </c>
      <c r="U10">
        <v>0</v>
      </c>
    </row>
    <row r="11" spans="1:21">
      <c r="A11" s="3"/>
      <c r="B11" s="3" t="s">
        <v>8</v>
      </c>
      <c r="C11" s="3">
        <f>SUM(C2:C10)</f>
        <v>8138</v>
      </c>
      <c r="D11" s="3">
        <f>SUM(D2:D10)</f>
        <v>947.06</v>
      </c>
      <c r="E11" s="3">
        <f>SUM(E2:E10)</f>
        <v>559</v>
      </c>
      <c r="Q11" s="3"/>
      <c r="R11" s="3" t="s">
        <v>8</v>
      </c>
      <c r="S11" s="3">
        <f>SUM(S2:S10)</f>
        <v>8138</v>
      </c>
      <c r="T11" s="3">
        <f>SUM(T2:T10)</f>
        <v>947.06</v>
      </c>
      <c r="U11" s="3">
        <f>SUM(U2:U10)</f>
        <v>559</v>
      </c>
    </row>
    <row r="12" spans="1:21">
      <c r="B12" s="6" t="s">
        <v>24</v>
      </c>
      <c r="C12" s="110">
        <f>C11-D11-E11</f>
        <v>6631.9400000000005</v>
      </c>
      <c r="D12" s="110"/>
      <c r="E12" s="110"/>
      <c r="R12" s="6" t="s">
        <v>24</v>
      </c>
      <c r="S12" s="110">
        <f>S11-T11-U11</f>
        <v>6631.9400000000005</v>
      </c>
      <c r="T12" s="110"/>
      <c r="U12" s="110"/>
    </row>
    <row r="13" spans="1:21">
      <c r="B13" s="6"/>
      <c r="C13" s="13"/>
      <c r="D13" s="13"/>
      <c r="E13" s="13"/>
      <c r="M13" s="5"/>
      <c r="N13" s="5"/>
      <c r="O13" s="5"/>
      <c r="P13" s="5"/>
      <c r="Q13" s="5"/>
    </row>
    <row r="14" spans="1:21">
      <c r="A14" s="5" t="s">
        <v>22</v>
      </c>
      <c r="B14" s="5" t="s">
        <v>11</v>
      </c>
      <c r="C14" s="5" t="s">
        <v>10</v>
      </c>
      <c r="D14" s="5" t="s">
        <v>9</v>
      </c>
      <c r="E14" s="5" t="s">
        <v>23</v>
      </c>
    </row>
    <row r="15" spans="1:21">
      <c r="A15">
        <v>3.5000000000000003E-2</v>
      </c>
      <c r="B15" t="s">
        <v>72</v>
      </c>
      <c r="C15">
        <v>0</v>
      </c>
      <c r="D15">
        <f t="shared" ref="D15:D23" si="2">C15*A15</f>
        <v>0</v>
      </c>
      <c r="E15">
        <v>0</v>
      </c>
    </row>
    <row r="16" spans="1:21">
      <c r="A16">
        <v>3.5000000000000003E-2</v>
      </c>
      <c r="B16" t="s">
        <v>45</v>
      </c>
      <c r="C16">
        <v>1300</v>
      </c>
      <c r="D16">
        <f t="shared" si="2"/>
        <v>45.500000000000007</v>
      </c>
      <c r="E16">
        <v>2600</v>
      </c>
      <c r="L16" s="5"/>
      <c r="M16" s="5"/>
      <c r="N16" s="5"/>
      <c r="O16" s="5"/>
      <c r="P16" s="5"/>
    </row>
    <row r="17" spans="1:15">
      <c r="A17">
        <v>3.5000000000000003E-2</v>
      </c>
      <c r="B17" t="s">
        <v>25</v>
      </c>
      <c r="C17">
        <v>0</v>
      </c>
      <c r="D17">
        <f t="shared" si="2"/>
        <v>0</v>
      </c>
      <c r="E17">
        <v>0</v>
      </c>
      <c r="K17" s="5" t="s">
        <v>22</v>
      </c>
      <c r="L17" s="5" t="s">
        <v>11</v>
      </c>
      <c r="M17" s="5" t="s">
        <v>10</v>
      </c>
      <c r="N17" s="5" t="s">
        <v>9</v>
      </c>
      <c r="O17" s="5" t="s">
        <v>23</v>
      </c>
    </row>
    <row r="18" spans="1:15">
      <c r="A18">
        <v>0.12</v>
      </c>
      <c r="B18" t="s">
        <v>42</v>
      </c>
      <c r="C18">
        <v>0</v>
      </c>
      <c r="D18">
        <f t="shared" si="2"/>
        <v>0</v>
      </c>
      <c r="E18">
        <v>0</v>
      </c>
      <c r="K18">
        <v>0.03</v>
      </c>
      <c r="L18" t="s">
        <v>7</v>
      </c>
      <c r="M18">
        <v>0</v>
      </c>
      <c r="N18">
        <f t="shared" ref="N18:N26" si="3">M18*K18</f>
        <v>0</v>
      </c>
      <c r="O18">
        <v>0</v>
      </c>
    </row>
    <row r="19" spans="1:15">
      <c r="A19">
        <v>0.12</v>
      </c>
      <c r="B19" t="s">
        <v>28</v>
      </c>
      <c r="C19">
        <v>0</v>
      </c>
      <c r="D19">
        <f t="shared" si="2"/>
        <v>0</v>
      </c>
      <c r="E19">
        <v>0</v>
      </c>
      <c r="K19">
        <v>0.03</v>
      </c>
      <c r="L19" t="s">
        <v>45</v>
      </c>
      <c r="M19">
        <v>1000</v>
      </c>
      <c r="N19">
        <f t="shared" si="3"/>
        <v>30</v>
      </c>
      <c r="O19">
        <v>2000</v>
      </c>
    </row>
    <row r="20" spans="1:15">
      <c r="A20">
        <v>0.12</v>
      </c>
      <c r="B20" t="s">
        <v>30</v>
      </c>
      <c r="C20">
        <v>0</v>
      </c>
      <c r="D20">
        <f t="shared" si="2"/>
        <v>0</v>
      </c>
      <c r="E20">
        <v>0</v>
      </c>
      <c r="K20">
        <v>3.5000000000000003E-2</v>
      </c>
      <c r="L20" t="s">
        <v>25</v>
      </c>
      <c r="M20">
        <v>0</v>
      </c>
      <c r="N20">
        <f t="shared" si="3"/>
        <v>0</v>
      </c>
      <c r="O20">
        <v>0</v>
      </c>
    </row>
    <row r="21" spans="1:15">
      <c r="A21">
        <v>0.12</v>
      </c>
      <c r="B21" t="s">
        <v>2</v>
      </c>
      <c r="C21">
        <v>1765</v>
      </c>
      <c r="D21">
        <f t="shared" si="2"/>
        <v>211.79999999999998</v>
      </c>
      <c r="E21">
        <v>2795</v>
      </c>
      <c r="K21">
        <v>0.12</v>
      </c>
      <c r="L21" t="s">
        <v>42</v>
      </c>
      <c r="M21">
        <v>0</v>
      </c>
      <c r="N21">
        <f t="shared" si="3"/>
        <v>0</v>
      </c>
      <c r="O21">
        <v>0</v>
      </c>
    </row>
    <row r="22" spans="1:15">
      <c r="A22">
        <v>0.05</v>
      </c>
      <c r="B22" t="s">
        <v>36</v>
      </c>
      <c r="C22">
        <v>615</v>
      </c>
      <c r="D22">
        <f t="shared" si="2"/>
        <v>30.75</v>
      </c>
      <c r="E22">
        <v>0</v>
      </c>
      <c r="K22">
        <v>0.12</v>
      </c>
      <c r="L22" t="s">
        <v>28</v>
      </c>
      <c r="M22">
        <v>0</v>
      </c>
      <c r="N22">
        <f t="shared" si="3"/>
        <v>0</v>
      </c>
      <c r="O22">
        <v>0</v>
      </c>
    </row>
    <row r="23" spans="1:15">
      <c r="A23">
        <v>0.05</v>
      </c>
      <c r="B23" t="s">
        <v>29</v>
      </c>
      <c r="C23">
        <v>425</v>
      </c>
      <c r="D23">
        <f t="shared" si="2"/>
        <v>21.25</v>
      </c>
      <c r="E23">
        <v>0</v>
      </c>
      <c r="K23">
        <v>0.12</v>
      </c>
      <c r="L23" t="s">
        <v>30</v>
      </c>
      <c r="M23">
        <v>0</v>
      </c>
      <c r="N23">
        <f t="shared" si="3"/>
        <v>0</v>
      </c>
      <c r="O23">
        <v>0</v>
      </c>
    </row>
    <row r="24" spans="1:15">
      <c r="A24" s="3"/>
      <c r="B24" s="3" t="s">
        <v>8</v>
      </c>
      <c r="C24" s="3">
        <f>SUM(C15:C23)</f>
        <v>4105</v>
      </c>
      <c r="D24" s="3">
        <f>SUM(D15:D23)</f>
        <v>309.3</v>
      </c>
      <c r="E24" s="3">
        <f>SUM(E15:E23)</f>
        <v>5395</v>
      </c>
      <c r="K24">
        <v>0.12</v>
      </c>
      <c r="L24" t="s">
        <v>2</v>
      </c>
      <c r="M24">
        <v>1000</v>
      </c>
      <c r="N24">
        <f t="shared" si="3"/>
        <v>120</v>
      </c>
      <c r="O24">
        <v>0</v>
      </c>
    </row>
    <row r="25" spans="1:15">
      <c r="B25" s="6" t="s">
        <v>24</v>
      </c>
      <c r="C25" s="110">
        <f>C24-D24-E24</f>
        <v>-1599.3000000000002</v>
      </c>
      <c r="D25" s="110"/>
      <c r="E25" s="110"/>
      <c r="K25">
        <v>0.05</v>
      </c>
      <c r="L25" t="s">
        <v>36</v>
      </c>
      <c r="M25">
        <v>0</v>
      </c>
      <c r="N25">
        <f t="shared" si="3"/>
        <v>0</v>
      </c>
      <c r="O25">
        <v>0</v>
      </c>
    </row>
    <row r="26" spans="1:15">
      <c r="K26">
        <v>0.12</v>
      </c>
      <c r="L26" t="s">
        <v>29</v>
      </c>
      <c r="M26">
        <v>685</v>
      </c>
      <c r="N26">
        <f t="shared" si="3"/>
        <v>82.2</v>
      </c>
      <c r="O26">
        <v>0</v>
      </c>
    </row>
    <row r="27" spans="1:15">
      <c r="K27" s="3"/>
      <c r="L27" s="3" t="s">
        <v>8</v>
      </c>
      <c r="M27" s="3">
        <f>SUM(M18:M26)</f>
        <v>2685</v>
      </c>
      <c r="N27" s="3">
        <f>SUM(N18:N26)</f>
        <v>232.2</v>
      </c>
      <c r="O27" s="3">
        <f>SUM(O18:O26)</f>
        <v>2000</v>
      </c>
    </row>
    <row r="28" spans="1:15">
      <c r="A28" s="5" t="s">
        <v>22</v>
      </c>
      <c r="B28" s="5" t="s">
        <v>11</v>
      </c>
      <c r="C28" s="5" t="s">
        <v>10</v>
      </c>
      <c r="D28" s="5" t="s">
        <v>9</v>
      </c>
      <c r="E28" s="5" t="s">
        <v>23</v>
      </c>
      <c r="L28" s="6" t="s">
        <v>24</v>
      </c>
      <c r="M28" s="110">
        <f>M27-N27-O27</f>
        <v>452.80000000000018</v>
      </c>
      <c r="N28" s="110"/>
      <c r="O28" s="110"/>
    </row>
    <row r="29" spans="1:15">
      <c r="A29">
        <v>3.5000000000000003E-2</v>
      </c>
      <c r="B29" t="s">
        <v>7</v>
      </c>
      <c r="C29">
        <v>700</v>
      </c>
      <c r="D29">
        <f t="shared" ref="D29:D37" si="4">C29*A29</f>
        <v>24.500000000000004</v>
      </c>
      <c r="E29">
        <v>1400</v>
      </c>
    </row>
    <row r="30" spans="1:15">
      <c r="A30">
        <v>3.5000000000000003E-2</v>
      </c>
      <c r="B30" t="s">
        <v>45</v>
      </c>
      <c r="C30">
        <v>0</v>
      </c>
      <c r="D30">
        <f t="shared" si="4"/>
        <v>0</v>
      </c>
      <c r="E30">
        <v>0</v>
      </c>
      <c r="J30" t="s">
        <v>73</v>
      </c>
    </row>
    <row r="31" spans="1:15">
      <c r="A31">
        <v>3.5000000000000003E-2</v>
      </c>
      <c r="B31" t="s">
        <v>25</v>
      </c>
      <c r="C31">
        <v>0</v>
      </c>
      <c r="D31">
        <f t="shared" si="4"/>
        <v>0</v>
      </c>
      <c r="E31">
        <v>0</v>
      </c>
      <c r="K31" s="5"/>
      <c r="L31" s="5"/>
      <c r="M31" s="5"/>
      <c r="N31" s="5"/>
      <c r="O31" s="5"/>
    </row>
    <row r="32" spans="1:15">
      <c r="A32">
        <v>0.12</v>
      </c>
      <c r="B32" t="s">
        <v>42</v>
      </c>
      <c r="C32">
        <v>0</v>
      </c>
      <c r="D32">
        <f t="shared" si="4"/>
        <v>0</v>
      </c>
      <c r="E32">
        <v>0</v>
      </c>
      <c r="K32" s="5" t="s">
        <v>22</v>
      </c>
      <c r="L32" s="5" t="s">
        <v>11</v>
      </c>
      <c r="M32" s="5" t="s">
        <v>10</v>
      </c>
      <c r="N32" s="5" t="s">
        <v>9</v>
      </c>
      <c r="O32" s="5" t="s">
        <v>23</v>
      </c>
    </row>
    <row r="33" spans="1:15">
      <c r="A33">
        <v>0.12</v>
      </c>
      <c r="B33" t="s">
        <v>28</v>
      </c>
      <c r="C33">
        <v>0</v>
      </c>
      <c r="D33">
        <f t="shared" si="4"/>
        <v>0</v>
      </c>
      <c r="E33">
        <v>0</v>
      </c>
      <c r="K33">
        <v>3.5000000000000003E-2</v>
      </c>
      <c r="L33" t="s">
        <v>7</v>
      </c>
      <c r="M33">
        <v>700</v>
      </c>
      <c r="N33">
        <f t="shared" ref="N33:N41" si="5">M33*K33</f>
        <v>24.500000000000004</v>
      </c>
      <c r="O33">
        <v>1400</v>
      </c>
    </row>
    <row r="34" spans="1:15">
      <c r="A34">
        <v>0.12</v>
      </c>
      <c r="B34" t="s">
        <v>30</v>
      </c>
      <c r="C34">
        <v>0</v>
      </c>
      <c r="D34">
        <f t="shared" si="4"/>
        <v>0</v>
      </c>
      <c r="E34">
        <v>0</v>
      </c>
      <c r="K34">
        <v>3.5000000000000003E-2</v>
      </c>
      <c r="L34" t="s">
        <v>45</v>
      </c>
      <c r="M34">
        <v>0</v>
      </c>
      <c r="N34">
        <f t="shared" si="5"/>
        <v>0</v>
      </c>
      <c r="O34">
        <v>0</v>
      </c>
    </row>
    <row r="35" spans="1:15">
      <c r="A35">
        <v>0.12</v>
      </c>
      <c r="B35" t="s">
        <v>2</v>
      </c>
      <c r="C35">
        <v>400</v>
      </c>
      <c r="D35">
        <f t="shared" si="4"/>
        <v>48</v>
      </c>
      <c r="E35">
        <v>2795</v>
      </c>
      <c r="K35">
        <v>3.5000000000000003E-2</v>
      </c>
      <c r="L35" t="s">
        <v>25</v>
      </c>
      <c r="M35">
        <v>0</v>
      </c>
      <c r="N35">
        <f t="shared" si="5"/>
        <v>0</v>
      </c>
      <c r="O35">
        <v>0</v>
      </c>
    </row>
    <row r="36" spans="1:15">
      <c r="A36">
        <v>0.05</v>
      </c>
      <c r="B36" t="s">
        <v>36</v>
      </c>
      <c r="C36">
        <v>800</v>
      </c>
      <c r="D36">
        <f t="shared" si="4"/>
        <v>40</v>
      </c>
      <c r="E36">
        <v>1600</v>
      </c>
      <c r="K36">
        <v>0.12</v>
      </c>
      <c r="L36" t="s">
        <v>42</v>
      </c>
      <c r="M36">
        <v>0</v>
      </c>
      <c r="N36">
        <f t="shared" si="5"/>
        <v>0</v>
      </c>
      <c r="O36">
        <v>0</v>
      </c>
    </row>
    <row r="37" spans="1:15">
      <c r="A37">
        <v>0.05</v>
      </c>
      <c r="B37" t="s">
        <v>29</v>
      </c>
      <c r="C37">
        <v>0</v>
      </c>
      <c r="D37">
        <f t="shared" si="4"/>
        <v>0</v>
      </c>
      <c r="E37">
        <v>0</v>
      </c>
      <c r="K37">
        <v>0.12</v>
      </c>
      <c r="L37" t="s">
        <v>28</v>
      </c>
      <c r="M37">
        <v>0</v>
      </c>
      <c r="N37">
        <f t="shared" si="5"/>
        <v>0</v>
      </c>
      <c r="O37">
        <v>0</v>
      </c>
    </row>
    <row r="38" spans="1:15">
      <c r="A38" s="3"/>
      <c r="B38" s="3" t="s">
        <v>8</v>
      </c>
      <c r="C38" s="3">
        <f>SUM(C29:C37)</f>
        <v>1900</v>
      </c>
      <c r="D38" s="3">
        <f>SUM(D29:D37)</f>
        <v>112.5</v>
      </c>
      <c r="E38" s="3">
        <f>SUM(E29:E37)</f>
        <v>5795</v>
      </c>
      <c r="K38">
        <v>0.12</v>
      </c>
      <c r="L38" t="s">
        <v>30</v>
      </c>
      <c r="M38">
        <v>0</v>
      </c>
      <c r="N38">
        <f t="shared" si="5"/>
        <v>0</v>
      </c>
      <c r="O38">
        <v>0</v>
      </c>
    </row>
    <row r="39" spans="1:15">
      <c r="B39" s="6" t="s">
        <v>24</v>
      </c>
      <c r="C39" s="110">
        <f>C38-D38-E38</f>
        <v>-4007.5</v>
      </c>
      <c r="D39" s="110"/>
      <c r="E39" s="110"/>
      <c r="K39">
        <v>0.12</v>
      </c>
      <c r="L39" t="s">
        <v>2</v>
      </c>
      <c r="M39">
        <v>400</v>
      </c>
      <c r="N39">
        <f t="shared" si="5"/>
        <v>48</v>
      </c>
      <c r="O39">
        <v>2795</v>
      </c>
    </row>
    <row r="40" spans="1:15">
      <c r="K40">
        <v>0.05</v>
      </c>
      <c r="L40" t="s">
        <v>36</v>
      </c>
      <c r="M40">
        <v>800</v>
      </c>
      <c r="N40">
        <f t="shared" si="5"/>
        <v>40</v>
      </c>
      <c r="O40">
        <v>1600</v>
      </c>
    </row>
    <row r="41" spans="1:15">
      <c r="K41">
        <v>0.05</v>
      </c>
      <c r="L41" t="s">
        <v>29</v>
      </c>
      <c r="M41">
        <v>0</v>
      </c>
      <c r="N41">
        <f t="shared" si="5"/>
        <v>0</v>
      </c>
      <c r="O41">
        <v>0</v>
      </c>
    </row>
    <row r="42" spans="1:15">
      <c r="K42" s="3"/>
      <c r="L42" s="3" t="s">
        <v>8</v>
      </c>
      <c r="M42" s="3">
        <f>SUM(M33:M41)</f>
        <v>1900</v>
      </c>
      <c r="N42" s="3">
        <f>SUM(N33:N41)</f>
        <v>112.5</v>
      </c>
      <c r="O42" s="3">
        <f>SUM(O33:O41)</f>
        <v>5795</v>
      </c>
    </row>
    <row r="43" spans="1:15">
      <c r="L43" s="6" t="s">
        <v>24</v>
      </c>
      <c r="M43" s="110">
        <f>M42-N42-O42</f>
        <v>-4007.5</v>
      </c>
      <c r="N43" s="110"/>
      <c r="O43" s="110"/>
    </row>
  </sheetData>
  <mergeCells count="6">
    <mergeCell ref="S12:U12"/>
    <mergeCell ref="M43:O43"/>
    <mergeCell ref="C12:E12"/>
    <mergeCell ref="C25:E25"/>
    <mergeCell ref="C39:E39"/>
    <mergeCell ref="M28:O28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workbookViewId="0">
      <selection activeCell="P14" sqref="P14"/>
    </sheetView>
  </sheetViews>
  <sheetFormatPr defaultRowHeight="13.5"/>
  <sheetData>
    <row r="1" spans="1:24">
      <c r="A1" s="5" t="s">
        <v>22</v>
      </c>
      <c r="B1" s="5" t="s">
        <v>11</v>
      </c>
      <c r="C1" s="5" t="s">
        <v>10</v>
      </c>
      <c r="D1" s="5" t="s">
        <v>9</v>
      </c>
      <c r="E1" s="5" t="s">
        <v>23</v>
      </c>
      <c r="F1" s="5" t="s">
        <v>77</v>
      </c>
      <c r="I1" s="5" t="s">
        <v>22</v>
      </c>
      <c r="J1" s="5" t="s">
        <v>11</v>
      </c>
      <c r="K1" s="5" t="s">
        <v>10</v>
      </c>
      <c r="L1" s="5" t="s">
        <v>9</v>
      </c>
      <c r="M1" s="5" t="s">
        <v>23</v>
      </c>
      <c r="N1" s="5"/>
      <c r="P1" s="5" t="s">
        <v>22</v>
      </c>
      <c r="Q1" s="5" t="s">
        <v>11</v>
      </c>
      <c r="R1" s="5" t="s">
        <v>10</v>
      </c>
      <c r="S1" s="5" t="s">
        <v>9</v>
      </c>
      <c r="T1" s="5" t="s">
        <v>23</v>
      </c>
    </row>
    <row r="2" spans="1:24">
      <c r="A2">
        <v>3.5000000000000003E-2</v>
      </c>
      <c r="B2" t="s">
        <v>74</v>
      </c>
      <c r="C2">
        <v>0</v>
      </c>
      <c r="D2">
        <f t="shared" ref="D2:D11" si="0">C2*A2</f>
        <v>0</v>
      </c>
      <c r="E2">
        <v>0</v>
      </c>
      <c r="I2">
        <v>3.5000000000000003E-2</v>
      </c>
      <c r="J2" t="s">
        <v>74</v>
      </c>
      <c r="K2">
        <v>0</v>
      </c>
      <c r="L2">
        <f t="shared" ref="L2:L11" si="1">K2*I2</f>
        <v>0</v>
      </c>
      <c r="M2">
        <v>0</v>
      </c>
      <c r="P2">
        <v>0.12</v>
      </c>
      <c r="Q2" t="s">
        <v>29</v>
      </c>
      <c r="R2">
        <v>245</v>
      </c>
      <c r="S2">
        <f>R2*P2</f>
        <v>29.4</v>
      </c>
      <c r="T2">
        <v>600</v>
      </c>
    </row>
    <row r="3" spans="1:24">
      <c r="A3">
        <v>3.5000000000000003E-2</v>
      </c>
      <c r="B3" t="s">
        <v>45</v>
      </c>
      <c r="C3">
        <v>600</v>
      </c>
      <c r="D3">
        <f t="shared" si="0"/>
        <v>21.000000000000004</v>
      </c>
      <c r="E3">
        <v>0</v>
      </c>
      <c r="I3">
        <v>3.5000000000000003E-2</v>
      </c>
      <c r="J3" t="s">
        <v>45</v>
      </c>
      <c r="K3">
        <v>300</v>
      </c>
      <c r="L3">
        <f t="shared" si="1"/>
        <v>10.500000000000002</v>
      </c>
      <c r="M3">
        <v>0</v>
      </c>
      <c r="P3">
        <v>3.5000000000000003E-2</v>
      </c>
      <c r="Q3" t="s">
        <v>45</v>
      </c>
      <c r="R3">
        <v>300</v>
      </c>
      <c r="S3">
        <f t="shared" ref="S3" si="2">R3*P3</f>
        <v>10.500000000000002</v>
      </c>
      <c r="T3">
        <v>0</v>
      </c>
    </row>
    <row r="4" spans="1:24">
      <c r="A4">
        <v>3.5000000000000003E-2</v>
      </c>
      <c r="B4" t="s">
        <v>25</v>
      </c>
      <c r="C4">
        <v>0</v>
      </c>
      <c r="D4">
        <f t="shared" si="0"/>
        <v>0</v>
      </c>
      <c r="E4">
        <v>0</v>
      </c>
      <c r="I4">
        <v>3.5000000000000003E-2</v>
      </c>
      <c r="J4" t="s">
        <v>25</v>
      </c>
      <c r="K4">
        <v>0</v>
      </c>
      <c r="L4">
        <f t="shared" si="1"/>
        <v>0</v>
      </c>
      <c r="M4">
        <v>0</v>
      </c>
      <c r="P4">
        <v>0.5</v>
      </c>
      <c r="Q4" t="s">
        <v>28</v>
      </c>
      <c r="R4">
        <v>50</v>
      </c>
      <c r="S4">
        <f>R4*P4</f>
        <v>25</v>
      </c>
      <c r="T4">
        <v>90</v>
      </c>
    </row>
    <row r="5" spans="1:24">
      <c r="A5">
        <v>0.05</v>
      </c>
      <c r="B5" t="s">
        <v>42</v>
      </c>
      <c r="C5">
        <v>100</v>
      </c>
      <c r="D5">
        <f t="shared" si="0"/>
        <v>5</v>
      </c>
      <c r="E5">
        <v>250</v>
      </c>
      <c r="I5">
        <v>0.05</v>
      </c>
      <c r="J5" t="s">
        <v>42</v>
      </c>
      <c r="K5">
        <v>0</v>
      </c>
      <c r="L5">
        <f t="shared" si="1"/>
        <v>0</v>
      </c>
      <c r="M5">
        <v>0</v>
      </c>
      <c r="P5">
        <v>0.05</v>
      </c>
      <c r="Q5" t="s">
        <v>30</v>
      </c>
      <c r="R5">
        <v>300</v>
      </c>
      <c r="S5">
        <f>R5*P5</f>
        <v>15</v>
      </c>
      <c r="T5">
        <v>0</v>
      </c>
    </row>
    <row r="6" spans="1:24">
      <c r="A6">
        <v>0.12</v>
      </c>
      <c r="B6" t="s">
        <v>28</v>
      </c>
      <c r="C6">
        <v>0</v>
      </c>
      <c r="D6">
        <f t="shared" si="0"/>
        <v>0</v>
      </c>
      <c r="E6">
        <v>0</v>
      </c>
      <c r="F6" s="4"/>
      <c r="I6">
        <v>0.5</v>
      </c>
      <c r="J6" t="s">
        <v>28</v>
      </c>
      <c r="K6">
        <v>50</v>
      </c>
      <c r="L6">
        <f t="shared" si="1"/>
        <v>25</v>
      </c>
      <c r="M6">
        <v>90</v>
      </c>
      <c r="P6">
        <v>0.12</v>
      </c>
      <c r="Q6" t="s">
        <v>2</v>
      </c>
      <c r="R6">
        <v>8497</v>
      </c>
      <c r="S6">
        <f>R6*P6</f>
        <v>1019.64</v>
      </c>
      <c r="T6">
        <v>4945</v>
      </c>
    </row>
    <row r="7" spans="1:24">
      <c r="A7">
        <v>0.12</v>
      </c>
      <c r="B7" t="s">
        <v>30</v>
      </c>
      <c r="C7">
        <v>0</v>
      </c>
      <c r="D7">
        <f t="shared" si="0"/>
        <v>0</v>
      </c>
      <c r="E7">
        <v>0</v>
      </c>
      <c r="I7">
        <v>0.05</v>
      </c>
      <c r="J7" t="s">
        <v>81</v>
      </c>
      <c r="K7">
        <v>300</v>
      </c>
      <c r="L7">
        <f t="shared" si="1"/>
        <v>15</v>
      </c>
      <c r="M7">
        <v>0</v>
      </c>
      <c r="P7">
        <v>0.05</v>
      </c>
      <c r="Q7" t="s">
        <v>36</v>
      </c>
      <c r="R7">
        <v>80</v>
      </c>
      <c r="S7">
        <f>R7*P7</f>
        <v>4</v>
      </c>
      <c r="T7">
        <v>0</v>
      </c>
    </row>
    <row r="8" spans="1:24">
      <c r="A8">
        <v>0.12</v>
      </c>
      <c r="B8" t="s">
        <v>2</v>
      </c>
      <c r="C8">
        <v>4627</v>
      </c>
      <c r="D8">
        <f t="shared" si="0"/>
        <v>555.24</v>
      </c>
      <c r="E8">
        <v>3225</v>
      </c>
      <c r="I8">
        <v>0.12</v>
      </c>
      <c r="J8" t="s">
        <v>2</v>
      </c>
      <c r="K8">
        <v>8497</v>
      </c>
      <c r="L8">
        <f t="shared" si="1"/>
        <v>1019.64</v>
      </c>
      <c r="M8">
        <v>4945</v>
      </c>
      <c r="Q8" s="3" t="s">
        <v>8</v>
      </c>
      <c r="R8" s="3">
        <f ca="1">SUM(R2:R10)</f>
        <v>9472</v>
      </c>
      <c r="S8" s="3">
        <f ca="1">SUM(S2:S10)</f>
        <v>1103.54</v>
      </c>
      <c r="T8" s="3">
        <f ca="1">SUM(T2:T10)</f>
        <v>5635</v>
      </c>
    </row>
    <row r="9" spans="1:24">
      <c r="A9">
        <v>0.05</v>
      </c>
      <c r="B9" t="s">
        <v>36</v>
      </c>
      <c r="C9">
        <v>0</v>
      </c>
      <c r="D9">
        <f t="shared" si="0"/>
        <v>0</v>
      </c>
      <c r="E9">
        <v>0</v>
      </c>
      <c r="F9" s="3"/>
      <c r="I9">
        <v>0.05</v>
      </c>
      <c r="J9" t="s">
        <v>36</v>
      </c>
      <c r="K9">
        <v>80</v>
      </c>
      <c r="L9">
        <f t="shared" si="1"/>
        <v>4</v>
      </c>
      <c r="M9">
        <v>0</v>
      </c>
      <c r="Q9" s="6" t="s">
        <v>24</v>
      </c>
      <c r="R9" s="110">
        <f ca="1">R8-S8-T8</f>
        <v>2733.4599999999991</v>
      </c>
      <c r="S9" s="110"/>
      <c r="T9" s="110"/>
    </row>
    <row r="10" spans="1:24">
      <c r="A10">
        <v>0.05</v>
      </c>
      <c r="B10" t="s">
        <v>75</v>
      </c>
      <c r="C10">
        <v>200</v>
      </c>
      <c r="D10">
        <f t="shared" si="0"/>
        <v>10</v>
      </c>
      <c r="E10">
        <v>400</v>
      </c>
      <c r="F10" s="3"/>
      <c r="I10">
        <v>0.05</v>
      </c>
      <c r="J10" t="s">
        <v>75</v>
      </c>
      <c r="K10">
        <v>0</v>
      </c>
      <c r="L10">
        <f t="shared" si="1"/>
        <v>0</v>
      </c>
      <c r="M10">
        <v>0</v>
      </c>
    </row>
    <row r="11" spans="1:24">
      <c r="A11">
        <v>0.12</v>
      </c>
      <c r="B11" t="s">
        <v>29</v>
      </c>
      <c r="C11">
        <v>20</v>
      </c>
      <c r="D11">
        <f t="shared" si="0"/>
        <v>2.4</v>
      </c>
      <c r="E11">
        <v>0</v>
      </c>
      <c r="I11">
        <v>0.12</v>
      </c>
      <c r="J11" t="s">
        <v>29</v>
      </c>
      <c r="K11">
        <v>245</v>
      </c>
      <c r="L11">
        <f t="shared" si="1"/>
        <v>29.4</v>
      </c>
      <c r="M11">
        <v>600</v>
      </c>
    </row>
    <row r="12" spans="1:24">
      <c r="A12" s="3"/>
      <c r="B12" s="3" t="s">
        <v>8</v>
      </c>
      <c r="C12" s="3">
        <f>SUM(C2:C11)</f>
        <v>5547</v>
      </c>
      <c r="D12" s="3">
        <f>SUM(D2:D11)</f>
        <v>593.64</v>
      </c>
      <c r="E12" s="3">
        <f>SUM(E2:E11)</f>
        <v>3875</v>
      </c>
      <c r="I12" s="3"/>
      <c r="J12" s="3" t="s">
        <v>8</v>
      </c>
      <c r="K12" s="3">
        <f>SUM(K2:K11)</f>
        <v>9472</v>
      </c>
      <c r="L12" s="3">
        <f>SUM(L2:L11)</f>
        <v>1103.54</v>
      </c>
      <c r="M12" s="3">
        <f>SUM(M2:M11)</f>
        <v>5635</v>
      </c>
      <c r="P12" s="3"/>
    </row>
    <row r="13" spans="1:24">
      <c r="B13" s="6" t="s">
        <v>24</v>
      </c>
      <c r="C13" s="110">
        <f>C12-D12-E12</f>
        <v>1078.3599999999997</v>
      </c>
      <c r="D13" s="110"/>
      <c r="E13" s="110"/>
      <c r="J13" s="6" t="s">
        <v>24</v>
      </c>
      <c r="K13" s="110">
        <f>K12-L12-M12</f>
        <v>2733.4599999999991</v>
      </c>
      <c r="L13" s="110"/>
      <c r="M13" s="110"/>
    </row>
    <row r="14" spans="1:24">
      <c r="B14" s="6"/>
      <c r="C14" s="15"/>
      <c r="D14" s="15"/>
      <c r="E14" s="15"/>
      <c r="X14">
        <v>3252</v>
      </c>
    </row>
    <row r="15" spans="1:24">
      <c r="A15" s="5" t="s">
        <v>22</v>
      </c>
      <c r="B15" s="5" t="s">
        <v>11</v>
      </c>
      <c r="C15" s="5" t="s">
        <v>10</v>
      </c>
      <c r="D15" s="5" t="s">
        <v>9</v>
      </c>
      <c r="E15" s="5" t="s">
        <v>23</v>
      </c>
      <c r="F15" s="5" t="s">
        <v>78</v>
      </c>
      <c r="I15" s="5" t="s">
        <v>22</v>
      </c>
      <c r="J15" s="5" t="s">
        <v>11</v>
      </c>
      <c r="K15" s="5" t="s">
        <v>10</v>
      </c>
      <c r="L15" s="5" t="s">
        <v>9</v>
      </c>
      <c r="M15" s="5" t="s">
        <v>23</v>
      </c>
      <c r="X15">
        <v>2715</v>
      </c>
    </row>
    <row r="16" spans="1:24">
      <c r="A16">
        <v>3.5000000000000003E-2</v>
      </c>
      <c r="B16" t="s">
        <v>7</v>
      </c>
      <c r="C16">
        <v>0</v>
      </c>
      <c r="D16">
        <f t="shared" ref="D16:D24" si="3">C16*A16</f>
        <v>0</v>
      </c>
      <c r="E16">
        <v>0</v>
      </c>
      <c r="I16">
        <v>3.5000000000000003E-2</v>
      </c>
      <c r="J16" t="s">
        <v>59</v>
      </c>
      <c r="K16">
        <v>0</v>
      </c>
      <c r="L16">
        <f t="shared" ref="L16:L25" si="4">K16*I16</f>
        <v>0</v>
      </c>
      <c r="M16">
        <v>0</v>
      </c>
      <c r="N16" s="5"/>
      <c r="O16" s="5"/>
      <c r="P16" s="5"/>
      <c r="Q16" s="5"/>
      <c r="R16" s="5"/>
      <c r="S16" s="5"/>
      <c r="T16" s="5"/>
      <c r="X16">
        <v>1855</v>
      </c>
    </row>
    <row r="17" spans="1:24">
      <c r="A17">
        <v>3.5000000000000003E-2</v>
      </c>
      <c r="B17" t="s">
        <v>45</v>
      </c>
      <c r="C17">
        <v>0</v>
      </c>
      <c r="D17">
        <f t="shared" si="3"/>
        <v>0</v>
      </c>
      <c r="E17">
        <v>0</v>
      </c>
      <c r="G17" s="5"/>
      <c r="H17" s="5"/>
      <c r="I17">
        <v>3.5000000000000003E-2</v>
      </c>
      <c r="J17" t="s">
        <v>45</v>
      </c>
      <c r="K17">
        <v>600</v>
      </c>
      <c r="L17">
        <f t="shared" si="4"/>
        <v>21.000000000000004</v>
      </c>
      <c r="M17">
        <v>0</v>
      </c>
      <c r="X17">
        <v>675</v>
      </c>
    </row>
    <row r="18" spans="1:24">
      <c r="A18">
        <v>3.5000000000000003E-2</v>
      </c>
      <c r="B18" t="s">
        <v>25</v>
      </c>
      <c r="C18">
        <v>0</v>
      </c>
      <c r="D18">
        <f t="shared" si="3"/>
        <v>0</v>
      </c>
      <c r="E18">
        <v>0</v>
      </c>
      <c r="I18">
        <v>3.5000000000000003E-2</v>
      </c>
      <c r="J18" t="s">
        <v>25</v>
      </c>
      <c r="K18">
        <v>0</v>
      </c>
      <c r="L18">
        <f t="shared" si="4"/>
        <v>0</v>
      </c>
      <c r="M18">
        <v>0</v>
      </c>
      <c r="U18" s="5"/>
    </row>
    <row r="19" spans="1:24">
      <c r="A19">
        <v>0.12</v>
      </c>
      <c r="B19" t="s">
        <v>42</v>
      </c>
      <c r="C19">
        <v>0</v>
      </c>
      <c r="D19">
        <f t="shared" si="3"/>
        <v>0</v>
      </c>
      <c r="E19">
        <v>0</v>
      </c>
      <c r="I19">
        <v>0.05</v>
      </c>
      <c r="J19" t="s">
        <v>42</v>
      </c>
      <c r="K19">
        <v>100</v>
      </c>
      <c r="L19">
        <f t="shared" si="4"/>
        <v>5</v>
      </c>
      <c r="M19">
        <v>250</v>
      </c>
      <c r="P19" s="5"/>
      <c r="Q19" s="5"/>
      <c r="R19" s="5"/>
      <c r="S19" s="5"/>
      <c r="T19" s="5"/>
    </row>
    <row r="20" spans="1:24">
      <c r="A20">
        <v>0.12</v>
      </c>
      <c r="B20" t="s">
        <v>28</v>
      </c>
      <c r="C20">
        <v>0</v>
      </c>
      <c r="D20">
        <f t="shared" si="3"/>
        <v>0</v>
      </c>
      <c r="E20">
        <v>0</v>
      </c>
      <c r="I20">
        <v>0.12</v>
      </c>
      <c r="J20" t="s">
        <v>28</v>
      </c>
      <c r="K20">
        <v>0</v>
      </c>
      <c r="L20">
        <f t="shared" si="4"/>
        <v>0</v>
      </c>
      <c r="M20">
        <v>0</v>
      </c>
      <c r="P20">
        <v>13</v>
      </c>
      <c r="Q20" s="17">
        <v>74</v>
      </c>
      <c r="R20">
        <v>40</v>
      </c>
      <c r="S20">
        <v>70</v>
      </c>
      <c r="T20">
        <v>175</v>
      </c>
      <c r="V20">
        <v>3552</v>
      </c>
    </row>
    <row r="21" spans="1:24">
      <c r="A21">
        <v>0.12</v>
      </c>
      <c r="B21" t="s">
        <v>30</v>
      </c>
      <c r="C21">
        <v>0</v>
      </c>
      <c r="D21">
        <f t="shared" si="3"/>
        <v>0</v>
      </c>
      <c r="E21">
        <v>0</v>
      </c>
      <c r="I21">
        <v>0.12</v>
      </c>
      <c r="J21" t="s">
        <v>30</v>
      </c>
      <c r="K21">
        <v>0</v>
      </c>
      <c r="L21">
        <f t="shared" si="4"/>
        <v>0</v>
      </c>
      <c r="M21">
        <v>0</v>
      </c>
      <c r="P21">
        <v>25</v>
      </c>
      <c r="Q21">
        <v>10</v>
      </c>
      <c r="R21">
        <v>81</v>
      </c>
      <c r="S21">
        <v>15</v>
      </c>
      <c r="T21">
        <v>95</v>
      </c>
      <c r="V21">
        <v>-4515</v>
      </c>
    </row>
    <row r="22" spans="1:24">
      <c r="A22">
        <v>0.12</v>
      </c>
      <c r="B22" t="s">
        <v>2</v>
      </c>
      <c r="C22">
        <v>1788</v>
      </c>
      <c r="D22">
        <f t="shared" si="3"/>
        <v>214.56</v>
      </c>
      <c r="E22">
        <v>2150</v>
      </c>
      <c r="I22">
        <v>0.12</v>
      </c>
      <c r="J22" t="s">
        <v>2</v>
      </c>
      <c r="K22">
        <v>4627</v>
      </c>
      <c r="L22">
        <f t="shared" si="4"/>
        <v>555.24</v>
      </c>
      <c r="M22">
        <v>3225</v>
      </c>
      <c r="P22">
        <v>7</v>
      </c>
      <c r="Q22">
        <v>41</v>
      </c>
      <c r="R22">
        <v>49</v>
      </c>
      <c r="S22">
        <v>140</v>
      </c>
      <c r="T22">
        <v>105</v>
      </c>
    </row>
    <row r="23" spans="1:24">
      <c r="A23">
        <v>0.05</v>
      </c>
      <c r="B23" t="s">
        <v>36</v>
      </c>
      <c r="C23">
        <v>545</v>
      </c>
      <c r="D23">
        <f t="shared" si="3"/>
        <v>27.25</v>
      </c>
      <c r="E23">
        <v>0</v>
      </c>
      <c r="I23">
        <v>0.05</v>
      </c>
      <c r="J23" t="s">
        <v>36</v>
      </c>
      <c r="K23">
        <v>0</v>
      </c>
      <c r="L23">
        <f t="shared" si="4"/>
        <v>0</v>
      </c>
      <c r="M23">
        <v>0</v>
      </c>
      <c r="P23">
        <v>62</v>
      </c>
      <c r="Q23">
        <v>30</v>
      </c>
      <c r="R23">
        <v>5</v>
      </c>
      <c r="S23">
        <v>57</v>
      </c>
      <c r="T23">
        <v>25</v>
      </c>
    </row>
    <row r="24" spans="1:24">
      <c r="A24">
        <v>0.05</v>
      </c>
      <c r="B24" t="s">
        <v>29</v>
      </c>
      <c r="C24">
        <v>290</v>
      </c>
      <c r="D24">
        <f t="shared" si="3"/>
        <v>14.5</v>
      </c>
      <c r="E24">
        <v>0</v>
      </c>
      <c r="I24">
        <v>0.05</v>
      </c>
      <c r="J24" t="s">
        <v>60</v>
      </c>
      <c r="K24">
        <v>200</v>
      </c>
      <c r="L24">
        <f t="shared" si="4"/>
        <v>10</v>
      </c>
      <c r="M24">
        <v>400</v>
      </c>
      <c r="P24">
        <v>25</v>
      </c>
      <c r="Q24">
        <v>83</v>
      </c>
      <c r="R24">
        <v>52</v>
      </c>
      <c r="S24">
        <v>144</v>
      </c>
      <c r="T24">
        <v>95</v>
      </c>
    </row>
    <row r="25" spans="1:24">
      <c r="A25" s="3"/>
      <c r="B25" s="3" t="s">
        <v>8</v>
      </c>
      <c r="C25" s="3">
        <f>SUM(C16:C24)</f>
        <v>2623</v>
      </c>
      <c r="D25" s="3">
        <f>SUM(D16:D24)</f>
        <v>256.31</v>
      </c>
      <c r="E25" s="3">
        <f>SUM(E16:E24)</f>
        <v>2150</v>
      </c>
      <c r="I25">
        <v>0.12</v>
      </c>
      <c r="J25" t="s">
        <v>29</v>
      </c>
      <c r="K25">
        <v>20</v>
      </c>
      <c r="L25">
        <f t="shared" si="4"/>
        <v>2.4</v>
      </c>
      <c r="M25">
        <v>0</v>
      </c>
      <c r="P25">
        <v>22</v>
      </c>
      <c r="Q25">
        <v>92</v>
      </c>
      <c r="R25">
        <v>52</v>
      </c>
      <c r="S25">
        <v>0</v>
      </c>
      <c r="T25">
        <v>62</v>
      </c>
    </row>
    <row r="26" spans="1:24">
      <c r="B26" s="6" t="s">
        <v>24</v>
      </c>
      <c r="C26" s="110">
        <f>C25-D25-E25</f>
        <v>216.69000000000005</v>
      </c>
      <c r="D26" s="110"/>
      <c r="E26" s="110"/>
      <c r="I26" s="3"/>
      <c r="J26" s="3" t="s">
        <v>8</v>
      </c>
      <c r="K26" s="3">
        <f>SUM(K16:K25)</f>
        <v>5547</v>
      </c>
      <c r="L26" s="3">
        <f>SUM(L16:L25)</f>
        <v>593.64</v>
      </c>
      <c r="M26" s="3">
        <f>SUM(M16:M25)</f>
        <v>3875</v>
      </c>
      <c r="N26" s="3"/>
      <c r="O26" s="3"/>
      <c r="P26">
        <v>195</v>
      </c>
      <c r="Q26">
        <v>41</v>
      </c>
      <c r="R26">
        <v>18</v>
      </c>
      <c r="S26">
        <v>53</v>
      </c>
      <c r="T26">
        <v>151</v>
      </c>
    </row>
    <row r="27" spans="1:24">
      <c r="G27" s="3"/>
      <c r="H27" s="3"/>
      <c r="J27" s="6" t="s">
        <v>24</v>
      </c>
      <c r="K27" s="110">
        <f>K26-L26-M26</f>
        <v>1078.3599999999997</v>
      </c>
      <c r="L27" s="110"/>
      <c r="M27" s="110"/>
      <c r="N27" s="68"/>
      <c r="P27">
        <v>15</v>
      </c>
      <c r="Q27">
        <v>82</v>
      </c>
      <c r="R27">
        <v>75</v>
      </c>
      <c r="S27">
        <v>166</v>
      </c>
      <c r="T27">
        <v>0</v>
      </c>
    </row>
    <row r="28" spans="1:24">
      <c r="G28" s="6"/>
      <c r="H28" s="110"/>
      <c r="I28" s="110"/>
      <c r="J28" s="110"/>
      <c r="P28">
        <v>17</v>
      </c>
      <c r="Q28">
        <v>124</v>
      </c>
      <c r="R28">
        <v>127</v>
      </c>
      <c r="S28">
        <v>34</v>
      </c>
      <c r="T28">
        <v>22</v>
      </c>
    </row>
    <row r="29" spans="1:24">
      <c r="A29" s="5" t="s">
        <v>22</v>
      </c>
      <c r="B29" s="5" t="s">
        <v>11</v>
      </c>
      <c r="C29" s="5" t="s">
        <v>10</v>
      </c>
      <c r="D29" s="5" t="s">
        <v>9</v>
      </c>
      <c r="E29" s="5" t="s">
        <v>23</v>
      </c>
      <c r="F29" s="5" t="s">
        <v>79</v>
      </c>
      <c r="G29" s="3"/>
      <c r="H29" s="3"/>
      <c r="I29" s="3"/>
      <c r="J29" s="3"/>
      <c r="K29" s="3"/>
      <c r="P29">
        <v>45</v>
      </c>
      <c r="Q29">
        <v>45</v>
      </c>
      <c r="R29">
        <v>107</v>
      </c>
      <c r="S29">
        <v>189</v>
      </c>
      <c r="U29">
        <v>300</v>
      </c>
    </row>
    <row r="30" spans="1:24">
      <c r="A30">
        <v>3.5000000000000003E-2</v>
      </c>
      <c r="B30" t="s">
        <v>74</v>
      </c>
      <c r="C30">
        <v>0</v>
      </c>
      <c r="D30">
        <f t="shared" ref="D30:D38" si="5">C30*A30</f>
        <v>0</v>
      </c>
      <c r="E30">
        <v>0</v>
      </c>
      <c r="H30" s="6"/>
      <c r="I30" s="110"/>
      <c r="J30" s="110"/>
      <c r="K30" s="110"/>
      <c r="Q30" s="3"/>
      <c r="R30" s="3"/>
      <c r="S30" s="3"/>
      <c r="T30" s="3"/>
    </row>
    <row r="31" spans="1:24">
      <c r="A31">
        <v>3.5000000000000003E-2</v>
      </c>
      <c r="B31" t="s">
        <v>45</v>
      </c>
      <c r="C31">
        <v>2000</v>
      </c>
      <c r="D31">
        <f t="shared" si="5"/>
        <v>70</v>
      </c>
      <c r="E31">
        <v>4000</v>
      </c>
      <c r="Q31" s="6"/>
      <c r="R31" s="110"/>
      <c r="S31" s="110"/>
      <c r="T31" s="110"/>
    </row>
    <row r="32" spans="1:24">
      <c r="A32">
        <v>3.5000000000000003E-2</v>
      </c>
      <c r="B32" t="s">
        <v>25</v>
      </c>
      <c r="C32">
        <v>0</v>
      </c>
      <c r="D32">
        <f t="shared" si="5"/>
        <v>0</v>
      </c>
      <c r="E32">
        <v>0</v>
      </c>
      <c r="P32">
        <v>15</v>
      </c>
      <c r="Q32">
        <v>240</v>
      </c>
      <c r="R32">
        <v>20</v>
      </c>
      <c r="S32">
        <v>60</v>
      </c>
      <c r="T32">
        <v>5</v>
      </c>
      <c r="V32">
        <v>3209</v>
      </c>
      <c r="W32">
        <v>430</v>
      </c>
    </row>
    <row r="33" spans="1:23">
      <c r="A33">
        <v>0.05</v>
      </c>
      <c r="B33" t="s">
        <v>42</v>
      </c>
      <c r="C33">
        <v>0</v>
      </c>
      <c r="D33">
        <f t="shared" si="5"/>
        <v>0</v>
      </c>
      <c r="E33">
        <v>0</v>
      </c>
      <c r="P33">
        <v>85</v>
      </c>
      <c r="Q33">
        <v>0</v>
      </c>
      <c r="R33">
        <v>105</v>
      </c>
      <c r="S33">
        <v>50</v>
      </c>
      <c r="T33">
        <v>0</v>
      </c>
      <c r="V33">
        <v>-1126</v>
      </c>
      <c r="W33">
        <v>600</v>
      </c>
    </row>
    <row r="34" spans="1:23">
      <c r="A34">
        <v>0.12</v>
      </c>
      <c r="B34" t="s">
        <v>28</v>
      </c>
      <c r="C34">
        <v>0</v>
      </c>
      <c r="D34">
        <f t="shared" si="5"/>
        <v>0</v>
      </c>
      <c r="E34">
        <v>0</v>
      </c>
      <c r="P34">
        <v>10</v>
      </c>
      <c r="Q34">
        <v>70</v>
      </c>
      <c r="R34">
        <v>25</v>
      </c>
      <c r="S34">
        <v>100</v>
      </c>
      <c r="T34">
        <v>10</v>
      </c>
      <c r="W34">
        <v>96</v>
      </c>
    </row>
    <row r="35" spans="1:23">
      <c r="A35">
        <v>0.05</v>
      </c>
      <c r="B35" t="s">
        <v>82</v>
      </c>
      <c r="C35">
        <v>2500</v>
      </c>
      <c r="D35">
        <f t="shared" si="5"/>
        <v>125</v>
      </c>
      <c r="E35">
        <v>0</v>
      </c>
      <c r="P35">
        <v>5</v>
      </c>
      <c r="Q35">
        <v>5</v>
      </c>
      <c r="R35">
        <v>0</v>
      </c>
      <c r="S35">
        <v>10</v>
      </c>
      <c r="T35">
        <v>55</v>
      </c>
    </row>
    <row r="36" spans="1:23">
      <c r="A36">
        <v>0.12</v>
      </c>
      <c r="B36" t="s">
        <v>2</v>
      </c>
      <c r="C36">
        <v>590</v>
      </c>
      <c r="D36">
        <f t="shared" si="5"/>
        <v>70.8</v>
      </c>
      <c r="E36">
        <v>0</v>
      </c>
      <c r="P36">
        <v>60</v>
      </c>
      <c r="Q36">
        <v>50</v>
      </c>
      <c r="R36">
        <v>60</v>
      </c>
      <c r="S36">
        <v>100</v>
      </c>
      <c r="T36">
        <v>20</v>
      </c>
    </row>
    <row r="37" spans="1:23">
      <c r="A37">
        <v>0.05</v>
      </c>
      <c r="B37" t="s">
        <v>36</v>
      </c>
      <c r="C37">
        <v>600</v>
      </c>
      <c r="D37">
        <f t="shared" si="5"/>
        <v>30</v>
      </c>
      <c r="E37">
        <v>2000</v>
      </c>
      <c r="P37">
        <v>30</v>
      </c>
      <c r="Q37">
        <v>75</v>
      </c>
      <c r="R37">
        <v>50</v>
      </c>
      <c r="S37">
        <v>0</v>
      </c>
      <c r="T37">
        <v>20</v>
      </c>
    </row>
    <row r="38" spans="1:23">
      <c r="A38">
        <v>0.05</v>
      </c>
      <c r="B38" t="s">
        <v>29</v>
      </c>
      <c r="C38">
        <v>0</v>
      </c>
      <c r="D38">
        <f t="shared" si="5"/>
        <v>0</v>
      </c>
      <c r="E38">
        <v>0</v>
      </c>
      <c r="P38">
        <v>55</v>
      </c>
      <c r="Q38">
        <v>315</v>
      </c>
      <c r="R38">
        <v>20</v>
      </c>
      <c r="S38">
        <v>115</v>
      </c>
      <c r="T38">
        <v>380</v>
      </c>
    </row>
    <row r="39" spans="1:23">
      <c r="A39" s="3"/>
      <c r="B39" s="3" t="s">
        <v>8</v>
      </c>
      <c r="C39" s="3">
        <f>SUM(C30:C38)</f>
        <v>5690</v>
      </c>
      <c r="D39" s="3">
        <f>SUM(D30:D38)</f>
        <v>295.8</v>
      </c>
      <c r="E39" s="3">
        <f>SUM(E30:E38)</f>
        <v>6000</v>
      </c>
      <c r="P39">
        <v>25</v>
      </c>
      <c r="Q39">
        <v>5</v>
      </c>
      <c r="R39" s="1">
        <v>120</v>
      </c>
      <c r="S39" s="1">
        <v>45</v>
      </c>
      <c r="T39">
        <v>10</v>
      </c>
    </row>
    <row r="40" spans="1:23">
      <c r="B40" s="6" t="s">
        <v>24</v>
      </c>
      <c r="C40" s="110">
        <f>C39-D39-E39</f>
        <v>-605.80000000000018</v>
      </c>
      <c r="D40" s="110"/>
      <c r="E40" s="110"/>
      <c r="P40">
        <v>40</v>
      </c>
      <c r="Q40">
        <v>10</v>
      </c>
      <c r="R40">
        <v>25</v>
      </c>
      <c r="S40">
        <v>30</v>
      </c>
      <c r="T40">
        <v>25</v>
      </c>
    </row>
    <row r="41" spans="1:23">
      <c r="P41">
        <v>15</v>
      </c>
      <c r="Q41">
        <v>100</v>
      </c>
      <c r="R41">
        <v>0</v>
      </c>
      <c r="S41" s="1">
        <v>45</v>
      </c>
      <c r="U41">
        <v>5</v>
      </c>
      <c r="V41">
        <v>210</v>
      </c>
      <c r="W41">
        <v>50</v>
      </c>
    </row>
    <row r="42" spans="1:23">
      <c r="A42" s="5" t="s">
        <v>22</v>
      </c>
      <c r="B42" s="5" t="s">
        <v>11</v>
      </c>
      <c r="C42" s="5" t="s">
        <v>10</v>
      </c>
      <c r="D42" s="5" t="s">
        <v>9</v>
      </c>
      <c r="E42" s="5" t="s">
        <v>23</v>
      </c>
      <c r="F42" s="5" t="s">
        <v>80</v>
      </c>
    </row>
    <row r="43" spans="1:23">
      <c r="A43">
        <v>0.03</v>
      </c>
      <c r="B43" t="s">
        <v>74</v>
      </c>
      <c r="C43">
        <v>0</v>
      </c>
      <c r="D43">
        <f t="shared" ref="D43:D52" si="6">C43*A43</f>
        <v>0</v>
      </c>
      <c r="E43">
        <v>0</v>
      </c>
    </row>
    <row r="44" spans="1:23">
      <c r="A44">
        <v>0.03</v>
      </c>
      <c r="B44" t="s">
        <v>45</v>
      </c>
      <c r="C44">
        <v>1500</v>
      </c>
      <c r="D44">
        <f t="shared" si="6"/>
        <v>45</v>
      </c>
      <c r="E44">
        <v>3000</v>
      </c>
    </row>
    <row r="45" spans="1:23">
      <c r="A45">
        <v>0.03</v>
      </c>
      <c r="B45" t="s">
        <v>25</v>
      </c>
      <c r="C45">
        <v>0</v>
      </c>
      <c r="D45">
        <f t="shared" si="6"/>
        <v>0</v>
      </c>
      <c r="E45">
        <v>0</v>
      </c>
      <c r="P45">
        <v>150</v>
      </c>
      <c r="Q45">
        <v>250</v>
      </c>
      <c r="R45">
        <v>70</v>
      </c>
      <c r="U45">
        <v>1755</v>
      </c>
    </row>
    <row r="46" spans="1:23">
      <c r="A46">
        <v>0.05</v>
      </c>
      <c r="B46" t="s">
        <v>42</v>
      </c>
      <c r="C46">
        <v>0</v>
      </c>
      <c r="D46">
        <f t="shared" si="6"/>
        <v>0</v>
      </c>
      <c r="E46">
        <v>0</v>
      </c>
      <c r="P46">
        <v>10</v>
      </c>
      <c r="Q46">
        <v>45</v>
      </c>
      <c r="R46">
        <v>20</v>
      </c>
    </row>
    <row r="47" spans="1:23">
      <c r="A47">
        <v>0.12</v>
      </c>
      <c r="B47" t="s">
        <v>28</v>
      </c>
      <c r="C47">
        <v>0</v>
      </c>
      <c r="D47">
        <f t="shared" si="6"/>
        <v>0</v>
      </c>
      <c r="E47">
        <v>0</v>
      </c>
      <c r="P47">
        <v>10</v>
      </c>
      <c r="Q47">
        <v>25</v>
      </c>
      <c r="R47">
        <v>10</v>
      </c>
    </row>
    <row r="48" spans="1:23">
      <c r="A48">
        <v>0.03</v>
      </c>
      <c r="B48" t="s">
        <v>76</v>
      </c>
      <c r="C48">
        <v>2000</v>
      </c>
      <c r="D48">
        <f t="shared" si="6"/>
        <v>60</v>
      </c>
      <c r="E48">
        <v>0</v>
      </c>
      <c r="P48">
        <v>15</v>
      </c>
      <c r="Q48">
        <v>500</v>
      </c>
      <c r="R48">
        <v>200</v>
      </c>
    </row>
    <row r="49" spans="1:21">
      <c r="A49">
        <v>0.12</v>
      </c>
      <c r="B49" t="s">
        <v>2</v>
      </c>
      <c r="C49">
        <v>0</v>
      </c>
      <c r="D49">
        <f t="shared" si="6"/>
        <v>0</v>
      </c>
      <c r="E49">
        <v>0</v>
      </c>
      <c r="P49">
        <v>20</v>
      </c>
      <c r="Q49">
        <v>15</v>
      </c>
      <c r="R49">
        <v>50</v>
      </c>
    </row>
    <row r="50" spans="1:21">
      <c r="A50">
        <v>0.03</v>
      </c>
      <c r="B50" t="s">
        <v>36</v>
      </c>
      <c r="C50">
        <v>500</v>
      </c>
      <c r="D50">
        <f t="shared" si="6"/>
        <v>15</v>
      </c>
      <c r="E50">
        <v>2000</v>
      </c>
      <c r="P50">
        <v>15</v>
      </c>
      <c r="Q50">
        <v>200</v>
      </c>
      <c r="R50">
        <v>30</v>
      </c>
    </row>
    <row r="51" spans="1:21">
      <c r="A51">
        <v>0.05</v>
      </c>
      <c r="B51" t="s">
        <v>75</v>
      </c>
      <c r="C51">
        <v>0</v>
      </c>
      <c r="D51">
        <f t="shared" si="6"/>
        <v>0</v>
      </c>
      <c r="E51">
        <v>0</v>
      </c>
      <c r="P51">
        <v>200</v>
      </c>
      <c r="Q51">
        <v>20</v>
      </c>
    </row>
    <row r="52" spans="1:21">
      <c r="A52">
        <v>0.12</v>
      </c>
      <c r="B52" t="s">
        <v>29</v>
      </c>
      <c r="C52">
        <v>310</v>
      </c>
      <c r="D52">
        <f t="shared" si="6"/>
        <v>37.199999999999996</v>
      </c>
      <c r="E52">
        <v>0</v>
      </c>
    </row>
    <row r="53" spans="1:21">
      <c r="A53" s="3"/>
      <c r="B53" s="3" t="s">
        <v>8</v>
      </c>
      <c r="C53" s="3">
        <f>SUM(C43:C52)</f>
        <v>4310</v>
      </c>
      <c r="D53" s="3">
        <f>SUM(D43:D52)</f>
        <v>157.19999999999999</v>
      </c>
      <c r="E53" s="3">
        <f>SUM(E43:E52)</f>
        <v>5000</v>
      </c>
      <c r="P53">
        <v>15</v>
      </c>
      <c r="Q53">
        <v>35</v>
      </c>
      <c r="R53">
        <v>110</v>
      </c>
      <c r="U53">
        <v>1395</v>
      </c>
    </row>
    <row r="54" spans="1:21">
      <c r="B54" s="6" t="s">
        <v>24</v>
      </c>
      <c r="C54" s="110">
        <f>C53-D53-E53</f>
        <v>-847.19999999999982</v>
      </c>
      <c r="D54" s="110"/>
      <c r="E54" s="110"/>
      <c r="P54">
        <v>5</v>
      </c>
      <c r="Q54">
        <v>5</v>
      </c>
      <c r="R54">
        <v>300</v>
      </c>
    </row>
    <row r="55" spans="1:21">
      <c r="P55">
        <v>30</v>
      </c>
      <c r="Q55">
        <v>5</v>
      </c>
    </row>
    <row r="56" spans="1:21">
      <c r="P56">
        <v>5</v>
      </c>
      <c r="Q56">
        <v>55</v>
      </c>
    </row>
    <row r="57" spans="1:21">
      <c r="P57">
        <v>50</v>
      </c>
      <c r="Q57">
        <v>15</v>
      </c>
    </row>
    <row r="58" spans="1:21">
      <c r="P58">
        <v>5</v>
      </c>
      <c r="Q58">
        <v>30</v>
      </c>
    </row>
    <row r="59" spans="1:21">
      <c r="P59">
        <v>15</v>
      </c>
      <c r="Q59">
        <v>5</v>
      </c>
    </row>
    <row r="60" spans="1:21">
      <c r="P60">
        <v>35</v>
      </c>
      <c r="Q60">
        <v>65</v>
      </c>
    </row>
    <row r="61" spans="1:21">
      <c r="P61">
        <v>35</v>
      </c>
      <c r="Q61">
        <v>5</v>
      </c>
    </row>
    <row r="62" spans="1:21">
      <c r="P62">
        <v>35</v>
      </c>
      <c r="Q62">
        <v>15</v>
      </c>
    </row>
    <row r="63" spans="1:21">
      <c r="P63">
        <v>5</v>
      </c>
      <c r="Q63">
        <v>5</v>
      </c>
    </row>
    <row r="64" spans="1:21">
      <c r="P64">
        <v>35</v>
      </c>
      <c r="Q64">
        <v>60</v>
      </c>
    </row>
    <row r="65" spans="16:17">
      <c r="P65">
        <v>30</v>
      </c>
      <c r="Q65">
        <v>5</v>
      </c>
    </row>
    <row r="66" spans="16:17">
      <c r="P66">
        <v>20</v>
      </c>
      <c r="Q66">
        <v>5</v>
      </c>
    </row>
    <row r="67" spans="16:17">
      <c r="P67">
        <v>45</v>
      </c>
    </row>
  </sheetData>
  <mergeCells count="10">
    <mergeCell ref="K13:M13"/>
    <mergeCell ref="C40:E40"/>
    <mergeCell ref="C54:E54"/>
    <mergeCell ref="R31:T31"/>
    <mergeCell ref="R9:T9"/>
    <mergeCell ref="I30:K30"/>
    <mergeCell ref="H28:J28"/>
    <mergeCell ref="C13:E13"/>
    <mergeCell ref="C26:E26"/>
    <mergeCell ref="K27:M27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selection activeCell="K38" sqref="K38"/>
    </sheetView>
  </sheetViews>
  <sheetFormatPr defaultRowHeight="13.5" outlineLevelCol="1"/>
  <cols>
    <col min="5" max="5" width="13" bestFit="1" customWidth="1"/>
    <col min="23" max="27" width="9" customWidth="1" outlineLevel="1"/>
  </cols>
  <sheetData>
    <row r="1" spans="1:7" ht="22.5">
      <c r="A1" s="122" t="s">
        <v>136</v>
      </c>
      <c r="B1" s="123"/>
      <c r="C1" s="123"/>
      <c r="D1" s="123"/>
      <c r="E1" s="123"/>
      <c r="F1" s="124"/>
      <c r="G1" s="26"/>
    </row>
    <row r="2" spans="1:7" ht="20.25">
      <c r="A2" s="51" t="s">
        <v>132</v>
      </c>
      <c r="B2" s="52" t="s">
        <v>143</v>
      </c>
      <c r="C2" s="52" t="s">
        <v>144</v>
      </c>
      <c r="D2" s="52" t="s">
        <v>145</v>
      </c>
      <c r="E2" s="52" t="s">
        <v>146</v>
      </c>
      <c r="F2" s="52" t="s">
        <v>147</v>
      </c>
    </row>
    <row r="3" spans="1:7">
      <c r="A3" s="28" t="s">
        <v>121</v>
      </c>
      <c r="B3" s="28">
        <v>0.12</v>
      </c>
      <c r="C3" s="28">
        <v>0.12</v>
      </c>
      <c r="D3" s="28">
        <v>0.12</v>
      </c>
      <c r="E3" s="28">
        <v>0.12</v>
      </c>
      <c r="F3" s="28">
        <v>0.12</v>
      </c>
    </row>
    <row r="4" spans="1:7">
      <c r="A4" s="28" t="s">
        <v>122</v>
      </c>
      <c r="B4" s="28">
        <v>0.05</v>
      </c>
      <c r="C4" s="28">
        <v>0.05</v>
      </c>
      <c r="D4" s="28">
        <v>0.05</v>
      </c>
      <c r="E4" s="28">
        <v>0.05</v>
      </c>
      <c r="F4" s="28">
        <v>0.03</v>
      </c>
    </row>
    <row r="5" spans="1:7">
      <c r="A5" s="28" t="s">
        <v>123</v>
      </c>
      <c r="B5" s="28">
        <v>0.05</v>
      </c>
      <c r="C5" s="28">
        <v>0.12</v>
      </c>
      <c r="D5" s="28">
        <v>0.05</v>
      </c>
      <c r="E5" s="28">
        <v>0.12</v>
      </c>
      <c r="F5" s="28">
        <v>0.12</v>
      </c>
    </row>
    <row r="6" spans="1:7">
      <c r="A6" s="28" t="s">
        <v>124</v>
      </c>
      <c r="B6" s="28">
        <v>3.5000000000000003E-2</v>
      </c>
      <c r="C6" s="28">
        <v>3.5000000000000003E-2</v>
      </c>
      <c r="D6" s="28">
        <v>3.5000000000000003E-2</v>
      </c>
      <c r="E6" s="28">
        <v>3.5000000000000003E-2</v>
      </c>
      <c r="F6" s="28">
        <v>0.03</v>
      </c>
    </row>
    <row r="7" spans="1:7">
      <c r="A7" s="28" t="s">
        <v>125</v>
      </c>
      <c r="B7" s="28">
        <v>3.5000000000000003E-2</v>
      </c>
      <c r="C7" s="28">
        <v>3.5000000000000003E-2</v>
      </c>
      <c r="D7" s="28">
        <v>3.5000000000000003E-2</v>
      </c>
      <c r="E7" s="28">
        <v>3.5000000000000003E-2</v>
      </c>
      <c r="F7" s="28">
        <v>0.03</v>
      </c>
    </row>
    <row r="8" spans="1:7">
      <c r="A8" s="28" t="s">
        <v>126</v>
      </c>
      <c r="B8" s="28">
        <v>0.05</v>
      </c>
      <c r="C8" s="28">
        <v>0.05</v>
      </c>
      <c r="D8" s="28">
        <v>0.05</v>
      </c>
      <c r="E8" s="28">
        <v>0.12</v>
      </c>
      <c r="F8" s="28">
        <v>0.03</v>
      </c>
    </row>
    <row r="9" spans="1:7">
      <c r="A9" s="28" t="s">
        <v>127</v>
      </c>
      <c r="B9" s="28">
        <v>0.05</v>
      </c>
      <c r="C9" s="28">
        <v>0.05</v>
      </c>
      <c r="D9" s="28">
        <v>0.03</v>
      </c>
      <c r="E9" s="28">
        <v>0.05</v>
      </c>
      <c r="F9" s="28">
        <v>0.03</v>
      </c>
    </row>
    <row r="10" spans="1:7">
      <c r="A10" s="28" t="s">
        <v>128</v>
      </c>
      <c r="B10" s="28">
        <v>0.05</v>
      </c>
      <c r="C10" s="28">
        <v>0.05</v>
      </c>
      <c r="D10" s="28">
        <v>0.03</v>
      </c>
      <c r="E10" s="28">
        <v>0.05</v>
      </c>
      <c r="F10" s="28">
        <v>0.05</v>
      </c>
    </row>
    <row r="11" spans="1:7">
      <c r="A11" s="28" t="s">
        <v>129</v>
      </c>
      <c r="B11" s="28">
        <v>0.05</v>
      </c>
      <c r="C11" s="28">
        <v>0.05</v>
      </c>
      <c r="D11" s="28">
        <v>0.05</v>
      </c>
      <c r="E11" s="28">
        <v>0.05</v>
      </c>
      <c r="F11" s="28">
        <v>0.05</v>
      </c>
    </row>
    <row r="12" spans="1:7">
      <c r="A12" s="28" t="s">
        <v>130</v>
      </c>
      <c r="B12" s="28">
        <v>0.12</v>
      </c>
      <c r="C12" s="28">
        <v>0.12</v>
      </c>
      <c r="D12" s="28">
        <v>0.12</v>
      </c>
      <c r="E12" s="28">
        <v>0.12</v>
      </c>
      <c r="F12" s="28">
        <v>0.12</v>
      </c>
    </row>
    <row r="16" spans="1:7" ht="22.5">
      <c r="G16" s="55"/>
    </row>
    <row r="17" spans="1:24" ht="22.5">
      <c r="A17" s="111" t="s">
        <v>133</v>
      </c>
      <c r="B17" s="112"/>
      <c r="C17" s="112"/>
      <c r="D17" s="113"/>
      <c r="E17" s="46"/>
      <c r="F17" s="111" t="s">
        <v>137</v>
      </c>
      <c r="G17" s="112"/>
      <c r="H17" s="112"/>
      <c r="I17" s="113"/>
      <c r="J17" s="45"/>
      <c r="K17" s="111" t="s">
        <v>141</v>
      </c>
      <c r="L17" s="112"/>
      <c r="M17" s="112"/>
      <c r="N17" s="113"/>
      <c r="O17" s="45"/>
      <c r="P17" s="111" t="s">
        <v>140</v>
      </c>
      <c r="Q17" s="112"/>
      <c r="R17" s="112"/>
      <c r="S17" s="113"/>
      <c r="T17" s="53"/>
      <c r="U17" s="111" t="s">
        <v>142</v>
      </c>
      <c r="V17" s="112"/>
      <c r="W17" s="112"/>
      <c r="X17" s="113"/>
    </row>
    <row r="18" spans="1:24" ht="20.25">
      <c r="A18" s="56" t="s">
        <v>131</v>
      </c>
      <c r="B18" s="57" t="s">
        <v>134</v>
      </c>
      <c r="C18" s="57" t="s">
        <v>9</v>
      </c>
      <c r="D18" s="57" t="s">
        <v>135</v>
      </c>
      <c r="E18" s="44"/>
      <c r="F18" s="56" t="s">
        <v>131</v>
      </c>
      <c r="G18" s="57" t="s">
        <v>134</v>
      </c>
      <c r="H18" s="57" t="s">
        <v>9</v>
      </c>
      <c r="I18" s="57" t="s">
        <v>135</v>
      </c>
      <c r="J18" s="44"/>
      <c r="K18" s="56" t="s">
        <v>131</v>
      </c>
      <c r="L18" s="57" t="s">
        <v>134</v>
      </c>
      <c r="M18" s="57" t="s">
        <v>9</v>
      </c>
      <c r="N18" s="57" t="s">
        <v>135</v>
      </c>
      <c r="O18" s="44"/>
      <c r="P18" s="56" t="s">
        <v>131</v>
      </c>
      <c r="Q18" s="57" t="s">
        <v>134</v>
      </c>
      <c r="R18" s="57" t="s">
        <v>9</v>
      </c>
      <c r="S18" s="57" t="s">
        <v>135</v>
      </c>
      <c r="T18" s="54"/>
      <c r="U18" s="56" t="s">
        <v>131</v>
      </c>
      <c r="V18" s="57" t="s">
        <v>134</v>
      </c>
      <c r="W18" s="57" t="s">
        <v>9</v>
      </c>
      <c r="X18" s="57" t="s">
        <v>135</v>
      </c>
    </row>
    <row r="19" spans="1:24">
      <c r="A19" s="58" t="s">
        <v>121</v>
      </c>
      <c r="B19" s="58">
        <v>2349</v>
      </c>
      <c r="C19" s="58">
        <f t="shared" ref="C19:C28" si="0">B19*B3</f>
        <v>281.88</v>
      </c>
      <c r="D19" s="58">
        <v>4085</v>
      </c>
      <c r="E19" s="43"/>
      <c r="F19" s="58" t="s">
        <v>121</v>
      </c>
      <c r="G19" s="58">
        <v>2717</v>
      </c>
      <c r="H19" s="58">
        <f t="shared" ref="H19:H28" si="1">G19*C3</f>
        <v>326.03999999999996</v>
      </c>
      <c r="I19" s="58">
        <v>559</v>
      </c>
      <c r="J19" s="43"/>
      <c r="K19" s="58" t="s">
        <v>121</v>
      </c>
      <c r="L19" s="58">
        <v>150</v>
      </c>
      <c r="M19" s="58">
        <f>L19*E3</f>
        <v>18</v>
      </c>
      <c r="N19" s="58">
        <v>0</v>
      </c>
      <c r="O19" s="43"/>
      <c r="P19" s="58" t="s">
        <v>121</v>
      </c>
      <c r="Q19" s="58">
        <v>100</v>
      </c>
      <c r="R19" s="58">
        <f t="shared" ref="R19:R28" si="2">Q19*D3</f>
        <v>12</v>
      </c>
      <c r="S19" s="58">
        <v>0</v>
      </c>
      <c r="T19" s="42"/>
      <c r="U19" s="58" t="s">
        <v>121</v>
      </c>
      <c r="V19" s="58">
        <v>0</v>
      </c>
      <c r="W19" s="58">
        <f t="shared" ref="W19:W28" si="3">V19*F3</f>
        <v>0</v>
      </c>
      <c r="X19" s="58">
        <v>0</v>
      </c>
    </row>
    <row r="20" spans="1:24">
      <c r="A20" s="58" t="s">
        <v>122</v>
      </c>
      <c r="B20" s="58">
        <v>1530</v>
      </c>
      <c r="C20" s="58">
        <f t="shared" si="0"/>
        <v>76.5</v>
      </c>
      <c r="D20" s="58">
        <v>0</v>
      </c>
      <c r="E20" s="43"/>
      <c r="F20" s="58" t="s">
        <v>122</v>
      </c>
      <c r="G20" s="58">
        <v>40</v>
      </c>
      <c r="H20" s="58">
        <f t="shared" si="1"/>
        <v>2</v>
      </c>
      <c r="I20" s="58">
        <v>0</v>
      </c>
      <c r="J20" s="43"/>
      <c r="K20" s="58" t="s">
        <v>122</v>
      </c>
      <c r="L20" s="58">
        <v>100</v>
      </c>
      <c r="M20" s="58">
        <f t="shared" ref="M20:M28" si="4">L20*E4</f>
        <v>5</v>
      </c>
      <c r="N20" s="58">
        <v>0</v>
      </c>
      <c r="O20" s="43"/>
      <c r="P20" s="58" t="s">
        <v>122</v>
      </c>
      <c r="Q20" s="58">
        <v>1200</v>
      </c>
      <c r="R20" s="58">
        <f t="shared" si="2"/>
        <v>60</v>
      </c>
      <c r="S20" s="58">
        <v>0</v>
      </c>
      <c r="T20" s="42"/>
      <c r="U20" s="58" t="s">
        <v>122</v>
      </c>
      <c r="V20" s="58">
        <v>1200</v>
      </c>
      <c r="W20" s="58">
        <f t="shared" si="3"/>
        <v>36</v>
      </c>
      <c r="X20" s="58">
        <v>0</v>
      </c>
    </row>
    <row r="21" spans="1:24">
      <c r="A21" s="58" t="s">
        <v>123</v>
      </c>
      <c r="B21" s="58">
        <v>215</v>
      </c>
      <c r="C21" s="58">
        <f t="shared" si="0"/>
        <v>10.75</v>
      </c>
      <c r="D21" s="58">
        <v>0</v>
      </c>
      <c r="E21" s="43"/>
      <c r="F21" s="58" t="s">
        <v>123</v>
      </c>
      <c r="G21" s="58">
        <v>110</v>
      </c>
      <c r="H21" s="58">
        <f t="shared" si="1"/>
        <v>13.2</v>
      </c>
      <c r="I21" s="58">
        <v>0</v>
      </c>
      <c r="J21" s="43"/>
      <c r="K21" s="58" t="s">
        <v>123</v>
      </c>
      <c r="L21" s="58">
        <v>0</v>
      </c>
      <c r="M21" s="58">
        <f t="shared" si="4"/>
        <v>0</v>
      </c>
      <c r="N21" s="58">
        <v>0</v>
      </c>
      <c r="O21" s="43"/>
      <c r="P21" s="58" t="s">
        <v>123</v>
      </c>
      <c r="Q21" s="58">
        <v>0</v>
      </c>
      <c r="R21" s="58">
        <f t="shared" si="2"/>
        <v>0</v>
      </c>
      <c r="S21" s="58">
        <v>0</v>
      </c>
      <c r="T21" s="42"/>
      <c r="U21" s="58" t="s">
        <v>123</v>
      </c>
      <c r="V21" s="58">
        <v>0</v>
      </c>
      <c r="W21" s="58">
        <f t="shared" si="3"/>
        <v>0</v>
      </c>
      <c r="X21" s="58">
        <v>0</v>
      </c>
    </row>
    <row r="22" spans="1:24">
      <c r="A22" s="58" t="s">
        <v>124</v>
      </c>
      <c r="B22" s="58">
        <v>400</v>
      </c>
      <c r="C22" s="58">
        <f t="shared" si="0"/>
        <v>14.000000000000002</v>
      </c>
      <c r="D22" s="58">
        <v>0</v>
      </c>
      <c r="E22" s="43"/>
      <c r="F22" s="58" t="s">
        <v>124</v>
      </c>
      <c r="G22" s="58">
        <v>0</v>
      </c>
      <c r="H22" s="58">
        <f t="shared" si="1"/>
        <v>0</v>
      </c>
      <c r="I22" s="58">
        <v>0</v>
      </c>
      <c r="J22" s="43"/>
      <c r="K22" s="58" t="s">
        <v>124</v>
      </c>
      <c r="L22" s="58">
        <v>1200</v>
      </c>
      <c r="M22" s="58">
        <f t="shared" si="4"/>
        <v>42.000000000000007</v>
      </c>
      <c r="N22" s="58">
        <v>0</v>
      </c>
      <c r="O22" s="43"/>
      <c r="P22" s="58" t="s">
        <v>124</v>
      </c>
      <c r="Q22" s="58">
        <v>4000</v>
      </c>
      <c r="R22" s="58">
        <f t="shared" si="2"/>
        <v>140</v>
      </c>
      <c r="S22" s="58">
        <v>0</v>
      </c>
      <c r="T22" s="42"/>
      <c r="U22" s="58" t="s">
        <v>124</v>
      </c>
      <c r="V22" s="58">
        <v>4500</v>
      </c>
      <c r="W22" s="58">
        <f t="shared" si="3"/>
        <v>135</v>
      </c>
      <c r="X22" s="58">
        <v>0</v>
      </c>
    </row>
    <row r="23" spans="1:24">
      <c r="A23" s="58" t="s">
        <v>125</v>
      </c>
      <c r="B23" s="58">
        <v>0</v>
      </c>
      <c r="C23" s="58">
        <f t="shared" si="0"/>
        <v>0</v>
      </c>
      <c r="D23" s="58">
        <v>0</v>
      </c>
      <c r="E23" s="43"/>
      <c r="F23" s="58" t="s">
        <v>125</v>
      </c>
      <c r="G23" s="58">
        <v>0</v>
      </c>
      <c r="H23" s="58">
        <f t="shared" si="1"/>
        <v>0</v>
      </c>
      <c r="I23" s="58">
        <v>0</v>
      </c>
      <c r="J23" s="43"/>
      <c r="K23" s="58" t="s">
        <v>125</v>
      </c>
      <c r="L23" s="58">
        <v>1000</v>
      </c>
      <c r="M23" s="58">
        <f t="shared" si="4"/>
        <v>35</v>
      </c>
      <c r="N23" s="58">
        <v>0</v>
      </c>
      <c r="O23" s="43"/>
      <c r="P23" s="58" t="s">
        <v>125</v>
      </c>
      <c r="Q23" s="58">
        <v>0</v>
      </c>
      <c r="R23" s="58">
        <f t="shared" si="2"/>
        <v>0</v>
      </c>
      <c r="S23" s="58">
        <v>0</v>
      </c>
      <c r="T23" s="42"/>
      <c r="U23" s="58" t="s">
        <v>125</v>
      </c>
      <c r="V23" s="58">
        <v>0</v>
      </c>
      <c r="W23" s="58">
        <f t="shared" si="3"/>
        <v>0</v>
      </c>
      <c r="X23" s="58">
        <v>0</v>
      </c>
    </row>
    <row r="24" spans="1:24">
      <c r="A24" s="58" t="s">
        <v>126</v>
      </c>
      <c r="B24" s="58">
        <v>0</v>
      </c>
      <c r="C24" s="58">
        <f t="shared" si="0"/>
        <v>0</v>
      </c>
      <c r="D24" s="58">
        <v>0</v>
      </c>
      <c r="E24" s="43"/>
      <c r="F24" s="58" t="s">
        <v>126</v>
      </c>
      <c r="G24" s="58">
        <v>0</v>
      </c>
      <c r="H24" s="58">
        <f t="shared" si="1"/>
        <v>0</v>
      </c>
      <c r="I24" s="58">
        <v>0</v>
      </c>
      <c r="J24" s="43"/>
      <c r="K24" s="58" t="s">
        <v>126</v>
      </c>
      <c r="L24" s="58">
        <v>600</v>
      </c>
      <c r="M24" s="58">
        <f t="shared" si="4"/>
        <v>72</v>
      </c>
      <c r="N24" s="58">
        <v>3000</v>
      </c>
      <c r="O24" s="43"/>
      <c r="P24" s="58" t="s">
        <v>126</v>
      </c>
      <c r="Q24" s="58">
        <v>0</v>
      </c>
      <c r="R24" s="58">
        <f t="shared" si="2"/>
        <v>0</v>
      </c>
      <c r="S24" s="58">
        <v>0</v>
      </c>
      <c r="T24" s="42"/>
      <c r="U24" s="58" t="s">
        <v>126</v>
      </c>
      <c r="V24" s="58">
        <v>0</v>
      </c>
      <c r="W24" s="58">
        <f t="shared" si="3"/>
        <v>0</v>
      </c>
      <c r="X24" s="58">
        <v>0</v>
      </c>
    </row>
    <row r="25" spans="1:24">
      <c r="A25" s="58" t="s">
        <v>127</v>
      </c>
      <c r="B25" s="58">
        <v>0</v>
      </c>
      <c r="C25" s="58">
        <f t="shared" si="0"/>
        <v>0</v>
      </c>
      <c r="D25" s="58">
        <v>0</v>
      </c>
      <c r="E25" s="43"/>
      <c r="F25" s="58" t="s">
        <v>127</v>
      </c>
      <c r="G25" s="58">
        <v>0</v>
      </c>
      <c r="H25" s="58">
        <f t="shared" si="1"/>
        <v>0</v>
      </c>
      <c r="I25" s="58">
        <v>0</v>
      </c>
      <c r="J25" s="43"/>
      <c r="K25" s="58" t="s">
        <v>127</v>
      </c>
      <c r="L25" s="58">
        <v>0</v>
      </c>
      <c r="M25" s="58">
        <f t="shared" si="4"/>
        <v>0</v>
      </c>
      <c r="N25" s="58">
        <v>0</v>
      </c>
      <c r="O25" s="43"/>
      <c r="P25" s="58" t="s">
        <v>127</v>
      </c>
      <c r="Q25" s="58">
        <v>5000</v>
      </c>
      <c r="R25" s="58">
        <f t="shared" si="2"/>
        <v>150</v>
      </c>
      <c r="S25" s="58">
        <v>9000</v>
      </c>
      <c r="T25" s="42"/>
      <c r="U25" s="58" t="s">
        <v>127</v>
      </c>
      <c r="V25" s="58">
        <v>3000</v>
      </c>
      <c r="W25" s="58">
        <f t="shared" si="3"/>
        <v>90</v>
      </c>
      <c r="X25" s="58">
        <v>5400</v>
      </c>
    </row>
    <row r="26" spans="1:24">
      <c r="A26" s="58" t="s">
        <v>128</v>
      </c>
      <c r="B26" s="58">
        <v>0</v>
      </c>
      <c r="C26" s="58">
        <f t="shared" si="0"/>
        <v>0</v>
      </c>
      <c r="D26" s="58">
        <v>0</v>
      </c>
      <c r="E26" s="43"/>
      <c r="F26" s="58" t="s">
        <v>128</v>
      </c>
      <c r="G26" s="58">
        <v>0</v>
      </c>
      <c r="H26" s="58">
        <f t="shared" si="1"/>
        <v>0</v>
      </c>
      <c r="I26" s="58">
        <v>0</v>
      </c>
      <c r="J26" s="43"/>
      <c r="K26" s="58" t="s">
        <v>128</v>
      </c>
      <c r="L26" s="58">
        <v>0</v>
      </c>
      <c r="M26" s="58">
        <f t="shared" si="4"/>
        <v>0</v>
      </c>
      <c r="N26" s="58">
        <v>0</v>
      </c>
      <c r="O26" s="43"/>
      <c r="P26" s="58" t="s">
        <v>128</v>
      </c>
      <c r="Q26" s="58">
        <v>0</v>
      </c>
      <c r="R26" s="58">
        <f t="shared" si="2"/>
        <v>0</v>
      </c>
      <c r="S26" s="58">
        <v>0</v>
      </c>
      <c r="T26" s="42"/>
      <c r="U26" s="58" t="s">
        <v>128</v>
      </c>
      <c r="V26" s="58">
        <v>0</v>
      </c>
      <c r="W26" s="58">
        <f t="shared" si="3"/>
        <v>0</v>
      </c>
      <c r="X26" s="58">
        <v>0</v>
      </c>
    </row>
    <row r="27" spans="1:24">
      <c r="A27" s="58" t="s">
        <v>129</v>
      </c>
      <c r="B27" s="58">
        <v>0</v>
      </c>
      <c r="C27" s="58">
        <f t="shared" si="0"/>
        <v>0</v>
      </c>
      <c r="D27" s="58">
        <v>0</v>
      </c>
      <c r="E27" s="43"/>
      <c r="F27" s="58" t="s">
        <v>129</v>
      </c>
      <c r="G27" s="58">
        <v>200</v>
      </c>
      <c r="H27" s="58">
        <f t="shared" si="1"/>
        <v>10</v>
      </c>
      <c r="I27" s="58">
        <v>400</v>
      </c>
      <c r="J27" s="43"/>
      <c r="K27" s="58" t="s">
        <v>129</v>
      </c>
      <c r="L27" s="58">
        <v>0</v>
      </c>
      <c r="M27" s="58">
        <f t="shared" si="4"/>
        <v>0</v>
      </c>
      <c r="N27" s="58">
        <v>0</v>
      </c>
      <c r="O27" s="43"/>
      <c r="P27" s="58" t="s">
        <v>129</v>
      </c>
      <c r="Q27" s="58">
        <v>0</v>
      </c>
      <c r="R27" s="58">
        <f t="shared" si="2"/>
        <v>0</v>
      </c>
      <c r="S27" s="58">
        <v>0</v>
      </c>
      <c r="T27" s="42"/>
      <c r="U27" s="58" t="s">
        <v>129</v>
      </c>
      <c r="V27" s="58">
        <v>0</v>
      </c>
      <c r="W27" s="58">
        <f t="shared" si="3"/>
        <v>0</v>
      </c>
      <c r="X27" s="58">
        <v>0</v>
      </c>
    </row>
    <row r="28" spans="1:24">
      <c r="A28" s="58" t="s">
        <v>130</v>
      </c>
      <c r="B28" s="58">
        <v>0</v>
      </c>
      <c r="C28" s="58">
        <f t="shared" si="0"/>
        <v>0</v>
      </c>
      <c r="D28" s="58">
        <v>0</v>
      </c>
      <c r="E28" s="43"/>
      <c r="F28" s="58" t="s">
        <v>130</v>
      </c>
      <c r="G28" s="58">
        <v>0</v>
      </c>
      <c r="H28" s="58">
        <f t="shared" si="1"/>
        <v>0</v>
      </c>
      <c r="I28" s="58">
        <v>0</v>
      </c>
      <c r="J28" s="43"/>
      <c r="K28" s="58" t="s">
        <v>130</v>
      </c>
      <c r="L28" s="58">
        <v>0</v>
      </c>
      <c r="M28" s="58">
        <f t="shared" si="4"/>
        <v>0</v>
      </c>
      <c r="N28" s="58">
        <v>0</v>
      </c>
      <c r="O28" s="43"/>
      <c r="P28" s="58" t="s">
        <v>130</v>
      </c>
      <c r="Q28" s="58">
        <v>0</v>
      </c>
      <c r="R28" s="58">
        <f t="shared" si="2"/>
        <v>0</v>
      </c>
      <c r="S28" s="58">
        <v>0</v>
      </c>
      <c r="T28" s="42"/>
      <c r="U28" s="58" t="s">
        <v>130</v>
      </c>
      <c r="V28" s="58">
        <v>0</v>
      </c>
      <c r="W28" s="58">
        <f t="shared" si="3"/>
        <v>0</v>
      </c>
      <c r="X28" s="58">
        <v>0</v>
      </c>
    </row>
    <row r="29" spans="1:24">
      <c r="A29" s="59" t="s">
        <v>138</v>
      </c>
      <c r="B29" s="59">
        <f>SUM(B19:B28)</f>
        <v>4494</v>
      </c>
      <c r="C29" s="59">
        <f>SUM(C19:C28)</f>
        <v>383.13</v>
      </c>
      <c r="D29" s="59">
        <f>SUM(D19:D28)</f>
        <v>4085</v>
      </c>
      <c r="E29" s="47"/>
      <c r="F29" s="59" t="s">
        <v>138</v>
      </c>
      <c r="G29" s="59">
        <f>SUM(G19:G28)</f>
        <v>3067</v>
      </c>
      <c r="H29" s="59">
        <f>SUM(H19:H28)</f>
        <v>351.23999999999995</v>
      </c>
      <c r="I29" s="59">
        <f>SUM(I19:I28)</f>
        <v>959</v>
      </c>
      <c r="J29" s="47"/>
      <c r="K29" s="59" t="s">
        <v>138</v>
      </c>
      <c r="L29" s="59">
        <f>SUM(L19:L28)</f>
        <v>3050</v>
      </c>
      <c r="M29" s="59">
        <f>SUM(M19:M28)</f>
        <v>172</v>
      </c>
      <c r="N29" s="59">
        <f>SUM(N19:N28)</f>
        <v>3000</v>
      </c>
      <c r="O29" s="47"/>
      <c r="P29" s="59" t="s">
        <v>138</v>
      </c>
      <c r="Q29" s="59">
        <f>SUM(Q19:Q28)</f>
        <v>10300</v>
      </c>
      <c r="R29" s="59">
        <f>SUM(R19:R28)</f>
        <v>362</v>
      </c>
      <c r="S29" s="59">
        <f>SUM(S19:S28)</f>
        <v>9000</v>
      </c>
      <c r="T29" s="42"/>
      <c r="U29" s="59" t="s">
        <v>138</v>
      </c>
      <c r="V29" s="59">
        <f>SUM(V19:V28)</f>
        <v>8700</v>
      </c>
      <c r="W29" s="59">
        <f>SUM(W19:W28)</f>
        <v>261</v>
      </c>
      <c r="X29" s="59">
        <f>SUM(X19:X28)</f>
        <v>5400</v>
      </c>
    </row>
    <row r="30" spans="1:24">
      <c r="A30" s="59" t="s">
        <v>139</v>
      </c>
      <c r="B30" s="118">
        <f>B29-C29-D29</f>
        <v>25.869999999999891</v>
      </c>
      <c r="C30" s="118"/>
      <c r="D30" s="118"/>
      <c r="E30" s="49"/>
      <c r="F30" s="59" t="s">
        <v>139</v>
      </c>
      <c r="G30" s="118">
        <f>G29-H29-I29</f>
        <v>1756.7600000000002</v>
      </c>
      <c r="H30" s="118"/>
      <c r="I30" s="118"/>
      <c r="J30" s="48"/>
      <c r="K30" s="59" t="s">
        <v>139</v>
      </c>
      <c r="L30" s="114">
        <f>L29-M29-N29</f>
        <v>-122</v>
      </c>
      <c r="M30" s="115"/>
      <c r="N30" s="116"/>
      <c r="O30" s="48"/>
      <c r="P30" s="59" t="s">
        <v>139</v>
      </c>
      <c r="Q30" s="114">
        <f>Q29-R29-S29</f>
        <v>938</v>
      </c>
      <c r="R30" s="115"/>
      <c r="S30" s="116"/>
      <c r="T30" s="42"/>
      <c r="U30" s="59" t="s">
        <v>139</v>
      </c>
      <c r="V30" s="114">
        <f>V29-W29-X29</f>
        <v>3039</v>
      </c>
      <c r="W30" s="115"/>
      <c r="X30" s="116"/>
    </row>
    <row r="31" spans="1:24">
      <c r="U31" s="42"/>
      <c r="V31" s="42"/>
      <c r="W31" s="42"/>
      <c r="X31" s="42"/>
    </row>
    <row r="32" spans="1:24">
      <c r="A32" s="43"/>
      <c r="B32" s="43"/>
      <c r="C32" s="43"/>
      <c r="D32" s="43"/>
      <c r="E32" s="43"/>
      <c r="P32" s="43"/>
      <c r="Q32" s="43"/>
      <c r="R32" s="43"/>
      <c r="S32" s="43"/>
      <c r="T32" s="43"/>
      <c r="U32" s="43"/>
      <c r="V32" s="43"/>
      <c r="W32" s="43"/>
      <c r="X32" s="43"/>
    </row>
    <row r="33" spans="1:24">
      <c r="A33" s="43"/>
      <c r="B33" s="43"/>
      <c r="C33" s="43"/>
      <c r="D33" s="43"/>
      <c r="E33" s="43"/>
      <c r="P33" s="43"/>
      <c r="Q33" s="43"/>
      <c r="R33" s="43"/>
      <c r="S33" s="43"/>
      <c r="T33" s="43"/>
      <c r="U33" s="43"/>
      <c r="V33" s="43"/>
      <c r="W33" s="43"/>
      <c r="X33" s="43"/>
    </row>
    <row r="34" spans="1:24">
      <c r="A34" s="43"/>
      <c r="B34" s="43"/>
      <c r="C34" s="43"/>
      <c r="D34" s="43"/>
      <c r="E34" s="43"/>
      <c r="P34" s="43"/>
      <c r="Q34" s="43"/>
      <c r="R34" s="43"/>
      <c r="S34" s="43"/>
      <c r="T34" s="43"/>
      <c r="U34" s="43"/>
      <c r="V34" s="43"/>
      <c r="W34" s="43"/>
      <c r="X34" s="43"/>
    </row>
  </sheetData>
  <mergeCells count="11">
    <mergeCell ref="Q30:S30"/>
    <mergeCell ref="V30:X30"/>
    <mergeCell ref="A1:F1"/>
    <mergeCell ref="A17:D17"/>
    <mergeCell ref="F17:I17"/>
    <mergeCell ref="K17:N17"/>
    <mergeCell ref="P17:S17"/>
    <mergeCell ref="U17:X17"/>
    <mergeCell ref="B30:D30"/>
    <mergeCell ref="G30:I30"/>
    <mergeCell ref="L30:N30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zoomScaleNormal="100" workbookViewId="0">
      <selection activeCell="L38" sqref="L38"/>
    </sheetView>
  </sheetViews>
  <sheetFormatPr defaultRowHeight="13.5" outlineLevelCol="1"/>
  <cols>
    <col min="5" max="5" width="13" bestFit="1" customWidth="1"/>
    <col min="23" max="27" width="9" customWidth="1" outlineLevel="1"/>
  </cols>
  <sheetData>
    <row r="1" spans="1:18" ht="22.5">
      <c r="A1" s="28"/>
      <c r="B1" s="119" t="s">
        <v>136</v>
      </c>
      <c r="C1" s="119"/>
      <c r="D1" s="119"/>
      <c r="E1" s="119"/>
      <c r="F1" s="119"/>
      <c r="G1" s="26"/>
    </row>
    <row r="2" spans="1:18" ht="20.25">
      <c r="A2" s="51" t="s">
        <v>132</v>
      </c>
      <c r="B2" s="52" t="s">
        <v>143</v>
      </c>
      <c r="C2" s="52" t="s">
        <v>144</v>
      </c>
      <c r="D2" s="52" t="s">
        <v>145</v>
      </c>
      <c r="E2" s="52" t="s">
        <v>146</v>
      </c>
      <c r="F2" s="52" t="s">
        <v>147</v>
      </c>
    </row>
    <row r="3" spans="1:18">
      <c r="A3" s="28" t="s">
        <v>121</v>
      </c>
      <c r="B3" s="28">
        <v>0.12</v>
      </c>
      <c r="C3" s="28">
        <v>0.12</v>
      </c>
      <c r="D3" s="28">
        <v>0.12</v>
      </c>
      <c r="E3" s="28">
        <v>0.12</v>
      </c>
      <c r="F3" s="28">
        <v>0.12</v>
      </c>
      <c r="N3" s="28" t="s">
        <v>62</v>
      </c>
      <c r="O3" s="28">
        <v>0.12</v>
      </c>
    </row>
    <row r="4" spans="1:18">
      <c r="A4" s="28" t="s">
        <v>122</v>
      </c>
      <c r="B4" s="28">
        <v>0.05</v>
      </c>
      <c r="C4" s="28">
        <v>0.05</v>
      </c>
      <c r="D4" s="28">
        <v>0.05</v>
      </c>
      <c r="E4" s="28">
        <v>0.05</v>
      </c>
      <c r="F4" s="28">
        <v>0.03</v>
      </c>
      <c r="N4" s="28" t="s">
        <v>36</v>
      </c>
      <c r="O4" s="28">
        <v>0.05</v>
      </c>
    </row>
    <row r="5" spans="1:18">
      <c r="A5" s="28" t="s">
        <v>123</v>
      </c>
      <c r="B5" s="28">
        <v>0.12</v>
      </c>
      <c r="C5" s="28">
        <v>0.12</v>
      </c>
      <c r="D5" s="28">
        <v>0.05</v>
      </c>
      <c r="E5" s="28">
        <v>0.12</v>
      </c>
      <c r="F5" s="28">
        <v>0.12</v>
      </c>
      <c r="N5" s="28" t="s">
        <v>29</v>
      </c>
      <c r="O5" s="28">
        <v>0.12</v>
      </c>
    </row>
    <row r="6" spans="1:18">
      <c r="A6" s="28" t="s">
        <v>124</v>
      </c>
      <c r="B6" s="28">
        <v>3.5000000000000003E-2</v>
      </c>
      <c r="C6" s="28">
        <v>3.5000000000000003E-2</v>
      </c>
      <c r="D6" s="28">
        <v>3.5000000000000003E-2</v>
      </c>
      <c r="E6" s="28">
        <v>3.5000000000000003E-2</v>
      </c>
      <c r="F6" s="28">
        <v>0.03</v>
      </c>
      <c r="N6" s="28" t="s">
        <v>45</v>
      </c>
      <c r="O6" s="28">
        <v>3.5000000000000003E-2</v>
      </c>
    </row>
    <row r="7" spans="1:18">
      <c r="A7" s="28" t="s">
        <v>125</v>
      </c>
      <c r="B7" s="28">
        <v>3.5000000000000003E-2</v>
      </c>
      <c r="C7" s="28">
        <v>3.5000000000000003E-2</v>
      </c>
      <c r="D7" s="28">
        <v>3.5000000000000003E-2</v>
      </c>
      <c r="E7" s="28">
        <v>3.5000000000000003E-2</v>
      </c>
      <c r="F7" s="28">
        <v>0.03</v>
      </c>
      <c r="N7" s="28" t="s">
        <v>25</v>
      </c>
      <c r="O7" s="28">
        <v>3.5000000000000003E-2</v>
      </c>
    </row>
    <row r="8" spans="1:18">
      <c r="A8" s="28" t="s">
        <v>126</v>
      </c>
      <c r="B8" s="28">
        <v>0.05</v>
      </c>
      <c r="C8" s="28">
        <v>0.05</v>
      </c>
      <c r="D8" s="28">
        <v>0.05</v>
      </c>
      <c r="E8" s="28">
        <v>0.12</v>
      </c>
      <c r="F8" s="28">
        <v>0.03</v>
      </c>
      <c r="N8" s="28" t="s">
        <v>103</v>
      </c>
      <c r="O8" s="28">
        <v>0.05</v>
      </c>
    </row>
    <row r="9" spans="1:18">
      <c r="A9" s="28" t="s">
        <v>127</v>
      </c>
      <c r="B9" s="28">
        <v>0.05</v>
      </c>
      <c r="C9" s="28">
        <v>0.05</v>
      </c>
      <c r="D9" s="28">
        <v>0.03</v>
      </c>
      <c r="E9" s="28">
        <v>0.12</v>
      </c>
      <c r="F9" s="28">
        <v>0.03</v>
      </c>
      <c r="N9" s="28" t="s">
        <v>127</v>
      </c>
      <c r="O9" s="28">
        <v>0.05</v>
      </c>
    </row>
    <row r="10" spans="1:18">
      <c r="A10" s="28" t="s">
        <v>128</v>
      </c>
      <c r="B10" s="28">
        <v>0.05</v>
      </c>
      <c r="C10" s="28">
        <v>0.05</v>
      </c>
      <c r="D10" s="28">
        <v>0.03</v>
      </c>
      <c r="E10" s="28">
        <v>0.05</v>
      </c>
      <c r="F10" s="28">
        <v>0.05</v>
      </c>
      <c r="N10" s="28" t="s">
        <v>104</v>
      </c>
      <c r="O10" s="28">
        <v>0.05</v>
      </c>
      <c r="R10">
        <v>15265</v>
      </c>
    </row>
    <row r="11" spans="1:18">
      <c r="A11" s="28" t="s">
        <v>129</v>
      </c>
      <c r="B11" s="28">
        <v>0.05</v>
      </c>
      <c r="C11" s="28">
        <v>0.05</v>
      </c>
      <c r="D11" s="28">
        <v>0.05</v>
      </c>
      <c r="E11" s="28">
        <v>0.05</v>
      </c>
      <c r="F11" s="28">
        <v>0.05</v>
      </c>
      <c r="N11" s="28" t="s">
        <v>60</v>
      </c>
      <c r="O11" s="28">
        <v>0.05</v>
      </c>
      <c r="R11" s="58">
        <v>2795</v>
      </c>
    </row>
    <row r="12" spans="1:18">
      <c r="A12" s="28" t="s">
        <v>130</v>
      </c>
      <c r="B12" s="28">
        <v>0.12</v>
      </c>
      <c r="C12" s="28">
        <v>0.12</v>
      </c>
      <c r="D12" s="28">
        <v>0.12</v>
      </c>
      <c r="E12" s="28">
        <v>0.12</v>
      </c>
      <c r="F12" s="28">
        <v>0.12</v>
      </c>
      <c r="N12" s="28" t="s">
        <v>84</v>
      </c>
      <c r="O12" s="28">
        <v>0.12</v>
      </c>
    </row>
    <row r="17" spans="1:24" ht="22.5">
      <c r="A17" s="117" t="s">
        <v>133</v>
      </c>
      <c r="B17" s="117"/>
      <c r="C17" s="117"/>
      <c r="D17" s="117"/>
      <c r="E17" s="46"/>
      <c r="F17" s="117" t="s">
        <v>137</v>
      </c>
      <c r="G17" s="117"/>
      <c r="H17" s="117"/>
      <c r="I17" s="117"/>
      <c r="J17" s="45"/>
      <c r="K17" s="111" t="s">
        <v>141</v>
      </c>
      <c r="L17" s="112"/>
      <c r="M17" s="112"/>
      <c r="N17" s="113"/>
      <c r="O17" s="45"/>
      <c r="P17" s="111" t="s">
        <v>140</v>
      </c>
      <c r="Q17" s="112"/>
      <c r="R17" s="112"/>
      <c r="S17" s="113"/>
      <c r="T17" s="41"/>
      <c r="U17" s="117" t="s">
        <v>142</v>
      </c>
      <c r="V17" s="117"/>
      <c r="W17" s="117"/>
      <c r="X17" s="117"/>
    </row>
    <row r="18" spans="1:24" ht="20.25">
      <c r="A18" s="56" t="s">
        <v>131</v>
      </c>
      <c r="B18" s="57" t="s">
        <v>134</v>
      </c>
      <c r="C18" s="57" t="s">
        <v>9</v>
      </c>
      <c r="D18" s="57" t="s">
        <v>135</v>
      </c>
      <c r="E18" s="44"/>
      <c r="F18" s="56" t="s">
        <v>131</v>
      </c>
      <c r="G18" s="57" t="s">
        <v>134</v>
      </c>
      <c r="H18" s="57" t="s">
        <v>9</v>
      </c>
      <c r="I18" s="57" t="s">
        <v>135</v>
      </c>
      <c r="J18" s="44"/>
      <c r="K18" s="56" t="s">
        <v>131</v>
      </c>
      <c r="L18" s="57" t="s">
        <v>134</v>
      </c>
      <c r="M18" s="57" t="s">
        <v>9</v>
      </c>
      <c r="N18" s="57" t="s">
        <v>135</v>
      </c>
      <c r="O18" s="44"/>
      <c r="P18" s="56" t="s">
        <v>131</v>
      </c>
      <c r="Q18" s="57" t="s">
        <v>134</v>
      </c>
      <c r="R18" s="57" t="s">
        <v>9</v>
      </c>
      <c r="S18" s="57" t="s">
        <v>135</v>
      </c>
      <c r="T18" s="24"/>
      <c r="U18" s="56" t="s">
        <v>131</v>
      </c>
      <c r="V18" s="57" t="s">
        <v>134</v>
      </c>
      <c r="W18" s="57" t="s">
        <v>9</v>
      </c>
      <c r="X18" s="57" t="s">
        <v>135</v>
      </c>
    </row>
    <row r="19" spans="1:24">
      <c r="A19" s="58" t="s">
        <v>121</v>
      </c>
      <c r="B19" s="58">
        <v>2581</v>
      </c>
      <c r="C19" s="58">
        <f t="shared" ref="C19:C28" si="0">B19*B3</f>
        <v>309.71999999999997</v>
      </c>
      <c r="D19" s="58">
        <v>5375</v>
      </c>
      <c r="E19" s="43"/>
      <c r="F19" s="58" t="s">
        <v>121</v>
      </c>
      <c r="G19" s="58">
        <v>5555</v>
      </c>
      <c r="H19" s="58">
        <f t="shared" ref="H19:H28" si="1">G19*C3</f>
        <v>666.6</v>
      </c>
      <c r="I19" s="58">
        <v>1720</v>
      </c>
      <c r="J19" s="43"/>
      <c r="K19" s="58" t="s">
        <v>121</v>
      </c>
      <c r="L19" s="58">
        <v>19197</v>
      </c>
      <c r="M19" s="58">
        <f>L19*E3</f>
        <v>2303.64</v>
      </c>
      <c r="N19" s="58">
        <v>18060</v>
      </c>
      <c r="O19" s="43"/>
      <c r="P19" s="58" t="s">
        <v>121</v>
      </c>
      <c r="Q19" s="58">
        <v>1240</v>
      </c>
      <c r="R19" s="58">
        <f t="shared" ref="R19:R28" si="2">Q19*D3</f>
        <v>148.79999999999998</v>
      </c>
      <c r="S19" s="58">
        <v>0</v>
      </c>
      <c r="U19" s="58" t="s">
        <v>121</v>
      </c>
      <c r="V19" s="58">
        <v>0</v>
      </c>
      <c r="W19" s="58">
        <f t="shared" ref="W19:W28" si="3">V19*F3</f>
        <v>0</v>
      </c>
      <c r="X19" s="58">
        <v>0</v>
      </c>
    </row>
    <row r="20" spans="1:24">
      <c r="A20" s="58" t="s">
        <v>122</v>
      </c>
      <c r="B20" s="58">
        <v>460</v>
      </c>
      <c r="C20" s="58">
        <f t="shared" si="0"/>
        <v>23</v>
      </c>
      <c r="D20" s="58">
        <v>0</v>
      </c>
      <c r="E20" s="43"/>
      <c r="F20" s="58" t="s">
        <v>122</v>
      </c>
      <c r="G20" s="58">
        <v>40</v>
      </c>
      <c r="H20" s="58">
        <f t="shared" si="1"/>
        <v>2</v>
      </c>
      <c r="I20" s="58">
        <v>0</v>
      </c>
      <c r="J20" s="43"/>
      <c r="K20" s="58" t="s">
        <v>122</v>
      </c>
      <c r="L20" s="58">
        <v>3895</v>
      </c>
      <c r="M20" s="58">
        <f t="shared" ref="M20:M28" si="4">L20*E4</f>
        <v>194.75</v>
      </c>
      <c r="N20" s="58">
        <v>100</v>
      </c>
      <c r="O20" s="43"/>
      <c r="P20" s="58" t="s">
        <v>122</v>
      </c>
      <c r="Q20" s="58">
        <v>1000</v>
      </c>
      <c r="R20" s="58">
        <f t="shared" si="2"/>
        <v>50</v>
      </c>
      <c r="S20" s="58">
        <v>0</v>
      </c>
      <c r="U20" s="58" t="s">
        <v>122</v>
      </c>
      <c r="V20" s="58">
        <v>0</v>
      </c>
      <c r="W20" s="58">
        <f t="shared" si="3"/>
        <v>0</v>
      </c>
      <c r="X20" s="58">
        <v>0</v>
      </c>
    </row>
    <row r="21" spans="1:24">
      <c r="A21" s="58" t="s">
        <v>123</v>
      </c>
      <c r="B21" s="58">
        <v>110</v>
      </c>
      <c r="C21" s="58">
        <f t="shared" si="0"/>
        <v>13.2</v>
      </c>
      <c r="D21" s="58">
        <v>0</v>
      </c>
      <c r="E21" s="43"/>
      <c r="F21" s="58" t="s">
        <v>123</v>
      </c>
      <c r="G21" s="58">
        <v>0</v>
      </c>
      <c r="H21" s="58">
        <f t="shared" si="1"/>
        <v>0</v>
      </c>
      <c r="I21" s="58">
        <v>0</v>
      </c>
      <c r="J21" s="43"/>
      <c r="K21" s="58" t="s">
        <v>123</v>
      </c>
      <c r="L21" s="58">
        <v>515</v>
      </c>
      <c r="M21" s="58">
        <f t="shared" si="4"/>
        <v>61.8</v>
      </c>
      <c r="N21" s="58">
        <v>600</v>
      </c>
      <c r="O21" s="43"/>
      <c r="P21" s="58" t="s">
        <v>123</v>
      </c>
      <c r="Q21" s="58">
        <v>0</v>
      </c>
      <c r="R21" s="58">
        <f t="shared" si="2"/>
        <v>0</v>
      </c>
      <c r="S21" s="58">
        <v>0</v>
      </c>
      <c r="U21" s="58" t="s">
        <v>123</v>
      </c>
      <c r="V21" s="58">
        <v>0</v>
      </c>
      <c r="W21" s="58">
        <f t="shared" si="3"/>
        <v>0</v>
      </c>
      <c r="X21" s="58">
        <v>0</v>
      </c>
    </row>
    <row r="22" spans="1:24">
      <c r="A22" s="58" t="s">
        <v>124</v>
      </c>
      <c r="B22" s="58">
        <v>800</v>
      </c>
      <c r="C22" s="58">
        <f t="shared" si="0"/>
        <v>28.000000000000004</v>
      </c>
      <c r="D22" s="58">
        <v>0</v>
      </c>
      <c r="E22" s="43"/>
      <c r="F22" s="58" t="s">
        <v>124</v>
      </c>
      <c r="G22" s="58">
        <v>0</v>
      </c>
      <c r="H22" s="58">
        <f t="shared" si="1"/>
        <v>0</v>
      </c>
      <c r="I22" s="58">
        <v>0</v>
      </c>
      <c r="J22" s="43"/>
      <c r="K22" s="58" t="s">
        <v>124</v>
      </c>
      <c r="L22" s="58">
        <v>6300</v>
      </c>
      <c r="M22" s="58">
        <f t="shared" si="4"/>
        <v>220.50000000000003</v>
      </c>
      <c r="N22" s="58">
        <v>6200</v>
      </c>
      <c r="O22" s="43"/>
      <c r="P22" s="58" t="s">
        <v>124</v>
      </c>
      <c r="Q22" s="58">
        <v>2000</v>
      </c>
      <c r="R22" s="58">
        <f t="shared" si="2"/>
        <v>70</v>
      </c>
      <c r="S22" s="58">
        <v>2000</v>
      </c>
      <c r="U22" s="58" t="s">
        <v>124</v>
      </c>
      <c r="V22" s="58">
        <v>0</v>
      </c>
      <c r="W22" s="58">
        <f t="shared" si="3"/>
        <v>0</v>
      </c>
      <c r="X22" s="58">
        <v>0</v>
      </c>
    </row>
    <row r="23" spans="1:24">
      <c r="A23" s="58" t="s">
        <v>125</v>
      </c>
      <c r="B23" s="58">
        <v>0</v>
      </c>
      <c r="C23" s="58">
        <f t="shared" si="0"/>
        <v>0</v>
      </c>
      <c r="D23" s="58">
        <v>0</v>
      </c>
      <c r="E23" s="43"/>
      <c r="F23" s="58" t="s">
        <v>125</v>
      </c>
      <c r="G23" s="58">
        <v>0</v>
      </c>
      <c r="H23" s="58">
        <f t="shared" si="1"/>
        <v>0</v>
      </c>
      <c r="I23" s="58">
        <v>0</v>
      </c>
      <c r="J23" s="43"/>
      <c r="K23" s="58" t="s">
        <v>125</v>
      </c>
      <c r="L23" s="58">
        <v>0</v>
      </c>
      <c r="M23" s="58">
        <f t="shared" si="4"/>
        <v>0</v>
      </c>
      <c r="N23" s="58">
        <v>0</v>
      </c>
      <c r="O23" s="43"/>
      <c r="P23" s="58" t="s">
        <v>125</v>
      </c>
      <c r="Q23" s="58">
        <v>0</v>
      </c>
      <c r="R23" s="58">
        <f t="shared" si="2"/>
        <v>0</v>
      </c>
      <c r="S23" s="58">
        <v>0</v>
      </c>
      <c r="U23" s="58" t="s">
        <v>125</v>
      </c>
      <c r="V23" s="58">
        <v>0</v>
      </c>
      <c r="W23" s="58">
        <f t="shared" si="3"/>
        <v>0</v>
      </c>
      <c r="X23" s="58">
        <v>0</v>
      </c>
    </row>
    <row r="24" spans="1:24">
      <c r="A24" s="58" t="s">
        <v>126</v>
      </c>
      <c r="B24" s="58">
        <v>0</v>
      </c>
      <c r="C24" s="58">
        <f t="shared" si="0"/>
        <v>0</v>
      </c>
      <c r="D24" s="58">
        <v>0</v>
      </c>
      <c r="E24" s="43"/>
      <c r="F24" s="58" t="s">
        <v>126</v>
      </c>
      <c r="G24" s="58">
        <v>0</v>
      </c>
      <c r="H24" s="58">
        <f t="shared" si="1"/>
        <v>0</v>
      </c>
      <c r="I24" s="58">
        <v>0</v>
      </c>
      <c r="J24" s="43"/>
      <c r="K24" s="58" t="s">
        <v>126</v>
      </c>
      <c r="L24" s="58">
        <v>100</v>
      </c>
      <c r="M24" s="58">
        <f t="shared" si="4"/>
        <v>12</v>
      </c>
      <c r="N24" s="58">
        <v>0</v>
      </c>
      <c r="O24" s="43"/>
      <c r="P24" s="58" t="s">
        <v>126</v>
      </c>
      <c r="Q24" s="58">
        <v>0</v>
      </c>
      <c r="R24" s="58">
        <f t="shared" si="2"/>
        <v>0</v>
      </c>
      <c r="S24" s="58">
        <v>0</v>
      </c>
      <c r="U24" s="58" t="s">
        <v>126</v>
      </c>
      <c r="V24" s="58">
        <v>0</v>
      </c>
      <c r="W24" s="58">
        <f t="shared" si="3"/>
        <v>0</v>
      </c>
      <c r="X24" s="58">
        <v>0</v>
      </c>
    </row>
    <row r="25" spans="1:24">
      <c r="A25" s="58" t="s">
        <v>127</v>
      </c>
      <c r="B25" s="58">
        <v>0</v>
      </c>
      <c r="C25" s="58">
        <f t="shared" si="0"/>
        <v>0</v>
      </c>
      <c r="D25" s="58">
        <v>0</v>
      </c>
      <c r="E25" s="43"/>
      <c r="F25" s="58" t="s">
        <v>127</v>
      </c>
      <c r="G25" s="58">
        <v>100</v>
      </c>
      <c r="H25" s="58">
        <f t="shared" si="1"/>
        <v>5</v>
      </c>
      <c r="I25" s="58">
        <v>0</v>
      </c>
      <c r="J25" s="43"/>
      <c r="K25" s="58" t="s">
        <v>127</v>
      </c>
      <c r="L25" s="58">
        <v>300</v>
      </c>
      <c r="M25" s="58">
        <f t="shared" si="4"/>
        <v>36</v>
      </c>
      <c r="N25" s="58">
        <v>0</v>
      </c>
      <c r="O25" s="43"/>
      <c r="P25" s="58" t="s">
        <v>127</v>
      </c>
      <c r="Q25" s="58">
        <v>0</v>
      </c>
      <c r="R25" s="58">
        <f t="shared" si="2"/>
        <v>0</v>
      </c>
      <c r="S25" s="58">
        <v>0</v>
      </c>
      <c r="U25" s="58" t="s">
        <v>127</v>
      </c>
      <c r="V25" s="58">
        <v>0</v>
      </c>
      <c r="W25" s="58">
        <f t="shared" si="3"/>
        <v>0</v>
      </c>
      <c r="X25" s="58">
        <v>0</v>
      </c>
    </row>
    <row r="26" spans="1:24">
      <c r="A26" s="58" t="s">
        <v>128</v>
      </c>
      <c r="B26" s="58">
        <v>0</v>
      </c>
      <c r="C26" s="58">
        <f t="shared" si="0"/>
        <v>0</v>
      </c>
      <c r="D26" s="58">
        <v>0</v>
      </c>
      <c r="E26" s="43"/>
      <c r="F26" s="58" t="s">
        <v>128</v>
      </c>
      <c r="G26" s="58">
        <v>0</v>
      </c>
      <c r="H26" s="58">
        <f t="shared" si="1"/>
        <v>0</v>
      </c>
      <c r="I26" s="58">
        <v>0</v>
      </c>
      <c r="J26" s="43"/>
      <c r="K26" s="58" t="s">
        <v>128</v>
      </c>
      <c r="L26" s="58">
        <v>700</v>
      </c>
      <c r="M26" s="58">
        <f t="shared" si="4"/>
        <v>35</v>
      </c>
      <c r="N26" s="58">
        <v>0</v>
      </c>
      <c r="O26" s="43"/>
      <c r="P26" s="58" t="s">
        <v>128</v>
      </c>
      <c r="Q26" s="58">
        <v>0</v>
      </c>
      <c r="R26" s="58">
        <f t="shared" si="2"/>
        <v>0</v>
      </c>
      <c r="S26" s="58">
        <v>0</v>
      </c>
      <c r="U26" s="58" t="s">
        <v>128</v>
      </c>
      <c r="V26" s="58">
        <v>0</v>
      </c>
      <c r="W26" s="58">
        <f t="shared" si="3"/>
        <v>0</v>
      </c>
      <c r="X26" s="58">
        <v>0</v>
      </c>
    </row>
    <row r="27" spans="1:24">
      <c r="A27" s="58" t="s">
        <v>129</v>
      </c>
      <c r="B27" s="58">
        <v>0</v>
      </c>
      <c r="C27" s="58">
        <f t="shared" si="0"/>
        <v>0</v>
      </c>
      <c r="D27" s="58">
        <v>0</v>
      </c>
      <c r="E27" s="43"/>
      <c r="F27" s="58" t="s">
        <v>129</v>
      </c>
      <c r="G27" s="58">
        <v>200</v>
      </c>
      <c r="H27" s="58">
        <f t="shared" si="1"/>
        <v>10</v>
      </c>
      <c r="I27" s="58">
        <v>0</v>
      </c>
      <c r="J27" s="43"/>
      <c r="K27" s="58" t="s">
        <v>129</v>
      </c>
      <c r="L27" s="58">
        <v>0</v>
      </c>
      <c r="M27" s="58">
        <f t="shared" si="4"/>
        <v>0</v>
      </c>
      <c r="N27" s="58">
        <v>0</v>
      </c>
      <c r="O27" s="43"/>
      <c r="P27" s="58" t="s">
        <v>129</v>
      </c>
      <c r="Q27" s="58">
        <v>0</v>
      </c>
      <c r="R27" s="58">
        <f t="shared" si="2"/>
        <v>0</v>
      </c>
      <c r="S27" s="58">
        <v>0</v>
      </c>
      <c r="U27" s="58" t="s">
        <v>129</v>
      </c>
      <c r="V27" s="58">
        <v>0</v>
      </c>
      <c r="W27" s="58">
        <f t="shared" si="3"/>
        <v>0</v>
      </c>
      <c r="X27" s="58">
        <v>0</v>
      </c>
    </row>
    <row r="28" spans="1:24">
      <c r="A28" s="58" t="s">
        <v>130</v>
      </c>
      <c r="B28" s="58">
        <v>0</v>
      </c>
      <c r="C28" s="58">
        <f t="shared" si="0"/>
        <v>0</v>
      </c>
      <c r="D28" s="58">
        <v>0</v>
      </c>
      <c r="E28" s="43"/>
      <c r="F28" s="58" t="s">
        <v>130</v>
      </c>
      <c r="G28" s="58">
        <v>0</v>
      </c>
      <c r="H28" s="58">
        <f t="shared" si="1"/>
        <v>0</v>
      </c>
      <c r="I28" s="58">
        <v>0</v>
      </c>
      <c r="J28" s="43"/>
      <c r="K28" s="58" t="s">
        <v>130</v>
      </c>
      <c r="L28" s="58">
        <v>20</v>
      </c>
      <c r="M28" s="58">
        <f t="shared" si="4"/>
        <v>2.4</v>
      </c>
      <c r="N28" s="58">
        <v>0</v>
      </c>
      <c r="O28" s="43"/>
      <c r="P28" s="58" t="s">
        <v>130</v>
      </c>
      <c r="Q28" s="58">
        <v>0</v>
      </c>
      <c r="R28" s="58">
        <f t="shared" si="2"/>
        <v>0</v>
      </c>
      <c r="S28" s="58">
        <v>0</v>
      </c>
      <c r="U28" s="58" t="s">
        <v>130</v>
      </c>
      <c r="V28" s="58">
        <v>0</v>
      </c>
      <c r="W28" s="58">
        <f t="shared" si="3"/>
        <v>0</v>
      </c>
      <c r="X28" s="58">
        <v>0</v>
      </c>
    </row>
    <row r="29" spans="1:24">
      <c r="A29" s="59" t="s">
        <v>138</v>
      </c>
      <c r="B29" s="59">
        <f>SUM(B19:B28)</f>
        <v>3951</v>
      </c>
      <c r="C29" s="59">
        <f>SUM(C19:C28)</f>
        <v>373.91999999999996</v>
      </c>
      <c r="D29" s="59">
        <f>SUM(D19:D28)</f>
        <v>5375</v>
      </c>
      <c r="E29" s="47"/>
      <c r="F29" s="59" t="s">
        <v>138</v>
      </c>
      <c r="G29" s="59">
        <f>SUM(G19:G28)</f>
        <v>5895</v>
      </c>
      <c r="H29" s="59">
        <f>SUM(H19:H28)</f>
        <v>683.6</v>
      </c>
      <c r="I29" s="59">
        <f>SUM(I19:I28)</f>
        <v>1720</v>
      </c>
      <c r="J29" s="47"/>
      <c r="K29" s="59" t="s">
        <v>138</v>
      </c>
      <c r="L29" s="59">
        <f>SUM(L19:L28)</f>
        <v>31027</v>
      </c>
      <c r="M29" s="59">
        <f>SUM(M19:M28)</f>
        <v>2866.09</v>
      </c>
      <c r="N29" s="59">
        <f>SUM(N19:N28)</f>
        <v>24960</v>
      </c>
      <c r="O29" s="47"/>
      <c r="P29" s="59" t="s">
        <v>138</v>
      </c>
      <c r="Q29" s="59">
        <f>SUM(Q19:Q28)</f>
        <v>4240</v>
      </c>
      <c r="R29" s="59">
        <f>SUM(R19:R28)</f>
        <v>268.79999999999995</v>
      </c>
      <c r="S29" s="59">
        <f>SUM(S19:S28)</f>
        <v>2000</v>
      </c>
      <c r="U29" s="59" t="s">
        <v>138</v>
      </c>
      <c r="V29" s="59">
        <f>SUM(V19:V28)</f>
        <v>0</v>
      </c>
      <c r="W29" s="59">
        <f>SUM(W19:W28)</f>
        <v>0</v>
      </c>
      <c r="X29" s="59">
        <f>SUM(X19:X28)</f>
        <v>0</v>
      </c>
    </row>
    <row r="30" spans="1:24">
      <c r="A30" s="59" t="s">
        <v>139</v>
      </c>
      <c r="B30" s="118">
        <f>B29-C29-D29</f>
        <v>-1797.92</v>
      </c>
      <c r="C30" s="118"/>
      <c r="D30" s="118"/>
      <c r="E30" s="49"/>
      <c r="F30" s="59" t="s">
        <v>139</v>
      </c>
      <c r="G30" s="114">
        <f>G29-H29-I29</f>
        <v>3491.3999999999996</v>
      </c>
      <c r="H30" s="115"/>
      <c r="I30" s="116"/>
      <c r="J30" s="48"/>
      <c r="K30" s="59" t="s">
        <v>139</v>
      </c>
      <c r="L30" s="114">
        <f>L29-M29-N29</f>
        <v>3200.91</v>
      </c>
      <c r="M30" s="115"/>
      <c r="N30" s="116"/>
      <c r="O30" s="48"/>
      <c r="P30" s="59" t="s">
        <v>139</v>
      </c>
      <c r="Q30" s="114">
        <f>Q29-R29-S29</f>
        <v>1971.1999999999998</v>
      </c>
      <c r="R30" s="115"/>
      <c r="S30" s="116"/>
      <c r="U30" s="59" t="s">
        <v>139</v>
      </c>
      <c r="V30" s="114">
        <f>V29-W29-X29</f>
        <v>0</v>
      </c>
      <c r="W30" s="115"/>
      <c r="X30" s="116"/>
    </row>
    <row r="31" spans="1:24">
      <c r="U31" s="42"/>
      <c r="V31" s="42"/>
      <c r="W31" s="42"/>
      <c r="X31" s="42"/>
    </row>
    <row r="32" spans="1:24">
      <c r="A32" s="43"/>
      <c r="B32" s="43"/>
      <c r="C32" s="43"/>
      <c r="D32" s="43"/>
      <c r="E32" s="43"/>
      <c r="P32" s="43"/>
      <c r="Q32" s="43"/>
      <c r="R32" s="43"/>
      <c r="S32" s="43"/>
      <c r="T32" s="43"/>
      <c r="U32" s="43"/>
      <c r="V32" s="43"/>
      <c r="W32" s="43"/>
      <c r="X32" s="43"/>
    </row>
    <row r="33" spans="1:24">
      <c r="A33" s="43"/>
      <c r="B33" s="43"/>
      <c r="C33" s="43"/>
      <c r="D33" s="43"/>
      <c r="E33" s="43"/>
      <c r="P33" s="43"/>
      <c r="Q33" s="43"/>
      <c r="R33" s="43"/>
      <c r="S33" s="43"/>
      <c r="T33" s="43"/>
      <c r="U33" s="43"/>
      <c r="V33" s="43"/>
      <c r="W33" s="43"/>
      <c r="X33" s="43"/>
    </row>
    <row r="34" spans="1:24">
      <c r="A34" s="43"/>
      <c r="B34" s="43"/>
      <c r="C34" s="43"/>
      <c r="D34" s="43"/>
      <c r="E34" s="43"/>
      <c r="P34" s="43"/>
      <c r="Q34" s="43"/>
      <c r="R34" s="43"/>
      <c r="S34" s="43"/>
      <c r="T34" s="43"/>
      <c r="U34" s="43"/>
      <c r="V34" s="43"/>
      <c r="W34" s="43"/>
      <c r="X34" s="43"/>
    </row>
  </sheetData>
  <mergeCells count="11">
    <mergeCell ref="V30:X30"/>
    <mergeCell ref="B1:F1"/>
    <mergeCell ref="K17:N17"/>
    <mergeCell ref="G30:I30"/>
    <mergeCell ref="L30:N30"/>
    <mergeCell ref="U17:X17"/>
    <mergeCell ref="A17:D17"/>
    <mergeCell ref="B30:D30"/>
    <mergeCell ref="F17:I17"/>
    <mergeCell ref="P17:S17"/>
    <mergeCell ref="Q30:S30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workbookViewId="0">
      <selection activeCell="M34" sqref="M34:O34"/>
    </sheetView>
  </sheetViews>
  <sheetFormatPr defaultRowHeight="13.5" outlineLevelCol="1"/>
  <cols>
    <col min="5" max="5" width="13" bestFit="1" customWidth="1"/>
    <col min="23" max="27" width="9" customWidth="1" outlineLevel="1"/>
  </cols>
  <sheetData>
    <row r="1" spans="1:13" ht="22.5">
      <c r="A1" s="28"/>
      <c r="B1" s="119" t="s">
        <v>22</v>
      </c>
      <c r="C1" s="119"/>
      <c r="D1" s="119"/>
      <c r="E1" s="119"/>
      <c r="F1" s="119"/>
      <c r="G1" s="62"/>
    </row>
    <row r="2" spans="1:13" ht="20.25">
      <c r="A2" s="51" t="s">
        <v>11</v>
      </c>
      <c r="B2" s="52" t="s">
        <v>133</v>
      </c>
      <c r="C2" s="52" t="s">
        <v>47</v>
      </c>
      <c r="D2" s="52" t="s">
        <v>140</v>
      </c>
      <c r="E2" s="52" t="s">
        <v>110</v>
      </c>
      <c r="F2" s="52" t="s">
        <v>142</v>
      </c>
    </row>
    <row r="3" spans="1:13">
      <c r="A3" s="28" t="s">
        <v>2</v>
      </c>
      <c r="B3" s="28">
        <v>0.12</v>
      </c>
      <c r="C3" s="28">
        <v>0.12</v>
      </c>
      <c r="D3" s="28">
        <v>0.12</v>
      </c>
      <c r="E3" s="28">
        <v>0.12</v>
      </c>
      <c r="F3" s="28">
        <v>0.12</v>
      </c>
      <c r="L3" s="28"/>
      <c r="M3" s="28"/>
    </row>
    <row r="4" spans="1:13">
      <c r="A4" s="28" t="s">
        <v>39</v>
      </c>
      <c r="B4" s="28">
        <v>0.05</v>
      </c>
      <c r="C4" s="28">
        <v>0.05</v>
      </c>
      <c r="D4" s="28">
        <v>0.05</v>
      </c>
      <c r="E4" s="28">
        <v>0.05</v>
      </c>
      <c r="F4" s="28">
        <v>0.03</v>
      </c>
      <c r="L4" s="28"/>
      <c r="M4" s="28"/>
    </row>
    <row r="5" spans="1:13">
      <c r="A5" s="28" t="s">
        <v>29</v>
      </c>
      <c r="B5" s="28">
        <v>0.12</v>
      </c>
      <c r="C5" s="28">
        <v>0.12</v>
      </c>
      <c r="D5" s="28">
        <v>0.12</v>
      </c>
      <c r="E5" s="28">
        <v>0.12</v>
      </c>
      <c r="F5" s="28">
        <v>0.12</v>
      </c>
      <c r="L5" s="28"/>
      <c r="M5" s="28"/>
    </row>
    <row r="6" spans="1:13">
      <c r="A6" s="28" t="s">
        <v>124</v>
      </c>
      <c r="B6" s="28">
        <v>3.5000000000000003E-2</v>
      </c>
      <c r="C6" s="28">
        <v>3.5000000000000003E-2</v>
      </c>
      <c r="D6" s="28">
        <v>3.5000000000000003E-2</v>
      </c>
      <c r="E6" s="28">
        <v>3.5000000000000003E-2</v>
      </c>
      <c r="F6" s="28">
        <v>0.03</v>
      </c>
      <c r="L6" s="28"/>
      <c r="M6" s="28"/>
    </row>
    <row r="7" spans="1:13">
      <c r="A7" s="28" t="s">
        <v>25</v>
      </c>
      <c r="B7" s="28">
        <v>3.5000000000000003E-2</v>
      </c>
      <c r="C7" s="28">
        <v>3.5000000000000003E-2</v>
      </c>
      <c r="D7" s="28">
        <v>3.5000000000000003E-2</v>
      </c>
      <c r="E7" s="28">
        <v>3.5000000000000003E-2</v>
      </c>
      <c r="F7" s="28">
        <v>0.03</v>
      </c>
      <c r="L7" s="28"/>
      <c r="M7" s="28"/>
    </row>
    <row r="8" spans="1:13">
      <c r="A8" s="28" t="s">
        <v>103</v>
      </c>
      <c r="B8" s="28">
        <v>0.05</v>
      </c>
      <c r="C8" s="28">
        <v>0.05</v>
      </c>
      <c r="D8" s="28">
        <v>0.03</v>
      </c>
      <c r="E8" s="28">
        <v>0.05</v>
      </c>
      <c r="F8" s="28">
        <v>0.03</v>
      </c>
      <c r="L8" s="28"/>
      <c r="M8" s="28"/>
    </row>
    <row r="9" spans="1:13">
      <c r="A9" s="28" t="s">
        <v>127</v>
      </c>
      <c r="B9" s="28">
        <v>0.05</v>
      </c>
      <c r="C9" s="28">
        <v>0.05</v>
      </c>
      <c r="D9" s="28">
        <v>0.03</v>
      </c>
      <c r="E9" s="28">
        <v>0.05</v>
      </c>
      <c r="F9" s="28">
        <v>0.03</v>
      </c>
      <c r="L9" s="28"/>
      <c r="M9" s="28"/>
    </row>
    <row r="10" spans="1:13">
      <c r="A10" s="28" t="s">
        <v>104</v>
      </c>
      <c r="B10" s="28">
        <v>0.05</v>
      </c>
      <c r="C10" s="28">
        <v>0.05</v>
      </c>
      <c r="D10" s="28">
        <v>0.03</v>
      </c>
      <c r="E10" s="28">
        <v>0.05</v>
      </c>
      <c r="F10" s="28">
        <v>0.05</v>
      </c>
      <c r="L10" s="28"/>
      <c r="M10" s="28"/>
    </row>
    <row r="11" spans="1:13">
      <c r="A11" s="28" t="s">
        <v>129</v>
      </c>
      <c r="B11" s="28">
        <v>0.05</v>
      </c>
      <c r="C11" s="28">
        <v>0.05</v>
      </c>
      <c r="D11" s="28">
        <v>0.05</v>
      </c>
      <c r="E11" s="28">
        <v>0.05</v>
      </c>
      <c r="F11" s="28">
        <v>0.05</v>
      </c>
      <c r="L11" s="28"/>
      <c r="M11" s="28"/>
    </row>
    <row r="12" spans="1:13">
      <c r="A12" s="28" t="s">
        <v>130</v>
      </c>
      <c r="B12" s="28">
        <v>0.12</v>
      </c>
      <c r="C12" s="28">
        <v>0.12</v>
      </c>
      <c r="D12" s="28">
        <v>0.12</v>
      </c>
      <c r="E12" s="28">
        <v>0.12</v>
      </c>
      <c r="F12" s="28">
        <v>0.12</v>
      </c>
      <c r="L12" s="28"/>
      <c r="M12" s="28"/>
    </row>
    <row r="17" spans="1:24" ht="22.5">
      <c r="A17" s="117" t="s">
        <v>133</v>
      </c>
      <c r="B17" s="117"/>
      <c r="C17" s="117"/>
      <c r="D17" s="117"/>
      <c r="E17" s="46"/>
      <c r="F17" s="117" t="s">
        <v>47</v>
      </c>
      <c r="G17" s="117"/>
      <c r="H17" s="117"/>
      <c r="I17" s="117"/>
      <c r="J17" s="45"/>
      <c r="K17" s="111" t="s">
        <v>110</v>
      </c>
      <c r="L17" s="112"/>
      <c r="M17" s="112"/>
      <c r="N17" s="113"/>
      <c r="O17" s="45"/>
      <c r="P17" s="111" t="s">
        <v>140</v>
      </c>
      <c r="Q17" s="112"/>
      <c r="R17" s="112"/>
      <c r="S17" s="113"/>
      <c r="T17" s="41"/>
      <c r="U17" s="117" t="s">
        <v>142</v>
      </c>
      <c r="V17" s="117"/>
      <c r="W17" s="117"/>
      <c r="X17" s="117"/>
    </row>
    <row r="18" spans="1:24" ht="20.25">
      <c r="A18" s="56" t="s">
        <v>131</v>
      </c>
      <c r="B18" s="57" t="s">
        <v>10</v>
      </c>
      <c r="C18" s="57" t="s">
        <v>9</v>
      </c>
      <c r="D18" s="57" t="s">
        <v>135</v>
      </c>
      <c r="E18" s="44"/>
      <c r="F18" s="56" t="s">
        <v>131</v>
      </c>
      <c r="G18" s="57" t="s">
        <v>10</v>
      </c>
      <c r="H18" s="57" t="s">
        <v>9</v>
      </c>
      <c r="I18" s="57" t="s">
        <v>135</v>
      </c>
      <c r="J18" s="44"/>
      <c r="K18" s="56" t="s">
        <v>131</v>
      </c>
      <c r="L18" s="57" t="s">
        <v>10</v>
      </c>
      <c r="M18" s="57" t="s">
        <v>9</v>
      </c>
      <c r="N18" s="57" t="s">
        <v>135</v>
      </c>
      <c r="O18" s="44"/>
      <c r="P18" s="56" t="s">
        <v>131</v>
      </c>
      <c r="Q18" s="57" t="s">
        <v>10</v>
      </c>
      <c r="R18" s="57" t="s">
        <v>9</v>
      </c>
      <c r="S18" s="57" t="s">
        <v>135</v>
      </c>
      <c r="T18" s="60"/>
      <c r="U18" s="56" t="s">
        <v>131</v>
      </c>
      <c r="V18" s="57" t="s">
        <v>10</v>
      </c>
      <c r="W18" s="57" t="s">
        <v>9</v>
      </c>
      <c r="X18" s="57" t="s">
        <v>135</v>
      </c>
    </row>
    <row r="19" spans="1:24">
      <c r="A19" s="58" t="s">
        <v>2</v>
      </c>
      <c r="B19" s="58">
        <v>2521</v>
      </c>
      <c r="C19" s="58">
        <f t="shared" ref="C19:C28" si="0">B19*B3</f>
        <v>302.52</v>
      </c>
      <c r="D19" s="58">
        <v>1720</v>
      </c>
      <c r="E19" s="43"/>
      <c r="F19" s="58" t="s">
        <v>2</v>
      </c>
      <c r="G19" s="58">
        <v>4920</v>
      </c>
      <c r="H19" s="58">
        <f t="shared" ref="H19:H28" si="1">G19*C3</f>
        <v>590.4</v>
      </c>
      <c r="I19" s="58">
        <v>10965</v>
      </c>
      <c r="J19" s="43"/>
      <c r="K19" s="58" t="s">
        <v>2</v>
      </c>
      <c r="L19" s="58">
        <v>19157</v>
      </c>
      <c r="M19" s="58">
        <f>L19*E3</f>
        <v>2298.8399999999997</v>
      </c>
      <c r="N19" s="58">
        <v>7095</v>
      </c>
      <c r="O19" s="43"/>
      <c r="P19" s="58" t="s">
        <v>2</v>
      </c>
      <c r="Q19" s="58">
        <v>1900</v>
      </c>
      <c r="R19" s="58">
        <f t="shared" ref="R19:R28" si="2">Q19*D3</f>
        <v>228</v>
      </c>
      <c r="S19" s="58">
        <v>1075</v>
      </c>
      <c r="U19" s="58" t="s">
        <v>2</v>
      </c>
      <c r="V19" s="58">
        <v>0</v>
      </c>
      <c r="W19" s="58">
        <f t="shared" ref="W19:W28" si="3">V19*F3</f>
        <v>0</v>
      </c>
      <c r="X19" s="58">
        <v>0</v>
      </c>
    </row>
    <row r="20" spans="1:24">
      <c r="A20" s="58" t="s">
        <v>39</v>
      </c>
      <c r="B20" s="58">
        <v>755</v>
      </c>
      <c r="C20" s="58">
        <f t="shared" si="0"/>
        <v>37.75</v>
      </c>
      <c r="D20" s="58">
        <v>0</v>
      </c>
      <c r="E20" s="43"/>
      <c r="F20" s="58" t="s">
        <v>39</v>
      </c>
      <c r="G20" s="58">
        <v>60</v>
      </c>
      <c r="H20" s="58">
        <f t="shared" si="1"/>
        <v>3</v>
      </c>
      <c r="I20" s="58">
        <v>0</v>
      </c>
      <c r="J20" s="43"/>
      <c r="K20" s="58" t="s">
        <v>39</v>
      </c>
      <c r="L20" s="58">
        <v>1935</v>
      </c>
      <c r="M20" s="58">
        <f t="shared" ref="M20:M28" si="4">L20*E4</f>
        <v>96.75</v>
      </c>
      <c r="N20" s="58">
        <v>500</v>
      </c>
      <c r="O20" s="43"/>
      <c r="P20" s="58" t="s">
        <v>39</v>
      </c>
      <c r="Q20" s="58">
        <v>1000</v>
      </c>
      <c r="R20" s="58">
        <f t="shared" si="2"/>
        <v>50</v>
      </c>
      <c r="S20" s="58">
        <v>0</v>
      </c>
      <c r="U20" s="58" t="s">
        <v>39</v>
      </c>
      <c r="V20" s="58">
        <v>0</v>
      </c>
      <c r="W20" s="58">
        <f t="shared" si="3"/>
        <v>0</v>
      </c>
      <c r="X20" s="58">
        <v>0</v>
      </c>
    </row>
    <row r="21" spans="1:24">
      <c r="A21" s="58" t="s">
        <v>29</v>
      </c>
      <c r="B21" s="58">
        <v>130</v>
      </c>
      <c r="C21" s="58">
        <f t="shared" si="0"/>
        <v>15.6</v>
      </c>
      <c r="D21" s="58">
        <v>0</v>
      </c>
      <c r="E21" s="43"/>
      <c r="F21" s="58" t="s">
        <v>29</v>
      </c>
      <c r="G21" s="58">
        <v>30</v>
      </c>
      <c r="H21" s="58">
        <f t="shared" si="1"/>
        <v>3.5999999999999996</v>
      </c>
      <c r="I21" s="58">
        <v>0</v>
      </c>
      <c r="J21" s="43"/>
      <c r="K21" s="58" t="s">
        <v>29</v>
      </c>
      <c r="L21" s="58">
        <v>750</v>
      </c>
      <c r="M21" s="58">
        <f t="shared" si="4"/>
        <v>90</v>
      </c>
      <c r="N21" s="58">
        <v>0</v>
      </c>
      <c r="O21" s="43"/>
      <c r="P21" s="58" t="s">
        <v>29</v>
      </c>
      <c r="Q21" s="58">
        <v>0</v>
      </c>
      <c r="R21" s="58">
        <f t="shared" si="2"/>
        <v>0</v>
      </c>
      <c r="S21" s="58">
        <v>0</v>
      </c>
      <c r="U21" s="58" t="s">
        <v>29</v>
      </c>
      <c r="V21" s="58">
        <v>0</v>
      </c>
      <c r="W21" s="58">
        <f t="shared" si="3"/>
        <v>0</v>
      </c>
      <c r="X21" s="58">
        <v>0</v>
      </c>
    </row>
    <row r="22" spans="1:24">
      <c r="A22" s="58" t="s">
        <v>124</v>
      </c>
      <c r="B22" s="58">
        <v>0</v>
      </c>
      <c r="C22" s="58">
        <f t="shared" si="0"/>
        <v>0</v>
      </c>
      <c r="D22" s="58">
        <v>0</v>
      </c>
      <c r="E22" s="43"/>
      <c r="F22" s="58" t="s">
        <v>124</v>
      </c>
      <c r="G22" s="58">
        <v>0</v>
      </c>
      <c r="H22" s="58">
        <f t="shared" si="1"/>
        <v>0</v>
      </c>
      <c r="I22" s="58">
        <v>0</v>
      </c>
      <c r="J22" s="43"/>
      <c r="K22" s="58" t="s">
        <v>124</v>
      </c>
      <c r="L22" s="58">
        <v>0</v>
      </c>
      <c r="M22" s="58">
        <f t="shared" si="4"/>
        <v>0</v>
      </c>
      <c r="N22" s="58">
        <v>0</v>
      </c>
      <c r="O22" s="43"/>
      <c r="P22" s="58" t="s">
        <v>124</v>
      </c>
      <c r="Q22" s="58">
        <v>2000</v>
      </c>
      <c r="R22" s="58">
        <f t="shared" si="2"/>
        <v>70</v>
      </c>
      <c r="S22" s="58">
        <v>2000</v>
      </c>
      <c r="U22" s="58" t="s">
        <v>124</v>
      </c>
      <c r="V22" s="58">
        <v>0</v>
      </c>
      <c r="W22" s="58">
        <f t="shared" si="3"/>
        <v>0</v>
      </c>
      <c r="X22" s="58">
        <v>0</v>
      </c>
    </row>
    <row r="23" spans="1:24">
      <c r="A23" s="58" t="s">
        <v>25</v>
      </c>
      <c r="B23" s="58">
        <v>0</v>
      </c>
      <c r="C23" s="58">
        <f t="shared" si="0"/>
        <v>0</v>
      </c>
      <c r="D23" s="58">
        <v>0</v>
      </c>
      <c r="E23" s="43"/>
      <c r="F23" s="58" t="s">
        <v>25</v>
      </c>
      <c r="G23" s="58">
        <v>0</v>
      </c>
      <c r="H23" s="58">
        <f t="shared" si="1"/>
        <v>0</v>
      </c>
      <c r="I23" s="58">
        <v>0</v>
      </c>
      <c r="J23" s="43"/>
      <c r="K23" s="58" t="s">
        <v>25</v>
      </c>
      <c r="L23" s="58">
        <v>50</v>
      </c>
      <c r="M23" s="58">
        <f t="shared" si="4"/>
        <v>1.7500000000000002</v>
      </c>
      <c r="N23" s="58">
        <v>90</v>
      </c>
      <c r="O23" s="43"/>
      <c r="P23" s="58" t="s">
        <v>25</v>
      </c>
      <c r="Q23" s="58">
        <v>0</v>
      </c>
      <c r="R23" s="58">
        <f t="shared" si="2"/>
        <v>0</v>
      </c>
      <c r="S23" s="58">
        <v>0</v>
      </c>
      <c r="U23" s="58" t="s">
        <v>25</v>
      </c>
      <c r="V23" s="58">
        <v>0</v>
      </c>
      <c r="W23" s="58">
        <f t="shared" si="3"/>
        <v>0</v>
      </c>
      <c r="X23" s="58">
        <v>0</v>
      </c>
    </row>
    <row r="24" spans="1:24">
      <c r="A24" s="58" t="s">
        <v>103</v>
      </c>
      <c r="B24" s="58">
        <v>0</v>
      </c>
      <c r="C24" s="58">
        <f t="shared" si="0"/>
        <v>0</v>
      </c>
      <c r="D24" s="58">
        <v>0</v>
      </c>
      <c r="E24" s="43"/>
      <c r="F24" s="58" t="s">
        <v>103</v>
      </c>
      <c r="G24" s="58">
        <v>60</v>
      </c>
      <c r="H24" s="58">
        <f t="shared" si="1"/>
        <v>3</v>
      </c>
      <c r="I24" s="58">
        <v>0</v>
      </c>
      <c r="J24" s="43"/>
      <c r="K24" s="58" t="s">
        <v>103</v>
      </c>
      <c r="L24" s="58">
        <v>0</v>
      </c>
      <c r="M24" s="58">
        <f t="shared" si="4"/>
        <v>0</v>
      </c>
      <c r="N24" s="58">
        <v>0</v>
      </c>
      <c r="O24" s="43"/>
      <c r="P24" s="58" t="s">
        <v>103</v>
      </c>
      <c r="Q24" s="58">
        <v>0</v>
      </c>
      <c r="R24" s="58">
        <f t="shared" si="2"/>
        <v>0</v>
      </c>
      <c r="S24" s="58">
        <v>0</v>
      </c>
      <c r="U24" s="58" t="s">
        <v>103</v>
      </c>
      <c r="V24" s="58">
        <v>0</v>
      </c>
      <c r="W24" s="58">
        <f t="shared" si="3"/>
        <v>0</v>
      </c>
      <c r="X24" s="58">
        <v>0</v>
      </c>
    </row>
    <row r="25" spans="1:24">
      <c r="A25" s="58" t="s">
        <v>127</v>
      </c>
      <c r="B25" s="58">
        <v>0</v>
      </c>
      <c r="C25" s="58">
        <f t="shared" si="0"/>
        <v>0</v>
      </c>
      <c r="D25" s="58">
        <v>0</v>
      </c>
      <c r="E25" s="43"/>
      <c r="F25" s="58" t="s">
        <v>127</v>
      </c>
      <c r="G25" s="58">
        <v>0</v>
      </c>
      <c r="H25" s="58">
        <f t="shared" si="1"/>
        <v>0</v>
      </c>
      <c r="I25" s="58">
        <v>0</v>
      </c>
      <c r="J25" s="43"/>
      <c r="K25" s="58" t="s">
        <v>127</v>
      </c>
      <c r="L25" s="58">
        <v>200</v>
      </c>
      <c r="M25" s="58">
        <f t="shared" si="4"/>
        <v>10</v>
      </c>
      <c r="N25" s="58">
        <v>0</v>
      </c>
      <c r="O25" s="43"/>
      <c r="P25" s="58" t="s">
        <v>127</v>
      </c>
      <c r="Q25" s="58">
        <v>3000</v>
      </c>
      <c r="R25" s="58">
        <f t="shared" si="2"/>
        <v>90</v>
      </c>
      <c r="S25" s="58">
        <v>0</v>
      </c>
      <c r="U25" s="58" t="s">
        <v>127</v>
      </c>
      <c r="V25" s="58">
        <v>0</v>
      </c>
      <c r="W25" s="58">
        <f t="shared" si="3"/>
        <v>0</v>
      </c>
      <c r="X25" s="58">
        <v>0</v>
      </c>
    </row>
    <row r="26" spans="1:24">
      <c r="A26" s="58" t="s">
        <v>104</v>
      </c>
      <c r="B26" s="58">
        <v>800</v>
      </c>
      <c r="C26" s="58">
        <f t="shared" si="0"/>
        <v>40</v>
      </c>
      <c r="D26" s="58">
        <v>0</v>
      </c>
      <c r="E26" s="43"/>
      <c r="F26" s="58" t="s">
        <v>104</v>
      </c>
      <c r="G26" s="58">
        <v>200</v>
      </c>
      <c r="H26" s="58">
        <f t="shared" si="1"/>
        <v>10</v>
      </c>
      <c r="I26" s="58">
        <v>0</v>
      </c>
      <c r="J26" s="43"/>
      <c r="K26" s="58" t="s">
        <v>104</v>
      </c>
      <c r="L26" s="58">
        <v>1100</v>
      </c>
      <c r="M26" s="58">
        <f t="shared" si="4"/>
        <v>55</v>
      </c>
      <c r="N26" s="58">
        <v>1800</v>
      </c>
      <c r="O26" s="43"/>
      <c r="P26" s="58" t="s">
        <v>104</v>
      </c>
      <c r="Q26" s="58">
        <v>3000</v>
      </c>
      <c r="R26" s="58">
        <f t="shared" si="2"/>
        <v>90</v>
      </c>
      <c r="S26" s="58">
        <v>0</v>
      </c>
      <c r="U26" s="58" t="s">
        <v>104</v>
      </c>
      <c r="V26" s="58">
        <v>0</v>
      </c>
      <c r="W26" s="58">
        <f t="shared" si="3"/>
        <v>0</v>
      </c>
      <c r="X26" s="58">
        <v>0</v>
      </c>
    </row>
    <row r="27" spans="1:24">
      <c r="A27" s="58" t="s">
        <v>129</v>
      </c>
      <c r="B27" s="58">
        <v>0</v>
      </c>
      <c r="C27" s="58">
        <f t="shared" si="0"/>
        <v>0</v>
      </c>
      <c r="D27" s="58">
        <v>0</v>
      </c>
      <c r="E27" s="43"/>
      <c r="F27" s="58" t="s">
        <v>129</v>
      </c>
      <c r="G27" s="58">
        <v>0</v>
      </c>
      <c r="H27" s="58">
        <f t="shared" si="1"/>
        <v>0</v>
      </c>
      <c r="I27" s="58">
        <v>0</v>
      </c>
      <c r="J27" s="43"/>
      <c r="K27" s="58" t="s">
        <v>129</v>
      </c>
      <c r="L27" s="58">
        <v>100</v>
      </c>
      <c r="M27" s="58">
        <f t="shared" si="4"/>
        <v>5</v>
      </c>
      <c r="N27" s="58">
        <v>0</v>
      </c>
      <c r="O27" s="43"/>
      <c r="P27" s="58" t="s">
        <v>129</v>
      </c>
      <c r="Q27" s="58">
        <v>0</v>
      </c>
      <c r="R27" s="58">
        <f t="shared" si="2"/>
        <v>0</v>
      </c>
      <c r="S27" s="58">
        <v>0</v>
      </c>
      <c r="U27" s="58" t="s">
        <v>129</v>
      </c>
      <c r="V27" s="58">
        <v>0</v>
      </c>
      <c r="W27" s="58">
        <f t="shared" si="3"/>
        <v>0</v>
      </c>
      <c r="X27" s="58">
        <v>0</v>
      </c>
    </row>
    <row r="28" spans="1:24">
      <c r="A28" s="58" t="s">
        <v>130</v>
      </c>
      <c r="B28" s="58">
        <v>0</v>
      </c>
      <c r="C28" s="58">
        <f t="shared" si="0"/>
        <v>0</v>
      </c>
      <c r="D28" s="58">
        <v>0</v>
      </c>
      <c r="E28" s="43"/>
      <c r="F28" s="58" t="s">
        <v>130</v>
      </c>
      <c r="G28" s="58">
        <v>0</v>
      </c>
      <c r="H28" s="58">
        <f t="shared" si="1"/>
        <v>0</v>
      </c>
      <c r="I28" s="58">
        <v>0</v>
      </c>
      <c r="J28" s="43"/>
      <c r="K28" s="58" t="s">
        <v>130</v>
      </c>
      <c r="L28" s="58">
        <v>0</v>
      </c>
      <c r="M28" s="58">
        <f t="shared" si="4"/>
        <v>0</v>
      </c>
      <c r="N28" s="58">
        <v>0</v>
      </c>
      <c r="O28" s="43"/>
      <c r="P28" s="58" t="s">
        <v>130</v>
      </c>
      <c r="Q28" s="58">
        <v>0</v>
      </c>
      <c r="R28" s="58">
        <f t="shared" si="2"/>
        <v>0</v>
      </c>
      <c r="S28" s="58">
        <v>0</v>
      </c>
      <c r="U28" s="58" t="s">
        <v>130</v>
      </c>
      <c r="V28" s="58">
        <v>0</v>
      </c>
      <c r="W28" s="58">
        <f t="shared" si="3"/>
        <v>0</v>
      </c>
      <c r="X28" s="58">
        <v>0</v>
      </c>
    </row>
    <row r="29" spans="1:24">
      <c r="A29" s="59" t="s">
        <v>8</v>
      </c>
      <c r="B29" s="59">
        <f>SUM(B19:B28)</f>
        <v>4206</v>
      </c>
      <c r="C29" s="59">
        <f>SUM(C19:C28)</f>
        <v>395.87</v>
      </c>
      <c r="D29" s="59">
        <f>SUM(D19:D28)</f>
        <v>1720</v>
      </c>
      <c r="E29" s="47"/>
      <c r="F29" s="59" t="s">
        <v>8</v>
      </c>
      <c r="G29" s="59">
        <f>SUM(G19:G28)</f>
        <v>5270</v>
      </c>
      <c r="H29" s="59">
        <f>SUM(H19:H28)</f>
        <v>610</v>
      </c>
      <c r="I29" s="59">
        <f>SUM(I19:I28)</f>
        <v>10965</v>
      </c>
      <c r="J29" s="47"/>
      <c r="K29" s="59" t="s">
        <v>8</v>
      </c>
      <c r="L29" s="59">
        <f>SUM(L19:L28)</f>
        <v>23292</v>
      </c>
      <c r="M29" s="59">
        <f>SUM(M19:M28)</f>
        <v>2557.3399999999997</v>
      </c>
      <c r="N29" s="59">
        <f>SUM(N19:N28)</f>
        <v>9485</v>
      </c>
      <c r="O29" s="47"/>
      <c r="P29" s="59" t="s">
        <v>8</v>
      </c>
      <c r="Q29" s="59">
        <f>SUM(Q19:Q28)</f>
        <v>10900</v>
      </c>
      <c r="R29" s="59">
        <f>SUM(R19:R28)</f>
        <v>528</v>
      </c>
      <c r="S29" s="59">
        <f>SUM(S19:S28)</f>
        <v>3075</v>
      </c>
      <c r="U29" s="59" t="s">
        <v>8</v>
      </c>
      <c r="V29" s="59">
        <f>SUM(V19:V28)</f>
        <v>0</v>
      </c>
      <c r="W29" s="59">
        <f>SUM(W19:W28)</f>
        <v>0</v>
      </c>
      <c r="X29" s="59">
        <f>SUM(X19:X28)</f>
        <v>0</v>
      </c>
    </row>
    <row r="30" spans="1:24">
      <c r="A30" s="59" t="s">
        <v>24</v>
      </c>
      <c r="B30" s="118">
        <f>B29-C29-D29</f>
        <v>2090.13</v>
      </c>
      <c r="C30" s="118"/>
      <c r="D30" s="118"/>
      <c r="E30" s="49"/>
      <c r="F30" s="59" t="s">
        <v>24</v>
      </c>
      <c r="G30" s="114">
        <f>G29-H29-I29</f>
        <v>-6305</v>
      </c>
      <c r="H30" s="115"/>
      <c r="I30" s="116"/>
      <c r="J30" s="48"/>
      <c r="K30" s="59" t="s">
        <v>24</v>
      </c>
      <c r="L30" s="114">
        <f>L29-M29-N29</f>
        <v>11249.66</v>
      </c>
      <c r="M30" s="115"/>
      <c r="N30" s="116"/>
      <c r="O30" s="48"/>
      <c r="P30" s="59" t="s">
        <v>24</v>
      </c>
      <c r="Q30" s="114">
        <f>Q29-R29-S29</f>
        <v>7297</v>
      </c>
      <c r="R30" s="115"/>
      <c r="S30" s="116"/>
      <c r="U30" s="59" t="s">
        <v>24</v>
      </c>
      <c r="V30" s="114">
        <f>V29-W29-X29</f>
        <v>0</v>
      </c>
      <c r="W30" s="115"/>
      <c r="X30" s="116"/>
    </row>
    <row r="31" spans="1:24">
      <c r="U31" s="42"/>
      <c r="V31" s="42"/>
      <c r="W31" s="42"/>
      <c r="X31" s="42"/>
    </row>
    <row r="32" spans="1:24">
      <c r="A32" s="43"/>
      <c r="B32" s="43"/>
      <c r="C32" s="43"/>
      <c r="D32" s="43"/>
      <c r="E32" s="43"/>
      <c r="P32" s="43"/>
      <c r="Q32" s="43"/>
      <c r="R32" s="43"/>
      <c r="S32" s="43"/>
      <c r="T32" s="43"/>
      <c r="U32" s="43"/>
      <c r="V32" s="43"/>
      <c r="W32" s="43"/>
      <c r="X32" s="43"/>
    </row>
    <row r="33" spans="1:24">
      <c r="A33" s="43"/>
      <c r="B33" s="43"/>
      <c r="C33" s="43"/>
      <c r="D33" s="43"/>
      <c r="E33" s="43"/>
      <c r="G33">
        <v>43668</v>
      </c>
      <c r="H33">
        <v>-20855</v>
      </c>
      <c r="I33">
        <v>-4091</v>
      </c>
      <c r="J33">
        <v>-4390</v>
      </c>
      <c r="P33" s="43"/>
      <c r="Q33" s="43"/>
      <c r="R33" s="43"/>
      <c r="S33" s="43"/>
      <c r="T33" s="43"/>
      <c r="U33" s="43"/>
      <c r="V33" s="43"/>
      <c r="W33" s="43"/>
      <c r="X33" s="43"/>
    </row>
    <row r="34" spans="1:24">
      <c r="A34" s="43"/>
      <c r="B34" s="43"/>
      <c r="C34" s="43"/>
      <c r="D34" s="43"/>
      <c r="E34" s="43"/>
      <c r="M34" s="114">
        <f>M33-N33-O33</f>
        <v>0</v>
      </c>
      <c r="N34" s="115"/>
      <c r="O34" s="116"/>
      <c r="P34" s="43"/>
      <c r="Q34" s="43"/>
      <c r="R34" s="43"/>
      <c r="S34" s="43"/>
      <c r="T34" s="43"/>
      <c r="U34" s="43"/>
      <c r="V34" s="43"/>
      <c r="W34" s="43"/>
      <c r="X34" s="43"/>
    </row>
    <row r="36" spans="1:24">
      <c r="L36">
        <v>11249</v>
      </c>
    </row>
    <row r="37" spans="1:24">
      <c r="L37">
        <v>-6305</v>
      </c>
    </row>
    <row r="38" spans="1:24">
      <c r="L38">
        <v>-220</v>
      </c>
    </row>
  </sheetData>
  <mergeCells count="12">
    <mergeCell ref="M34:O34"/>
    <mergeCell ref="U17:X17"/>
    <mergeCell ref="B1:F1"/>
    <mergeCell ref="A17:D17"/>
    <mergeCell ref="F17:I17"/>
    <mergeCell ref="K17:N17"/>
    <mergeCell ref="P17:S17"/>
    <mergeCell ref="B30:D30"/>
    <mergeCell ref="G30:I30"/>
    <mergeCell ref="L30:N30"/>
    <mergeCell ref="Q30:S30"/>
    <mergeCell ref="V30:X3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topLeftCell="A17" workbookViewId="0">
      <selection activeCell="M27" sqref="M24:M27"/>
    </sheetView>
  </sheetViews>
  <sheetFormatPr defaultRowHeight="13.5"/>
  <cols>
    <col min="2" max="2" width="10.5" bestFit="1" customWidth="1"/>
    <col min="5" max="5" width="14.875" bestFit="1" customWidth="1"/>
    <col min="9" max="9" width="14.875" bestFit="1" customWidth="1"/>
    <col min="13" max="14" width="14.875" bestFit="1" customWidth="1"/>
    <col min="17" max="17" width="14.875" bestFit="1" customWidth="1"/>
    <col min="19" max="19" width="9" style="42"/>
    <col min="21" max="21" width="10.5" bestFit="1" customWidth="1"/>
    <col min="24" max="24" width="25.625" bestFit="1" customWidth="1"/>
  </cols>
  <sheetData>
    <row r="1" spans="1:24" ht="22.5">
      <c r="A1" s="106" t="s">
        <v>54</v>
      </c>
      <c r="B1" s="109" t="s">
        <v>117</v>
      </c>
      <c r="C1" s="105" t="s">
        <v>55</v>
      </c>
      <c r="D1" s="105"/>
      <c r="E1" s="105"/>
      <c r="F1" s="105"/>
      <c r="G1" s="105" t="s">
        <v>57</v>
      </c>
      <c r="H1" s="105"/>
      <c r="I1" s="105"/>
      <c r="J1" s="105"/>
      <c r="K1" s="105" t="s">
        <v>56</v>
      </c>
      <c r="L1" s="105"/>
      <c r="M1" s="105" t="s">
        <v>50</v>
      </c>
      <c r="N1" s="105"/>
      <c r="O1" s="105" t="s">
        <v>83</v>
      </c>
      <c r="P1" s="105"/>
      <c r="Q1" s="105"/>
      <c r="R1" s="105"/>
      <c r="S1" s="45"/>
      <c r="U1" s="105" t="s">
        <v>115</v>
      </c>
      <c r="V1" s="105"/>
      <c r="W1" s="105"/>
      <c r="X1" s="105"/>
    </row>
    <row r="2" spans="1:24" s="9" customFormat="1" ht="22.5">
      <c r="A2" s="106"/>
      <c r="B2" s="109"/>
      <c r="C2" s="69" t="s">
        <v>46</v>
      </c>
      <c r="D2" s="69" t="s">
        <v>47</v>
      </c>
      <c r="E2" s="69" t="s">
        <v>110</v>
      </c>
      <c r="F2" s="69" t="s">
        <v>51</v>
      </c>
      <c r="G2" s="69" t="s">
        <v>46</v>
      </c>
      <c r="H2" s="69" t="s">
        <v>47</v>
      </c>
      <c r="I2" s="69" t="s">
        <v>110</v>
      </c>
      <c r="J2" s="69" t="s">
        <v>51</v>
      </c>
      <c r="K2" s="69" t="s">
        <v>48</v>
      </c>
      <c r="L2" s="69" t="s">
        <v>49</v>
      </c>
      <c r="M2" s="69" t="s">
        <v>53</v>
      </c>
      <c r="N2" s="69" t="s">
        <v>52</v>
      </c>
      <c r="O2" s="69" t="s">
        <v>78</v>
      </c>
      <c r="P2" s="69" t="s">
        <v>77</v>
      </c>
      <c r="Q2" s="69" t="s">
        <v>110</v>
      </c>
      <c r="R2" s="69" t="s">
        <v>79</v>
      </c>
      <c r="S2" s="45"/>
      <c r="U2" s="25" t="s">
        <v>111</v>
      </c>
      <c r="V2" s="25" t="s">
        <v>112</v>
      </c>
      <c r="W2" s="25" t="s">
        <v>118</v>
      </c>
      <c r="X2" s="25" t="s">
        <v>113</v>
      </c>
    </row>
    <row r="3" spans="1:24" s="8" customFormat="1">
      <c r="A3" s="10">
        <v>2018035</v>
      </c>
      <c r="B3" s="11">
        <v>43195</v>
      </c>
      <c r="C3" s="30">
        <v>-1700</v>
      </c>
      <c r="D3" s="30">
        <v>3235</v>
      </c>
      <c r="E3" s="30">
        <v>0</v>
      </c>
      <c r="F3" s="30">
        <v>319</v>
      </c>
      <c r="G3" s="32">
        <v>-1700</v>
      </c>
      <c r="H3" s="32">
        <v>3235</v>
      </c>
      <c r="I3" s="32">
        <v>0</v>
      </c>
      <c r="J3" s="32">
        <v>319</v>
      </c>
      <c r="K3" s="39">
        <v>-1060</v>
      </c>
      <c r="L3" s="39">
        <v>0</v>
      </c>
      <c r="M3" s="38">
        <f>SUM(C3+D3+E3+F3+K3+L3)</f>
        <v>794</v>
      </c>
      <c r="N3" s="38">
        <f>SUM(G3+H3+I3+J3+K3+L3)</f>
        <v>794</v>
      </c>
      <c r="O3" s="10">
        <f>SUM(G3-C3)</f>
        <v>0</v>
      </c>
      <c r="P3" s="10">
        <f>SUM(H3-D3)</f>
        <v>0</v>
      </c>
      <c r="Q3" s="10">
        <f>SUM(I3-E3)</f>
        <v>0</v>
      </c>
      <c r="R3" s="10">
        <f>SUM(J3-F3)</f>
        <v>0</v>
      </c>
      <c r="S3" s="95"/>
      <c r="U3" s="11">
        <v>43195</v>
      </c>
      <c r="V3" s="10">
        <v>899</v>
      </c>
      <c r="W3" s="10" t="s">
        <v>198</v>
      </c>
      <c r="X3" s="10" t="s">
        <v>199</v>
      </c>
    </row>
    <row r="4" spans="1:24" s="8" customFormat="1">
      <c r="A4" s="10">
        <v>2018036</v>
      </c>
      <c r="B4" s="11">
        <v>43197</v>
      </c>
      <c r="C4" s="30">
        <v>1050</v>
      </c>
      <c r="D4" s="30">
        <v>1927</v>
      </c>
      <c r="E4" s="30">
        <v>0</v>
      </c>
      <c r="F4" s="30">
        <v>-1614</v>
      </c>
      <c r="G4" s="33">
        <v>50</v>
      </c>
      <c r="H4" s="32">
        <v>1927</v>
      </c>
      <c r="I4" s="32">
        <v>0</v>
      </c>
      <c r="J4" s="32">
        <v>-1614</v>
      </c>
      <c r="K4" s="39">
        <v>-930</v>
      </c>
      <c r="L4" s="39">
        <v>0</v>
      </c>
      <c r="M4" s="38">
        <f t="shared" ref="M4:M13" si="0">SUM(C4+D4+E4+F4+K4+L4)</f>
        <v>433</v>
      </c>
      <c r="N4" s="38">
        <f t="shared" ref="N4:N13" si="1">SUM(G4+H4+I4+J4+K4+L4)</f>
        <v>-567</v>
      </c>
      <c r="O4" s="10">
        <f>SUM(G4-C4)</f>
        <v>-1000</v>
      </c>
      <c r="P4" s="10">
        <f>SUM(H4-D4)</f>
        <v>0</v>
      </c>
      <c r="Q4" s="10">
        <f t="shared" ref="Q4:Q13" si="2">SUM(I4-E4)</f>
        <v>0</v>
      </c>
      <c r="R4" s="10">
        <f t="shared" ref="R4:R10" si="3">SUM(J4-F4)</f>
        <v>0</v>
      </c>
      <c r="S4" s="95"/>
      <c r="U4" s="11">
        <v>43204</v>
      </c>
      <c r="V4" s="10">
        <v>40</v>
      </c>
      <c r="W4" s="10" t="s">
        <v>200</v>
      </c>
      <c r="X4" s="10" t="s">
        <v>201</v>
      </c>
    </row>
    <row r="5" spans="1:24" s="8" customFormat="1">
      <c r="A5" s="10">
        <v>2018037</v>
      </c>
      <c r="B5" s="11">
        <v>43200</v>
      </c>
      <c r="C5" s="30">
        <v>1461</v>
      </c>
      <c r="D5" s="30">
        <v>-5238</v>
      </c>
      <c r="E5" s="30">
        <v>0</v>
      </c>
      <c r="F5" s="30">
        <v>228</v>
      </c>
      <c r="G5" s="33">
        <v>960</v>
      </c>
      <c r="H5" s="32">
        <v>-5238</v>
      </c>
      <c r="I5" s="32">
        <v>0</v>
      </c>
      <c r="J5" s="32">
        <v>228</v>
      </c>
      <c r="K5" s="39">
        <v>-1242.9000000000001</v>
      </c>
      <c r="L5" s="39">
        <v>0</v>
      </c>
      <c r="M5" s="38">
        <f t="shared" si="0"/>
        <v>-4791.8999999999996</v>
      </c>
      <c r="N5" s="38">
        <f t="shared" si="1"/>
        <v>-5292.9</v>
      </c>
      <c r="O5" s="10">
        <f t="shared" ref="O5:O13" si="4">SUM(G5-C5)</f>
        <v>-501</v>
      </c>
      <c r="P5" s="10">
        <f t="shared" ref="P5:P13" si="5">SUM(H5-D5)</f>
        <v>0</v>
      </c>
      <c r="Q5" s="10">
        <f t="shared" si="2"/>
        <v>0</v>
      </c>
      <c r="R5" s="10">
        <f t="shared" si="3"/>
        <v>0</v>
      </c>
      <c r="S5" s="95"/>
      <c r="U5" s="11">
        <v>43207</v>
      </c>
      <c r="V5" s="10">
        <v>20</v>
      </c>
      <c r="W5" s="10" t="s">
        <v>202</v>
      </c>
      <c r="X5" s="10" t="s">
        <v>203</v>
      </c>
    </row>
    <row r="6" spans="1:24" s="8" customFormat="1">
      <c r="A6" s="10">
        <v>2018038</v>
      </c>
      <c r="B6" s="11">
        <v>43202</v>
      </c>
      <c r="C6" s="30">
        <v>1505</v>
      </c>
      <c r="D6" s="30">
        <v>3705</v>
      </c>
      <c r="E6" s="30">
        <v>0</v>
      </c>
      <c r="F6" s="30">
        <v>-771</v>
      </c>
      <c r="G6" s="33">
        <v>0</v>
      </c>
      <c r="H6" s="33">
        <v>0</v>
      </c>
      <c r="I6" s="32">
        <v>0</v>
      </c>
      <c r="J6" s="32">
        <v>-771.5</v>
      </c>
      <c r="K6" s="39">
        <v>-1085</v>
      </c>
      <c r="L6" s="39">
        <v>-774</v>
      </c>
      <c r="M6" s="38">
        <f t="shared" si="0"/>
        <v>2580</v>
      </c>
      <c r="N6" s="38">
        <f t="shared" si="1"/>
        <v>-2630.5</v>
      </c>
      <c r="O6" s="10">
        <f t="shared" si="4"/>
        <v>-1505</v>
      </c>
      <c r="P6" s="10">
        <f t="shared" si="5"/>
        <v>-3705</v>
      </c>
      <c r="Q6" s="10">
        <f t="shared" si="2"/>
        <v>0</v>
      </c>
      <c r="R6" s="10">
        <f t="shared" si="3"/>
        <v>-0.5</v>
      </c>
      <c r="S6" s="95"/>
      <c r="U6" s="11">
        <v>43210</v>
      </c>
      <c r="V6" s="10">
        <v>200</v>
      </c>
      <c r="W6" s="10" t="s">
        <v>119</v>
      </c>
      <c r="X6" s="10" t="s">
        <v>114</v>
      </c>
    </row>
    <row r="7" spans="1:24">
      <c r="A7" s="10">
        <v>2018039</v>
      </c>
      <c r="B7" s="11">
        <v>43204</v>
      </c>
      <c r="C7" s="31">
        <v>-625.79999999999995</v>
      </c>
      <c r="D7" s="31">
        <v>2087.34</v>
      </c>
      <c r="E7" s="30">
        <v>0</v>
      </c>
      <c r="F7" s="31">
        <v>1930</v>
      </c>
      <c r="G7" s="34">
        <v>-624</v>
      </c>
      <c r="H7" s="34">
        <v>2087</v>
      </c>
      <c r="I7" s="32">
        <v>0</v>
      </c>
      <c r="J7" s="35">
        <v>1930</v>
      </c>
      <c r="K7" s="40">
        <v>0</v>
      </c>
      <c r="L7" s="40">
        <v>-535</v>
      </c>
      <c r="M7" s="38">
        <f t="shared" si="0"/>
        <v>2856.54</v>
      </c>
      <c r="N7" s="38">
        <f t="shared" si="1"/>
        <v>2858</v>
      </c>
      <c r="O7" s="10">
        <f t="shared" si="4"/>
        <v>1.7999999999999545</v>
      </c>
      <c r="P7" s="10">
        <f t="shared" si="5"/>
        <v>-0.34000000000014552</v>
      </c>
      <c r="Q7" s="10">
        <f t="shared" si="2"/>
        <v>0</v>
      </c>
      <c r="R7" s="10">
        <f t="shared" si="3"/>
        <v>0</v>
      </c>
      <c r="S7" s="95"/>
      <c r="U7" s="11">
        <v>43216</v>
      </c>
      <c r="V7" s="10">
        <v>58</v>
      </c>
      <c r="W7" s="10" t="s">
        <v>180</v>
      </c>
      <c r="X7" s="10" t="s">
        <v>181</v>
      </c>
    </row>
    <row r="8" spans="1:24">
      <c r="A8" s="10">
        <v>2018040</v>
      </c>
      <c r="B8" s="14">
        <v>43207</v>
      </c>
      <c r="C8" s="31">
        <v>-1599.3</v>
      </c>
      <c r="D8" s="31">
        <v>6631.94</v>
      </c>
      <c r="E8" s="30">
        <v>0</v>
      </c>
      <c r="F8" s="31">
        <v>-4007.5</v>
      </c>
      <c r="G8" s="35">
        <v>-1600</v>
      </c>
      <c r="H8" s="36">
        <v>331</v>
      </c>
      <c r="I8" s="32">
        <v>0</v>
      </c>
      <c r="J8" s="35">
        <v>-4007.5</v>
      </c>
      <c r="K8" s="40">
        <v>-40</v>
      </c>
      <c r="L8" s="40">
        <v>-453</v>
      </c>
      <c r="M8" s="38">
        <f t="shared" si="0"/>
        <v>532.13999999999942</v>
      </c>
      <c r="N8" s="38">
        <f t="shared" si="1"/>
        <v>-5769.5</v>
      </c>
      <c r="O8" s="10">
        <f t="shared" si="4"/>
        <v>-0.70000000000004547</v>
      </c>
      <c r="P8" s="10">
        <f t="shared" si="5"/>
        <v>-6300.94</v>
      </c>
      <c r="Q8" s="10">
        <f t="shared" si="2"/>
        <v>0</v>
      </c>
      <c r="R8" s="10">
        <f t="shared" si="3"/>
        <v>0</v>
      </c>
      <c r="S8" s="95"/>
      <c r="U8" s="11">
        <v>43216</v>
      </c>
      <c r="V8" s="10">
        <v>500</v>
      </c>
      <c r="W8" s="10" t="s">
        <v>185</v>
      </c>
      <c r="X8" s="10" t="s">
        <v>186</v>
      </c>
    </row>
    <row r="9" spans="1:24">
      <c r="A9" s="10">
        <v>2018041</v>
      </c>
      <c r="B9" s="14">
        <v>43209</v>
      </c>
      <c r="C9" s="31">
        <v>216.69</v>
      </c>
      <c r="D9" s="31">
        <v>1078.3599999999999</v>
      </c>
      <c r="E9" s="31">
        <v>2733.46</v>
      </c>
      <c r="F9" s="31">
        <v>-605.79999999999995</v>
      </c>
      <c r="G9" s="37">
        <v>214</v>
      </c>
      <c r="H9" s="37">
        <v>1069</v>
      </c>
      <c r="I9" s="37">
        <v>2733</v>
      </c>
      <c r="J9" s="35">
        <v>-606</v>
      </c>
      <c r="K9" s="40">
        <v>0</v>
      </c>
      <c r="L9" s="40">
        <v>847</v>
      </c>
      <c r="M9" s="38">
        <f t="shared" si="0"/>
        <v>4269.71</v>
      </c>
      <c r="N9" s="38">
        <f t="shared" si="1"/>
        <v>4257</v>
      </c>
      <c r="O9" s="10">
        <f t="shared" si="4"/>
        <v>-2.6899999999999977</v>
      </c>
      <c r="P9" s="10">
        <f t="shared" si="5"/>
        <v>-9.3599999999999</v>
      </c>
      <c r="Q9" s="10">
        <f t="shared" si="2"/>
        <v>-0.46000000000003638</v>
      </c>
      <c r="R9" s="10">
        <f t="shared" si="3"/>
        <v>-0.20000000000004547</v>
      </c>
      <c r="S9" s="95"/>
      <c r="U9" s="11">
        <v>43216</v>
      </c>
      <c r="V9" s="10">
        <v>30</v>
      </c>
      <c r="W9" s="10" t="s">
        <v>183</v>
      </c>
      <c r="X9" s="10" t="s">
        <v>187</v>
      </c>
    </row>
    <row r="10" spans="1:24">
      <c r="A10" s="10">
        <v>2018042</v>
      </c>
      <c r="B10" s="14">
        <v>43212</v>
      </c>
      <c r="C10" s="31">
        <v>25.87</v>
      </c>
      <c r="D10" s="31">
        <v>1756.76</v>
      </c>
      <c r="E10" s="31">
        <v>-122</v>
      </c>
      <c r="F10" s="31">
        <v>938</v>
      </c>
      <c r="G10" s="35">
        <v>25</v>
      </c>
      <c r="H10" s="35">
        <v>1756</v>
      </c>
      <c r="I10" s="35">
        <v>-120</v>
      </c>
      <c r="J10" s="35">
        <v>938</v>
      </c>
      <c r="K10" s="40">
        <v>-320</v>
      </c>
      <c r="L10" s="40">
        <v>-3050</v>
      </c>
      <c r="M10" s="38">
        <f t="shared" si="0"/>
        <v>-771.36999999999989</v>
      </c>
      <c r="N10" s="38">
        <f t="shared" si="1"/>
        <v>-771</v>
      </c>
      <c r="O10" s="10">
        <f t="shared" si="4"/>
        <v>-0.87000000000000099</v>
      </c>
      <c r="P10" s="10">
        <f t="shared" si="5"/>
        <v>-0.75999999999999091</v>
      </c>
      <c r="Q10" s="10">
        <f t="shared" si="2"/>
        <v>2</v>
      </c>
      <c r="R10" s="10">
        <f t="shared" si="3"/>
        <v>0</v>
      </c>
      <c r="S10" s="95"/>
      <c r="U10" s="11">
        <v>43216</v>
      </c>
      <c r="V10" s="10">
        <v>30</v>
      </c>
      <c r="W10" s="10" t="s">
        <v>202</v>
      </c>
      <c r="X10" s="10" t="s">
        <v>203</v>
      </c>
    </row>
    <row r="11" spans="1:24">
      <c r="A11" s="10">
        <v>2018043</v>
      </c>
      <c r="B11" s="14">
        <v>43214</v>
      </c>
      <c r="C11" s="29">
        <v>-1797.92</v>
      </c>
      <c r="D11" s="29">
        <v>3491.4</v>
      </c>
      <c r="E11" s="29">
        <v>3200.91</v>
      </c>
      <c r="F11" s="29">
        <v>1971.2</v>
      </c>
      <c r="G11" s="35">
        <v>-1797</v>
      </c>
      <c r="H11" s="35">
        <v>3490</v>
      </c>
      <c r="I11" s="35">
        <v>3200</v>
      </c>
      <c r="J11" s="37">
        <v>1971</v>
      </c>
      <c r="K11" s="40">
        <v>0</v>
      </c>
      <c r="L11" s="40">
        <v>0</v>
      </c>
      <c r="M11" s="38">
        <f t="shared" si="0"/>
        <v>6865.5899999999992</v>
      </c>
      <c r="N11" s="38">
        <f t="shared" si="1"/>
        <v>6864</v>
      </c>
      <c r="O11" s="10">
        <f t="shared" si="4"/>
        <v>0.92000000000007276</v>
      </c>
      <c r="P11" s="10">
        <f t="shared" si="5"/>
        <v>-1.4000000000000909</v>
      </c>
      <c r="Q11" s="10">
        <f t="shared" si="2"/>
        <v>-0.90999999999985448</v>
      </c>
      <c r="R11" s="10">
        <f t="shared" ref="R11:R13" si="6">SUM(J11-F11)</f>
        <v>-0.20000000000004547</v>
      </c>
      <c r="S11" s="95"/>
      <c r="U11" s="11">
        <v>43217</v>
      </c>
      <c r="V11" s="10">
        <v>225</v>
      </c>
      <c r="W11" s="10" t="s">
        <v>120</v>
      </c>
      <c r="X11" s="10" t="s">
        <v>184</v>
      </c>
    </row>
    <row r="12" spans="1:24">
      <c r="A12" s="10">
        <v>2018044</v>
      </c>
      <c r="B12" s="14">
        <v>43216</v>
      </c>
      <c r="C12" s="29">
        <v>2090.13</v>
      </c>
      <c r="D12" s="29">
        <v>-6305</v>
      </c>
      <c r="E12" s="29">
        <v>11249.66</v>
      </c>
      <c r="F12" s="29">
        <v>7297</v>
      </c>
      <c r="G12" s="36">
        <v>1290</v>
      </c>
      <c r="H12" s="35">
        <v>-6305</v>
      </c>
      <c r="I12" s="35">
        <v>11249</v>
      </c>
      <c r="J12" s="35">
        <v>7200</v>
      </c>
      <c r="K12" s="40">
        <v>0</v>
      </c>
      <c r="L12" s="40">
        <v>0</v>
      </c>
      <c r="M12" s="38">
        <f t="shared" si="0"/>
        <v>14331.79</v>
      </c>
      <c r="N12" s="38">
        <f t="shared" si="1"/>
        <v>13434</v>
      </c>
      <c r="O12" s="10">
        <f t="shared" si="4"/>
        <v>-800.13000000000011</v>
      </c>
      <c r="P12" s="10">
        <f t="shared" si="5"/>
        <v>0</v>
      </c>
      <c r="Q12" s="10">
        <f t="shared" si="2"/>
        <v>-0.65999999999985448</v>
      </c>
      <c r="R12" s="10">
        <f t="shared" si="6"/>
        <v>-97</v>
      </c>
      <c r="S12" s="95"/>
      <c r="U12" s="11">
        <v>43218</v>
      </c>
      <c r="V12" s="10">
        <v>88</v>
      </c>
      <c r="W12" s="10" t="s">
        <v>188</v>
      </c>
      <c r="X12" s="10" t="s">
        <v>189</v>
      </c>
    </row>
    <row r="13" spans="1:24">
      <c r="A13" s="10">
        <v>2018045</v>
      </c>
      <c r="B13" s="14">
        <v>43218</v>
      </c>
      <c r="C13" s="29">
        <v>-238.3</v>
      </c>
      <c r="D13" s="29">
        <v>-1206.32</v>
      </c>
      <c r="E13" s="29">
        <v>-2261.16</v>
      </c>
      <c r="F13" s="29">
        <v>388.4</v>
      </c>
      <c r="G13" s="35">
        <v>-238</v>
      </c>
      <c r="H13" s="35">
        <v>-1207</v>
      </c>
      <c r="I13" s="35">
        <v>-2290</v>
      </c>
      <c r="J13" s="35">
        <v>385</v>
      </c>
      <c r="K13" s="40">
        <v>0</v>
      </c>
      <c r="L13" s="40">
        <v>-1584</v>
      </c>
      <c r="M13" s="38">
        <f t="shared" si="0"/>
        <v>-4901.3799999999992</v>
      </c>
      <c r="N13" s="38">
        <f t="shared" si="1"/>
        <v>-4934</v>
      </c>
      <c r="O13" s="10">
        <f t="shared" si="4"/>
        <v>0.30000000000001137</v>
      </c>
      <c r="P13" s="10">
        <f t="shared" si="5"/>
        <v>-0.68000000000006366</v>
      </c>
      <c r="Q13" s="10">
        <f t="shared" si="2"/>
        <v>-28.840000000000146</v>
      </c>
      <c r="R13" s="10">
        <f t="shared" si="6"/>
        <v>-3.3999999999999773</v>
      </c>
      <c r="S13" s="95"/>
      <c r="U13" s="11"/>
      <c r="V13" s="10"/>
      <c r="W13" s="10"/>
      <c r="X13" s="10"/>
    </row>
    <row r="14" spans="1:24" s="87" customFormat="1">
      <c r="A14" s="84" t="s">
        <v>190</v>
      </c>
      <c r="B14" s="85"/>
      <c r="C14" s="85">
        <f t="shared" ref="C14:R14" si="7">SUM(C3:C13)</f>
        <v>387.37000000000006</v>
      </c>
      <c r="D14" s="85">
        <f t="shared" si="7"/>
        <v>11163.48</v>
      </c>
      <c r="E14" s="85">
        <f t="shared" si="7"/>
        <v>14800.869999999999</v>
      </c>
      <c r="F14" s="85">
        <f t="shared" si="7"/>
        <v>6073.2999999999993</v>
      </c>
      <c r="G14" s="85">
        <f t="shared" si="7"/>
        <v>-3420</v>
      </c>
      <c r="H14" s="85">
        <f t="shared" si="7"/>
        <v>1145</v>
      </c>
      <c r="I14" s="85">
        <f t="shared" si="7"/>
        <v>14772</v>
      </c>
      <c r="J14" s="85">
        <f t="shared" si="7"/>
        <v>5972</v>
      </c>
      <c r="K14" s="85">
        <f t="shared" si="7"/>
        <v>-4677.8999999999996</v>
      </c>
      <c r="L14" s="85">
        <f t="shared" si="7"/>
        <v>-5549</v>
      </c>
      <c r="M14" s="86">
        <f t="shared" si="7"/>
        <v>22198.120000000003</v>
      </c>
      <c r="N14" s="86">
        <f t="shared" si="7"/>
        <v>8242.1</v>
      </c>
      <c r="O14" s="84">
        <f t="shared" si="7"/>
        <v>-3807.3699999999994</v>
      </c>
      <c r="P14" s="84">
        <f t="shared" si="7"/>
        <v>-10018.48</v>
      </c>
      <c r="Q14" s="84">
        <f t="shared" si="7"/>
        <v>-28.869999999999891</v>
      </c>
      <c r="R14" s="84">
        <f t="shared" si="7"/>
        <v>-101.30000000000007</v>
      </c>
      <c r="S14" s="96"/>
      <c r="U14" s="88" t="s">
        <v>196</v>
      </c>
      <c r="V14" s="84">
        <f>SUM(V3:V13)</f>
        <v>2090</v>
      </c>
      <c r="W14" s="84"/>
      <c r="X14" s="84"/>
    </row>
    <row r="21" spans="1:24" ht="22.5">
      <c r="A21" s="106" t="s">
        <v>54</v>
      </c>
      <c r="B21" s="107" t="s">
        <v>116</v>
      </c>
      <c r="C21" s="105" t="s">
        <v>55</v>
      </c>
      <c r="D21" s="105"/>
      <c r="E21" s="105"/>
      <c r="F21" s="105"/>
      <c r="G21" s="105" t="s">
        <v>57</v>
      </c>
      <c r="H21" s="105"/>
      <c r="I21" s="105"/>
      <c r="J21" s="105"/>
      <c r="K21" s="105" t="s">
        <v>56</v>
      </c>
      <c r="L21" s="105"/>
      <c r="M21" s="105" t="s">
        <v>50</v>
      </c>
      <c r="N21" s="105"/>
      <c r="O21" s="105" t="s">
        <v>83</v>
      </c>
      <c r="P21" s="105"/>
      <c r="Q21" s="105"/>
      <c r="R21" s="105"/>
      <c r="S21" s="45"/>
      <c r="U21" s="105" t="s">
        <v>115</v>
      </c>
      <c r="V21" s="105"/>
      <c r="W21" s="105"/>
      <c r="X21" s="105"/>
    </row>
    <row r="22" spans="1:24" ht="22.5">
      <c r="A22" s="106"/>
      <c r="B22" s="108"/>
      <c r="C22" s="25" t="s">
        <v>46</v>
      </c>
      <c r="D22" s="25" t="s">
        <v>47</v>
      </c>
      <c r="E22" s="25" t="s">
        <v>110</v>
      </c>
      <c r="F22" s="25" t="s">
        <v>51</v>
      </c>
      <c r="G22" s="25" t="s">
        <v>46</v>
      </c>
      <c r="H22" s="25" t="s">
        <v>47</v>
      </c>
      <c r="I22" s="25" t="s">
        <v>110</v>
      </c>
      <c r="J22" s="25" t="s">
        <v>51</v>
      </c>
      <c r="K22" s="25" t="s">
        <v>48</v>
      </c>
      <c r="L22" s="25" t="s">
        <v>49</v>
      </c>
      <c r="M22" s="25" t="s">
        <v>53</v>
      </c>
      <c r="N22" s="25" t="s">
        <v>52</v>
      </c>
      <c r="O22" s="25" t="s">
        <v>46</v>
      </c>
      <c r="P22" s="25" t="s">
        <v>47</v>
      </c>
      <c r="Q22" s="25" t="s">
        <v>110</v>
      </c>
      <c r="R22" s="25" t="s">
        <v>51</v>
      </c>
      <c r="S22" s="45"/>
      <c r="U22" s="81" t="s">
        <v>111</v>
      </c>
      <c r="V22" s="81" t="s">
        <v>12</v>
      </c>
      <c r="W22" s="81" t="s">
        <v>118</v>
      </c>
      <c r="X22" s="81" t="s">
        <v>113</v>
      </c>
    </row>
    <row r="23" spans="1:24">
      <c r="A23" s="10">
        <v>2018046</v>
      </c>
      <c r="B23" s="11">
        <v>43221</v>
      </c>
      <c r="C23" s="30">
        <v>-565</v>
      </c>
      <c r="D23" s="30">
        <v>6899.54</v>
      </c>
      <c r="E23" s="30">
        <v>1116.46</v>
      </c>
      <c r="F23" s="30">
        <v>3955</v>
      </c>
      <c r="G23" s="32">
        <v>-565</v>
      </c>
      <c r="H23" s="33">
        <v>0</v>
      </c>
      <c r="I23" s="33">
        <v>0</v>
      </c>
      <c r="J23" s="32">
        <v>3955</v>
      </c>
      <c r="K23" s="39">
        <v>0</v>
      </c>
      <c r="L23" s="39">
        <v>-3145.6</v>
      </c>
      <c r="M23" s="38">
        <f>SUM(C23+D23+E23+F23+K23+L23)</f>
        <v>8260.4</v>
      </c>
      <c r="N23" s="38">
        <f>SUM(G23+H23+I23+J23+K23+L23)</f>
        <v>244.40000000000009</v>
      </c>
      <c r="O23" s="10">
        <f>SUM(G23-C23)</f>
        <v>0</v>
      </c>
      <c r="P23" s="10">
        <f>SUM(H23-D23)</f>
        <v>-6899.54</v>
      </c>
      <c r="Q23" s="10">
        <f>SUM(I23-E23)</f>
        <v>-1116.46</v>
      </c>
      <c r="R23" s="10">
        <f>SUM(J23-F23)</f>
        <v>0</v>
      </c>
      <c r="S23" s="95"/>
      <c r="U23" s="11">
        <v>43223</v>
      </c>
      <c r="V23" s="10">
        <v>100</v>
      </c>
      <c r="W23" s="10" t="s">
        <v>119</v>
      </c>
      <c r="X23" s="10" t="s">
        <v>195</v>
      </c>
    </row>
    <row r="24" spans="1:24">
      <c r="A24" s="10">
        <v>2018047</v>
      </c>
      <c r="B24" s="11">
        <v>43223</v>
      </c>
      <c r="C24" s="30">
        <v>-5514.9</v>
      </c>
      <c r="D24" s="30">
        <v>1278.5999999999999</v>
      </c>
      <c r="E24" s="30">
        <v>2451.14</v>
      </c>
      <c r="F24" s="30">
        <v>1760</v>
      </c>
      <c r="G24" s="32">
        <v>-5515</v>
      </c>
      <c r="H24" s="33">
        <v>0</v>
      </c>
      <c r="I24" s="33">
        <v>0</v>
      </c>
      <c r="J24" s="32">
        <v>1760</v>
      </c>
      <c r="K24" s="39">
        <v>0</v>
      </c>
      <c r="L24" s="39">
        <v>-1716</v>
      </c>
      <c r="M24" s="38">
        <f t="shared" ref="M24:M33" si="8">SUM(C24+D24+E24+F24+K24+L24)</f>
        <v>-1741.1599999999994</v>
      </c>
      <c r="N24" s="38">
        <f t="shared" ref="N24:N33" si="9">SUM(G24+H24+I24+J24+K24+L24)</f>
        <v>-5471</v>
      </c>
      <c r="O24" s="10">
        <f>SUM(G24-C24)</f>
        <v>-0.1000000000003638</v>
      </c>
      <c r="P24" s="10">
        <f>SUM(H24-D24)</f>
        <v>-1278.5999999999999</v>
      </c>
      <c r="Q24" s="10">
        <f t="shared" ref="Q24:Q33" si="10">SUM(I24-E24)</f>
        <v>-2451.14</v>
      </c>
      <c r="R24" s="10">
        <f t="shared" ref="R24:R33" si="11">SUM(J24-F24)</f>
        <v>0</v>
      </c>
      <c r="S24" s="95"/>
      <c r="U24" s="11">
        <v>43224</v>
      </c>
      <c r="V24" s="10">
        <v>200</v>
      </c>
      <c r="W24" s="10" t="s">
        <v>204</v>
      </c>
      <c r="X24" s="10" t="s">
        <v>206</v>
      </c>
    </row>
    <row r="25" spans="1:24">
      <c r="A25" s="10">
        <v>2018048</v>
      </c>
      <c r="B25" s="11">
        <v>43225</v>
      </c>
      <c r="C25" s="30">
        <v>1638.14</v>
      </c>
      <c r="D25" s="30">
        <v>-2926.56</v>
      </c>
      <c r="E25" s="30">
        <v>0</v>
      </c>
      <c r="F25" s="30">
        <v>-1926</v>
      </c>
      <c r="G25" s="32">
        <v>1638</v>
      </c>
      <c r="H25" s="32">
        <v>-2927</v>
      </c>
      <c r="I25" s="32">
        <v>0</v>
      </c>
      <c r="J25" s="32">
        <v>-1926</v>
      </c>
      <c r="K25" s="39">
        <v>0</v>
      </c>
      <c r="L25" s="39">
        <v>57</v>
      </c>
      <c r="M25" s="38">
        <f t="shared" si="8"/>
        <v>-3157.42</v>
      </c>
      <c r="N25" s="38">
        <f t="shared" si="9"/>
        <v>-3158</v>
      </c>
      <c r="O25" s="10">
        <f t="shared" ref="O25:O33" si="12">SUM(G25-C25)</f>
        <v>-0.14000000000010004</v>
      </c>
      <c r="P25" s="10">
        <f t="shared" ref="P25:P33" si="13">SUM(H25-D25)</f>
        <v>-0.44000000000005457</v>
      </c>
      <c r="Q25" s="10">
        <f t="shared" si="10"/>
        <v>0</v>
      </c>
      <c r="R25" s="10">
        <f t="shared" si="11"/>
        <v>0</v>
      </c>
      <c r="S25" s="95"/>
      <c r="U25" s="11">
        <v>43224</v>
      </c>
      <c r="V25" s="10">
        <v>2500</v>
      </c>
      <c r="W25" s="10" t="s">
        <v>204</v>
      </c>
      <c r="X25" s="10" t="s">
        <v>205</v>
      </c>
    </row>
    <row r="26" spans="1:24">
      <c r="A26" s="10">
        <v>2018049</v>
      </c>
      <c r="B26" s="11">
        <v>43228</v>
      </c>
      <c r="C26" s="30">
        <v>3973.92</v>
      </c>
      <c r="D26" s="30">
        <v>-2464.16</v>
      </c>
      <c r="E26" s="30">
        <v>0</v>
      </c>
      <c r="F26" s="30">
        <v>2472.8000000000002</v>
      </c>
      <c r="G26" s="94">
        <v>3973</v>
      </c>
      <c r="H26" s="32">
        <v>-2464</v>
      </c>
      <c r="I26" s="32">
        <v>0</v>
      </c>
      <c r="J26" s="94">
        <v>2472</v>
      </c>
      <c r="K26" s="39">
        <v>0</v>
      </c>
      <c r="L26" s="39">
        <v>-4642.6000000000004</v>
      </c>
      <c r="M26" s="38">
        <f t="shared" si="8"/>
        <v>-660.04</v>
      </c>
      <c r="N26" s="38">
        <f t="shared" si="9"/>
        <v>-661.60000000000036</v>
      </c>
      <c r="O26" s="10">
        <f t="shared" si="12"/>
        <v>-0.92000000000007276</v>
      </c>
      <c r="P26" s="10">
        <f t="shared" si="13"/>
        <v>0.15999999999985448</v>
      </c>
      <c r="Q26" s="10">
        <f t="shared" si="10"/>
        <v>0</v>
      </c>
      <c r="R26" s="10">
        <f t="shared" si="11"/>
        <v>-0.8000000000001819</v>
      </c>
      <c r="S26" s="95"/>
      <c r="U26" s="11">
        <v>43224</v>
      </c>
      <c r="V26" s="10">
        <v>20</v>
      </c>
      <c r="W26" s="10" t="s">
        <v>119</v>
      </c>
      <c r="X26" s="10" t="s">
        <v>207</v>
      </c>
    </row>
    <row r="27" spans="1:24">
      <c r="A27" s="10">
        <v>2018050</v>
      </c>
      <c r="B27" s="11">
        <v>43230</v>
      </c>
      <c r="C27" s="30">
        <v>1654.18</v>
      </c>
      <c r="D27" s="30">
        <v>-4618.72</v>
      </c>
      <c r="E27" s="30">
        <v>0</v>
      </c>
      <c r="F27" s="30">
        <v>765</v>
      </c>
      <c r="G27" s="33">
        <v>654</v>
      </c>
      <c r="H27" s="32">
        <v>-2918</v>
      </c>
      <c r="I27" s="32">
        <v>0</v>
      </c>
      <c r="J27" s="33">
        <v>265</v>
      </c>
      <c r="K27" s="39">
        <v>0</v>
      </c>
      <c r="L27" s="39">
        <v>0</v>
      </c>
      <c r="M27" s="38">
        <f t="shared" si="8"/>
        <v>-2199.54</v>
      </c>
      <c r="N27" s="38">
        <f t="shared" si="9"/>
        <v>-1999</v>
      </c>
      <c r="O27" s="10">
        <f t="shared" si="12"/>
        <v>-1000.1800000000001</v>
      </c>
      <c r="P27" s="10">
        <f t="shared" si="13"/>
        <v>1700.7200000000003</v>
      </c>
      <c r="Q27" s="10">
        <f t="shared" si="10"/>
        <v>0</v>
      </c>
      <c r="R27" s="10">
        <f t="shared" si="11"/>
        <v>-500</v>
      </c>
      <c r="S27" s="95"/>
      <c r="U27" s="11">
        <v>43231</v>
      </c>
      <c r="V27" s="10">
        <v>6</v>
      </c>
      <c r="W27" s="10" t="s">
        <v>202</v>
      </c>
      <c r="X27" s="10" t="s">
        <v>208</v>
      </c>
    </row>
    <row r="28" spans="1:24">
      <c r="A28" s="10">
        <v>2018051</v>
      </c>
      <c r="B28" s="11">
        <v>43233</v>
      </c>
      <c r="C28" s="30">
        <v>936.96</v>
      </c>
      <c r="D28" s="30">
        <v>6014.84</v>
      </c>
      <c r="E28" s="30">
        <v>0</v>
      </c>
      <c r="F28" s="30">
        <v>1225</v>
      </c>
      <c r="G28" s="32">
        <v>0</v>
      </c>
      <c r="H28" s="32">
        <v>0</v>
      </c>
      <c r="I28" s="32">
        <v>0</v>
      </c>
      <c r="J28" s="32">
        <v>0</v>
      </c>
      <c r="K28" s="39">
        <v>0</v>
      </c>
      <c r="L28" s="39">
        <v>-623.4</v>
      </c>
      <c r="M28" s="38">
        <f t="shared" si="8"/>
        <v>7553.4000000000005</v>
      </c>
      <c r="N28" s="38">
        <f t="shared" si="9"/>
        <v>-623.4</v>
      </c>
      <c r="O28" s="10">
        <f t="shared" si="12"/>
        <v>-936.96</v>
      </c>
      <c r="P28" s="10">
        <f t="shared" si="13"/>
        <v>-6014.84</v>
      </c>
      <c r="Q28" s="10">
        <f t="shared" si="10"/>
        <v>0</v>
      </c>
      <c r="R28" s="10">
        <f t="shared" si="11"/>
        <v>-1225</v>
      </c>
      <c r="S28" s="95"/>
      <c r="U28" s="11">
        <v>43232</v>
      </c>
      <c r="V28" s="10">
        <v>3</v>
      </c>
      <c r="W28" s="10" t="s">
        <v>202</v>
      </c>
      <c r="X28" s="10" t="s">
        <v>208</v>
      </c>
    </row>
    <row r="29" spans="1:24">
      <c r="A29" s="10">
        <v>2018052</v>
      </c>
      <c r="B29" s="11">
        <v>43235</v>
      </c>
      <c r="C29" s="30">
        <v>0</v>
      </c>
      <c r="D29" s="30">
        <v>0</v>
      </c>
      <c r="E29" s="30">
        <v>0</v>
      </c>
      <c r="F29" s="30">
        <v>0</v>
      </c>
      <c r="G29" s="32">
        <v>0</v>
      </c>
      <c r="H29" s="32">
        <v>0</v>
      </c>
      <c r="I29" s="32">
        <v>0</v>
      </c>
      <c r="J29" s="32">
        <v>0</v>
      </c>
      <c r="K29" s="39">
        <v>0</v>
      </c>
      <c r="L29" s="39">
        <v>0</v>
      </c>
      <c r="M29" s="38">
        <f t="shared" si="8"/>
        <v>0</v>
      </c>
      <c r="N29" s="38">
        <f t="shared" si="9"/>
        <v>0</v>
      </c>
      <c r="O29" s="10">
        <f t="shared" si="12"/>
        <v>0</v>
      </c>
      <c r="P29" s="10">
        <f t="shared" si="13"/>
        <v>0</v>
      </c>
      <c r="Q29" s="10">
        <f t="shared" si="10"/>
        <v>0</v>
      </c>
      <c r="R29" s="10">
        <f t="shared" si="11"/>
        <v>0</v>
      </c>
      <c r="S29" s="95"/>
      <c r="U29" s="11"/>
      <c r="V29" s="10"/>
      <c r="W29" s="10"/>
      <c r="X29" s="10"/>
    </row>
    <row r="30" spans="1:24">
      <c r="A30" s="10">
        <v>2018053</v>
      </c>
      <c r="B30" s="11">
        <v>43237</v>
      </c>
      <c r="C30" s="30">
        <v>0</v>
      </c>
      <c r="D30" s="30">
        <v>0</v>
      </c>
      <c r="E30" s="30">
        <v>0</v>
      </c>
      <c r="F30" s="30">
        <v>0</v>
      </c>
      <c r="G30" s="32">
        <v>0</v>
      </c>
      <c r="H30" s="32">
        <v>0</v>
      </c>
      <c r="I30" s="32">
        <v>0</v>
      </c>
      <c r="J30" s="32">
        <v>0</v>
      </c>
      <c r="K30" s="39">
        <v>0</v>
      </c>
      <c r="L30" s="39">
        <v>0</v>
      </c>
      <c r="M30" s="38">
        <f t="shared" si="8"/>
        <v>0</v>
      </c>
      <c r="N30" s="38">
        <f t="shared" si="9"/>
        <v>0</v>
      </c>
      <c r="O30" s="10">
        <f t="shared" si="12"/>
        <v>0</v>
      </c>
      <c r="P30" s="10">
        <f t="shared" si="13"/>
        <v>0</v>
      </c>
      <c r="Q30" s="10">
        <f t="shared" si="10"/>
        <v>0</v>
      </c>
      <c r="R30" s="10">
        <f t="shared" si="11"/>
        <v>0</v>
      </c>
      <c r="S30" s="95"/>
      <c r="U30" s="11"/>
      <c r="V30" s="10"/>
      <c r="W30" s="10"/>
      <c r="X30" s="10"/>
    </row>
    <row r="31" spans="1:24">
      <c r="A31" s="10">
        <v>2018054</v>
      </c>
      <c r="B31" s="11">
        <v>43239</v>
      </c>
      <c r="C31" s="30">
        <v>0</v>
      </c>
      <c r="D31" s="30">
        <v>0</v>
      </c>
      <c r="E31" s="30">
        <v>0</v>
      </c>
      <c r="F31" s="30">
        <v>0</v>
      </c>
      <c r="G31" s="32">
        <v>0</v>
      </c>
      <c r="H31" s="32">
        <v>0</v>
      </c>
      <c r="I31" s="32">
        <v>0</v>
      </c>
      <c r="J31" s="32">
        <v>0</v>
      </c>
      <c r="K31" s="39">
        <v>0</v>
      </c>
      <c r="L31" s="39">
        <v>0</v>
      </c>
      <c r="M31" s="38">
        <f t="shared" si="8"/>
        <v>0</v>
      </c>
      <c r="N31" s="38">
        <f t="shared" si="9"/>
        <v>0</v>
      </c>
      <c r="O31" s="10">
        <f t="shared" si="12"/>
        <v>0</v>
      </c>
      <c r="P31" s="10">
        <f t="shared" si="13"/>
        <v>0</v>
      </c>
      <c r="Q31" s="10">
        <f t="shared" si="10"/>
        <v>0</v>
      </c>
      <c r="R31" s="10">
        <f t="shared" si="11"/>
        <v>0</v>
      </c>
      <c r="S31" s="95"/>
      <c r="U31" s="11"/>
      <c r="V31" s="10"/>
      <c r="W31" s="10"/>
      <c r="X31" s="10"/>
    </row>
    <row r="32" spans="1:24">
      <c r="A32" s="10">
        <v>2018055</v>
      </c>
      <c r="B32" s="11">
        <v>43242</v>
      </c>
      <c r="C32" s="30">
        <v>0</v>
      </c>
      <c r="D32" s="30">
        <v>0</v>
      </c>
      <c r="E32" s="30">
        <v>0</v>
      </c>
      <c r="F32" s="30">
        <v>0</v>
      </c>
      <c r="G32" s="32">
        <v>0</v>
      </c>
      <c r="H32" s="32">
        <v>0</v>
      </c>
      <c r="I32" s="32">
        <v>0</v>
      </c>
      <c r="J32" s="32">
        <v>0</v>
      </c>
      <c r="K32" s="39">
        <v>0</v>
      </c>
      <c r="L32" s="39">
        <v>0</v>
      </c>
      <c r="M32" s="38">
        <f t="shared" si="8"/>
        <v>0</v>
      </c>
      <c r="N32" s="38">
        <f t="shared" si="9"/>
        <v>0</v>
      </c>
      <c r="O32" s="10">
        <f t="shared" si="12"/>
        <v>0</v>
      </c>
      <c r="P32" s="10">
        <f t="shared" si="13"/>
        <v>0</v>
      </c>
      <c r="Q32" s="10">
        <f t="shared" si="10"/>
        <v>0</v>
      </c>
      <c r="R32" s="10">
        <f t="shared" si="11"/>
        <v>0</v>
      </c>
      <c r="S32" s="95"/>
      <c r="U32" s="11"/>
      <c r="V32" s="10"/>
      <c r="W32" s="10"/>
      <c r="X32" s="10"/>
    </row>
    <row r="33" spans="1:24">
      <c r="A33" s="10">
        <v>2018056</v>
      </c>
      <c r="B33" s="11">
        <v>43244</v>
      </c>
      <c r="C33" s="30">
        <v>0</v>
      </c>
      <c r="D33" s="30">
        <v>0</v>
      </c>
      <c r="E33" s="30">
        <v>0</v>
      </c>
      <c r="F33" s="30">
        <v>0</v>
      </c>
      <c r="G33" s="32">
        <v>0</v>
      </c>
      <c r="H33" s="32">
        <v>0</v>
      </c>
      <c r="I33" s="32">
        <v>0</v>
      </c>
      <c r="J33" s="32">
        <v>0</v>
      </c>
      <c r="K33" s="39">
        <v>0</v>
      </c>
      <c r="L33" s="39">
        <v>0</v>
      </c>
      <c r="M33" s="38">
        <f t="shared" si="8"/>
        <v>0</v>
      </c>
      <c r="N33" s="38">
        <f t="shared" si="9"/>
        <v>0</v>
      </c>
      <c r="O33" s="10">
        <f t="shared" si="12"/>
        <v>0</v>
      </c>
      <c r="P33" s="10">
        <f t="shared" si="13"/>
        <v>0</v>
      </c>
      <c r="Q33" s="10">
        <f t="shared" si="10"/>
        <v>0</v>
      </c>
      <c r="R33" s="10">
        <f t="shared" si="11"/>
        <v>0</v>
      </c>
      <c r="S33" s="95"/>
      <c r="U33" s="11"/>
      <c r="V33" s="10"/>
      <c r="W33" s="10"/>
      <c r="X33" s="10"/>
    </row>
    <row r="34" spans="1:24">
      <c r="A34" s="10">
        <v>2018057</v>
      </c>
      <c r="B34" s="11">
        <v>43246</v>
      </c>
      <c r="C34" s="30">
        <v>0</v>
      </c>
      <c r="D34" s="30">
        <v>0</v>
      </c>
      <c r="E34" s="30">
        <v>0</v>
      </c>
      <c r="F34" s="30">
        <v>0</v>
      </c>
      <c r="G34" s="32">
        <v>0</v>
      </c>
      <c r="H34" s="32">
        <v>0</v>
      </c>
      <c r="I34" s="32">
        <v>0</v>
      </c>
      <c r="J34" s="32">
        <v>0</v>
      </c>
      <c r="K34" s="39">
        <v>0</v>
      </c>
      <c r="L34" s="39">
        <v>0</v>
      </c>
      <c r="M34" s="38">
        <f t="shared" ref="M34:M36" si="14">SUM(C34+D34+E34+F34+K34+L34)</f>
        <v>0</v>
      </c>
      <c r="N34" s="38">
        <f t="shared" ref="N34:N36" si="15">SUM(G34+H34+I34+J34+K34+L34)</f>
        <v>0</v>
      </c>
      <c r="O34" s="10">
        <f t="shared" ref="O34:O36" si="16">SUM(G34-C34)</f>
        <v>0</v>
      </c>
      <c r="P34" s="10">
        <f t="shared" ref="P34:P36" si="17">SUM(H34-D34)</f>
        <v>0</v>
      </c>
      <c r="Q34" s="10">
        <f t="shared" ref="Q34:Q36" si="18">SUM(I34-E34)</f>
        <v>0</v>
      </c>
      <c r="R34" s="10">
        <f t="shared" ref="R34:R36" si="19">SUM(J34-F34)</f>
        <v>0</v>
      </c>
      <c r="S34" s="95"/>
      <c r="U34" s="11"/>
      <c r="V34" s="10"/>
      <c r="W34" s="10"/>
      <c r="X34" s="10"/>
    </row>
    <row r="35" spans="1:24">
      <c r="A35" s="10">
        <v>2018058</v>
      </c>
      <c r="B35" s="11">
        <v>43249</v>
      </c>
      <c r="C35" s="30">
        <v>0</v>
      </c>
      <c r="D35" s="30">
        <v>0</v>
      </c>
      <c r="E35" s="30">
        <v>0</v>
      </c>
      <c r="F35" s="30">
        <v>0</v>
      </c>
      <c r="G35" s="32">
        <v>0</v>
      </c>
      <c r="H35" s="32">
        <v>0</v>
      </c>
      <c r="I35" s="32">
        <v>0</v>
      </c>
      <c r="J35" s="32">
        <v>0</v>
      </c>
      <c r="K35" s="39">
        <v>0</v>
      </c>
      <c r="L35" s="39">
        <v>0</v>
      </c>
      <c r="M35" s="38">
        <f t="shared" si="14"/>
        <v>0</v>
      </c>
      <c r="N35" s="38">
        <f t="shared" si="15"/>
        <v>0</v>
      </c>
      <c r="O35" s="10">
        <f t="shared" si="16"/>
        <v>0</v>
      </c>
      <c r="P35" s="10">
        <f t="shared" si="17"/>
        <v>0</v>
      </c>
      <c r="Q35" s="10">
        <f t="shared" si="18"/>
        <v>0</v>
      </c>
      <c r="R35" s="10">
        <f t="shared" si="19"/>
        <v>0</v>
      </c>
      <c r="S35" s="95"/>
      <c r="U35" s="11"/>
      <c r="V35" s="10"/>
      <c r="W35" s="10"/>
      <c r="X35" s="10"/>
    </row>
    <row r="36" spans="1:24">
      <c r="A36" s="10">
        <v>2018059</v>
      </c>
      <c r="B36" s="11">
        <v>43251</v>
      </c>
      <c r="C36" s="30">
        <v>0</v>
      </c>
      <c r="D36" s="30">
        <v>0</v>
      </c>
      <c r="E36" s="30">
        <v>0</v>
      </c>
      <c r="F36" s="30">
        <v>0</v>
      </c>
      <c r="G36" s="32">
        <v>0</v>
      </c>
      <c r="H36" s="32">
        <v>0</v>
      </c>
      <c r="I36" s="32">
        <v>0</v>
      </c>
      <c r="J36" s="32">
        <v>0</v>
      </c>
      <c r="K36" s="39">
        <v>0</v>
      </c>
      <c r="L36" s="39">
        <v>0</v>
      </c>
      <c r="M36" s="38">
        <f t="shared" si="14"/>
        <v>0</v>
      </c>
      <c r="N36" s="38">
        <f t="shared" si="15"/>
        <v>0</v>
      </c>
      <c r="O36" s="10">
        <f t="shared" si="16"/>
        <v>0</v>
      </c>
      <c r="P36" s="10">
        <f t="shared" si="17"/>
        <v>0</v>
      </c>
      <c r="Q36" s="10">
        <f t="shared" si="18"/>
        <v>0</v>
      </c>
      <c r="R36" s="10">
        <f t="shared" si="19"/>
        <v>0</v>
      </c>
      <c r="S36" s="95"/>
      <c r="U36" s="11"/>
      <c r="V36" s="10"/>
      <c r="W36" s="10"/>
      <c r="X36" s="10"/>
    </row>
    <row r="37" spans="1:24" s="87" customFormat="1">
      <c r="A37" s="84" t="s">
        <v>8</v>
      </c>
      <c r="B37" s="85"/>
      <c r="C37" s="85">
        <f t="shared" ref="C37:R37" si="20">SUM(C23:C36)</f>
        <v>2123.3000000000011</v>
      </c>
      <c r="D37" s="85">
        <f t="shared" si="20"/>
        <v>4183.54</v>
      </c>
      <c r="E37" s="85">
        <f t="shared" si="20"/>
        <v>3567.6</v>
      </c>
      <c r="F37" s="85">
        <f t="shared" si="20"/>
        <v>8251.7999999999993</v>
      </c>
      <c r="G37" s="85">
        <f t="shared" si="20"/>
        <v>185</v>
      </c>
      <c r="H37" s="85">
        <f t="shared" si="20"/>
        <v>-8309</v>
      </c>
      <c r="I37" s="85">
        <f t="shared" si="20"/>
        <v>0</v>
      </c>
      <c r="J37" s="85">
        <f t="shared" si="20"/>
        <v>6526</v>
      </c>
      <c r="K37" s="85">
        <f t="shared" si="20"/>
        <v>0</v>
      </c>
      <c r="L37" s="85">
        <f t="shared" si="20"/>
        <v>-10070.6</v>
      </c>
      <c r="M37" s="86">
        <f t="shared" si="20"/>
        <v>8055.64</v>
      </c>
      <c r="N37" s="86">
        <f t="shared" si="20"/>
        <v>-11668.6</v>
      </c>
      <c r="O37" s="84">
        <f t="shared" si="20"/>
        <v>-1938.3000000000006</v>
      </c>
      <c r="P37" s="84">
        <f t="shared" si="20"/>
        <v>-12492.54</v>
      </c>
      <c r="Q37" s="84">
        <f t="shared" si="20"/>
        <v>-3567.6</v>
      </c>
      <c r="R37" s="84">
        <f t="shared" si="20"/>
        <v>-1725.8000000000002</v>
      </c>
      <c r="S37" s="96"/>
      <c r="U37" s="88" t="s">
        <v>196</v>
      </c>
      <c r="V37" s="84">
        <f>SUM(V23:V36)</f>
        <v>2829</v>
      </c>
      <c r="W37" s="84"/>
      <c r="X37" s="84"/>
    </row>
    <row r="38" spans="1:24">
      <c r="S38" s="95"/>
    </row>
    <row r="43" spans="1:24" ht="22.5">
      <c r="A43" s="106" t="s">
        <v>54</v>
      </c>
      <c r="B43" s="107" t="s">
        <v>197</v>
      </c>
      <c r="C43" s="105" t="s">
        <v>55</v>
      </c>
      <c r="D43" s="105"/>
      <c r="E43" s="105"/>
      <c r="F43" s="105"/>
      <c r="G43" s="105" t="s">
        <v>57</v>
      </c>
      <c r="H43" s="105"/>
      <c r="I43" s="105"/>
      <c r="J43" s="105"/>
      <c r="K43" s="105" t="s">
        <v>56</v>
      </c>
      <c r="L43" s="105"/>
      <c r="M43" s="105" t="s">
        <v>50</v>
      </c>
      <c r="N43" s="105"/>
      <c r="O43" s="105" t="s">
        <v>83</v>
      </c>
      <c r="P43" s="105"/>
      <c r="Q43" s="105"/>
      <c r="R43" s="105"/>
      <c r="S43" s="45"/>
      <c r="U43" s="105" t="s">
        <v>115</v>
      </c>
      <c r="V43" s="105"/>
      <c r="W43" s="105"/>
      <c r="X43" s="105"/>
    </row>
    <row r="44" spans="1:24" ht="22.5">
      <c r="A44" s="106"/>
      <c r="B44" s="108"/>
      <c r="C44" s="81" t="s">
        <v>46</v>
      </c>
      <c r="D44" s="81" t="s">
        <v>47</v>
      </c>
      <c r="E44" s="81" t="s">
        <v>110</v>
      </c>
      <c r="F44" s="81" t="s">
        <v>51</v>
      </c>
      <c r="G44" s="81" t="s">
        <v>46</v>
      </c>
      <c r="H44" s="81" t="s">
        <v>47</v>
      </c>
      <c r="I44" s="81" t="s">
        <v>110</v>
      </c>
      <c r="J44" s="81" t="s">
        <v>51</v>
      </c>
      <c r="K44" s="81" t="s">
        <v>48</v>
      </c>
      <c r="L44" s="81" t="s">
        <v>49</v>
      </c>
      <c r="M44" s="81" t="s">
        <v>53</v>
      </c>
      <c r="N44" s="81" t="s">
        <v>52</v>
      </c>
      <c r="O44" s="81" t="s">
        <v>46</v>
      </c>
      <c r="P44" s="81" t="s">
        <v>47</v>
      </c>
      <c r="Q44" s="81" t="s">
        <v>110</v>
      </c>
      <c r="R44" s="81" t="s">
        <v>51</v>
      </c>
      <c r="S44" s="45"/>
      <c r="U44" s="81" t="s">
        <v>111</v>
      </c>
      <c r="V44" s="81" t="s">
        <v>12</v>
      </c>
      <c r="W44" s="81" t="s">
        <v>118</v>
      </c>
      <c r="X44" s="81" t="s">
        <v>113</v>
      </c>
    </row>
    <row r="45" spans="1:24">
      <c r="A45" s="10">
        <v>2018060</v>
      </c>
      <c r="B45" s="11">
        <v>43253</v>
      </c>
      <c r="C45" s="30">
        <v>0</v>
      </c>
      <c r="D45" s="30">
        <v>0</v>
      </c>
      <c r="E45" s="30">
        <v>0</v>
      </c>
      <c r="F45" s="30">
        <v>0</v>
      </c>
      <c r="G45" s="32">
        <v>0</v>
      </c>
      <c r="H45" s="32">
        <v>0</v>
      </c>
      <c r="I45" s="32">
        <v>0</v>
      </c>
      <c r="J45" s="32">
        <v>0</v>
      </c>
      <c r="K45" s="39">
        <v>0</v>
      </c>
      <c r="L45" s="39">
        <v>0</v>
      </c>
      <c r="M45" s="38">
        <f>SUM(C45+D45+E45+F45+K45+L45)</f>
        <v>0</v>
      </c>
      <c r="N45" s="38">
        <f>SUM(G45+H45+I45+J45+K45+L45)</f>
        <v>0</v>
      </c>
      <c r="O45" s="10">
        <f>SUM(G45-C45)</f>
        <v>0</v>
      </c>
      <c r="P45" s="10">
        <f>SUM(H45-D45)</f>
        <v>0</v>
      </c>
      <c r="Q45" s="10">
        <f>SUM(I45-E45)</f>
        <v>0</v>
      </c>
      <c r="R45" s="10">
        <f>SUM(J45-F45)</f>
        <v>0</v>
      </c>
      <c r="S45" s="95"/>
      <c r="U45" s="11"/>
      <c r="V45" s="10"/>
      <c r="W45" s="10"/>
      <c r="X45" s="10"/>
    </row>
    <row r="46" spans="1:24">
      <c r="A46" s="10">
        <v>2018061</v>
      </c>
      <c r="B46" s="11">
        <v>43256</v>
      </c>
      <c r="C46" s="30">
        <v>0</v>
      </c>
      <c r="D46" s="30">
        <v>0</v>
      </c>
      <c r="E46" s="30">
        <v>0</v>
      </c>
      <c r="F46" s="30">
        <v>0</v>
      </c>
      <c r="G46" s="32">
        <v>0</v>
      </c>
      <c r="H46" s="32">
        <v>0</v>
      </c>
      <c r="I46" s="32">
        <v>0</v>
      </c>
      <c r="J46" s="32">
        <v>0</v>
      </c>
      <c r="K46" s="39">
        <v>0</v>
      </c>
      <c r="L46" s="39">
        <v>0</v>
      </c>
      <c r="M46" s="38">
        <v>0</v>
      </c>
      <c r="N46" s="38">
        <f t="shared" ref="N46:N57" si="21">SUM(G46+H46+I46+J46+K46+L46)</f>
        <v>0</v>
      </c>
      <c r="O46" s="10">
        <f>SUM(G46-C46)</f>
        <v>0</v>
      </c>
      <c r="P46" s="10">
        <f>SUM(H46-D46)</f>
        <v>0</v>
      </c>
      <c r="Q46" s="10">
        <f t="shared" ref="Q46:Q57" si="22">SUM(I46-E46)</f>
        <v>0</v>
      </c>
      <c r="R46" s="10">
        <f t="shared" ref="R46:R57" si="23">SUM(J46-F46)</f>
        <v>0</v>
      </c>
      <c r="S46" s="95"/>
      <c r="U46" s="11"/>
      <c r="V46" s="10"/>
      <c r="W46" s="10"/>
      <c r="X46" s="10"/>
    </row>
    <row r="47" spans="1:24">
      <c r="A47" s="10">
        <v>2018062</v>
      </c>
      <c r="B47" s="11">
        <v>43258</v>
      </c>
      <c r="C47" s="30">
        <v>0</v>
      </c>
      <c r="D47" s="30">
        <v>0</v>
      </c>
      <c r="E47" s="30">
        <v>0</v>
      </c>
      <c r="F47" s="30">
        <v>0</v>
      </c>
      <c r="G47" s="32">
        <v>0</v>
      </c>
      <c r="H47" s="32">
        <v>0</v>
      </c>
      <c r="I47" s="32">
        <v>0</v>
      </c>
      <c r="J47" s="32">
        <v>0</v>
      </c>
      <c r="K47" s="39">
        <v>0</v>
      </c>
      <c r="L47" s="39">
        <v>0</v>
      </c>
      <c r="M47" s="38">
        <f t="shared" ref="M47:M57" si="24">SUM(C47+D47+E47+F47+K47+L47)</f>
        <v>0</v>
      </c>
      <c r="N47" s="38">
        <f t="shared" si="21"/>
        <v>0</v>
      </c>
      <c r="O47" s="10">
        <f t="shared" ref="O47:O57" si="25">SUM(G47-C47)</f>
        <v>0</v>
      </c>
      <c r="P47" s="10">
        <f t="shared" ref="P47:P57" si="26">SUM(H47-D47)</f>
        <v>0</v>
      </c>
      <c r="Q47" s="10">
        <f t="shared" si="22"/>
        <v>0</v>
      </c>
      <c r="R47" s="10">
        <f t="shared" si="23"/>
        <v>0</v>
      </c>
      <c r="S47" s="95"/>
      <c r="U47" s="11"/>
      <c r="V47" s="10"/>
      <c r="W47" s="10"/>
      <c r="X47" s="10"/>
    </row>
    <row r="48" spans="1:24">
      <c r="A48" s="10">
        <v>2018063</v>
      </c>
      <c r="B48" s="11">
        <v>43260</v>
      </c>
      <c r="C48" s="30">
        <v>0</v>
      </c>
      <c r="D48" s="30">
        <v>0</v>
      </c>
      <c r="E48" s="30">
        <v>0</v>
      </c>
      <c r="F48" s="30">
        <v>0</v>
      </c>
      <c r="G48" s="32">
        <v>0</v>
      </c>
      <c r="H48" s="32">
        <v>0</v>
      </c>
      <c r="I48" s="32">
        <v>0</v>
      </c>
      <c r="J48" s="32">
        <v>0</v>
      </c>
      <c r="K48" s="39">
        <v>0</v>
      </c>
      <c r="L48" s="39">
        <v>0</v>
      </c>
      <c r="M48" s="38">
        <f t="shared" si="24"/>
        <v>0</v>
      </c>
      <c r="N48" s="38">
        <f t="shared" si="21"/>
        <v>0</v>
      </c>
      <c r="O48" s="10">
        <f t="shared" si="25"/>
        <v>0</v>
      </c>
      <c r="P48" s="10">
        <f t="shared" si="26"/>
        <v>0</v>
      </c>
      <c r="Q48" s="10">
        <f t="shared" si="22"/>
        <v>0</v>
      </c>
      <c r="R48" s="10">
        <f t="shared" si="23"/>
        <v>0</v>
      </c>
      <c r="S48" s="95"/>
      <c r="U48" s="11"/>
      <c r="V48" s="10"/>
      <c r="W48" s="10"/>
      <c r="X48" s="10"/>
    </row>
    <row r="49" spans="1:24">
      <c r="A49" s="10">
        <v>2018064</v>
      </c>
      <c r="B49" s="11">
        <v>43263</v>
      </c>
      <c r="C49" s="30">
        <v>0</v>
      </c>
      <c r="D49" s="30">
        <v>0</v>
      </c>
      <c r="E49" s="30">
        <v>0</v>
      </c>
      <c r="F49" s="30">
        <v>0</v>
      </c>
      <c r="G49" s="32">
        <v>0</v>
      </c>
      <c r="H49" s="32">
        <v>0</v>
      </c>
      <c r="I49" s="32">
        <v>0</v>
      </c>
      <c r="J49" s="32">
        <v>0</v>
      </c>
      <c r="K49" s="39">
        <v>0</v>
      </c>
      <c r="L49" s="39">
        <v>0</v>
      </c>
      <c r="M49" s="38">
        <f t="shared" si="24"/>
        <v>0</v>
      </c>
      <c r="N49" s="38">
        <f t="shared" si="21"/>
        <v>0</v>
      </c>
      <c r="O49" s="10">
        <f t="shared" si="25"/>
        <v>0</v>
      </c>
      <c r="P49" s="10">
        <f t="shared" si="26"/>
        <v>0</v>
      </c>
      <c r="Q49" s="10">
        <f t="shared" si="22"/>
        <v>0</v>
      </c>
      <c r="R49" s="10">
        <f t="shared" si="23"/>
        <v>0</v>
      </c>
      <c r="S49" s="95"/>
      <c r="U49" s="11"/>
      <c r="V49" s="10"/>
      <c r="W49" s="10"/>
      <c r="X49" s="10"/>
    </row>
    <row r="50" spans="1:24">
      <c r="A50" s="10">
        <v>2018065</v>
      </c>
      <c r="B50" s="11">
        <v>43265</v>
      </c>
      <c r="C50" s="30">
        <v>0</v>
      </c>
      <c r="D50" s="30">
        <v>0</v>
      </c>
      <c r="E50" s="30">
        <v>0</v>
      </c>
      <c r="F50" s="30">
        <v>0</v>
      </c>
      <c r="G50" s="32">
        <v>0</v>
      </c>
      <c r="H50" s="32">
        <v>0</v>
      </c>
      <c r="I50" s="32">
        <v>0</v>
      </c>
      <c r="J50" s="32">
        <v>0</v>
      </c>
      <c r="K50" s="39">
        <v>0</v>
      </c>
      <c r="L50" s="39">
        <v>0</v>
      </c>
      <c r="M50" s="38">
        <f t="shared" si="24"/>
        <v>0</v>
      </c>
      <c r="N50" s="38">
        <f t="shared" si="21"/>
        <v>0</v>
      </c>
      <c r="O50" s="10">
        <f t="shared" si="25"/>
        <v>0</v>
      </c>
      <c r="P50" s="10">
        <f t="shared" si="26"/>
        <v>0</v>
      </c>
      <c r="Q50" s="10">
        <f t="shared" si="22"/>
        <v>0</v>
      </c>
      <c r="R50" s="10">
        <f t="shared" si="23"/>
        <v>0</v>
      </c>
      <c r="S50" s="95"/>
      <c r="U50" s="11"/>
      <c r="V50" s="10"/>
      <c r="W50" s="10"/>
      <c r="X50" s="10"/>
    </row>
    <row r="51" spans="1:24">
      <c r="A51" s="10">
        <v>2018066</v>
      </c>
      <c r="B51" s="11">
        <v>43268</v>
      </c>
      <c r="C51" s="30">
        <v>0</v>
      </c>
      <c r="D51" s="30">
        <v>0</v>
      </c>
      <c r="E51" s="30">
        <v>0</v>
      </c>
      <c r="F51" s="30">
        <v>0</v>
      </c>
      <c r="G51" s="32">
        <v>0</v>
      </c>
      <c r="H51" s="32">
        <v>0</v>
      </c>
      <c r="I51" s="32">
        <v>0</v>
      </c>
      <c r="J51" s="32">
        <v>0</v>
      </c>
      <c r="K51" s="39">
        <v>0</v>
      </c>
      <c r="L51" s="39">
        <v>0</v>
      </c>
      <c r="M51" s="38">
        <f t="shared" si="24"/>
        <v>0</v>
      </c>
      <c r="N51" s="38">
        <f t="shared" si="21"/>
        <v>0</v>
      </c>
      <c r="O51" s="10">
        <f t="shared" si="25"/>
        <v>0</v>
      </c>
      <c r="P51" s="10">
        <f t="shared" si="26"/>
        <v>0</v>
      </c>
      <c r="Q51" s="10">
        <f t="shared" si="22"/>
        <v>0</v>
      </c>
      <c r="R51" s="10">
        <f t="shared" si="23"/>
        <v>0</v>
      </c>
      <c r="S51" s="95"/>
      <c r="U51" s="11"/>
      <c r="V51" s="10"/>
      <c r="W51" s="10"/>
      <c r="X51" s="10"/>
    </row>
    <row r="52" spans="1:24">
      <c r="A52" s="10">
        <v>2018067</v>
      </c>
      <c r="B52" s="11">
        <v>43270</v>
      </c>
      <c r="C52" s="30">
        <v>0</v>
      </c>
      <c r="D52" s="30">
        <v>0</v>
      </c>
      <c r="E52" s="30">
        <v>0</v>
      </c>
      <c r="F52" s="30">
        <v>0</v>
      </c>
      <c r="G52" s="32">
        <v>0</v>
      </c>
      <c r="H52" s="32">
        <v>0</v>
      </c>
      <c r="I52" s="32">
        <v>0</v>
      </c>
      <c r="J52" s="32">
        <v>0</v>
      </c>
      <c r="K52" s="39">
        <v>0</v>
      </c>
      <c r="L52" s="39">
        <v>0</v>
      </c>
      <c r="M52" s="38">
        <f t="shared" si="24"/>
        <v>0</v>
      </c>
      <c r="N52" s="38">
        <f t="shared" si="21"/>
        <v>0</v>
      </c>
      <c r="O52" s="10">
        <f t="shared" si="25"/>
        <v>0</v>
      </c>
      <c r="P52" s="10">
        <f t="shared" si="26"/>
        <v>0</v>
      </c>
      <c r="Q52" s="10">
        <f t="shared" si="22"/>
        <v>0</v>
      </c>
      <c r="R52" s="10">
        <f t="shared" si="23"/>
        <v>0</v>
      </c>
      <c r="S52" s="95"/>
      <c r="U52" s="11"/>
      <c r="V52" s="10"/>
      <c r="W52" s="10"/>
      <c r="X52" s="10"/>
    </row>
    <row r="53" spans="1:24">
      <c r="A53" s="10">
        <v>2018068</v>
      </c>
      <c r="B53" s="11">
        <v>43272</v>
      </c>
      <c r="C53" s="30">
        <v>0</v>
      </c>
      <c r="D53" s="30">
        <v>0</v>
      </c>
      <c r="E53" s="30">
        <v>0</v>
      </c>
      <c r="F53" s="30">
        <v>0</v>
      </c>
      <c r="G53" s="32">
        <v>0</v>
      </c>
      <c r="H53" s="32">
        <v>0</v>
      </c>
      <c r="I53" s="32">
        <v>0</v>
      </c>
      <c r="J53" s="32">
        <v>0</v>
      </c>
      <c r="K53" s="39">
        <v>0</v>
      </c>
      <c r="L53" s="39">
        <v>0</v>
      </c>
      <c r="M53" s="38">
        <f t="shared" si="24"/>
        <v>0</v>
      </c>
      <c r="N53" s="38">
        <f t="shared" si="21"/>
        <v>0</v>
      </c>
      <c r="O53" s="10">
        <f t="shared" si="25"/>
        <v>0</v>
      </c>
      <c r="P53" s="10">
        <f t="shared" si="26"/>
        <v>0</v>
      </c>
      <c r="Q53" s="10">
        <f t="shared" si="22"/>
        <v>0</v>
      </c>
      <c r="R53" s="10">
        <f t="shared" si="23"/>
        <v>0</v>
      </c>
      <c r="S53" s="95"/>
      <c r="U53" s="11"/>
      <c r="V53" s="10"/>
      <c r="W53" s="10"/>
      <c r="X53" s="10"/>
    </row>
    <row r="54" spans="1:24">
      <c r="A54" s="10">
        <v>2018069</v>
      </c>
      <c r="B54" s="11">
        <v>43274</v>
      </c>
      <c r="C54" s="30">
        <v>0</v>
      </c>
      <c r="D54" s="30">
        <v>0</v>
      </c>
      <c r="E54" s="30">
        <v>0</v>
      </c>
      <c r="F54" s="30">
        <v>0</v>
      </c>
      <c r="G54" s="32">
        <v>0</v>
      </c>
      <c r="H54" s="32">
        <v>0</v>
      </c>
      <c r="I54" s="32">
        <v>0</v>
      </c>
      <c r="J54" s="32">
        <v>0</v>
      </c>
      <c r="K54" s="39">
        <v>0</v>
      </c>
      <c r="L54" s="39">
        <v>0</v>
      </c>
      <c r="M54" s="38">
        <f t="shared" si="24"/>
        <v>0</v>
      </c>
      <c r="N54" s="38">
        <f t="shared" si="21"/>
        <v>0</v>
      </c>
      <c r="O54" s="10">
        <f t="shared" si="25"/>
        <v>0</v>
      </c>
      <c r="P54" s="10">
        <f t="shared" si="26"/>
        <v>0</v>
      </c>
      <c r="Q54" s="10">
        <f t="shared" si="22"/>
        <v>0</v>
      </c>
      <c r="R54" s="10">
        <f t="shared" si="23"/>
        <v>0</v>
      </c>
      <c r="S54" s="95"/>
      <c r="U54" s="11"/>
      <c r="V54" s="10"/>
      <c r="W54" s="10"/>
      <c r="X54" s="10"/>
    </row>
    <row r="55" spans="1:24">
      <c r="A55" s="10">
        <v>2018070</v>
      </c>
      <c r="B55" s="11">
        <v>43277</v>
      </c>
      <c r="C55" s="30">
        <v>0</v>
      </c>
      <c r="D55" s="30">
        <v>0</v>
      </c>
      <c r="E55" s="30">
        <v>0</v>
      </c>
      <c r="F55" s="30">
        <v>0</v>
      </c>
      <c r="G55" s="32">
        <v>0</v>
      </c>
      <c r="H55" s="32">
        <v>0</v>
      </c>
      <c r="I55" s="32">
        <v>0</v>
      </c>
      <c r="J55" s="32">
        <v>0</v>
      </c>
      <c r="K55" s="39">
        <v>0</v>
      </c>
      <c r="L55" s="39">
        <v>0</v>
      </c>
      <c r="M55" s="38">
        <f t="shared" si="24"/>
        <v>0</v>
      </c>
      <c r="N55" s="38">
        <f t="shared" si="21"/>
        <v>0</v>
      </c>
      <c r="O55" s="10">
        <f t="shared" si="25"/>
        <v>0</v>
      </c>
      <c r="P55" s="10">
        <f t="shared" si="26"/>
        <v>0</v>
      </c>
      <c r="Q55" s="10">
        <f t="shared" si="22"/>
        <v>0</v>
      </c>
      <c r="R55" s="10">
        <f t="shared" si="23"/>
        <v>0</v>
      </c>
      <c r="S55" s="95"/>
      <c r="U55" s="11"/>
      <c r="V55" s="10"/>
      <c r="W55" s="10"/>
      <c r="X55" s="10"/>
    </row>
    <row r="56" spans="1:24">
      <c r="A56" s="10">
        <v>2018071</v>
      </c>
      <c r="B56" s="11">
        <v>43279</v>
      </c>
      <c r="C56" s="30">
        <v>0</v>
      </c>
      <c r="D56" s="30">
        <v>0</v>
      </c>
      <c r="E56" s="30">
        <v>0</v>
      </c>
      <c r="F56" s="30">
        <v>0</v>
      </c>
      <c r="G56" s="32">
        <v>0</v>
      </c>
      <c r="H56" s="32">
        <v>0</v>
      </c>
      <c r="I56" s="32">
        <v>0</v>
      </c>
      <c r="J56" s="32">
        <v>0</v>
      </c>
      <c r="K56" s="39">
        <v>0</v>
      </c>
      <c r="L56" s="39">
        <v>0</v>
      </c>
      <c r="M56" s="38">
        <f t="shared" si="24"/>
        <v>0</v>
      </c>
      <c r="N56" s="38">
        <f t="shared" si="21"/>
        <v>0</v>
      </c>
      <c r="O56" s="10">
        <f t="shared" si="25"/>
        <v>0</v>
      </c>
      <c r="P56" s="10">
        <f t="shared" si="26"/>
        <v>0</v>
      </c>
      <c r="Q56" s="10">
        <f t="shared" si="22"/>
        <v>0</v>
      </c>
      <c r="R56" s="10">
        <f t="shared" si="23"/>
        <v>0</v>
      </c>
      <c r="S56" s="95"/>
      <c r="U56" s="11"/>
      <c r="V56" s="10"/>
      <c r="W56" s="10"/>
      <c r="X56" s="10"/>
    </row>
    <row r="57" spans="1:24">
      <c r="A57" s="10">
        <v>2018072</v>
      </c>
      <c r="B57" s="11">
        <v>43281</v>
      </c>
      <c r="C57" s="30">
        <v>0</v>
      </c>
      <c r="D57" s="30">
        <v>0</v>
      </c>
      <c r="E57" s="30">
        <v>0</v>
      </c>
      <c r="F57" s="30">
        <v>0</v>
      </c>
      <c r="G57" s="32">
        <v>0</v>
      </c>
      <c r="H57" s="32">
        <v>0</v>
      </c>
      <c r="I57" s="32">
        <v>0</v>
      </c>
      <c r="J57" s="32">
        <v>0</v>
      </c>
      <c r="K57" s="39">
        <v>0</v>
      </c>
      <c r="L57" s="39">
        <v>0</v>
      </c>
      <c r="M57" s="38">
        <f t="shared" si="24"/>
        <v>0</v>
      </c>
      <c r="N57" s="38">
        <f t="shared" si="21"/>
        <v>0</v>
      </c>
      <c r="O57" s="10">
        <f t="shared" si="25"/>
        <v>0</v>
      </c>
      <c r="P57" s="10">
        <f t="shared" si="26"/>
        <v>0</v>
      </c>
      <c r="Q57" s="10">
        <f t="shared" si="22"/>
        <v>0</v>
      </c>
      <c r="R57" s="10">
        <f t="shared" si="23"/>
        <v>0</v>
      </c>
      <c r="S57" s="95"/>
      <c r="U57" s="11"/>
      <c r="V57" s="10"/>
      <c r="W57" s="10"/>
      <c r="X57" s="10"/>
    </row>
    <row r="58" spans="1:24" s="89" customFormat="1">
      <c r="A58" s="84" t="s">
        <v>8</v>
      </c>
      <c r="B58" s="85"/>
      <c r="C58" s="85">
        <f t="shared" ref="C58:R58" si="27">SUM(C45:C57)</f>
        <v>0</v>
      </c>
      <c r="D58" s="85">
        <f t="shared" si="27"/>
        <v>0</v>
      </c>
      <c r="E58" s="85">
        <f t="shared" si="27"/>
        <v>0</v>
      </c>
      <c r="F58" s="85">
        <f t="shared" si="27"/>
        <v>0</v>
      </c>
      <c r="G58" s="85">
        <f t="shared" si="27"/>
        <v>0</v>
      </c>
      <c r="H58" s="85">
        <f t="shared" si="27"/>
        <v>0</v>
      </c>
      <c r="I58" s="85">
        <f t="shared" si="27"/>
        <v>0</v>
      </c>
      <c r="J58" s="85">
        <f t="shared" si="27"/>
        <v>0</v>
      </c>
      <c r="K58" s="85">
        <f t="shared" si="27"/>
        <v>0</v>
      </c>
      <c r="L58" s="85">
        <f t="shared" si="27"/>
        <v>0</v>
      </c>
      <c r="M58" s="86">
        <f t="shared" si="27"/>
        <v>0</v>
      </c>
      <c r="N58" s="86">
        <f t="shared" si="27"/>
        <v>0</v>
      </c>
      <c r="O58" s="84">
        <f t="shared" si="27"/>
        <v>0</v>
      </c>
      <c r="P58" s="84">
        <f t="shared" si="27"/>
        <v>0</v>
      </c>
      <c r="Q58" s="84">
        <f t="shared" si="27"/>
        <v>0</v>
      </c>
      <c r="R58" s="84">
        <f t="shared" si="27"/>
        <v>0</v>
      </c>
      <c r="S58" s="96"/>
      <c r="T58" s="87"/>
      <c r="U58" s="88" t="s">
        <v>196</v>
      </c>
      <c r="V58" s="84">
        <f>SUM(V45:V57)</f>
        <v>0</v>
      </c>
      <c r="W58" s="84"/>
      <c r="X58" s="84"/>
    </row>
    <row r="74" spans="9:9">
      <c r="I74">
        <v>4618</v>
      </c>
    </row>
    <row r="75" spans="9:9">
      <c r="I75">
        <v>-1700</v>
      </c>
    </row>
  </sheetData>
  <mergeCells count="24">
    <mergeCell ref="M43:N43"/>
    <mergeCell ref="O43:R43"/>
    <mergeCell ref="U43:X43"/>
    <mergeCell ref="A43:A44"/>
    <mergeCell ref="B43:B44"/>
    <mergeCell ref="C43:F43"/>
    <mergeCell ref="G43:J43"/>
    <mergeCell ref="K43:L43"/>
    <mergeCell ref="U1:X1"/>
    <mergeCell ref="A21:A22"/>
    <mergeCell ref="B21:B22"/>
    <mergeCell ref="C21:F21"/>
    <mergeCell ref="G21:J21"/>
    <mergeCell ref="K21:L21"/>
    <mergeCell ref="M21:N21"/>
    <mergeCell ref="O21:R21"/>
    <mergeCell ref="O1:R1"/>
    <mergeCell ref="M1:N1"/>
    <mergeCell ref="A1:A2"/>
    <mergeCell ref="B1:B2"/>
    <mergeCell ref="C1:F1"/>
    <mergeCell ref="K1:L1"/>
    <mergeCell ref="G1:J1"/>
    <mergeCell ref="U21:X21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workbookViewId="0">
      <selection activeCell="H38" sqref="H38"/>
    </sheetView>
  </sheetViews>
  <sheetFormatPr defaultRowHeight="13.5" outlineLevelCol="1"/>
  <cols>
    <col min="5" max="5" width="13" bestFit="1" customWidth="1"/>
    <col min="23" max="27" width="9" customWidth="1" outlineLevel="1"/>
  </cols>
  <sheetData>
    <row r="1" spans="1:13" ht="22.5">
      <c r="A1" s="28"/>
      <c r="B1" s="119" t="s">
        <v>22</v>
      </c>
      <c r="C1" s="119"/>
      <c r="D1" s="119"/>
      <c r="E1" s="119"/>
      <c r="F1" s="119"/>
      <c r="G1" s="67"/>
    </row>
    <row r="2" spans="1:13" ht="20.25">
      <c r="A2" s="51" t="s">
        <v>11</v>
      </c>
      <c r="B2" s="52" t="s">
        <v>46</v>
      </c>
      <c r="C2" s="52" t="s">
        <v>47</v>
      </c>
      <c r="D2" s="52" t="s">
        <v>51</v>
      </c>
      <c r="E2" s="52" t="s">
        <v>110</v>
      </c>
      <c r="F2" s="52" t="s">
        <v>80</v>
      </c>
    </row>
    <row r="3" spans="1:13">
      <c r="A3" s="28" t="s">
        <v>62</v>
      </c>
      <c r="B3" s="28">
        <v>0.12</v>
      </c>
      <c r="C3" s="28">
        <v>0.12</v>
      </c>
      <c r="D3" s="28">
        <v>0.12</v>
      </c>
      <c r="E3" s="28">
        <v>0.12</v>
      </c>
      <c r="F3" s="28">
        <v>0.12</v>
      </c>
      <c r="L3" s="28" t="s">
        <v>62</v>
      </c>
      <c r="M3" s="28">
        <v>0.12</v>
      </c>
    </row>
    <row r="4" spans="1:13">
      <c r="A4" s="28" t="s">
        <v>36</v>
      </c>
      <c r="B4" s="28">
        <v>0.05</v>
      </c>
      <c r="C4" s="28">
        <v>0.05</v>
      </c>
      <c r="D4" s="28">
        <v>0.03</v>
      </c>
      <c r="E4" s="28">
        <v>0.05</v>
      </c>
      <c r="F4" s="28">
        <v>0.03</v>
      </c>
      <c r="L4" s="28" t="s">
        <v>36</v>
      </c>
      <c r="M4" s="28">
        <v>0.05</v>
      </c>
    </row>
    <row r="5" spans="1:13">
      <c r="A5" s="28" t="s">
        <v>29</v>
      </c>
      <c r="B5" s="28">
        <v>0.12</v>
      </c>
      <c r="C5" s="28">
        <v>0.12</v>
      </c>
      <c r="D5" s="28">
        <v>0.03</v>
      </c>
      <c r="E5" s="28">
        <v>0.12</v>
      </c>
      <c r="F5" s="28">
        <v>0.12</v>
      </c>
      <c r="L5" s="28" t="s">
        <v>29</v>
      </c>
      <c r="M5" s="28">
        <v>0.12</v>
      </c>
    </row>
    <row r="6" spans="1:13">
      <c r="A6" s="28" t="s">
        <v>45</v>
      </c>
      <c r="B6" s="28">
        <v>3.5000000000000003E-2</v>
      </c>
      <c r="C6" s="28">
        <v>3.5000000000000003E-2</v>
      </c>
      <c r="D6" s="28">
        <v>0.03</v>
      </c>
      <c r="E6" s="28">
        <v>3.5000000000000003E-2</v>
      </c>
      <c r="F6" s="28">
        <v>0.03</v>
      </c>
      <c r="L6" s="28" t="s">
        <v>45</v>
      </c>
      <c r="M6" s="28">
        <v>3.5000000000000003E-2</v>
      </c>
    </row>
    <row r="7" spans="1:13">
      <c r="A7" s="28" t="s">
        <v>25</v>
      </c>
      <c r="B7" s="28">
        <v>3.5000000000000003E-2</v>
      </c>
      <c r="C7" s="28">
        <v>3.5000000000000003E-2</v>
      </c>
      <c r="D7" s="28">
        <v>0.03</v>
      </c>
      <c r="E7" s="28">
        <v>3.5000000000000003E-2</v>
      </c>
      <c r="F7" s="28">
        <v>0.03</v>
      </c>
      <c r="L7" s="28" t="s">
        <v>25</v>
      </c>
      <c r="M7" s="28">
        <v>3.5000000000000003E-2</v>
      </c>
    </row>
    <row r="8" spans="1:13">
      <c r="A8" s="28" t="s">
        <v>103</v>
      </c>
      <c r="B8" s="28">
        <v>0.05</v>
      </c>
      <c r="C8" s="28">
        <v>0.05</v>
      </c>
      <c r="D8" s="28">
        <v>0.03</v>
      </c>
      <c r="E8" s="28">
        <v>0.05</v>
      </c>
      <c r="F8" s="28">
        <v>0.03</v>
      </c>
      <c r="L8" s="28" t="s">
        <v>103</v>
      </c>
      <c r="M8" s="28">
        <v>0.12</v>
      </c>
    </row>
    <row r="9" spans="1:13">
      <c r="A9" s="28" t="s">
        <v>127</v>
      </c>
      <c r="B9" s="28">
        <v>0.05</v>
      </c>
      <c r="C9" s="28">
        <v>0.05</v>
      </c>
      <c r="D9" s="28">
        <v>0.03</v>
      </c>
      <c r="E9" s="28">
        <v>0.05</v>
      </c>
      <c r="F9" s="28">
        <v>0.03</v>
      </c>
      <c r="L9" s="28" t="s">
        <v>127</v>
      </c>
      <c r="M9" s="28">
        <v>0.12</v>
      </c>
    </row>
    <row r="10" spans="1:13">
      <c r="A10" s="28" t="s">
        <v>104</v>
      </c>
      <c r="B10" s="28">
        <v>0.05</v>
      </c>
      <c r="C10" s="28">
        <v>0.05</v>
      </c>
      <c r="D10" s="28">
        <v>0.03</v>
      </c>
      <c r="E10" s="28">
        <v>0.05</v>
      </c>
      <c r="F10" s="28">
        <v>0.05</v>
      </c>
      <c r="L10" s="28" t="s">
        <v>104</v>
      </c>
      <c r="M10" s="28">
        <v>0.05</v>
      </c>
    </row>
    <row r="11" spans="1:13">
      <c r="A11" s="28" t="s">
        <v>60</v>
      </c>
      <c r="B11" s="28">
        <v>0.05</v>
      </c>
      <c r="C11" s="28">
        <v>0.05</v>
      </c>
      <c r="D11" s="28">
        <v>0.05</v>
      </c>
      <c r="E11" s="28">
        <v>0.05</v>
      </c>
      <c r="F11" s="28">
        <v>0.05</v>
      </c>
      <c r="L11" s="28" t="s">
        <v>60</v>
      </c>
      <c r="M11" s="28">
        <v>0.05</v>
      </c>
    </row>
    <row r="12" spans="1:13">
      <c r="A12" s="28" t="s">
        <v>84</v>
      </c>
      <c r="B12" s="28">
        <v>0.12</v>
      </c>
      <c r="C12" s="28">
        <v>0.12</v>
      </c>
      <c r="D12" s="28">
        <v>0.12</v>
      </c>
      <c r="E12" s="28">
        <v>0.12</v>
      </c>
      <c r="F12" s="28">
        <v>0.12</v>
      </c>
      <c r="L12" s="28" t="s">
        <v>84</v>
      </c>
      <c r="M12" s="28">
        <v>0.12</v>
      </c>
    </row>
    <row r="17" spans="1:24" ht="22.5">
      <c r="A17" s="117" t="s">
        <v>46</v>
      </c>
      <c r="B17" s="117"/>
      <c r="C17" s="117"/>
      <c r="D17" s="117"/>
      <c r="E17" s="46"/>
      <c r="F17" s="117" t="s">
        <v>47</v>
      </c>
      <c r="G17" s="117"/>
      <c r="H17" s="117"/>
      <c r="I17" s="117"/>
      <c r="J17" s="45"/>
      <c r="K17" s="111" t="s">
        <v>110</v>
      </c>
      <c r="L17" s="112"/>
      <c r="M17" s="112"/>
      <c r="N17" s="113"/>
      <c r="O17" s="45"/>
      <c r="P17" s="111" t="s">
        <v>51</v>
      </c>
      <c r="Q17" s="112"/>
      <c r="R17" s="112"/>
      <c r="S17" s="113"/>
      <c r="T17" s="41"/>
      <c r="U17" s="117" t="s">
        <v>80</v>
      </c>
      <c r="V17" s="117"/>
      <c r="W17" s="117"/>
      <c r="X17" s="117"/>
    </row>
    <row r="18" spans="1:24" ht="20.25">
      <c r="A18" s="56" t="s">
        <v>131</v>
      </c>
      <c r="B18" s="57" t="s">
        <v>10</v>
      </c>
      <c r="C18" s="57" t="s">
        <v>9</v>
      </c>
      <c r="D18" s="57" t="s">
        <v>135</v>
      </c>
      <c r="E18" s="44"/>
      <c r="F18" s="56" t="s">
        <v>131</v>
      </c>
      <c r="G18" s="57" t="s">
        <v>10</v>
      </c>
      <c r="H18" s="57" t="s">
        <v>9</v>
      </c>
      <c r="I18" s="57" t="s">
        <v>135</v>
      </c>
      <c r="J18" s="44"/>
      <c r="K18" s="56" t="s">
        <v>131</v>
      </c>
      <c r="L18" s="57" t="s">
        <v>10</v>
      </c>
      <c r="M18" s="57" t="s">
        <v>9</v>
      </c>
      <c r="N18" s="57" t="s">
        <v>135</v>
      </c>
      <c r="O18" s="44"/>
      <c r="P18" s="56" t="s">
        <v>131</v>
      </c>
      <c r="Q18" s="57" t="s">
        <v>10</v>
      </c>
      <c r="R18" s="57" t="s">
        <v>9</v>
      </c>
      <c r="S18" s="57" t="s">
        <v>135</v>
      </c>
      <c r="T18" s="64"/>
      <c r="U18" s="56" t="s">
        <v>131</v>
      </c>
      <c r="V18" s="57" t="s">
        <v>10</v>
      </c>
      <c r="W18" s="57" t="s">
        <v>9</v>
      </c>
      <c r="X18" s="57" t="s">
        <v>135</v>
      </c>
    </row>
    <row r="19" spans="1:24">
      <c r="A19" s="58" t="s">
        <v>62</v>
      </c>
      <c r="B19" s="58">
        <v>2680</v>
      </c>
      <c r="C19" s="58">
        <f t="shared" ref="C19:C28" si="0">B19*B3</f>
        <v>321.59999999999997</v>
      </c>
      <c r="D19" s="58">
        <v>3870</v>
      </c>
      <c r="E19" s="43"/>
      <c r="F19" s="58" t="s">
        <v>62</v>
      </c>
      <c r="G19" s="58">
        <v>4911</v>
      </c>
      <c r="H19" s="58">
        <f t="shared" ref="H19:H28" si="1">G19*C3</f>
        <v>589.31999999999994</v>
      </c>
      <c r="I19" s="58">
        <v>5160</v>
      </c>
      <c r="J19" s="43"/>
      <c r="K19" s="58" t="s">
        <v>62</v>
      </c>
      <c r="L19" s="58">
        <v>9989</v>
      </c>
      <c r="M19" s="58">
        <f>L19*E3</f>
        <v>1198.68</v>
      </c>
      <c r="N19" s="58">
        <v>9460</v>
      </c>
      <c r="O19" s="43"/>
      <c r="P19" s="58" t="s">
        <v>62</v>
      </c>
      <c r="Q19" s="58">
        <v>930</v>
      </c>
      <c r="R19" s="58">
        <f t="shared" ref="R19:R28" si="2">Q19*D3</f>
        <v>111.6</v>
      </c>
      <c r="S19" s="58">
        <v>430</v>
      </c>
      <c r="U19" s="58" t="s">
        <v>62</v>
      </c>
      <c r="V19" s="58">
        <v>-1800</v>
      </c>
      <c r="W19" s="58">
        <f t="shared" ref="W19:W28" si="3">V19*F3</f>
        <v>-216</v>
      </c>
      <c r="X19" s="58">
        <v>0</v>
      </c>
    </row>
    <row r="20" spans="1:24">
      <c r="A20" s="58" t="s">
        <v>36</v>
      </c>
      <c r="B20" s="58">
        <v>690</v>
      </c>
      <c r="C20" s="58">
        <f t="shared" si="0"/>
        <v>34.5</v>
      </c>
      <c r="D20" s="58">
        <v>0</v>
      </c>
      <c r="E20" s="43"/>
      <c r="F20" s="58" t="s">
        <v>36</v>
      </c>
      <c r="G20" s="58">
        <v>60</v>
      </c>
      <c r="H20" s="58">
        <f t="shared" si="1"/>
        <v>3</v>
      </c>
      <c r="I20" s="58">
        <v>0</v>
      </c>
      <c r="J20" s="43"/>
      <c r="K20" s="58" t="s">
        <v>36</v>
      </c>
      <c r="L20" s="58">
        <v>720</v>
      </c>
      <c r="M20" s="58">
        <f t="shared" ref="M20:M28" si="4">L20*E4</f>
        <v>36</v>
      </c>
      <c r="N20" s="58">
        <v>700</v>
      </c>
      <c r="O20" s="43"/>
      <c r="P20" s="58" t="s">
        <v>36</v>
      </c>
      <c r="Q20" s="58">
        <v>0</v>
      </c>
      <c r="R20" s="58">
        <f t="shared" si="2"/>
        <v>0</v>
      </c>
      <c r="S20" s="58">
        <v>0</v>
      </c>
      <c r="U20" s="58" t="s">
        <v>36</v>
      </c>
      <c r="V20" s="58">
        <v>0</v>
      </c>
      <c r="W20" s="58">
        <f t="shared" si="3"/>
        <v>0</v>
      </c>
      <c r="X20" s="58">
        <v>0</v>
      </c>
    </row>
    <row r="21" spans="1:24">
      <c r="A21" s="58" t="s">
        <v>29</v>
      </c>
      <c r="B21" s="58">
        <v>60</v>
      </c>
      <c r="C21" s="58">
        <f t="shared" si="0"/>
        <v>7.1999999999999993</v>
      </c>
      <c r="D21" s="58">
        <v>0</v>
      </c>
      <c r="E21" s="43"/>
      <c r="F21" s="58" t="s">
        <v>29</v>
      </c>
      <c r="G21" s="58">
        <v>0</v>
      </c>
      <c r="H21" s="58">
        <f t="shared" si="1"/>
        <v>0</v>
      </c>
      <c r="I21" s="58">
        <v>0</v>
      </c>
      <c r="J21" s="43"/>
      <c r="K21" s="58" t="s">
        <v>29</v>
      </c>
      <c r="L21" s="58">
        <v>410</v>
      </c>
      <c r="M21" s="58">
        <f t="shared" si="4"/>
        <v>49.199999999999996</v>
      </c>
      <c r="N21" s="58">
        <v>600</v>
      </c>
      <c r="O21" s="43"/>
      <c r="P21" s="58" t="s">
        <v>29</v>
      </c>
      <c r="Q21" s="58">
        <v>0</v>
      </c>
      <c r="R21" s="58">
        <f t="shared" si="2"/>
        <v>0</v>
      </c>
      <c r="S21" s="58">
        <v>0</v>
      </c>
      <c r="U21" s="58" t="s">
        <v>29</v>
      </c>
      <c r="V21" s="58">
        <v>0</v>
      </c>
      <c r="W21" s="58">
        <f t="shared" si="3"/>
        <v>0</v>
      </c>
      <c r="X21" s="58">
        <v>0</v>
      </c>
    </row>
    <row r="22" spans="1:24">
      <c r="A22" s="58" t="s">
        <v>45</v>
      </c>
      <c r="B22" s="58">
        <v>1000</v>
      </c>
      <c r="C22" s="58">
        <f t="shared" si="0"/>
        <v>35</v>
      </c>
      <c r="D22" s="58">
        <v>400</v>
      </c>
      <c r="E22" s="43"/>
      <c r="F22" s="58" t="s">
        <v>45</v>
      </c>
      <c r="G22" s="58">
        <v>0</v>
      </c>
      <c r="H22" s="58">
        <f t="shared" si="1"/>
        <v>0</v>
      </c>
      <c r="I22" s="58">
        <v>0</v>
      </c>
      <c r="J22" s="43"/>
      <c r="K22" s="58" t="s">
        <v>45</v>
      </c>
      <c r="L22" s="58">
        <v>0</v>
      </c>
      <c r="M22" s="58">
        <f t="shared" si="4"/>
        <v>0</v>
      </c>
      <c r="N22" s="58">
        <v>0</v>
      </c>
      <c r="O22" s="43"/>
      <c r="P22" s="58" t="s">
        <v>45</v>
      </c>
      <c r="Q22" s="58">
        <v>0</v>
      </c>
      <c r="R22" s="58">
        <f t="shared" si="2"/>
        <v>0</v>
      </c>
      <c r="S22" s="58">
        <v>0</v>
      </c>
      <c r="U22" s="58" t="s">
        <v>45</v>
      </c>
      <c r="V22" s="58">
        <v>0</v>
      </c>
      <c r="W22" s="58">
        <f t="shared" si="3"/>
        <v>0</v>
      </c>
      <c r="X22" s="58">
        <v>0</v>
      </c>
    </row>
    <row r="23" spans="1:24">
      <c r="A23" s="58" t="s">
        <v>25</v>
      </c>
      <c r="B23" s="58">
        <v>0</v>
      </c>
      <c r="C23" s="58">
        <f t="shared" si="0"/>
        <v>0</v>
      </c>
      <c r="D23" s="58">
        <v>0</v>
      </c>
      <c r="E23" s="43"/>
      <c r="F23" s="58" t="s">
        <v>25</v>
      </c>
      <c r="G23" s="58">
        <v>0</v>
      </c>
      <c r="H23" s="58">
        <f t="shared" si="1"/>
        <v>0</v>
      </c>
      <c r="I23" s="58">
        <v>0</v>
      </c>
      <c r="J23" s="43"/>
      <c r="K23" s="58" t="s">
        <v>25</v>
      </c>
      <c r="L23" s="58">
        <v>200</v>
      </c>
      <c r="M23" s="58">
        <f t="shared" si="4"/>
        <v>7.0000000000000009</v>
      </c>
      <c r="N23" s="58">
        <v>360</v>
      </c>
      <c r="O23" s="43"/>
      <c r="P23" s="58" t="s">
        <v>25</v>
      </c>
      <c r="Q23" s="58">
        <v>0</v>
      </c>
      <c r="R23" s="58">
        <f t="shared" si="2"/>
        <v>0</v>
      </c>
      <c r="S23" s="58">
        <v>0</v>
      </c>
      <c r="U23" s="58" t="s">
        <v>25</v>
      </c>
      <c r="V23" s="58">
        <v>0</v>
      </c>
      <c r="W23" s="58">
        <f t="shared" si="3"/>
        <v>0</v>
      </c>
      <c r="X23" s="58">
        <v>0</v>
      </c>
    </row>
    <row r="24" spans="1:24">
      <c r="A24" s="58" t="s">
        <v>103</v>
      </c>
      <c r="B24" s="58">
        <v>0</v>
      </c>
      <c r="C24" s="58">
        <f t="shared" si="0"/>
        <v>0</v>
      </c>
      <c r="D24" s="58">
        <v>0</v>
      </c>
      <c r="E24" s="43"/>
      <c r="F24" s="58" t="s">
        <v>103</v>
      </c>
      <c r="G24" s="58">
        <v>0</v>
      </c>
      <c r="H24" s="58">
        <f t="shared" si="1"/>
        <v>0</v>
      </c>
      <c r="I24" s="58">
        <v>0</v>
      </c>
      <c r="J24" s="43"/>
      <c r="K24" s="58" t="s">
        <v>103</v>
      </c>
      <c r="L24" s="58">
        <v>0</v>
      </c>
      <c r="M24" s="58">
        <f t="shared" si="4"/>
        <v>0</v>
      </c>
      <c r="N24" s="58">
        <v>0</v>
      </c>
      <c r="O24" s="43"/>
      <c r="P24" s="58" t="s">
        <v>103</v>
      </c>
      <c r="Q24" s="58">
        <v>0</v>
      </c>
      <c r="R24" s="58">
        <f t="shared" si="2"/>
        <v>0</v>
      </c>
      <c r="S24" s="58">
        <v>0</v>
      </c>
      <c r="U24" s="58" t="s">
        <v>103</v>
      </c>
      <c r="V24" s="58">
        <v>0</v>
      </c>
      <c r="W24" s="58">
        <f t="shared" si="3"/>
        <v>0</v>
      </c>
      <c r="X24" s="58">
        <v>0</v>
      </c>
    </row>
    <row r="25" spans="1:24">
      <c r="A25" s="58" t="s">
        <v>127</v>
      </c>
      <c r="B25" s="58">
        <v>0</v>
      </c>
      <c r="C25" s="58">
        <f t="shared" si="0"/>
        <v>0</v>
      </c>
      <c r="D25" s="58">
        <v>0</v>
      </c>
      <c r="E25" s="43"/>
      <c r="F25" s="58" t="s">
        <v>127</v>
      </c>
      <c r="G25" s="58">
        <v>0</v>
      </c>
      <c r="H25" s="58">
        <f t="shared" si="1"/>
        <v>0</v>
      </c>
      <c r="I25" s="58">
        <v>0</v>
      </c>
      <c r="J25" s="43"/>
      <c r="K25" s="58" t="s">
        <v>127</v>
      </c>
      <c r="L25" s="58">
        <v>100</v>
      </c>
      <c r="M25" s="58">
        <f t="shared" si="4"/>
        <v>5</v>
      </c>
      <c r="N25" s="58">
        <v>180</v>
      </c>
      <c r="O25" s="43"/>
      <c r="P25" s="58" t="s">
        <v>127</v>
      </c>
      <c r="Q25" s="58">
        <v>0</v>
      </c>
      <c r="R25" s="58">
        <f t="shared" si="2"/>
        <v>0</v>
      </c>
      <c r="S25" s="58">
        <v>0</v>
      </c>
      <c r="U25" s="58" t="s">
        <v>127</v>
      </c>
      <c r="V25" s="58">
        <v>0</v>
      </c>
      <c r="W25" s="58">
        <f t="shared" si="3"/>
        <v>0</v>
      </c>
      <c r="X25" s="58">
        <v>0</v>
      </c>
    </row>
    <row r="26" spans="1:24">
      <c r="A26" s="58" t="s">
        <v>104</v>
      </c>
      <c r="B26" s="58">
        <v>0</v>
      </c>
      <c r="C26" s="58">
        <f t="shared" si="0"/>
        <v>0</v>
      </c>
      <c r="D26" s="58">
        <v>0</v>
      </c>
      <c r="E26" s="43"/>
      <c r="F26" s="58" t="s">
        <v>104</v>
      </c>
      <c r="G26" s="58">
        <v>500</v>
      </c>
      <c r="H26" s="58">
        <f t="shared" si="1"/>
        <v>25</v>
      </c>
      <c r="I26" s="58">
        <v>900</v>
      </c>
      <c r="J26" s="43"/>
      <c r="K26" s="58" t="s">
        <v>104</v>
      </c>
      <c r="L26" s="58">
        <v>1700</v>
      </c>
      <c r="M26" s="58">
        <f t="shared" si="4"/>
        <v>85</v>
      </c>
      <c r="N26" s="58">
        <v>2700</v>
      </c>
      <c r="O26" s="43"/>
      <c r="P26" s="58" t="s">
        <v>104</v>
      </c>
      <c r="Q26" s="58">
        <v>0</v>
      </c>
      <c r="R26" s="58">
        <f t="shared" si="2"/>
        <v>0</v>
      </c>
      <c r="S26" s="58">
        <v>0</v>
      </c>
      <c r="U26" s="58" t="s">
        <v>104</v>
      </c>
      <c r="V26" s="58">
        <v>0</v>
      </c>
      <c r="W26" s="58">
        <f t="shared" si="3"/>
        <v>0</v>
      </c>
      <c r="X26" s="58">
        <v>0</v>
      </c>
    </row>
    <row r="27" spans="1:24">
      <c r="A27" s="58" t="s">
        <v>60</v>
      </c>
      <c r="B27" s="58">
        <v>0</v>
      </c>
      <c r="C27" s="58">
        <f t="shared" si="0"/>
        <v>0</v>
      </c>
      <c r="D27" s="58">
        <v>0</v>
      </c>
      <c r="E27" s="43"/>
      <c r="F27" s="58" t="s">
        <v>60</v>
      </c>
      <c r="G27" s="58">
        <v>0</v>
      </c>
      <c r="H27" s="58">
        <f t="shared" si="1"/>
        <v>0</v>
      </c>
      <c r="I27" s="58">
        <v>0</v>
      </c>
      <c r="J27" s="43"/>
      <c r="K27" s="58" t="s">
        <v>60</v>
      </c>
      <c r="L27" s="58">
        <v>0</v>
      </c>
      <c r="M27" s="58">
        <f t="shared" si="4"/>
        <v>0</v>
      </c>
      <c r="N27" s="58">
        <v>0</v>
      </c>
      <c r="O27" s="43"/>
      <c r="P27" s="58" t="s">
        <v>60</v>
      </c>
      <c r="Q27" s="58">
        <v>0</v>
      </c>
      <c r="R27" s="58">
        <f t="shared" si="2"/>
        <v>0</v>
      </c>
      <c r="S27" s="58">
        <v>0</v>
      </c>
      <c r="U27" s="58" t="s">
        <v>60</v>
      </c>
      <c r="V27" s="58">
        <v>0</v>
      </c>
      <c r="W27" s="58">
        <f t="shared" si="3"/>
        <v>0</v>
      </c>
      <c r="X27" s="58">
        <v>0</v>
      </c>
    </row>
    <row r="28" spans="1:24">
      <c r="A28" s="58" t="s">
        <v>84</v>
      </c>
      <c r="B28" s="58">
        <v>0</v>
      </c>
      <c r="C28" s="58">
        <f t="shared" si="0"/>
        <v>0</v>
      </c>
      <c r="D28" s="58">
        <v>0</v>
      </c>
      <c r="E28" s="43"/>
      <c r="F28" s="58" t="s">
        <v>84</v>
      </c>
      <c r="G28" s="58">
        <v>0</v>
      </c>
      <c r="H28" s="58">
        <f t="shared" si="1"/>
        <v>0</v>
      </c>
      <c r="I28" s="58">
        <v>0</v>
      </c>
      <c r="J28" s="43"/>
      <c r="K28" s="58" t="s">
        <v>84</v>
      </c>
      <c r="L28" s="58">
        <v>0</v>
      </c>
      <c r="M28" s="58">
        <f t="shared" si="4"/>
        <v>0</v>
      </c>
      <c r="N28" s="58">
        <v>0</v>
      </c>
      <c r="O28" s="43"/>
      <c r="P28" s="58" t="s">
        <v>84</v>
      </c>
      <c r="Q28" s="58">
        <v>0</v>
      </c>
      <c r="R28" s="58">
        <f t="shared" si="2"/>
        <v>0</v>
      </c>
      <c r="S28" s="58">
        <v>0</v>
      </c>
      <c r="U28" s="58" t="s">
        <v>84</v>
      </c>
      <c r="V28" s="58">
        <v>0</v>
      </c>
      <c r="W28" s="58">
        <f t="shared" si="3"/>
        <v>0</v>
      </c>
      <c r="X28" s="58">
        <v>0</v>
      </c>
    </row>
    <row r="29" spans="1:24">
      <c r="A29" s="59" t="s">
        <v>8</v>
      </c>
      <c r="B29" s="59">
        <f>SUM(B19:B28)</f>
        <v>4430</v>
      </c>
      <c r="C29" s="59">
        <f>SUM(C19:C28)</f>
        <v>398.29999999999995</v>
      </c>
      <c r="D29" s="59">
        <f>SUM(D19:D28)</f>
        <v>4270</v>
      </c>
      <c r="E29" s="47"/>
      <c r="F29" s="59" t="s">
        <v>8</v>
      </c>
      <c r="G29" s="59">
        <f>SUM(G19:G28)</f>
        <v>5471</v>
      </c>
      <c r="H29" s="59">
        <f>SUM(H19:H28)</f>
        <v>617.31999999999994</v>
      </c>
      <c r="I29" s="59">
        <f>SUM(I19:I28)</f>
        <v>6060</v>
      </c>
      <c r="J29" s="47"/>
      <c r="K29" s="59" t="s">
        <v>8</v>
      </c>
      <c r="L29" s="59">
        <f>SUM(L19:L28)</f>
        <v>13119</v>
      </c>
      <c r="M29" s="59">
        <f>SUM(M19:M28)</f>
        <v>1380.88</v>
      </c>
      <c r="N29" s="59">
        <f>SUM(N19:N28)</f>
        <v>14000</v>
      </c>
      <c r="O29" s="47"/>
      <c r="P29" s="59" t="s">
        <v>8</v>
      </c>
      <c r="Q29" s="59">
        <f>SUM(Q19:Q28)</f>
        <v>930</v>
      </c>
      <c r="R29" s="59">
        <f>SUM(R19:R28)</f>
        <v>111.6</v>
      </c>
      <c r="S29" s="59">
        <f>SUM(S19:S28)</f>
        <v>430</v>
      </c>
      <c r="U29" s="59" t="s">
        <v>8</v>
      </c>
      <c r="V29" s="59">
        <f>SUM(V19:V28)</f>
        <v>-1800</v>
      </c>
      <c r="W29" s="59">
        <f>SUM(W19:W28)</f>
        <v>-216</v>
      </c>
      <c r="X29" s="59">
        <f>SUM(X19:X28)</f>
        <v>0</v>
      </c>
    </row>
    <row r="30" spans="1:24">
      <c r="A30" s="59" t="s">
        <v>24</v>
      </c>
      <c r="B30" s="118">
        <f>B29-C29-D29</f>
        <v>-238.30000000000018</v>
      </c>
      <c r="C30" s="118"/>
      <c r="D30" s="118"/>
      <c r="E30" s="49"/>
      <c r="F30" s="59" t="s">
        <v>24</v>
      </c>
      <c r="G30" s="114">
        <f>G29-H29-I29</f>
        <v>-1206.3199999999997</v>
      </c>
      <c r="H30" s="115"/>
      <c r="I30" s="116"/>
      <c r="J30" s="48"/>
      <c r="K30" s="59" t="s">
        <v>24</v>
      </c>
      <c r="L30" s="114">
        <f>L29-M29-N29</f>
        <v>-2261.880000000001</v>
      </c>
      <c r="M30" s="115"/>
      <c r="N30" s="116"/>
      <c r="O30" s="48"/>
      <c r="P30" s="59" t="s">
        <v>24</v>
      </c>
      <c r="Q30" s="114">
        <f>Q29-R29-S29</f>
        <v>388.4</v>
      </c>
      <c r="R30" s="115"/>
      <c r="S30" s="116"/>
      <c r="U30" s="59" t="s">
        <v>24</v>
      </c>
      <c r="V30" s="114">
        <f>V29-W29-X29</f>
        <v>-1584</v>
      </c>
      <c r="W30" s="115"/>
      <c r="X30" s="116"/>
    </row>
    <row r="31" spans="1:24">
      <c r="U31" s="42"/>
      <c r="V31" s="42"/>
      <c r="W31" s="42"/>
      <c r="X31" s="42"/>
    </row>
    <row r="32" spans="1:24">
      <c r="A32" s="43"/>
      <c r="B32" s="43"/>
      <c r="C32" s="43"/>
      <c r="D32" s="43"/>
      <c r="E32" s="43"/>
      <c r="P32" s="43"/>
      <c r="Q32" s="43"/>
      <c r="R32" s="43"/>
      <c r="S32" s="43"/>
      <c r="T32" s="43"/>
      <c r="U32" s="43"/>
      <c r="V32" s="43"/>
      <c r="W32" s="43"/>
      <c r="X32" s="43"/>
    </row>
    <row r="33" spans="1:24">
      <c r="A33" s="43"/>
      <c r="B33" s="43"/>
      <c r="C33" s="43"/>
      <c r="D33" s="43"/>
      <c r="E33" s="43"/>
      <c r="P33" s="43"/>
      <c r="Q33" s="43"/>
      <c r="R33" s="43"/>
      <c r="S33" s="43"/>
      <c r="T33" s="43"/>
      <c r="U33" s="43"/>
      <c r="V33" s="43"/>
      <c r="W33" s="43"/>
      <c r="X33" s="43"/>
    </row>
    <row r="34" spans="1:24">
      <c r="A34" s="43"/>
      <c r="B34" s="43"/>
      <c r="C34" s="43"/>
      <c r="D34" s="43"/>
      <c r="E34" s="43"/>
      <c r="P34" s="43"/>
      <c r="Q34" s="43"/>
      <c r="R34" s="43"/>
      <c r="S34" s="43"/>
      <c r="T34" s="43"/>
      <c r="U34" s="43"/>
      <c r="V34" s="43"/>
      <c r="W34" s="43"/>
      <c r="X34" s="43"/>
    </row>
    <row r="36" spans="1:24">
      <c r="M36">
        <v>3955</v>
      </c>
    </row>
    <row r="37" spans="1:24">
      <c r="M37">
        <v>388</v>
      </c>
    </row>
    <row r="38" spans="1:24">
      <c r="M38">
        <v>1760</v>
      </c>
    </row>
  </sheetData>
  <mergeCells count="11">
    <mergeCell ref="B30:D30"/>
    <mergeCell ref="G30:I30"/>
    <mergeCell ref="L30:N30"/>
    <mergeCell ref="Q30:S30"/>
    <mergeCell ref="V30:X30"/>
    <mergeCell ref="U17:X17"/>
    <mergeCell ref="B1:F1"/>
    <mergeCell ref="A17:D17"/>
    <mergeCell ref="F17:I17"/>
    <mergeCell ref="K17:N17"/>
    <mergeCell ref="P17:S17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workbookViewId="0">
      <selection activeCell="P38" sqref="P38"/>
    </sheetView>
  </sheetViews>
  <sheetFormatPr defaultRowHeight="13.5" outlineLevelCol="1"/>
  <cols>
    <col min="5" max="5" width="13" bestFit="1" customWidth="1"/>
    <col min="23" max="27" width="9" customWidth="1" outlineLevel="1"/>
  </cols>
  <sheetData>
    <row r="1" spans="1:14" ht="22.5">
      <c r="A1" s="28"/>
      <c r="B1" s="119" t="s">
        <v>22</v>
      </c>
      <c r="C1" s="119"/>
      <c r="D1" s="119"/>
      <c r="E1" s="119"/>
      <c r="F1" s="119"/>
      <c r="G1" s="72"/>
    </row>
    <row r="2" spans="1:14" ht="20.25">
      <c r="A2" s="51" t="s">
        <v>11</v>
      </c>
      <c r="B2" s="52" t="s">
        <v>46</v>
      </c>
      <c r="C2" s="52" t="s">
        <v>47</v>
      </c>
      <c r="D2" s="52" t="s">
        <v>51</v>
      </c>
      <c r="E2" s="52" t="s">
        <v>110</v>
      </c>
      <c r="F2" s="52" t="s">
        <v>80</v>
      </c>
    </row>
    <row r="3" spans="1:14">
      <c r="A3" s="28" t="s">
        <v>62</v>
      </c>
      <c r="B3" s="28">
        <v>0.12</v>
      </c>
      <c r="C3" s="28">
        <v>0.12</v>
      </c>
      <c r="D3" s="28">
        <v>0.12</v>
      </c>
      <c r="E3" s="28">
        <v>0.12</v>
      </c>
      <c r="F3" s="28">
        <v>0.12</v>
      </c>
      <c r="L3" s="43"/>
      <c r="M3" s="43"/>
      <c r="N3" s="42"/>
    </row>
    <row r="4" spans="1:14">
      <c r="A4" s="28" t="s">
        <v>36</v>
      </c>
      <c r="B4" s="28">
        <v>0.05</v>
      </c>
      <c r="C4" s="28">
        <v>0.05</v>
      </c>
      <c r="D4" s="28">
        <v>0.03</v>
      </c>
      <c r="E4" s="28">
        <v>0.05</v>
      </c>
      <c r="F4" s="28">
        <v>0.03</v>
      </c>
      <c r="L4" s="43"/>
      <c r="M4" s="43"/>
      <c r="N4" s="42"/>
    </row>
    <row r="5" spans="1:14">
      <c r="A5" s="28" t="s">
        <v>29</v>
      </c>
      <c r="B5" s="28">
        <v>0.12</v>
      </c>
      <c r="C5" s="28">
        <v>0.12</v>
      </c>
      <c r="D5" s="28">
        <v>0.03</v>
      </c>
      <c r="E5" s="28">
        <v>0.12</v>
      </c>
      <c r="F5" s="28">
        <v>0.12</v>
      </c>
      <c r="L5" s="43"/>
      <c r="M5" s="43"/>
      <c r="N5" s="42"/>
    </row>
    <row r="6" spans="1:14">
      <c r="A6" s="28" t="s">
        <v>45</v>
      </c>
      <c r="B6" s="28">
        <v>3.5000000000000003E-2</v>
      </c>
      <c r="C6" s="28">
        <v>3.5000000000000003E-2</v>
      </c>
      <c r="D6" s="28">
        <v>0.03</v>
      </c>
      <c r="E6" s="28">
        <v>3.5000000000000003E-2</v>
      </c>
      <c r="F6" s="28">
        <v>0.03</v>
      </c>
      <c r="L6" s="43"/>
      <c r="M6" s="43"/>
      <c r="N6" s="42"/>
    </row>
    <row r="7" spans="1:14">
      <c r="A7" s="28" t="s">
        <v>25</v>
      </c>
      <c r="B7" s="28">
        <v>3.5000000000000003E-2</v>
      </c>
      <c r="C7" s="28">
        <v>3.5000000000000003E-2</v>
      </c>
      <c r="D7" s="28">
        <v>0.03</v>
      </c>
      <c r="E7" s="28">
        <v>3.5000000000000003E-2</v>
      </c>
      <c r="F7" s="28">
        <v>0.03</v>
      </c>
      <c r="L7" s="43"/>
      <c r="M7" s="43"/>
      <c r="N7" s="42"/>
    </row>
    <row r="8" spans="1:14">
      <c r="A8" s="28" t="s">
        <v>103</v>
      </c>
      <c r="B8" s="28">
        <v>0.05</v>
      </c>
      <c r="C8" s="28">
        <v>0.05</v>
      </c>
      <c r="D8" s="28">
        <v>0.03</v>
      </c>
      <c r="E8" s="28">
        <v>0.05</v>
      </c>
      <c r="F8" s="28">
        <v>0.03</v>
      </c>
      <c r="L8" s="43"/>
      <c r="M8" s="43"/>
      <c r="N8" s="42"/>
    </row>
    <row r="9" spans="1:14">
      <c r="A9" s="28" t="s">
        <v>127</v>
      </c>
      <c r="B9" s="28">
        <v>0.05</v>
      </c>
      <c r="C9" s="28">
        <v>0.05</v>
      </c>
      <c r="D9" s="28">
        <v>0.03</v>
      </c>
      <c r="E9" s="28">
        <v>0.05</v>
      </c>
      <c r="F9" s="28">
        <v>0.03</v>
      </c>
      <c r="L9" s="43"/>
      <c r="M9" s="43"/>
      <c r="N9" s="42"/>
    </row>
    <row r="10" spans="1:14">
      <c r="A10" s="28" t="s">
        <v>104</v>
      </c>
      <c r="B10" s="28">
        <v>0.05</v>
      </c>
      <c r="C10" s="28">
        <v>0.05</v>
      </c>
      <c r="D10" s="28">
        <v>0.03</v>
      </c>
      <c r="E10" s="28">
        <v>0.12</v>
      </c>
      <c r="F10" s="28">
        <v>0.03</v>
      </c>
      <c r="L10" s="43"/>
      <c r="M10" s="43"/>
      <c r="N10" s="42"/>
    </row>
    <row r="11" spans="1:14">
      <c r="A11" s="28" t="s">
        <v>60</v>
      </c>
      <c r="B11" s="28">
        <v>0.05</v>
      </c>
      <c r="C11" s="28">
        <v>0.05</v>
      </c>
      <c r="D11" s="28">
        <v>0.05</v>
      </c>
      <c r="E11" s="28">
        <v>0.05</v>
      </c>
      <c r="F11" s="28">
        <v>0.05</v>
      </c>
      <c r="L11" s="43"/>
      <c r="M11" s="43"/>
      <c r="N11" s="42"/>
    </row>
    <row r="12" spans="1:14">
      <c r="A12" s="28" t="s">
        <v>84</v>
      </c>
      <c r="B12" s="28">
        <v>0.12</v>
      </c>
      <c r="C12" s="28">
        <v>0.12</v>
      </c>
      <c r="D12" s="28">
        <v>0.12</v>
      </c>
      <c r="E12" s="28">
        <v>0.12</v>
      </c>
      <c r="F12" s="28">
        <v>0.12</v>
      </c>
      <c r="L12" s="43"/>
      <c r="M12" s="43"/>
      <c r="N12" s="42"/>
    </row>
    <row r="13" spans="1:14">
      <c r="L13" s="42"/>
      <c r="M13" s="42"/>
      <c r="N13" s="42"/>
    </row>
    <row r="17" spans="1:24" ht="22.5">
      <c r="A17" s="117" t="s">
        <v>46</v>
      </c>
      <c r="B17" s="117"/>
      <c r="C17" s="117"/>
      <c r="D17" s="117"/>
      <c r="E17" s="46"/>
      <c r="F17" s="117" t="s">
        <v>47</v>
      </c>
      <c r="G17" s="117"/>
      <c r="H17" s="117"/>
      <c r="I17" s="117"/>
      <c r="J17" s="45"/>
      <c r="K17" s="111" t="s">
        <v>110</v>
      </c>
      <c r="L17" s="112"/>
      <c r="M17" s="112"/>
      <c r="N17" s="113"/>
      <c r="O17" s="45"/>
      <c r="P17" s="111" t="s">
        <v>51</v>
      </c>
      <c r="Q17" s="112"/>
      <c r="R17" s="112"/>
      <c r="S17" s="113"/>
      <c r="T17" s="41"/>
      <c r="U17" s="117" t="s">
        <v>80</v>
      </c>
      <c r="V17" s="117"/>
      <c r="W17" s="117"/>
      <c r="X17" s="117"/>
    </row>
    <row r="18" spans="1:24" ht="20.25">
      <c r="A18" s="56" t="s">
        <v>131</v>
      </c>
      <c r="B18" s="57" t="s">
        <v>10</v>
      </c>
      <c r="C18" s="57" t="s">
        <v>9</v>
      </c>
      <c r="D18" s="57" t="s">
        <v>135</v>
      </c>
      <c r="E18" s="44"/>
      <c r="F18" s="56" t="s">
        <v>131</v>
      </c>
      <c r="G18" s="57" t="s">
        <v>10</v>
      </c>
      <c r="H18" s="57" t="s">
        <v>9</v>
      </c>
      <c r="I18" s="57" t="s">
        <v>135</v>
      </c>
      <c r="J18" s="44"/>
      <c r="K18" s="56" t="s">
        <v>131</v>
      </c>
      <c r="L18" s="57" t="s">
        <v>10</v>
      </c>
      <c r="M18" s="57" t="s">
        <v>9</v>
      </c>
      <c r="N18" s="57" t="s">
        <v>135</v>
      </c>
      <c r="O18" s="44"/>
      <c r="P18" s="56" t="s">
        <v>131</v>
      </c>
      <c r="Q18" s="57" t="s">
        <v>10</v>
      </c>
      <c r="R18" s="57" t="s">
        <v>9</v>
      </c>
      <c r="S18" s="57" t="s">
        <v>135</v>
      </c>
      <c r="T18" s="70"/>
      <c r="U18" s="56" t="s">
        <v>131</v>
      </c>
      <c r="V18" s="57" t="s">
        <v>10</v>
      </c>
      <c r="W18" s="57" t="s">
        <v>9</v>
      </c>
      <c r="X18" s="57" t="s">
        <v>135</v>
      </c>
    </row>
    <row r="19" spans="1:24">
      <c r="A19" s="58" t="s">
        <v>62</v>
      </c>
      <c r="B19" s="58">
        <v>2440</v>
      </c>
      <c r="C19" s="58">
        <f t="shared" ref="C19:C28" si="0">B19*B3</f>
        <v>292.8</v>
      </c>
      <c r="D19" s="58">
        <v>1720</v>
      </c>
      <c r="E19" s="43"/>
      <c r="F19" s="58" t="s">
        <v>62</v>
      </c>
      <c r="G19" s="58">
        <v>8233</v>
      </c>
      <c r="H19" s="58">
        <f t="shared" ref="H19:H28" si="1">G19*C3</f>
        <v>987.95999999999992</v>
      </c>
      <c r="I19" s="58">
        <v>344</v>
      </c>
      <c r="J19" s="43"/>
      <c r="K19" s="58" t="s">
        <v>62</v>
      </c>
      <c r="L19" s="58">
        <v>6617</v>
      </c>
      <c r="M19" s="58">
        <f>L19*E3</f>
        <v>794.04</v>
      </c>
      <c r="N19" s="58">
        <v>3870</v>
      </c>
      <c r="O19" s="43"/>
      <c r="P19" s="58" t="s">
        <v>62</v>
      </c>
      <c r="Q19" s="58">
        <v>3300</v>
      </c>
      <c r="R19" s="58">
        <f t="shared" ref="R19:R28" si="2">Q19*D3</f>
        <v>396</v>
      </c>
      <c r="S19" s="58">
        <v>2150</v>
      </c>
      <c r="U19" s="58" t="s">
        <v>62</v>
      </c>
      <c r="V19" s="58">
        <v>-1300</v>
      </c>
      <c r="W19" s="58">
        <f t="shared" ref="W19:W28" si="3">V19*F3</f>
        <v>-156</v>
      </c>
      <c r="X19" s="58">
        <v>0</v>
      </c>
    </row>
    <row r="20" spans="1:24">
      <c r="A20" s="58" t="s">
        <v>36</v>
      </c>
      <c r="B20" s="58">
        <v>480</v>
      </c>
      <c r="C20" s="58">
        <f t="shared" si="0"/>
        <v>24</v>
      </c>
      <c r="D20" s="58">
        <v>1560</v>
      </c>
      <c r="E20" s="43"/>
      <c r="F20" s="58" t="s">
        <v>36</v>
      </c>
      <c r="G20" s="58">
        <v>80</v>
      </c>
      <c r="H20" s="58">
        <f t="shared" si="1"/>
        <v>4</v>
      </c>
      <c r="I20" s="58">
        <v>0</v>
      </c>
      <c r="J20" s="43"/>
      <c r="K20" s="58" t="s">
        <v>36</v>
      </c>
      <c r="L20" s="58">
        <v>290</v>
      </c>
      <c r="M20" s="58">
        <f t="shared" ref="M20:M28" si="4">L20*E4</f>
        <v>14.5</v>
      </c>
      <c r="N20" s="58">
        <v>500</v>
      </c>
      <c r="O20" s="43"/>
      <c r="P20" s="58" t="s">
        <v>36</v>
      </c>
      <c r="Q20" s="58">
        <v>0</v>
      </c>
      <c r="R20" s="58">
        <f t="shared" si="2"/>
        <v>0</v>
      </c>
      <c r="S20" s="58">
        <v>0</v>
      </c>
      <c r="U20" s="58" t="s">
        <v>36</v>
      </c>
      <c r="V20" s="58">
        <v>0</v>
      </c>
      <c r="W20" s="58">
        <f t="shared" si="3"/>
        <v>0</v>
      </c>
      <c r="X20" s="58">
        <v>0</v>
      </c>
    </row>
    <row r="21" spans="1:24">
      <c r="A21" s="58" t="s">
        <v>29</v>
      </c>
      <c r="B21" s="58">
        <v>135</v>
      </c>
      <c r="C21" s="58">
        <f t="shared" si="0"/>
        <v>16.2</v>
      </c>
      <c r="D21" s="58">
        <v>0</v>
      </c>
      <c r="E21" s="43"/>
      <c r="F21" s="58" t="s">
        <v>29</v>
      </c>
      <c r="G21" s="58">
        <v>0</v>
      </c>
      <c r="H21" s="58">
        <f t="shared" si="1"/>
        <v>0</v>
      </c>
      <c r="I21" s="58">
        <v>0</v>
      </c>
      <c r="J21" s="43"/>
      <c r="K21" s="58" t="s">
        <v>29</v>
      </c>
      <c r="L21" s="58">
        <v>350</v>
      </c>
      <c r="M21" s="58">
        <f t="shared" si="4"/>
        <v>42</v>
      </c>
      <c r="N21" s="58">
        <v>0</v>
      </c>
      <c r="O21" s="43"/>
      <c r="P21" s="58" t="s">
        <v>29</v>
      </c>
      <c r="Q21" s="58">
        <v>0</v>
      </c>
      <c r="R21" s="58">
        <f t="shared" si="2"/>
        <v>0</v>
      </c>
      <c r="S21" s="58">
        <v>0</v>
      </c>
      <c r="U21" s="58" t="s">
        <v>29</v>
      </c>
      <c r="V21" s="58">
        <v>-70</v>
      </c>
      <c r="W21" s="58">
        <f t="shared" si="3"/>
        <v>-8.4</v>
      </c>
      <c r="X21" s="58">
        <v>0</v>
      </c>
    </row>
    <row r="22" spans="1:24">
      <c r="A22" s="58" t="s">
        <v>45</v>
      </c>
      <c r="B22" s="58">
        <v>200</v>
      </c>
      <c r="C22" s="58">
        <f t="shared" si="0"/>
        <v>7.0000000000000009</v>
      </c>
      <c r="D22" s="58">
        <v>200</v>
      </c>
      <c r="E22" s="43"/>
      <c r="F22" s="58" t="s">
        <v>45</v>
      </c>
      <c r="G22" s="58">
        <v>0</v>
      </c>
      <c r="H22" s="58">
        <f t="shared" si="1"/>
        <v>0</v>
      </c>
      <c r="I22" s="58">
        <v>0</v>
      </c>
      <c r="J22" s="43"/>
      <c r="K22" s="58" t="s">
        <v>45</v>
      </c>
      <c r="L22" s="58">
        <v>0</v>
      </c>
      <c r="M22" s="58">
        <f t="shared" si="4"/>
        <v>0</v>
      </c>
      <c r="N22" s="58">
        <v>0</v>
      </c>
      <c r="O22" s="43"/>
      <c r="P22" s="58" t="s">
        <v>45</v>
      </c>
      <c r="Q22" s="58">
        <v>0</v>
      </c>
      <c r="R22" s="58">
        <f t="shared" si="2"/>
        <v>0</v>
      </c>
      <c r="S22" s="58">
        <v>0</v>
      </c>
      <c r="U22" s="58" t="s">
        <v>45</v>
      </c>
      <c r="V22" s="58">
        <v>0</v>
      </c>
      <c r="W22" s="58">
        <f t="shared" si="3"/>
        <v>0</v>
      </c>
      <c r="X22" s="58">
        <v>0</v>
      </c>
    </row>
    <row r="23" spans="1:24">
      <c r="A23" s="58" t="s">
        <v>25</v>
      </c>
      <c r="B23" s="58">
        <v>0</v>
      </c>
      <c r="C23" s="58">
        <f t="shared" si="0"/>
        <v>0</v>
      </c>
      <c r="D23" s="58">
        <v>0</v>
      </c>
      <c r="E23" s="43"/>
      <c r="F23" s="58" t="s">
        <v>25</v>
      </c>
      <c r="G23" s="58">
        <v>0</v>
      </c>
      <c r="H23" s="58">
        <f t="shared" si="1"/>
        <v>0</v>
      </c>
      <c r="I23" s="58">
        <v>0</v>
      </c>
      <c r="J23" s="43"/>
      <c r="K23" s="58" t="s">
        <v>25</v>
      </c>
      <c r="L23" s="58">
        <v>0</v>
      </c>
      <c r="M23" s="58">
        <f t="shared" si="4"/>
        <v>0</v>
      </c>
      <c r="N23" s="58">
        <v>0</v>
      </c>
      <c r="O23" s="43"/>
      <c r="P23" s="58" t="s">
        <v>25</v>
      </c>
      <c r="Q23" s="58">
        <v>0</v>
      </c>
      <c r="R23" s="58">
        <f t="shared" si="2"/>
        <v>0</v>
      </c>
      <c r="S23" s="58">
        <v>0</v>
      </c>
      <c r="U23" s="58" t="s">
        <v>25</v>
      </c>
      <c r="V23" s="58">
        <v>0</v>
      </c>
      <c r="W23" s="58">
        <f t="shared" si="3"/>
        <v>0</v>
      </c>
      <c r="X23" s="58">
        <v>0</v>
      </c>
    </row>
    <row r="24" spans="1:24">
      <c r="A24" s="58" t="s">
        <v>103</v>
      </c>
      <c r="B24" s="58">
        <v>0</v>
      </c>
      <c r="C24" s="58">
        <f t="shared" si="0"/>
        <v>0</v>
      </c>
      <c r="D24" s="58">
        <v>0</v>
      </c>
      <c r="E24" s="43"/>
      <c r="F24" s="58" t="s">
        <v>103</v>
      </c>
      <c r="G24" s="58">
        <v>50</v>
      </c>
      <c r="H24" s="58">
        <f t="shared" si="1"/>
        <v>2.5</v>
      </c>
      <c r="I24" s="58">
        <v>125</v>
      </c>
      <c r="J24" s="43"/>
      <c r="K24" s="58" t="s">
        <v>103</v>
      </c>
      <c r="L24" s="58">
        <v>0</v>
      </c>
      <c r="M24" s="58">
        <f t="shared" si="4"/>
        <v>0</v>
      </c>
      <c r="N24" s="58">
        <v>0</v>
      </c>
      <c r="O24" s="43"/>
      <c r="P24" s="58" t="s">
        <v>103</v>
      </c>
      <c r="Q24" s="58">
        <v>0</v>
      </c>
      <c r="R24" s="58">
        <f t="shared" si="2"/>
        <v>0</v>
      </c>
      <c r="S24" s="58">
        <v>0</v>
      </c>
      <c r="U24" s="58" t="s">
        <v>103</v>
      </c>
      <c r="V24" s="58">
        <v>0</v>
      </c>
      <c r="W24" s="58">
        <f t="shared" si="3"/>
        <v>0</v>
      </c>
      <c r="X24" s="58">
        <v>0</v>
      </c>
    </row>
    <row r="25" spans="1:24">
      <c r="A25" s="58" t="s">
        <v>127</v>
      </c>
      <c r="B25" s="58">
        <v>0</v>
      </c>
      <c r="C25" s="58">
        <f t="shared" si="0"/>
        <v>0</v>
      </c>
      <c r="D25" s="58">
        <v>0</v>
      </c>
      <c r="E25" s="43"/>
      <c r="F25" s="58" t="s">
        <v>127</v>
      </c>
      <c r="G25" s="58">
        <v>0</v>
      </c>
      <c r="H25" s="58">
        <f t="shared" si="1"/>
        <v>0</v>
      </c>
      <c r="I25" s="58">
        <v>0</v>
      </c>
      <c r="J25" s="43"/>
      <c r="K25" s="58" t="s">
        <v>127</v>
      </c>
      <c r="L25" s="58">
        <v>0</v>
      </c>
      <c r="M25" s="58">
        <f t="shared" si="4"/>
        <v>0</v>
      </c>
      <c r="N25" s="58">
        <v>0</v>
      </c>
      <c r="O25" s="43"/>
      <c r="P25" s="58" t="s">
        <v>127</v>
      </c>
      <c r="Q25" s="58">
        <v>0</v>
      </c>
      <c r="R25" s="58">
        <f t="shared" si="2"/>
        <v>0</v>
      </c>
      <c r="S25" s="58">
        <v>0</v>
      </c>
      <c r="U25" s="58" t="s">
        <v>127</v>
      </c>
      <c r="V25" s="58">
        <v>0</v>
      </c>
      <c r="W25" s="58">
        <f t="shared" si="3"/>
        <v>0</v>
      </c>
      <c r="X25" s="58">
        <v>0</v>
      </c>
    </row>
    <row r="26" spans="1:24">
      <c r="A26" s="58" t="s">
        <v>104</v>
      </c>
      <c r="B26" s="58">
        <v>0</v>
      </c>
      <c r="C26" s="58">
        <f t="shared" si="0"/>
        <v>0</v>
      </c>
      <c r="D26" s="58">
        <v>0</v>
      </c>
      <c r="E26" s="43"/>
      <c r="F26" s="58" t="s">
        <v>104</v>
      </c>
      <c r="G26" s="58">
        <v>0</v>
      </c>
      <c r="H26" s="58">
        <f t="shared" si="1"/>
        <v>0</v>
      </c>
      <c r="I26" s="58">
        <v>0</v>
      </c>
      <c r="J26" s="43"/>
      <c r="K26" s="58" t="s">
        <v>104</v>
      </c>
      <c r="L26" s="58">
        <v>1000</v>
      </c>
      <c r="M26" s="58">
        <f t="shared" si="4"/>
        <v>120</v>
      </c>
      <c r="N26" s="58">
        <v>1800</v>
      </c>
      <c r="O26" s="43"/>
      <c r="P26" s="58" t="s">
        <v>104</v>
      </c>
      <c r="Q26" s="58">
        <v>3300</v>
      </c>
      <c r="R26" s="58">
        <f t="shared" si="2"/>
        <v>99</v>
      </c>
      <c r="S26" s="58">
        <v>0</v>
      </c>
      <c r="U26" s="58" t="s">
        <v>104</v>
      </c>
      <c r="V26" s="58">
        <v>-2000</v>
      </c>
      <c r="W26" s="58">
        <f t="shared" si="3"/>
        <v>-60</v>
      </c>
      <c r="X26" s="58">
        <v>0</v>
      </c>
    </row>
    <row r="27" spans="1:24">
      <c r="A27" s="58" t="s">
        <v>60</v>
      </c>
      <c r="B27" s="58">
        <v>0</v>
      </c>
      <c r="C27" s="58">
        <f t="shared" si="0"/>
        <v>0</v>
      </c>
      <c r="D27" s="58">
        <v>0</v>
      </c>
      <c r="E27" s="43"/>
      <c r="F27" s="58" t="s">
        <v>60</v>
      </c>
      <c r="G27" s="58">
        <v>0</v>
      </c>
      <c r="H27" s="58">
        <f t="shared" si="1"/>
        <v>0</v>
      </c>
      <c r="I27" s="58">
        <v>0</v>
      </c>
      <c r="J27" s="43"/>
      <c r="K27" s="58" t="s">
        <v>60</v>
      </c>
      <c r="L27" s="58">
        <v>0</v>
      </c>
      <c r="M27" s="58">
        <f t="shared" si="4"/>
        <v>0</v>
      </c>
      <c r="N27" s="58">
        <v>0</v>
      </c>
      <c r="O27" s="43"/>
      <c r="P27" s="58" t="s">
        <v>60</v>
      </c>
      <c r="Q27" s="58">
        <v>0</v>
      </c>
      <c r="R27" s="58">
        <f t="shared" si="2"/>
        <v>0</v>
      </c>
      <c r="S27" s="58">
        <v>0</v>
      </c>
      <c r="U27" s="58" t="s">
        <v>60</v>
      </c>
      <c r="V27" s="58">
        <v>0</v>
      </c>
      <c r="W27" s="58">
        <f t="shared" si="3"/>
        <v>0</v>
      </c>
      <c r="X27" s="58">
        <v>0</v>
      </c>
    </row>
    <row r="28" spans="1:24">
      <c r="A28" s="58" t="s">
        <v>84</v>
      </c>
      <c r="B28" s="58">
        <v>0</v>
      </c>
      <c r="C28" s="58">
        <f t="shared" si="0"/>
        <v>0</v>
      </c>
      <c r="D28" s="58">
        <v>0</v>
      </c>
      <c r="E28" s="43"/>
      <c r="F28" s="58" t="s">
        <v>84</v>
      </c>
      <c r="G28" s="58">
        <v>0</v>
      </c>
      <c r="H28" s="58">
        <f t="shared" si="1"/>
        <v>0</v>
      </c>
      <c r="I28" s="58">
        <v>0</v>
      </c>
      <c r="J28" s="43"/>
      <c r="K28" s="58" t="s">
        <v>84</v>
      </c>
      <c r="L28" s="58">
        <v>0</v>
      </c>
      <c r="M28" s="58">
        <f t="shared" si="4"/>
        <v>0</v>
      </c>
      <c r="N28" s="58">
        <v>0</v>
      </c>
      <c r="O28" s="43"/>
      <c r="P28" s="58" t="s">
        <v>84</v>
      </c>
      <c r="Q28" s="58">
        <v>0</v>
      </c>
      <c r="R28" s="58">
        <f t="shared" si="2"/>
        <v>0</v>
      </c>
      <c r="S28" s="58">
        <v>0</v>
      </c>
      <c r="U28" s="58" t="s">
        <v>84</v>
      </c>
      <c r="V28" s="58">
        <v>0</v>
      </c>
      <c r="W28" s="58">
        <f t="shared" si="3"/>
        <v>0</v>
      </c>
      <c r="X28" s="58">
        <v>0</v>
      </c>
    </row>
    <row r="29" spans="1:24">
      <c r="A29" s="59" t="s">
        <v>8</v>
      </c>
      <c r="B29" s="59">
        <f>SUM(B19:B28)</f>
        <v>3255</v>
      </c>
      <c r="C29" s="59">
        <f>SUM(C19:C28)</f>
        <v>340</v>
      </c>
      <c r="D29" s="59">
        <f>SUM(D19:D28)</f>
        <v>3480</v>
      </c>
      <c r="E29" s="47"/>
      <c r="F29" s="59" t="s">
        <v>8</v>
      </c>
      <c r="G29" s="59">
        <f>SUM(G19:G28)</f>
        <v>8363</v>
      </c>
      <c r="H29" s="59">
        <f>SUM(H19:H28)</f>
        <v>994.45999999999992</v>
      </c>
      <c r="I29" s="59">
        <f>SUM(I19:I28)</f>
        <v>469</v>
      </c>
      <c r="J29" s="47"/>
      <c r="K29" s="59" t="s">
        <v>8</v>
      </c>
      <c r="L29" s="59">
        <f>SUM(L19:L28)</f>
        <v>8257</v>
      </c>
      <c r="M29" s="59">
        <f>SUM(M19:M28)</f>
        <v>970.54</v>
      </c>
      <c r="N29" s="59">
        <f>SUM(N19:N28)</f>
        <v>6170</v>
      </c>
      <c r="O29" s="47"/>
      <c r="P29" s="59" t="s">
        <v>8</v>
      </c>
      <c r="Q29" s="59">
        <f>SUM(Q19:Q28)</f>
        <v>6600</v>
      </c>
      <c r="R29" s="59">
        <f>SUM(R19:R28)</f>
        <v>495</v>
      </c>
      <c r="S29" s="59">
        <f>SUM(S19:S28)</f>
        <v>2150</v>
      </c>
      <c r="U29" s="59" t="s">
        <v>8</v>
      </c>
      <c r="V29" s="59">
        <f>SUM(V19:V28)</f>
        <v>-3370</v>
      </c>
      <c r="W29" s="59">
        <f>SUM(W19:W28)</f>
        <v>-224.4</v>
      </c>
      <c r="X29" s="59">
        <f>SUM(X19:X28)</f>
        <v>0</v>
      </c>
    </row>
    <row r="30" spans="1:24">
      <c r="A30" s="59" t="s">
        <v>24</v>
      </c>
      <c r="B30" s="118">
        <f>B29-C29-D29</f>
        <v>-565</v>
      </c>
      <c r="C30" s="118"/>
      <c r="D30" s="118"/>
      <c r="E30" s="49"/>
      <c r="F30" s="59" t="s">
        <v>24</v>
      </c>
      <c r="G30" s="114">
        <f>G29-H29-I29</f>
        <v>6899.54</v>
      </c>
      <c r="H30" s="115"/>
      <c r="I30" s="116"/>
      <c r="J30" s="48"/>
      <c r="K30" s="59" t="s">
        <v>24</v>
      </c>
      <c r="L30" s="114">
        <f>L29-M29-N29</f>
        <v>1116.46</v>
      </c>
      <c r="M30" s="115"/>
      <c r="N30" s="116"/>
      <c r="O30" s="48"/>
      <c r="P30" s="59" t="s">
        <v>24</v>
      </c>
      <c r="Q30" s="114">
        <f>Q29-R29-S29</f>
        <v>3955</v>
      </c>
      <c r="R30" s="115"/>
      <c r="S30" s="116"/>
      <c r="U30" s="59" t="s">
        <v>24</v>
      </c>
      <c r="V30" s="114">
        <f>V29-W29-X29</f>
        <v>-3145.6</v>
      </c>
      <c r="W30" s="115"/>
      <c r="X30" s="116"/>
    </row>
    <row r="31" spans="1:24">
      <c r="U31" s="42"/>
      <c r="V31" s="42"/>
      <c r="W31" s="42"/>
      <c r="X31" s="42"/>
    </row>
    <row r="32" spans="1:24">
      <c r="A32" s="43"/>
      <c r="B32" s="43"/>
      <c r="C32" s="43"/>
      <c r="D32" s="43"/>
      <c r="E32" s="43"/>
      <c r="P32" s="43"/>
      <c r="Q32" s="43"/>
      <c r="R32" s="43"/>
      <c r="S32" s="43"/>
      <c r="T32" s="43"/>
      <c r="U32" s="43"/>
      <c r="V32" s="43"/>
      <c r="W32" s="43"/>
      <c r="X32" s="43"/>
    </row>
    <row r="33" spans="1:24">
      <c r="A33" s="43"/>
      <c r="B33" s="43"/>
      <c r="C33" s="43"/>
      <c r="D33" s="43"/>
      <c r="E33" s="43"/>
      <c r="P33" s="43"/>
      <c r="Q33" s="43"/>
      <c r="R33" s="43"/>
      <c r="S33" s="43"/>
      <c r="T33" s="43"/>
      <c r="U33" s="43"/>
      <c r="V33" s="43"/>
      <c r="W33" s="43"/>
      <c r="X33" s="43"/>
    </row>
    <row r="34" spans="1:24">
      <c r="A34" s="43"/>
      <c r="B34" s="43"/>
      <c r="C34" s="43"/>
      <c r="D34" s="43"/>
      <c r="E34" s="43"/>
      <c r="P34" s="43"/>
      <c r="Q34" s="43"/>
      <c r="R34" s="43"/>
      <c r="S34" s="43"/>
      <c r="T34" s="43"/>
      <c r="U34" s="43"/>
      <c r="V34" s="43"/>
      <c r="W34" s="43"/>
      <c r="X34" s="43"/>
    </row>
  </sheetData>
  <mergeCells count="11">
    <mergeCell ref="U17:X17"/>
    <mergeCell ref="B1:F1"/>
    <mergeCell ref="A17:D17"/>
    <mergeCell ref="F17:I17"/>
    <mergeCell ref="K17:N17"/>
    <mergeCell ref="P17:S17"/>
    <mergeCell ref="B30:D30"/>
    <mergeCell ref="G30:I30"/>
    <mergeCell ref="L30:N30"/>
    <mergeCell ref="Q30:S30"/>
    <mergeCell ref="V30:X30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"/>
  <sheetViews>
    <sheetView topLeftCell="A105" workbookViewId="0">
      <selection activeCell="P145" sqref="P145"/>
    </sheetView>
  </sheetViews>
  <sheetFormatPr defaultRowHeight="13.5"/>
  <cols>
    <col min="17" max="17" width="11" bestFit="1" customWidth="1"/>
  </cols>
  <sheetData>
    <row r="1" spans="1:9">
      <c r="A1" t="s">
        <v>158</v>
      </c>
      <c r="I1" s="1"/>
    </row>
    <row r="2" spans="1:9">
      <c r="A2">
        <v>110</v>
      </c>
      <c r="B2">
        <v>360</v>
      </c>
    </row>
    <row r="3" spans="1:9">
      <c r="A3">
        <v>140</v>
      </c>
      <c r="B3">
        <v>95</v>
      </c>
    </row>
    <row r="4" spans="1:9">
      <c r="A4">
        <v>130</v>
      </c>
      <c r="B4">
        <v>185</v>
      </c>
    </row>
    <row r="5" spans="1:9">
      <c r="A5">
        <v>70</v>
      </c>
      <c r="B5">
        <v>255</v>
      </c>
    </row>
    <row r="6" spans="1:9">
      <c r="A6">
        <v>130</v>
      </c>
      <c r="B6">
        <v>115</v>
      </c>
    </row>
    <row r="7" spans="1:9">
      <c r="A7">
        <v>160</v>
      </c>
      <c r="B7">
        <v>210</v>
      </c>
    </row>
    <row r="8" spans="1:9">
      <c r="A8">
        <v>20</v>
      </c>
      <c r="B8">
        <v>60</v>
      </c>
    </row>
    <row r="9" spans="1:9">
      <c r="A9">
        <v>65</v>
      </c>
      <c r="B9">
        <v>240</v>
      </c>
    </row>
    <row r="10" spans="1:9">
      <c r="A10">
        <v>130</v>
      </c>
      <c r="B10">
        <v>110</v>
      </c>
    </row>
    <row r="11" spans="1:9">
      <c r="A11">
        <v>100</v>
      </c>
      <c r="B11">
        <v>40</v>
      </c>
    </row>
    <row r="12" spans="1:9">
      <c r="A12">
        <v>105</v>
      </c>
      <c r="B12">
        <v>130</v>
      </c>
      <c r="D12" s="1"/>
    </row>
    <row r="13" spans="1:9">
      <c r="A13">
        <v>130</v>
      </c>
      <c r="B13">
        <v>10</v>
      </c>
    </row>
    <row r="14" spans="1:9">
      <c r="A14">
        <v>100</v>
      </c>
      <c r="B14">
        <v>125</v>
      </c>
    </row>
    <row r="15" spans="1:9">
      <c r="A15">
        <v>20</v>
      </c>
      <c r="B15">
        <v>30</v>
      </c>
      <c r="D15" s="1"/>
    </row>
    <row r="16" spans="1:9">
      <c r="A16" s="63">
        <v>175</v>
      </c>
      <c r="B16">
        <v>20</v>
      </c>
    </row>
    <row r="17" spans="1:11">
      <c r="A17">
        <v>30</v>
      </c>
    </row>
    <row r="18" spans="1:11">
      <c r="A18">
        <v>260</v>
      </c>
    </row>
    <row r="21" spans="1:11">
      <c r="A21" t="s">
        <v>159</v>
      </c>
    </row>
    <row r="22" spans="1:11">
      <c r="A22">
        <v>104</v>
      </c>
      <c r="B22">
        <v>101</v>
      </c>
      <c r="E22" t="s">
        <v>176</v>
      </c>
      <c r="F22" t="s">
        <v>160</v>
      </c>
      <c r="G22" t="s">
        <v>161</v>
      </c>
      <c r="I22" t="s">
        <v>163</v>
      </c>
      <c r="J22" t="s">
        <v>162</v>
      </c>
      <c r="K22" t="s">
        <v>164</v>
      </c>
    </row>
    <row r="23" spans="1:11">
      <c r="A23">
        <v>29</v>
      </c>
      <c r="B23">
        <v>136</v>
      </c>
      <c r="E23">
        <v>150</v>
      </c>
      <c r="F23">
        <v>20</v>
      </c>
      <c r="G23">
        <v>180</v>
      </c>
      <c r="I23">
        <v>10</v>
      </c>
      <c r="J23">
        <v>10</v>
      </c>
      <c r="K23">
        <v>50</v>
      </c>
    </row>
    <row r="24" spans="1:11">
      <c r="A24">
        <v>15</v>
      </c>
      <c r="B24">
        <v>45</v>
      </c>
      <c r="I24">
        <v>10</v>
      </c>
      <c r="J24">
        <v>10</v>
      </c>
    </row>
    <row r="25" spans="1:11">
      <c r="A25">
        <v>32</v>
      </c>
      <c r="B25">
        <v>65</v>
      </c>
      <c r="I25">
        <v>10</v>
      </c>
      <c r="J25">
        <v>5</v>
      </c>
    </row>
    <row r="26" spans="1:11">
      <c r="A26">
        <v>76</v>
      </c>
      <c r="B26">
        <v>15</v>
      </c>
      <c r="I26">
        <v>10</v>
      </c>
    </row>
    <row r="27" spans="1:11">
      <c r="A27">
        <v>47</v>
      </c>
      <c r="B27">
        <v>75</v>
      </c>
      <c r="I27">
        <v>5</v>
      </c>
    </row>
    <row r="28" spans="1:11">
      <c r="A28">
        <v>58</v>
      </c>
      <c r="B28">
        <v>110</v>
      </c>
      <c r="I28">
        <v>5</v>
      </c>
    </row>
    <row r="29" spans="1:11">
      <c r="A29">
        <v>82</v>
      </c>
      <c r="B29">
        <v>40</v>
      </c>
    </row>
    <row r="30" spans="1:11">
      <c r="A30">
        <v>51</v>
      </c>
      <c r="B30">
        <v>85</v>
      </c>
    </row>
    <row r="31" spans="1:11">
      <c r="A31">
        <v>60</v>
      </c>
      <c r="B31">
        <v>16</v>
      </c>
    </row>
    <row r="32" spans="1:11">
      <c r="A32">
        <v>41</v>
      </c>
      <c r="B32">
        <v>70</v>
      </c>
    </row>
    <row r="33" spans="1:2">
      <c r="A33">
        <v>157</v>
      </c>
      <c r="B33">
        <v>139</v>
      </c>
    </row>
    <row r="34" spans="1:2">
      <c r="A34">
        <v>48</v>
      </c>
      <c r="B34">
        <v>87</v>
      </c>
    </row>
    <row r="35" spans="1:2">
      <c r="A35">
        <v>40</v>
      </c>
      <c r="B35">
        <v>71</v>
      </c>
    </row>
    <row r="36" spans="1:2">
      <c r="A36">
        <v>116</v>
      </c>
      <c r="B36">
        <v>67</v>
      </c>
    </row>
    <row r="37" spans="1:2">
      <c r="A37">
        <v>215</v>
      </c>
      <c r="B37">
        <v>78</v>
      </c>
    </row>
    <row r="38" spans="1:2">
      <c r="A38">
        <v>25</v>
      </c>
      <c r="B38">
        <v>62</v>
      </c>
    </row>
    <row r="39" spans="1:2">
      <c r="A39">
        <v>79</v>
      </c>
      <c r="B39">
        <v>75</v>
      </c>
    </row>
    <row r="40" spans="1:2">
      <c r="A40">
        <v>91</v>
      </c>
      <c r="B40">
        <v>23</v>
      </c>
    </row>
    <row r="41" spans="1:2">
      <c r="A41">
        <v>31</v>
      </c>
      <c r="B41">
        <v>45</v>
      </c>
    </row>
    <row r="42" spans="1:2">
      <c r="A42">
        <v>116</v>
      </c>
      <c r="B42">
        <v>2</v>
      </c>
    </row>
    <row r="43" spans="1:2">
      <c r="A43">
        <v>27</v>
      </c>
      <c r="B43">
        <v>25</v>
      </c>
    </row>
    <row r="44" spans="1:2">
      <c r="A44">
        <v>65</v>
      </c>
      <c r="B44">
        <v>130</v>
      </c>
    </row>
    <row r="45" spans="1:2">
      <c r="A45">
        <v>122</v>
      </c>
    </row>
    <row r="48" spans="1:2">
      <c r="A48" t="s">
        <v>165</v>
      </c>
    </row>
    <row r="49" spans="1:18">
      <c r="A49">
        <v>50</v>
      </c>
      <c r="C49">
        <v>50</v>
      </c>
      <c r="E49">
        <v>50</v>
      </c>
      <c r="G49">
        <v>10</v>
      </c>
    </row>
    <row r="50" spans="1:18">
      <c r="A50">
        <v>30</v>
      </c>
      <c r="C50">
        <v>30</v>
      </c>
      <c r="E50">
        <v>30</v>
      </c>
      <c r="G50">
        <v>10</v>
      </c>
    </row>
    <row r="51" spans="1:18">
      <c r="A51">
        <v>30</v>
      </c>
      <c r="C51">
        <v>50</v>
      </c>
      <c r="G51">
        <v>10</v>
      </c>
    </row>
    <row r="52" spans="1:18">
      <c r="C52">
        <v>5</v>
      </c>
      <c r="G52">
        <v>10</v>
      </c>
    </row>
    <row r="53" spans="1:18">
      <c r="C53">
        <v>30</v>
      </c>
    </row>
    <row r="54" spans="1:18">
      <c r="C54">
        <v>30</v>
      </c>
    </row>
    <row r="59" spans="1:18">
      <c r="A59" t="s">
        <v>166</v>
      </c>
    </row>
    <row r="60" spans="1:18">
      <c r="A60">
        <v>70</v>
      </c>
      <c r="B60">
        <v>205</v>
      </c>
      <c r="F60" t="s">
        <v>162</v>
      </c>
      <c r="H60" t="s">
        <v>167</v>
      </c>
      <c r="J60" t="s">
        <v>163</v>
      </c>
      <c r="L60" t="s">
        <v>169</v>
      </c>
      <c r="N60" t="s">
        <v>170</v>
      </c>
      <c r="P60" t="s">
        <v>171</v>
      </c>
      <c r="R60" t="s">
        <v>172</v>
      </c>
    </row>
    <row r="61" spans="1:18">
      <c r="A61">
        <v>10</v>
      </c>
      <c r="B61">
        <v>35</v>
      </c>
      <c r="F61">
        <v>10</v>
      </c>
      <c r="H61">
        <v>50</v>
      </c>
      <c r="J61">
        <v>0</v>
      </c>
      <c r="L61">
        <v>50</v>
      </c>
      <c r="N61">
        <v>20</v>
      </c>
      <c r="P61">
        <v>100</v>
      </c>
      <c r="R61">
        <v>100</v>
      </c>
    </row>
    <row r="62" spans="1:18">
      <c r="A62">
        <v>75</v>
      </c>
      <c r="B62">
        <v>20</v>
      </c>
      <c r="F62">
        <v>10</v>
      </c>
      <c r="H62">
        <v>150</v>
      </c>
      <c r="L62">
        <v>50</v>
      </c>
      <c r="N62">
        <v>20</v>
      </c>
    </row>
    <row r="63" spans="1:18">
      <c r="A63">
        <v>70</v>
      </c>
      <c r="B63">
        <v>25</v>
      </c>
      <c r="F63">
        <v>10</v>
      </c>
      <c r="L63">
        <v>50</v>
      </c>
    </row>
    <row r="64" spans="1:18">
      <c r="A64">
        <v>40</v>
      </c>
      <c r="B64">
        <v>15</v>
      </c>
      <c r="L64">
        <v>50</v>
      </c>
    </row>
    <row r="65" spans="1:10">
      <c r="A65">
        <v>135</v>
      </c>
      <c r="B65">
        <v>35</v>
      </c>
      <c r="F65" t="s">
        <v>168</v>
      </c>
      <c r="J65" t="s">
        <v>168</v>
      </c>
    </row>
    <row r="66" spans="1:10">
      <c r="A66">
        <v>10</v>
      </c>
      <c r="B66">
        <v>5</v>
      </c>
      <c r="F66">
        <v>50</v>
      </c>
      <c r="J66">
        <v>100</v>
      </c>
    </row>
    <row r="67" spans="1:10">
      <c r="A67">
        <v>35</v>
      </c>
      <c r="B67">
        <v>65</v>
      </c>
    </row>
    <row r="68" spans="1:10">
      <c r="A68">
        <v>10</v>
      </c>
      <c r="B68">
        <v>35</v>
      </c>
    </row>
    <row r="69" spans="1:10">
      <c r="A69">
        <v>30</v>
      </c>
      <c r="B69">
        <v>145</v>
      </c>
    </row>
    <row r="70" spans="1:10">
      <c r="A70">
        <v>70</v>
      </c>
      <c r="B70">
        <v>40</v>
      </c>
    </row>
    <row r="71" spans="1:10">
      <c r="A71">
        <v>35</v>
      </c>
      <c r="B71">
        <v>15</v>
      </c>
    </row>
    <row r="72" spans="1:10">
      <c r="A72" s="1">
        <v>70</v>
      </c>
      <c r="B72">
        <v>25</v>
      </c>
    </row>
    <row r="73" spans="1:10">
      <c r="A73">
        <v>125</v>
      </c>
      <c r="B73">
        <v>15</v>
      </c>
    </row>
    <row r="74" spans="1:10">
      <c r="A74">
        <v>75</v>
      </c>
      <c r="B74">
        <v>20</v>
      </c>
    </row>
    <row r="75" spans="1:10">
      <c r="A75">
        <v>205</v>
      </c>
      <c r="B75">
        <v>25</v>
      </c>
    </row>
    <row r="76" spans="1:10">
      <c r="A76">
        <v>80</v>
      </c>
      <c r="B76">
        <v>15</v>
      </c>
    </row>
    <row r="77" spans="1:10">
      <c r="A77">
        <v>10</v>
      </c>
      <c r="B77">
        <v>15</v>
      </c>
    </row>
    <row r="78" spans="1:10">
      <c r="A78">
        <v>15</v>
      </c>
      <c r="B78">
        <v>200</v>
      </c>
    </row>
    <row r="79" spans="1:10">
      <c r="A79">
        <v>15</v>
      </c>
      <c r="B79">
        <v>405</v>
      </c>
    </row>
    <row r="80" spans="1:10">
      <c r="A80">
        <v>50</v>
      </c>
      <c r="B80">
        <v>5</v>
      </c>
    </row>
    <row r="81" spans="1:11">
      <c r="A81">
        <v>15</v>
      </c>
      <c r="B81">
        <v>10</v>
      </c>
    </row>
    <row r="82" spans="1:11">
      <c r="A82">
        <v>65</v>
      </c>
    </row>
    <row r="83" spans="1:11">
      <c r="A83">
        <v>70</v>
      </c>
    </row>
    <row r="86" spans="1:11">
      <c r="A86" t="s">
        <v>173</v>
      </c>
    </row>
    <row r="87" spans="1:11">
      <c r="A87">
        <v>30</v>
      </c>
      <c r="B87">
        <v>115</v>
      </c>
      <c r="E87" t="s">
        <v>161</v>
      </c>
      <c r="G87" t="s">
        <v>161</v>
      </c>
      <c r="I87" t="s">
        <v>174</v>
      </c>
      <c r="K87" t="s">
        <v>162</v>
      </c>
    </row>
    <row r="88" spans="1:11">
      <c r="A88">
        <v>155</v>
      </c>
      <c r="B88">
        <v>80</v>
      </c>
      <c r="E88">
        <v>80</v>
      </c>
      <c r="G88">
        <v>50</v>
      </c>
      <c r="I88">
        <v>100</v>
      </c>
      <c r="K88">
        <v>60</v>
      </c>
    </row>
    <row r="89" spans="1:11">
      <c r="A89">
        <v>60</v>
      </c>
      <c r="B89">
        <v>115</v>
      </c>
      <c r="E89">
        <v>50</v>
      </c>
      <c r="G89">
        <v>50</v>
      </c>
      <c r="K89">
        <v>20</v>
      </c>
    </row>
    <row r="90" spans="1:11">
      <c r="A90">
        <v>145</v>
      </c>
      <c r="B90">
        <v>100</v>
      </c>
      <c r="E90">
        <v>50</v>
      </c>
      <c r="G90">
        <v>30</v>
      </c>
      <c r="K90">
        <v>20</v>
      </c>
    </row>
    <row r="91" spans="1:11">
      <c r="A91">
        <v>55</v>
      </c>
      <c r="B91">
        <v>65</v>
      </c>
      <c r="E91">
        <v>100</v>
      </c>
      <c r="G91">
        <v>50</v>
      </c>
    </row>
    <row r="92" spans="1:11">
      <c r="A92">
        <v>25</v>
      </c>
      <c r="B92">
        <v>110</v>
      </c>
    </row>
    <row r="93" spans="1:11">
      <c r="A93">
        <v>50</v>
      </c>
      <c r="B93">
        <v>100</v>
      </c>
    </row>
    <row r="94" spans="1:11">
      <c r="A94">
        <v>80</v>
      </c>
      <c r="B94">
        <v>235</v>
      </c>
    </row>
    <row r="95" spans="1:11">
      <c r="A95">
        <v>55</v>
      </c>
      <c r="B95">
        <v>155</v>
      </c>
    </row>
    <row r="96" spans="1:11">
      <c r="A96">
        <v>70</v>
      </c>
      <c r="B96">
        <v>30</v>
      </c>
    </row>
    <row r="97" spans="1:2">
      <c r="A97">
        <v>5</v>
      </c>
      <c r="B97">
        <v>15</v>
      </c>
    </row>
    <row r="98" spans="1:2">
      <c r="A98">
        <v>80</v>
      </c>
      <c r="B98">
        <v>120</v>
      </c>
    </row>
    <row r="99" spans="1:2">
      <c r="A99" s="1">
        <v>100</v>
      </c>
      <c r="B99">
        <v>80</v>
      </c>
    </row>
    <row r="100" spans="1:2">
      <c r="A100">
        <v>95</v>
      </c>
      <c r="B100">
        <v>70</v>
      </c>
    </row>
    <row r="101" spans="1:2">
      <c r="A101">
        <v>75</v>
      </c>
      <c r="B101">
        <v>85</v>
      </c>
    </row>
    <row r="102" spans="1:2">
      <c r="A102">
        <v>190</v>
      </c>
      <c r="B102">
        <v>80</v>
      </c>
    </row>
    <row r="103" spans="1:2">
      <c r="A103">
        <v>55</v>
      </c>
      <c r="B103">
        <v>10</v>
      </c>
    </row>
    <row r="104" spans="1:2">
      <c r="A104">
        <v>5</v>
      </c>
      <c r="B104">
        <v>20</v>
      </c>
    </row>
    <row r="105" spans="1:2">
      <c r="A105">
        <v>85</v>
      </c>
      <c r="B105">
        <v>65</v>
      </c>
    </row>
    <row r="106" spans="1:2">
      <c r="A106">
        <v>115</v>
      </c>
      <c r="B106">
        <v>90</v>
      </c>
    </row>
    <row r="107" spans="1:2">
      <c r="A107">
        <v>70</v>
      </c>
      <c r="B107">
        <v>235</v>
      </c>
    </row>
    <row r="108" spans="1:2">
      <c r="A108">
        <v>135</v>
      </c>
      <c r="B108">
        <v>50</v>
      </c>
    </row>
    <row r="109" spans="1:2">
      <c r="A109">
        <v>30</v>
      </c>
      <c r="B109">
        <v>25</v>
      </c>
    </row>
    <row r="110" spans="1:2">
      <c r="A110">
        <v>10</v>
      </c>
    </row>
    <row r="111" spans="1:2">
      <c r="A111">
        <v>45</v>
      </c>
    </row>
    <row r="117" spans="1:11">
      <c r="A117" t="s">
        <v>175</v>
      </c>
    </row>
    <row r="118" spans="1:11">
      <c r="A118">
        <v>70</v>
      </c>
      <c r="B118">
        <v>35</v>
      </c>
      <c r="E118" t="s">
        <v>176</v>
      </c>
      <c r="G118" t="s">
        <v>160</v>
      </c>
      <c r="I118" t="s">
        <v>177</v>
      </c>
      <c r="K118" t="s">
        <v>163</v>
      </c>
    </row>
    <row r="119" spans="1:11">
      <c r="A119">
        <v>30</v>
      </c>
      <c r="B119">
        <v>20</v>
      </c>
      <c r="E119">
        <v>100</v>
      </c>
      <c r="G119">
        <v>50</v>
      </c>
      <c r="I119">
        <v>1000</v>
      </c>
      <c r="J119">
        <v>-1800</v>
      </c>
      <c r="K119">
        <v>250</v>
      </c>
    </row>
    <row r="120" spans="1:11">
      <c r="A120">
        <v>50</v>
      </c>
      <c r="B120">
        <v>45</v>
      </c>
      <c r="G120">
        <v>50</v>
      </c>
      <c r="H120">
        <v>-500</v>
      </c>
      <c r="K120">
        <v>80</v>
      </c>
    </row>
    <row r="121" spans="1:11">
      <c r="A121">
        <v>80</v>
      </c>
      <c r="B121">
        <v>95</v>
      </c>
    </row>
    <row r="122" spans="1:11">
      <c r="A122">
        <v>110</v>
      </c>
      <c r="B122">
        <v>90</v>
      </c>
    </row>
    <row r="123" spans="1:11">
      <c r="A123">
        <v>20</v>
      </c>
      <c r="B123">
        <v>75</v>
      </c>
    </row>
    <row r="124" spans="1:11">
      <c r="A124">
        <v>50</v>
      </c>
      <c r="B124">
        <v>30</v>
      </c>
    </row>
    <row r="125" spans="1:11">
      <c r="A125">
        <v>10</v>
      </c>
      <c r="B125">
        <v>25</v>
      </c>
    </row>
    <row r="126" spans="1:11">
      <c r="A126">
        <v>115</v>
      </c>
      <c r="B126">
        <v>145</v>
      </c>
    </row>
    <row r="127" spans="1:11">
      <c r="A127">
        <v>5</v>
      </c>
      <c r="B127">
        <v>75</v>
      </c>
    </row>
    <row r="128" spans="1:11">
      <c r="A128">
        <v>90</v>
      </c>
      <c r="B128">
        <v>115</v>
      </c>
    </row>
    <row r="129" spans="1:4">
      <c r="A129">
        <v>100</v>
      </c>
      <c r="B129">
        <v>15</v>
      </c>
    </row>
    <row r="130" spans="1:4">
      <c r="A130">
        <v>35</v>
      </c>
      <c r="B130">
        <v>20</v>
      </c>
    </row>
    <row r="131" spans="1:4">
      <c r="A131">
        <v>35</v>
      </c>
      <c r="B131">
        <v>45</v>
      </c>
    </row>
    <row r="132" spans="1:4">
      <c r="A132">
        <v>65</v>
      </c>
      <c r="B132">
        <v>80</v>
      </c>
    </row>
    <row r="133" spans="1:4">
      <c r="A133">
        <v>85</v>
      </c>
      <c r="B133">
        <v>95</v>
      </c>
    </row>
    <row r="134" spans="1:4">
      <c r="A134">
        <v>130</v>
      </c>
      <c r="B134">
        <v>20</v>
      </c>
    </row>
    <row r="135" spans="1:4">
      <c r="A135">
        <v>45</v>
      </c>
      <c r="B135">
        <v>15</v>
      </c>
    </row>
    <row r="136" spans="1:4">
      <c r="A136">
        <v>65</v>
      </c>
      <c r="B136">
        <v>65</v>
      </c>
    </row>
    <row r="137" spans="1:4">
      <c r="A137">
        <v>15</v>
      </c>
      <c r="B137">
        <v>5</v>
      </c>
    </row>
    <row r="138" spans="1:4">
      <c r="A138">
        <v>205</v>
      </c>
      <c r="B138">
        <v>60</v>
      </c>
    </row>
    <row r="139" spans="1:4">
      <c r="A139">
        <v>80</v>
      </c>
      <c r="B139">
        <v>80</v>
      </c>
    </row>
    <row r="140" spans="1:4">
      <c r="A140">
        <v>105</v>
      </c>
    </row>
    <row r="144" spans="1:4">
      <c r="A144" t="s">
        <v>178</v>
      </c>
      <c r="D144" t="s">
        <v>162</v>
      </c>
    </row>
    <row r="145" spans="1:4">
      <c r="A145">
        <v>13</v>
      </c>
      <c r="B145">
        <v>100</v>
      </c>
      <c r="D145">
        <v>10</v>
      </c>
    </row>
    <row r="146" spans="1:4">
      <c r="A146">
        <v>15</v>
      </c>
      <c r="B146">
        <v>73</v>
      </c>
      <c r="D146">
        <v>10</v>
      </c>
    </row>
    <row r="147" spans="1:4">
      <c r="A147">
        <v>45</v>
      </c>
      <c r="B147">
        <v>82</v>
      </c>
      <c r="D147">
        <v>5</v>
      </c>
    </row>
    <row r="148" spans="1:4">
      <c r="A148">
        <v>60</v>
      </c>
      <c r="B148">
        <v>80</v>
      </c>
    </row>
    <row r="149" spans="1:4">
      <c r="A149">
        <v>100</v>
      </c>
      <c r="B149">
        <v>23</v>
      </c>
    </row>
    <row r="150" spans="1:4">
      <c r="A150">
        <v>80</v>
      </c>
      <c r="B150">
        <v>20</v>
      </c>
    </row>
    <row r="151" spans="1:4">
      <c r="A151">
        <v>15</v>
      </c>
      <c r="B151">
        <v>44</v>
      </c>
    </row>
    <row r="152" spans="1:4">
      <c r="A152">
        <v>20</v>
      </c>
      <c r="B152">
        <v>70</v>
      </c>
    </row>
    <row r="153" spans="1:4">
      <c r="A153">
        <v>250</v>
      </c>
      <c r="B153">
        <v>8</v>
      </c>
    </row>
    <row r="154" spans="1:4">
      <c r="A154">
        <v>8</v>
      </c>
      <c r="B154">
        <v>45</v>
      </c>
    </row>
    <row r="155" spans="1:4">
      <c r="A155">
        <v>123</v>
      </c>
      <c r="B155">
        <v>65</v>
      </c>
    </row>
    <row r="156" spans="1:4">
      <c r="A156">
        <v>70</v>
      </c>
      <c r="B156" s="1">
        <v>110</v>
      </c>
    </row>
    <row r="157" spans="1:4">
      <c r="A157">
        <v>40</v>
      </c>
      <c r="B157">
        <v>30</v>
      </c>
    </row>
    <row r="158" spans="1:4">
      <c r="A158">
        <v>65</v>
      </c>
      <c r="B158">
        <v>65</v>
      </c>
    </row>
    <row r="159" spans="1:4">
      <c r="A159">
        <v>89</v>
      </c>
      <c r="B159">
        <v>70</v>
      </c>
    </row>
    <row r="160" spans="1:4">
      <c r="A160">
        <v>70</v>
      </c>
      <c r="B160">
        <v>35</v>
      </c>
    </row>
    <row r="161" spans="1:2">
      <c r="A161">
        <v>23</v>
      </c>
      <c r="B161">
        <v>15</v>
      </c>
    </row>
    <row r="162" spans="1:2">
      <c r="A162">
        <v>25</v>
      </c>
      <c r="B162">
        <v>34</v>
      </c>
    </row>
    <row r="163" spans="1:2">
      <c r="A163">
        <v>20</v>
      </c>
      <c r="B163">
        <v>5</v>
      </c>
    </row>
    <row r="164" spans="1:2">
      <c r="A164">
        <v>89</v>
      </c>
      <c r="B164">
        <v>85</v>
      </c>
    </row>
    <row r="165" spans="1:2">
      <c r="A165">
        <v>8</v>
      </c>
      <c r="B165">
        <v>13</v>
      </c>
    </row>
    <row r="166" spans="1:2">
      <c r="A166">
        <v>50</v>
      </c>
      <c r="B166">
        <v>125</v>
      </c>
    </row>
    <row r="167" spans="1:2">
      <c r="A167">
        <v>40</v>
      </c>
      <c r="B167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workbookViewId="0">
      <selection activeCell="E22" activeCellId="8" sqref="J4 O4 T4 T23 T23 T22 O22 J22 E22"/>
    </sheetView>
  </sheetViews>
  <sheetFormatPr defaultRowHeight="13.5"/>
  <cols>
    <col min="1" max="1" width="13" bestFit="1" customWidth="1"/>
    <col min="8" max="8" width="13" bestFit="1" customWidth="1"/>
  </cols>
  <sheetData>
    <row r="1" spans="1:24" ht="22.5">
      <c r="A1" s="50" t="s">
        <v>148</v>
      </c>
      <c r="D1" s="117" t="s">
        <v>149</v>
      </c>
      <c r="E1" s="117"/>
      <c r="F1" s="117"/>
      <c r="G1" s="117"/>
      <c r="H1" s="46"/>
      <c r="I1" s="117" t="s">
        <v>150</v>
      </c>
      <c r="J1" s="117"/>
      <c r="K1" s="117"/>
      <c r="L1" s="117"/>
      <c r="M1" s="45"/>
      <c r="N1" s="111" t="s">
        <v>151</v>
      </c>
      <c r="O1" s="112"/>
      <c r="P1" s="112"/>
      <c r="Q1" s="113"/>
      <c r="R1" s="45"/>
      <c r="S1" s="111" t="s">
        <v>152</v>
      </c>
      <c r="T1" s="112"/>
      <c r="U1" s="112"/>
      <c r="V1" s="113"/>
      <c r="W1" s="41"/>
    </row>
    <row r="2" spans="1:24" ht="20.25">
      <c r="A2" s="52" t="s">
        <v>110</v>
      </c>
      <c r="D2" s="56" t="s">
        <v>131</v>
      </c>
      <c r="E2" s="57" t="s">
        <v>10</v>
      </c>
      <c r="F2" s="57" t="s">
        <v>9</v>
      </c>
      <c r="G2" s="57" t="s">
        <v>135</v>
      </c>
      <c r="H2" s="44"/>
      <c r="I2" s="56" t="s">
        <v>131</v>
      </c>
      <c r="J2" s="57" t="s">
        <v>10</v>
      </c>
      <c r="K2" s="57" t="s">
        <v>9</v>
      </c>
      <c r="L2" s="57" t="s">
        <v>135</v>
      </c>
      <c r="M2" s="44"/>
      <c r="N2" s="56" t="s">
        <v>131</v>
      </c>
      <c r="O2" s="57" t="s">
        <v>10</v>
      </c>
      <c r="P2" s="57" t="s">
        <v>9</v>
      </c>
      <c r="Q2" s="57" t="s">
        <v>135</v>
      </c>
      <c r="R2" s="44"/>
      <c r="S2" s="56" t="s">
        <v>131</v>
      </c>
      <c r="T2" s="57" t="s">
        <v>10</v>
      </c>
      <c r="U2" s="57" t="s">
        <v>9</v>
      </c>
      <c r="V2" s="57" t="s">
        <v>135</v>
      </c>
      <c r="W2" s="27"/>
    </row>
    <row r="3" spans="1:24">
      <c r="A3" s="28">
        <v>0.12</v>
      </c>
      <c r="D3" s="58" t="s">
        <v>62</v>
      </c>
      <c r="E3" s="58">
        <v>2406</v>
      </c>
      <c r="F3" s="58">
        <f>E3*A3</f>
        <v>288.71999999999997</v>
      </c>
      <c r="G3" s="58">
        <v>3440</v>
      </c>
      <c r="H3" s="43"/>
      <c r="I3" s="58" t="s">
        <v>62</v>
      </c>
      <c r="J3" s="58">
        <v>2930</v>
      </c>
      <c r="K3" s="58">
        <f>J3*A3</f>
        <v>351.59999999999997</v>
      </c>
      <c r="L3" s="58">
        <v>5160</v>
      </c>
      <c r="M3" s="43"/>
      <c r="N3" s="58" t="s">
        <v>62</v>
      </c>
      <c r="O3" s="58">
        <v>2745</v>
      </c>
      <c r="P3" s="58">
        <f>O3*A3</f>
        <v>329.4</v>
      </c>
      <c r="Q3" s="58">
        <v>3870</v>
      </c>
      <c r="R3" s="43"/>
      <c r="S3" s="58" t="s">
        <v>62</v>
      </c>
      <c r="T3" s="58">
        <v>2403</v>
      </c>
      <c r="U3" s="58">
        <f>T3*A3</f>
        <v>288.36</v>
      </c>
      <c r="V3" s="58">
        <v>1720</v>
      </c>
      <c r="X3">
        <v>-1044.72</v>
      </c>
    </row>
    <row r="4" spans="1:24">
      <c r="A4" s="28">
        <v>0.05</v>
      </c>
      <c r="D4" s="58" t="s">
        <v>36</v>
      </c>
      <c r="E4" s="58">
        <v>0</v>
      </c>
      <c r="F4" s="58">
        <f t="shared" ref="F4:F12" si="0">E4*A4</f>
        <v>0</v>
      </c>
      <c r="G4" s="58">
        <v>0</v>
      </c>
      <c r="H4" s="43"/>
      <c r="I4" s="58" t="s">
        <v>36</v>
      </c>
      <c r="J4" s="58">
        <v>230</v>
      </c>
      <c r="K4" s="58">
        <f t="shared" ref="K4:K12" si="1">J4*A4</f>
        <v>11.5</v>
      </c>
      <c r="L4" s="58">
        <v>0</v>
      </c>
      <c r="M4" s="43"/>
      <c r="N4" s="58" t="s">
        <v>36</v>
      </c>
      <c r="O4" s="58">
        <v>950</v>
      </c>
      <c r="P4" s="58">
        <f t="shared" ref="P4:P12" si="2">O4*A4</f>
        <v>47.5</v>
      </c>
      <c r="Q4" s="58">
        <v>0</v>
      </c>
      <c r="R4" s="43"/>
      <c r="S4" s="58" t="s">
        <v>36</v>
      </c>
      <c r="T4" s="58">
        <v>20</v>
      </c>
      <c r="U4" s="58">
        <f t="shared" ref="U4:U12" si="3">T4*A4</f>
        <v>1</v>
      </c>
      <c r="V4" s="58">
        <v>0</v>
      </c>
      <c r="X4">
        <v>-1943.2</v>
      </c>
    </row>
    <row r="5" spans="1:24">
      <c r="A5" s="28">
        <v>0.12</v>
      </c>
      <c r="D5" s="58" t="s">
        <v>29</v>
      </c>
      <c r="E5" s="58">
        <v>0</v>
      </c>
      <c r="F5" s="58">
        <f t="shared" si="0"/>
        <v>0</v>
      </c>
      <c r="G5" s="58">
        <v>0</v>
      </c>
      <c r="H5" s="43"/>
      <c r="I5" s="58" t="s">
        <v>29</v>
      </c>
      <c r="J5" s="58">
        <v>155</v>
      </c>
      <c r="K5" s="58">
        <f t="shared" si="1"/>
        <v>18.599999999999998</v>
      </c>
      <c r="L5" s="58">
        <v>0</v>
      </c>
      <c r="M5" s="43"/>
      <c r="N5" s="58" t="s">
        <v>29</v>
      </c>
      <c r="O5" s="58">
        <v>250</v>
      </c>
      <c r="P5" s="58">
        <f t="shared" si="2"/>
        <v>30</v>
      </c>
      <c r="Q5" s="58">
        <v>600</v>
      </c>
      <c r="R5" s="43"/>
      <c r="S5" s="58" t="s">
        <v>29</v>
      </c>
      <c r="T5" s="58">
        <v>10</v>
      </c>
      <c r="U5" s="58">
        <f t="shared" si="3"/>
        <v>1.2</v>
      </c>
      <c r="V5" s="58">
        <v>0</v>
      </c>
      <c r="X5">
        <v>8.1999999999999993</v>
      </c>
    </row>
    <row r="6" spans="1:24">
      <c r="A6" s="28">
        <v>3.5000000000000003E-2</v>
      </c>
      <c r="D6" s="58" t="s">
        <v>45</v>
      </c>
      <c r="E6" s="58">
        <v>0</v>
      </c>
      <c r="F6" s="58">
        <f t="shared" si="0"/>
        <v>0</v>
      </c>
      <c r="G6" s="58">
        <v>0</v>
      </c>
      <c r="H6" s="43"/>
      <c r="I6" s="58" t="s">
        <v>45</v>
      </c>
      <c r="J6" s="58">
        <v>2300</v>
      </c>
      <c r="K6" s="58">
        <f t="shared" si="1"/>
        <v>80.500000000000014</v>
      </c>
      <c r="L6" s="58">
        <v>2200</v>
      </c>
      <c r="M6" s="43"/>
      <c r="N6" s="58" t="s">
        <v>45</v>
      </c>
      <c r="O6" s="58">
        <v>1500</v>
      </c>
      <c r="P6" s="58">
        <f t="shared" si="2"/>
        <v>52.500000000000007</v>
      </c>
      <c r="Q6" s="58">
        <v>1000</v>
      </c>
      <c r="R6" s="43"/>
      <c r="S6" s="58" t="s">
        <v>45</v>
      </c>
      <c r="T6" s="58">
        <v>0</v>
      </c>
      <c r="U6" s="58">
        <f t="shared" si="3"/>
        <v>0</v>
      </c>
      <c r="V6" s="58">
        <v>0</v>
      </c>
      <c r="X6">
        <v>422.44</v>
      </c>
    </row>
    <row r="7" spans="1:24">
      <c r="A7" s="28">
        <v>3.5000000000000003E-2</v>
      </c>
      <c r="D7" s="58" t="s">
        <v>25</v>
      </c>
      <c r="E7" s="58">
        <v>0</v>
      </c>
      <c r="F7" s="58">
        <f t="shared" si="0"/>
        <v>0</v>
      </c>
      <c r="G7" s="58">
        <v>0</v>
      </c>
      <c r="H7" s="43"/>
      <c r="I7" s="58" t="s">
        <v>25</v>
      </c>
      <c r="J7" s="58">
        <v>0</v>
      </c>
      <c r="K7" s="58">
        <f t="shared" si="1"/>
        <v>0</v>
      </c>
      <c r="L7" s="58">
        <v>0</v>
      </c>
      <c r="M7" s="43"/>
      <c r="N7" s="58" t="s">
        <v>25</v>
      </c>
      <c r="O7" s="58">
        <v>0</v>
      </c>
      <c r="P7" s="58">
        <f t="shared" si="2"/>
        <v>0</v>
      </c>
      <c r="Q7" s="58">
        <v>0</v>
      </c>
      <c r="R7" s="43"/>
      <c r="S7" s="58" t="s">
        <v>25</v>
      </c>
      <c r="T7" s="58">
        <v>0</v>
      </c>
      <c r="U7" s="58">
        <f t="shared" si="3"/>
        <v>0</v>
      </c>
      <c r="V7" s="58">
        <v>0</v>
      </c>
      <c r="X7">
        <v>304.74</v>
      </c>
    </row>
    <row r="8" spans="1:24">
      <c r="A8" s="28">
        <v>0.12</v>
      </c>
      <c r="D8" s="58" t="s">
        <v>103</v>
      </c>
      <c r="E8" s="58">
        <v>100</v>
      </c>
      <c r="F8" s="58">
        <f t="shared" si="0"/>
        <v>12</v>
      </c>
      <c r="G8" s="58">
        <v>0</v>
      </c>
      <c r="H8" s="43"/>
      <c r="I8" s="58" t="s">
        <v>103</v>
      </c>
      <c r="J8" s="58">
        <v>0</v>
      </c>
      <c r="K8" s="58">
        <f t="shared" si="1"/>
        <v>0</v>
      </c>
      <c r="L8" s="58">
        <v>0</v>
      </c>
      <c r="M8" s="43"/>
      <c r="N8" s="58" t="s">
        <v>103</v>
      </c>
      <c r="O8" s="58">
        <v>0</v>
      </c>
      <c r="P8" s="58">
        <f t="shared" si="2"/>
        <v>0</v>
      </c>
      <c r="Q8" s="58">
        <v>0</v>
      </c>
      <c r="R8" s="43"/>
      <c r="S8" s="58" t="s">
        <v>103</v>
      </c>
      <c r="T8" s="58">
        <v>0</v>
      </c>
      <c r="U8" s="58">
        <f t="shared" si="3"/>
        <v>0</v>
      </c>
      <c r="V8" s="58">
        <v>0</v>
      </c>
      <c r="X8">
        <v>430.45</v>
      </c>
    </row>
    <row r="9" spans="1:24">
      <c r="A9" s="28">
        <v>0.12</v>
      </c>
      <c r="D9" s="58" t="s">
        <v>127</v>
      </c>
      <c r="E9" s="58">
        <v>0</v>
      </c>
      <c r="F9" s="58">
        <f t="shared" si="0"/>
        <v>0</v>
      </c>
      <c r="G9" s="58">
        <v>0</v>
      </c>
      <c r="H9" s="43"/>
      <c r="I9" s="58" t="s">
        <v>127</v>
      </c>
      <c r="J9" s="58">
        <v>300</v>
      </c>
      <c r="K9" s="58">
        <f t="shared" si="1"/>
        <v>36</v>
      </c>
      <c r="L9" s="58">
        <v>0</v>
      </c>
      <c r="M9" s="43"/>
      <c r="N9" s="58" t="s">
        <v>127</v>
      </c>
      <c r="O9" s="58">
        <v>0</v>
      </c>
      <c r="P9" s="58">
        <f t="shared" si="2"/>
        <v>0</v>
      </c>
      <c r="Q9" s="58">
        <v>0</v>
      </c>
      <c r="R9" s="43"/>
      <c r="S9" s="58" t="s">
        <v>127</v>
      </c>
      <c r="T9" s="58">
        <v>0</v>
      </c>
      <c r="U9" s="58">
        <f t="shared" si="3"/>
        <v>0</v>
      </c>
      <c r="V9" s="58">
        <v>0</v>
      </c>
      <c r="X9">
        <v>54.3</v>
      </c>
    </row>
    <row r="10" spans="1:24">
      <c r="A10" s="28">
        <v>0.05</v>
      </c>
      <c r="D10" s="58" t="s">
        <v>104</v>
      </c>
      <c r="E10" s="58">
        <v>200</v>
      </c>
      <c r="F10" s="58">
        <f t="shared" si="0"/>
        <v>10</v>
      </c>
      <c r="G10" s="58">
        <v>0</v>
      </c>
      <c r="H10" s="43"/>
      <c r="I10" s="58" t="s">
        <v>104</v>
      </c>
      <c r="J10" s="58">
        <v>0</v>
      </c>
      <c r="K10" s="58">
        <f t="shared" si="1"/>
        <v>0</v>
      </c>
      <c r="L10" s="58">
        <v>0</v>
      </c>
      <c r="M10" s="43"/>
      <c r="N10" s="58" t="s">
        <v>104</v>
      </c>
      <c r="O10" s="58">
        <v>500</v>
      </c>
      <c r="P10" s="58">
        <f t="shared" si="2"/>
        <v>25</v>
      </c>
      <c r="Q10" s="58">
        <v>0</v>
      </c>
      <c r="R10" s="43"/>
      <c r="S10" s="58" t="s">
        <v>104</v>
      </c>
      <c r="T10" s="58">
        <v>0</v>
      </c>
      <c r="U10" s="58">
        <f t="shared" si="3"/>
        <v>0</v>
      </c>
      <c r="V10" s="58">
        <v>0</v>
      </c>
      <c r="X10">
        <v>4968.7</v>
      </c>
    </row>
    <row r="11" spans="1:24">
      <c r="A11" s="28">
        <v>0.05</v>
      </c>
      <c r="D11" s="58" t="s">
        <v>60</v>
      </c>
      <c r="E11" s="58">
        <v>0</v>
      </c>
      <c r="F11" s="58">
        <f t="shared" si="0"/>
        <v>0</v>
      </c>
      <c r="G11" s="58">
        <v>0</v>
      </c>
      <c r="H11" s="43"/>
      <c r="I11" s="58" t="s">
        <v>60</v>
      </c>
      <c r="J11" s="58">
        <v>0</v>
      </c>
      <c r="K11" s="58">
        <f t="shared" si="1"/>
        <v>0</v>
      </c>
      <c r="L11" s="58">
        <v>0</v>
      </c>
      <c r="M11" s="43"/>
      <c r="N11" s="58" t="s">
        <v>60</v>
      </c>
      <c r="O11" s="58">
        <v>0</v>
      </c>
      <c r="P11" s="58">
        <f t="shared" si="2"/>
        <v>0</v>
      </c>
      <c r="Q11" s="58">
        <v>0</v>
      </c>
      <c r="R11" s="43"/>
      <c r="S11" s="58" t="s">
        <v>60</v>
      </c>
      <c r="T11" s="58">
        <v>0</v>
      </c>
      <c r="U11" s="58">
        <f t="shared" si="3"/>
        <v>0</v>
      </c>
      <c r="V11" s="58">
        <v>0</v>
      </c>
    </row>
    <row r="12" spans="1:24">
      <c r="A12" s="28">
        <v>0.12</v>
      </c>
      <c r="D12" s="58" t="s">
        <v>84</v>
      </c>
      <c r="E12" s="58">
        <v>0</v>
      </c>
      <c r="F12" s="58">
        <f t="shared" si="0"/>
        <v>0</v>
      </c>
      <c r="G12" s="58">
        <v>0</v>
      </c>
      <c r="H12" s="43"/>
      <c r="I12" s="58" t="s">
        <v>84</v>
      </c>
      <c r="J12" s="58">
        <v>0</v>
      </c>
      <c r="K12" s="58">
        <f t="shared" si="1"/>
        <v>0</v>
      </c>
      <c r="L12" s="58">
        <v>0</v>
      </c>
      <c r="M12" s="43"/>
      <c r="N12" s="58" t="s">
        <v>84</v>
      </c>
      <c r="O12" s="58">
        <v>20</v>
      </c>
      <c r="P12" s="58">
        <f t="shared" si="2"/>
        <v>2.4</v>
      </c>
      <c r="Q12" s="58">
        <v>0</v>
      </c>
      <c r="R12" s="43"/>
      <c r="S12" s="58" t="s">
        <v>84</v>
      </c>
      <c r="T12" s="58">
        <v>0</v>
      </c>
      <c r="U12" s="58">
        <f t="shared" si="3"/>
        <v>0</v>
      </c>
      <c r="V12" s="58">
        <v>0</v>
      </c>
      <c r="X12" t="s">
        <v>157</v>
      </c>
    </row>
    <row r="13" spans="1:24">
      <c r="A13" s="28"/>
      <c r="D13" s="59" t="s">
        <v>8</v>
      </c>
      <c r="E13" s="59">
        <f>SUM(E3:E12)</f>
        <v>2706</v>
      </c>
      <c r="F13" s="59">
        <f>SUM(F3:F12)</f>
        <v>310.71999999999997</v>
      </c>
      <c r="G13" s="59">
        <f>SUM(G3:G12)</f>
        <v>3440</v>
      </c>
      <c r="H13" s="47"/>
      <c r="I13" s="59" t="s">
        <v>8</v>
      </c>
      <c r="J13" s="59">
        <f>SUM(J3:J12)</f>
        <v>5915</v>
      </c>
      <c r="K13" s="59">
        <f>SUM(K3:K12)</f>
        <v>498.2</v>
      </c>
      <c r="L13" s="59">
        <f>SUM(L3:L12)</f>
        <v>7360</v>
      </c>
      <c r="M13" s="47"/>
      <c r="N13" s="59" t="s">
        <v>8</v>
      </c>
      <c r="O13" s="59">
        <f>SUM(O3:O12)</f>
        <v>5965</v>
      </c>
      <c r="P13" s="59">
        <f>SUM(P3:P12)</f>
        <v>486.79999999999995</v>
      </c>
      <c r="Q13" s="59">
        <f>SUM(Q3:Q12)</f>
        <v>5470</v>
      </c>
      <c r="R13" s="47"/>
      <c r="S13" s="59" t="s">
        <v>8</v>
      </c>
      <c r="T13" s="59">
        <f>SUM(T3:T12)</f>
        <v>2433</v>
      </c>
      <c r="U13" s="59">
        <f>SUM(U3:U12)</f>
        <v>290.56</v>
      </c>
      <c r="V13" s="59">
        <f>SUM(V3:V12)</f>
        <v>1720</v>
      </c>
      <c r="X13">
        <v>6180.71</v>
      </c>
    </row>
    <row r="14" spans="1:24">
      <c r="A14" s="28"/>
      <c r="D14" s="59" t="s">
        <v>24</v>
      </c>
      <c r="E14" s="118">
        <f>E13-F13-G13</f>
        <v>-1044.7199999999998</v>
      </c>
      <c r="F14" s="118"/>
      <c r="G14" s="118"/>
      <c r="H14" s="49"/>
      <c r="I14" s="59" t="s">
        <v>24</v>
      </c>
      <c r="J14" s="114">
        <f>J13-K13-L13</f>
        <v>-1943.1999999999998</v>
      </c>
      <c r="K14" s="115"/>
      <c r="L14" s="116"/>
      <c r="M14" s="48"/>
      <c r="N14" s="59" t="s">
        <v>24</v>
      </c>
      <c r="O14" s="114">
        <f>O13-P13-Q13</f>
        <v>8.1999999999998181</v>
      </c>
      <c r="P14" s="115"/>
      <c r="Q14" s="116"/>
      <c r="R14" s="48"/>
      <c r="S14" s="59" t="s">
        <v>24</v>
      </c>
      <c r="T14" s="114">
        <f>T13-U13-V13</f>
        <v>422.44000000000005</v>
      </c>
      <c r="U14" s="115"/>
      <c r="V14" s="116"/>
    </row>
    <row r="15" spans="1:24">
      <c r="A15" s="28"/>
    </row>
    <row r="16" spans="1:24">
      <c r="A16" s="28"/>
      <c r="D16" s="43"/>
      <c r="E16" s="43"/>
      <c r="F16" s="43"/>
      <c r="G16" s="43"/>
      <c r="H16" s="43"/>
      <c r="S16" s="43"/>
      <c r="T16" s="43"/>
      <c r="U16" s="43"/>
      <c r="V16" s="43"/>
      <c r="W16" s="43"/>
    </row>
    <row r="17" spans="1:23">
      <c r="A17" s="28"/>
      <c r="D17" s="43"/>
      <c r="E17" s="43"/>
      <c r="F17" s="43"/>
      <c r="G17" s="43"/>
      <c r="H17" s="43"/>
      <c r="S17" s="43"/>
      <c r="T17" s="43"/>
      <c r="U17" s="43"/>
      <c r="V17" s="43"/>
      <c r="W17" s="43"/>
    </row>
    <row r="18" spans="1:23">
      <c r="A18" s="28"/>
      <c r="D18" s="43"/>
      <c r="E18" s="43"/>
      <c r="F18" s="43"/>
      <c r="G18" s="43"/>
      <c r="H18" s="43"/>
      <c r="S18" s="43"/>
      <c r="T18" s="43"/>
      <c r="U18" s="43"/>
      <c r="V18" s="43"/>
      <c r="W18" s="43"/>
    </row>
    <row r="19" spans="1:23" ht="22.5">
      <c r="A19" s="50" t="s">
        <v>148</v>
      </c>
      <c r="D19" s="117" t="s">
        <v>153</v>
      </c>
      <c r="E19" s="117"/>
      <c r="F19" s="117"/>
      <c r="G19" s="117"/>
      <c r="H19" s="46"/>
      <c r="I19" s="117" t="s">
        <v>154</v>
      </c>
      <c r="J19" s="117"/>
      <c r="K19" s="117"/>
      <c r="L19" s="117"/>
      <c r="M19" s="45"/>
      <c r="N19" s="111" t="s">
        <v>155</v>
      </c>
      <c r="O19" s="112"/>
      <c r="P19" s="112"/>
      <c r="Q19" s="113"/>
      <c r="R19" s="45"/>
      <c r="S19" s="111" t="s">
        <v>156</v>
      </c>
      <c r="T19" s="112"/>
      <c r="U19" s="112"/>
      <c r="V19" s="113"/>
    </row>
    <row r="20" spans="1:23" ht="20.25">
      <c r="A20" s="52" t="s">
        <v>110</v>
      </c>
      <c r="D20" s="56" t="s">
        <v>131</v>
      </c>
      <c r="E20" s="57" t="s">
        <v>10</v>
      </c>
      <c r="F20" s="57" t="s">
        <v>9</v>
      </c>
      <c r="G20" s="57" t="s">
        <v>135</v>
      </c>
      <c r="H20" s="44"/>
      <c r="I20" s="56" t="s">
        <v>131</v>
      </c>
      <c r="J20" s="57" t="s">
        <v>10</v>
      </c>
      <c r="K20" s="57" t="s">
        <v>9</v>
      </c>
      <c r="L20" s="57" t="s">
        <v>135</v>
      </c>
      <c r="M20" s="44"/>
      <c r="N20" s="56" t="s">
        <v>131</v>
      </c>
      <c r="O20" s="57" t="s">
        <v>10</v>
      </c>
      <c r="P20" s="57" t="s">
        <v>9</v>
      </c>
      <c r="Q20" s="57" t="s">
        <v>135</v>
      </c>
      <c r="R20" s="44"/>
      <c r="S20" s="56" t="s">
        <v>131</v>
      </c>
      <c r="T20" s="57" t="s">
        <v>10</v>
      </c>
      <c r="U20" s="57" t="s">
        <v>9</v>
      </c>
      <c r="V20" s="57" t="s">
        <v>135</v>
      </c>
    </row>
    <row r="21" spans="1:23">
      <c r="A21" s="28">
        <v>0.12</v>
      </c>
      <c r="D21" s="58" t="s">
        <v>62</v>
      </c>
      <c r="E21" s="58">
        <v>2038</v>
      </c>
      <c r="F21" s="58">
        <f>E21*A21</f>
        <v>244.56</v>
      </c>
      <c r="G21" s="58">
        <v>1075</v>
      </c>
      <c r="H21" s="43"/>
      <c r="I21" s="58" t="s">
        <v>62</v>
      </c>
      <c r="J21" s="58">
        <v>0</v>
      </c>
      <c r="K21" s="58">
        <f>J21*A21</f>
        <v>0</v>
      </c>
      <c r="L21" s="58">
        <v>0</v>
      </c>
      <c r="M21" s="43"/>
      <c r="N21" s="58" t="s">
        <v>62</v>
      </c>
      <c r="O21" s="58">
        <v>2935</v>
      </c>
      <c r="P21" s="58">
        <f>O21*A21</f>
        <v>352.2</v>
      </c>
      <c r="Q21" s="58">
        <v>2795</v>
      </c>
      <c r="R21" s="43"/>
      <c r="S21" s="58" t="s">
        <v>62</v>
      </c>
      <c r="T21" s="58">
        <v>3740</v>
      </c>
      <c r="U21" s="58">
        <f>T21*A21</f>
        <v>448.8</v>
      </c>
      <c r="V21" s="58">
        <v>0</v>
      </c>
    </row>
    <row r="22" spans="1:23">
      <c r="A22" s="28">
        <v>0.05</v>
      </c>
      <c r="D22" s="58" t="s">
        <v>36</v>
      </c>
      <c r="E22" s="58">
        <v>100</v>
      </c>
      <c r="F22" s="58">
        <f t="shared" ref="F22:F30" si="4">E22*A22</f>
        <v>5</v>
      </c>
      <c r="G22" s="58">
        <v>0</v>
      </c>
      <c r="H22" s="43"/>
      <c r="I22" s="58" t="s">
        <v>36</v>
      </c>
      <c r="J22" s="58">
        <v>475</v>
      </c>
      <c r="K22" s="58">
        <f t="shared" ref="K22:K30" si="5">J22*A22</f>
        <v>23.75</v>
      </c>
      <c r="L22" s="58">
        <v>100</v>
      </c>
      <c r="M22" s="43"/>
      <c r="N22" s="58" t="s">
        <v>36</v>
      </c>
      <c r="O22" s="58">
        <v>1370</v>
      </c>
      <c r="P22" s="58">
        <f t="shared" ref="P22:P30" si="6">O22*A22</f>
        <v>68.5</v>
      </c>
      <c r="Q22" s="58">
        <v>0</v>
      </c>
      <c r="R22" s="43"/>
      <c r="S22" s="58" t="s">
        <v>36</v>
      </c>
      <c r="T22" s="58">
        <v>750</v>
      </c>
      <c r="U22" s="58">
        <f t="shared" ref="U22:U30" si="7">T22*A22</f>
        <v>37.5</v>
      </c>
      <c r="V22" s="58">
        <v>0</v>
      </c>
    </row>
    <row r="23" spans="1:23">
      <c r="A23" s="28">
        <v>0.12</v>
      </c>
      <c r="D23" s="58" t="s">
        <v>29</v>
      </c>
      <c r="E23" s="58">
        <v>10</v>
      </c>
      <c r="F23" s="58">
        <f t="shared" si="4"/>
        <v>1.2</v>
      </c>
      <c r="G23" s="58">
        <v>0</v>
      </c>
      <c r="H23" s="43"/>
      <c r="I23" s="58" t="s">
        <v>29</v>
      </c>
      <c r="J23" s="58">
        <v>90</v>
      </c>
      <c r="K23" s="58">
        <f t="shared" si="5"/>
        <v>10.799999999999999</v>
      </c>
      <c r="L23" s="58">
        <v>0</v>
      </c>
      <c r="M23" s="43"/>
      <c r="N23" s="58" t="s">
        <v>29</v>
      </c>
      <c r="O23" s="58">
        <v>0</v>
      </c>
      <c r="P23" s="58">
        <f t="shared" si="6"/>
        <v>0</v>
      </c>
      <c r="Q23" s="58">
        <v>0</v>
      </c>
      <c r="R23" s="43"/>
      <c r="S23" s="58" t="s">
        <v>29</v>
      </c>
      <c r="T23" s="58">
        <v>0</v>
      </c>
      <c r="U23" s="58">
        <f t="shared" si="7"/>
        <v>0</v>
      </c>
      <c r="V23" s="58">
        <v>0</v>
      </c>
    </row>
    <row r="24" spans="1:23">
      <c r="A24" s="28">
        <v>3.5000000000000003E-2</v>
      </c>
      <c r="D24" s="58" t="s">
        <v>45</v>
      </c>
      <c r="E24" s="58">
        <v>500</v>
      </c>
      <c r="F24" s="58">
        <f t="shared" si="4"/>
        <v>17.5</v>
      </c>
      <c r="G24" s="58">
        <v>1000</v>
      </c>
      <c r="H24" s="43"/>
      <c r="I24" s="58" t="s">
        <v>45</v>
      </c>
      <c r="J24" s="58">
        <v>0</v>
      </c>
      <c r="K24" s="58">
        <f t="shared" si="5"/>
        <v>0</v>
      </c>
      <c r="L24" s="58">
        <v>0</v>
      </c>
      <c r="M24" s="43"/>
      <c r="N24" s="58" t="s">
        <v>45</v>
      </c>
      <c r="O24" s="58">
        <v>1000</v>
      </c>
      <c r="P24" s="58">
        <f t="shared" si="6"/>
        <v>35</v>
      </c>
      <c r="Q24" s="58">
        <v>2000</v>
      </c>
      <c r="R24" s="43"/>
      <c r="S24" s="58" t="s">
        <v>45</v>
      </c>
      <c r="T24" s="58">
        <v>1000</v>
      </c>
      <c r="U24" s="58">
        <f t="shared" si="7"/>
        <v>35</v>
      </c>
      <c r="V24" s="58">
        <v>0</v>
      </c>
    </row>
    <row r="25" spans="1:23">
      <c r="A25" s="28">
        <v>3.5000000000000003E-2</v>
      </c>
      <c r="D25" s="58" t="s">
        <v>25</v>
      </c>
      <c r="E25" s="58">
        <v>0</v>
      </c>
      <c r="F25" s="58">
        <f t="shared" si="4"/>
        <v>0</v>
      </c>
      <c r="G25" s="58">
        <v>0</v>
      </c>
      <c r="H25" s="43"/>
      <c r="I25" s="58" t="s">
        <v>25</v>
      </c>
      <c r="J25" s="58">
        <v>0</v>
      </c>
      <c r="K25" s="58">
        <f t="shared" si="5"/>
        <v>0</v>
      </c>
      <c r="L25" s="58">
        <v>0</v>
      </c>
      <c r="M25" s="43"/>
      <c r="N25" s="58" t="s">
        <v>25</v>
      </c>
      <c r="O25" s="58">
        <v>0</v>
      </c>
      <c r="P25" s="58">
        <f t="shared" si="6"/>
        <v>0</v>
      </c>
      <c r="Q25" s="58">
        <v>0</v>
      </c>
      <c r="R25" s="43"/>
      <c r="S25" s="58" t="s">
        <v>25</v>
      </c>
      <c r="T25" s="58">
        <v>0</v>
      </c>
      <c r="U25" s="58">
        <f t="shared" si="7"/>
        <v>0</v>
      </c>
      <c r="V25" s="58">
        <v>0</v>
      </c>
    </row>
    <row r="26" spans="1:23">
      <c r="A26" s="28">
        <v>0.12</v>
      </c>
      <c r="D26" s="58" t="s">
        <v>103</v>
      </c>
      <c r="E26" s="58">
        <v>0</v>
      </c>
      <c r="F26" s="58">
        <f t="shared" si="4"/>
        <v>0</v>
      </c>
      <c r="G26" s="58">
        <v>0</v>
      </c>
      <c r="H26" s="43"/>
      <c r="I26" s="58" t="s">
        <v>103</v>
      </c>
      <c r="J26" s="58">
        <v>0</v>
      </c>
      <c r="K26" s="58">
        <f t="shared" si="5"/>
        <v>0</v>
      </c>
      <c r="L26" s="58">
        <v>0</v>
      </c>
      <c r="M26" s="43"/>
      <c r="N26" s="58" t="s">
        <v>103</v>
      </c>
      <c r="O26" s="58">
        <v>0</v>
      </c>
      <c r="P26" s="58">
        <f t="shared" si="6"/>
        <v>0</v>
      </c>
      <c r="Q26" s="58">
        <v>0</v>
      </c>
      <c r="R26" s="43"/>
      <c r="S26" s="58" t="s">
        <v>103</v>
      </c>
      <c r="T26" s="58">
        <v>0</v>
      </c>
      <c r="U26" s="58">
        <f t="shared" si="7"/>
        <v>0</v>
      </c>
      <c r="V26" s="58">
        <v>0</v>
      </c>
    </row>
    <row r="27" spans="1:23">
      <c r="A27" s="28">
        <v>0.12</v>
      </c>
      <c r="D27" s="58" t="s">
        <v>127</v>
      </c>
      <c r="E27" s="58">
        <v>0</v>
      </c>
      <c r="F27" s="58">
        <f t="shared" si="4"/>
        <v>0</v>
      </c>
      <c r="G27" s="58">
        <v>0</v>
      </c>
      <c r="H27" s="43"/>
      <c r="I27" s="58" t="s">
        <v>127</v>
      </c>
      <c r="J27" s="58">
        <v>0</v>
      </c>
      <c r="K27" s="58">
        <f t="shared" si="5"/>
        <v>0</v>
      </c>
      <c r="L27" s="58">
        <v>0</v>
      </c>
      <c r="M27" s="43"/>
      <c r="N27" s="58" t="s">
        <v>127</v>
      </c>
      <c r="O27" s="58">
        <v>0</v>
      </c>
      <c r="P27" s="58">
        <f t="shared" si="6"/>
        <v>0</v>
      </c>
      <c r="Q27" s="58">
        <v>0</v>
      </c>
      <c r="R27" s="43"/>
      <c r="S27" s="58" t="s">
        <v>127</v>
      </c>
      <c r="T27" s="58">
        <v>0</v>
      </c>
      <c r="U27" s="58">
        <f t="shared" si="7"/>
        <v>0</v>
      </c>
      <c r="V27" s="58">
        <v>0</v>
      </c>
    </row>
    <row r="28" spans="1:23">
      <c r="A28" s="28">
        <v>0.05</v>
      </c>
      <c r="D28" s="58" t="s">
        <v>104</v>
      </c>
      <c r="E28" s="58">
        <v>0</v>
      </c>
      <c r="F28" s="58">
        <f t="shared" si="4"/>
        <v>0</v>
      </c>
      <c r="G28" s="58">
        <v>0</v>
      </c>
      <c r="H28" s="43"/>
      <c r="I28" s="58" t="s">
        <v>104</v>
      </c>
      <c r="J28" s="58">
        <v>0</v>
      </c>
      <c r="K28" s="58">
        <f t="shared" si="5"/>
        <v>0</v>
      </c>
      <c r="L28" s="58">
        <v>0</v>
      </c>
      <c r="M28" s="43"/>
      <c r="N28" s="58" t="s">
        <v>104</v>
      </c>
      <c r="O28" s="58">
        <v>0</v>
      </c>
      <c r="P28" s="58">
        <f t="shared" si="6"/>
        <v>0</v>
      </c>
      <c r="Q28" s="58">
        <v>0</v>
      </c>
      <c r="R28" s="43"/>
      <c r="S28" s="58" t="s">
        <v>104</v>
      </c>
      <c r="T28" s="58">
        <v>0</v>
      </c>
      <c r="U28" s="58">
        <f t="shared" si="7"/>
        <v>0</v>
      </c>
      <c r="V28" s="58">
        <v>0</v>
      </c>
    </row>
    <row r="29" spans="1:23">
      <c r="A29" s="28">
        <v>0.05</v>
      </c>
      <c r="D29" s="58" t="s">
        <v>60</v>
      </c>
      <c r="E29" s="58">
        <v>0</v>
      </c>
      <c r="F29" s="58">
        <f t="shared" si="4"/>
        <v>0</v>
      </c>
      <c r="G29" s="58">
        <v>0</v>
      </c>
      <c r="H29" s="43"/>
      <c r="I29" s="58" t="s">
        <v>60</v>
      </c>
      <c r="J29" s="58">
        <v>0</v>
      </c>
      <c r="K29" s="58">
        <f t="shared" si="5"/>
        <v>0</v>
      </c>
      <c r="L29" s="58">
        <v>0</v>
      </c>
      <c r="M29" s="43"/>
      <c r="N29" s="58" t="s">
        <v>60</v>
      </c>
      <c r="O29" s="58">
        <v>0</v>
      </c>
      <c r="P29" s="58">
        <f t="shared" si="6"/>
        <v>0</v>
      </c>
      <c r="Q29" s="58">
        <v>0</v>
      </c>
      <c r="R29" s="43"/>
      <c r="S29" s="58" t="s">
        <v>60</v>
      </c>
      <c r="T29" s="58">
        <v>0</v>
      </c>
      <c r="U29" s="58">
        <f t="shared" si="7"/>
        <v>0</v>
      </c>
      <c r="V29" s="58">
        <v>0</v>
      </c>
    </row>
    <row r="30" spans="1:23">
      <c r="A30" s="28">
        <v>0.12</v>
      </c>
      <c r="D30" s="58" t="s">
        <v>84</v>
      </c>
      <c r="E30" s="58">
        <v>0</v>
      </c>
      <c r="F30" s="58">
        <f t="shared" si="4"/>
        <v>0</v>
      </c>
      <c r="G30" s="58">
        <v>0</v>
      </c>
      <c r="H30" s="43"/>
      <c r="I30" s="58" t="s">
        <v>84</v>
      </c>
      <c r="J30" s="58">
        <v>0</v>
      </c>
      <c r="K30" s="58">
        <f t="shared" si="5"/>
        <v>0</v>
      </c>
      <c r="L30" s="58">
        <v>0</v>
      </c>
      <c r="M30" s="43"/>
      <c r="N30" s="58" t="s">
        <v>84</v>
      </c>
      <c r="O30" s="58">
        <v>0</v>
      </c>
      <c r="P30" s="58">
        <f t="shared" si="6"/>
        <v>0</v>
      </c>
      <c r="Q30" s="58">
        <v>0</v>
      </c>
      <c r="R30" s="43"/>
      <c r="S30" s="58" t="s">
        <v>84</v>
      </c>
      <c r="T30" s="58">
        <v>0</v>
      </c>
      <c r="U30" s="58">
        <f t="shared" si="7"/>
        <v>0</v>
      </c>
      <c r="V30" s="58">
        <v>0</v>
      </c>
    </row>
    <row r="31" spans="1:23">
      <c r="A31" s="28"/>
      <c r="D31" s="59" t="s">
        <v>8</v>
      </c>
      <c r="E31" s="59">
        <f>SUM(E21:E30)</f>
        <v>2648</v>
      </c>
      <c r="F31" s="59">
        <f>SUM(F21:F30)</f>
        <v>268.26</v>
      </c>
      <c r="G31" s="59">
        <f>SUM(G21:G30)</f>
        <v>2075</v>
      </c>
      <c r="H31" s="47"/>
      <c r="I31" s="59" t="s">
        <v>8</v>
      </c>
      <c r="J31" s="59">
        <f>SUM(J21:J30)</f>
        <v>565</v>
      </c>
      <c r="K31" s="59">
        <f>SUM(K21:K30)</f>
        <v>34.549999999999997</v>
      </c>
      <c r="L31" s="59">
        <f>SUM(L21:L30)</f>
        <v>100</v>
      </c>
      <c r="M31" s="47"/>
      <c r="N31" s="59" t="s">
        <v>8</v>
      </c>
      <c r="O31" s="59">
        <f>SUM(O21:O30)</f>
        <v>5305</v>
      </c>
      <c r="P31" s="59">
        <f>SUM(P21:P30)</f>
        <v>455.7</v>
      </c>
      <c r="Q31" s="59">
        <f>SUM(Q21:Q30)</f>
        <v>4795</v>
      </c>
      <c r="R31" s="47"/>
      <c r="S31" s="59" t="s">
        <v>8</v>
      </c>
      <c r="T31" s="59">
        <f>SUM(T21:T30)</f>
        <v>5490</v>
      </c>
      <c r="U31" s="59">
        <f>SUM(U21:U30)</f>
        <v>521.29999999999995</v>
      </c>
      <c r="V31" s="59">
        <f>SUM(V21:V30)</f>
        <v>0</v>
      </c>
    </row>
    <row r="32" spans="1:23">
      <c r="A32" s="28"/>
      <c r="D32" s="59" t="s">
        <v>24</v>
      </c>
      <c r="E32" s="118">
        <f>E31-F31-G31</f>
        <v>304.73999999999978</v>
      </c>
      <c r="F32" s="118"/>
      <c r="G32" s="118"/>
      <c r="H32" s="49"/>
      <c r="I32" s="59" t="s">
        <v>24</v>
      </c>
      <c r="J32" s="114">
        <f>J31-K31-L31</f>
        <v>430.45000000000005</v>
      </c>
      <c r="K32" s="115"/>
      <c r="L32" s="116"/>
      <c r="M32" s="48"/>
      <c r="N32" s="59" t="s">
        <v>24</v>
      </c>
      <c r="O32" s="114">
        <f>O31-P31-Q31</f>
        <v>54.300000000000182</v>
      </c>
      <c r="P32" s="115"/>
      <c r="Q32" s="116"/>
      <c r="R32" s="48"/>
      <c r="S32" s="59" t="s">
        <v>24</v>
      </c>
      <c r="T32" s="114">
        <f>T31-U31-V31</f>
        <v>4968.7</v>
      </c>
      <c r="U32" s="115"/>
      <c r="V32" s="116"/>
    </row>
    <row r="52" spans="9:10">
      <c r="I52" s="28" t="s">
        <v>62</v>
      </c>
      <c r="J52" s="28">
        <v>0.12</v>
      </c>
    </row>
    <row r="53" spans="9:10">
      <c r="I53" s="28" t="s">
        <v>36</v>
      </c>
      <c r="J53" s="28">
        <v>0.05</v>
      </c>
    </row>
    <row r="54" spans="9:10">
      <c r="I54" s="28" t="s">
        <v>29</v>
      </c>
      <c r="J54" s="28">
        <v>0.12</v>
      </c>
    </row>
    <row r="55" spans="9:10">
      <c r="I55" s="28" t="s">
        <v>45</v>
      </c>
      <c r="J55" s="28">
        <v>3.5000000000000003E-2</v>
      </c>
    </row>
    <row r="56" spans="9:10">
      <c r="I56" s="28" t="s">
        <v>25</v>
      </c>
      <c r="J56" s="28">
        <v>3.5000000000000003E-2</v>
      </c>
    </row>
    <row r="57" spans="9:10">
      <c r="I57" s="28" t="s">
        <v>103</v>
      </c>
      <c r="J57" s="28">
        <v>0.05</v>
      </c>
    </row>
    <row r="58" spans="9:10">
      <c r="I58" s="28" t="s">
        <v>127</v>
      </c>
      <c r="J58" s="28">
        <v>0.05</v>
      </c>
    </row>
    <row r="59" spans="9:10">
      <c r="I59" s="28" t="s">
        <v>104</v>
      </c>
      <c r="J59" s="28">
        <v>0.05</v>
      </c>
    </row>
    <row r="60" spans="9:10">
      <c r="I60" s="28" t="s">
        <v>60</v>
      </c>
      <c r="J60" s="28">
        <v>0.05</v>
      </c>
    </row>
    <row r="61" spans="9:10">
      <c r="I61" s="28" t="s">
        <v>84</v>
      </c>
      <c r="J61" s="28">
        <v>0.12</v>
      </c>
    </row>
  </sheetData>
  <mergeCells count="16">
    <mergeCell ref="D1:G1"/>
    <mergeCell ref="I1:L1"/>
    <mergeCell ref="N1:Q1"/>
    <mergeCell ref="S1:V1"/>
    <mergeCell ref="E14:G14"/>
    <mergeCell ref="J14:L14"/>
    <mergeCell ref="O14:Q14"/>
    <mergeCell ref="T14:V14"/>
    <mergeCell ref="D19:G19"/>
    <mergeCell ref="I19:L19"/>
    <mergeCell ref="N19:Q19"/>
    <mergeCell ref="S19:V19"/>
    <mergeCell ref="E32:G32"/>
    <mergeCell ref="J32:L32"/>
    <mergeCell ref="O32:Q32"/>
    <mergeCell ref="T32:V32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1"/>
  <sheetViews>
    <sheetView workbookViewId="0">
      <selection activeCell="L37" sqref="L37"/>
    </sheetView>
  </sheetViews>
  <sheetFormatPr defaultRowHeight="13.5"/>
  <cols>
    <col min="1" max="1" width="13" bestFit="1" customWidth="1"/>
    <col min="8" max="8" width="13" bestFit="1" customWidth="1"/>
  </cols>
  <sheetData>
    <row r="1" spans="1:23" ht="22.5">
      <c r="A1" s="61" t="s">
        <v>148</v>
      </c>
      <c r="D1" s="117" t="s">
        <v>149</v>
      </c>
      <c r="E1" s="117"/>
      <c r="F1" s="117"/>
      <c r="G1" s="117"/>
      <c r="H1" s="46"/>
      <c r="I1" s="117" t="s">
        <v>150</v>
      </c>
      <c r="J1" s="117"/>
      <c r="K1" s="117"/>
      <c r="L1" s="117"/>
      <c r="M1" s="45"/>
      <c r="N1" s="111" t="s">
        <v>151</v>
      </c>
      <c r="O1" s="112"/>
      <c r="P1" s="112"/>
      <c r="Q1" s="113"/>
      <c r="R1" s="45"/>
      <c r="S1" s="111" t="s">
        <v>152</v>
      </c>
      <c r="T1" s="112"/>
      <c r="U1" s="112"/>
      <c r="V1" s="113"/>
      <c r="W1" s="41"/>
    </row>
    <row r="2" spans="1:23" ht="20.25">
      <c r="A2" s="52" t="s">
        <v>110</v>
      </c>
      <c r="D2" s="56" t="s">
        <v>131</v>
      </c>
      <c r="E2" s="57" t="s">
        <v>10</v>
      </c>
      <c r="F2" s="57" t="s">
        <v>9</v>
      </c>
      <c r="G2" s="57" t="s">
        <v>135</v>
      </c>
      <c r="H2" s="44"/>
      <c r="I2" s="56" t="s">
        <v>131</v>
      </c>
      <c r="J2" s="57" t="s">
        <v>10</v>
      </c>
      <c r="K2" s="57" t="s">
        <v>9</v>
      </c>
      <c r="L2" s="57" t="s">
        <v>135</v>
      </c>
      <c r="M2" s="44"/>
      <c r="N2" s="56" t="s">
        <v>131</v>
      </c>
      <c r="O2" s="57" t="s">
        <v>10</v>
      </c>
      <c r="P2" s="57" t="s">
        <v>9</v>
      </c>
      <c r="Q2" s="57" t="s">
        <v>135</v>
      </c>
      <c r="R2" s="44"/>
      <c r="S2" s="56" t="s">
        <v>131</v>
      </c>
      <c r="T2" s="57" t="s">
        <v>10</v>
      </c>
      <c r="U2" s="57" t="s">
        <v>9</v>
      </c>
      <c r="V2" s="57" t="s">
        <v>135</v>
      </c>
      <c r="W2" s="60"/>
    </row>
    <row r="3" spans="1:23">
      <c r="A3" s="28">
        <v>0.12</v>
      </c>
      <c r="D3" s="58" t="s">
        <v>62</v>
      </c>
      <c r="E3" s="58">
        <v>2533</v>
      </c>
      <c r="F3" s="58">
        <f>E3*A3</f>
        <v>303.95999999999998</v>
      </c>
      <c r="G3" s="58">
        <v>1505</v>
      </c>
      <c r="H3" s="43"/>
      <c r="I3" s="58" t="s">
        <v>62</v>
      </c>
      <c r="J3" s="58">
        <v>2845</v>
      </c>
      <c r="K3" s="58">
        <f>J3*A3</f>
        <v>341.4</v>
      </c>
      <c r="L3" s="58">
        <v>4085</v>
      </c>
      <c r="M3" s="43"/>
      <c r="N3" s="58" t="s">
        <v>62</v>
      </c>
      <c r="O3" s="58">
        <v>3870</v>
      </c>
      <c r="P3" s="58">
        <f>O3*A3</f>
        <v>464.4</v>
      </c>
      <c r="Q3" s="58">
        <v>430</v>
      </c>
      <c r="R3" s="43"/>
      <c r="S3" s="58" t="s">
        <v>62</v>
      </c>
      <c r="T3" s="58">
        <v>2760</v>
      </c>
      <c r="U3" s="58">
        <f>T3*A3</f>
        <v>331.2</v>
      </c>
      <c r="V3" s="58">
        <v>1075</v>
      </c>
    </row>
    <row r="4" spans="1:23">
      <c r="A4" s="28">
        <v>0.05</v>
      </c>
      <c r="D4" s="58" t="s">
        <v>36</v>
      </c>
      <c r="E4" s="58">
        <v>0</v>
      </c>
      <c r="F4" s="58">
        <f t="shared" ref="F4:F12" si="0">E4*A4</f>
        <v>0</v>
      </c>
      <c r="G4" s="58">
        <v>0</v>
      </c>
      <c r="H4" s="43"/>
      <c r="I4" s="58" t="s">
        <v>36</v>
      </c>
      <c r="J4" s="58">
        <v>200</v>
      </c>
      <c r="K4" s="58">
        <f t="shared" ref="K4:K12" si="1">J4*A4</f>
        <v>10</v>
      </c>
      <c r="L4" s="58">
        <v>500</v>
      </c>
      <c r="M4" s="43"/>
      <c r="N4" s="58" t="s">
        <v>36</v>
      </c>
      <c r="O4" s="58">
        <v>560</v>
      </c>
      <c r="P4" s="58">
        <f t="shared" ref="P4:P12" si="2">O4*A4</f>
        <v>28</v>
      </c>
      <c r="Q4" s="58">
        <v>0</v>
      </c>
      <c r="R4" s="43"/>
      <c r="S4" s="58" t="s">
        <v>36</v>
      </c>
      <c r="T4" s="58">
        <v>440</v>
      </c>
      <c r="U4" s="58">
        <f t="shared" ref="U4:U12" si="3">T4*A4</f>
        <v>22</v>
      </c>
      <c r="V4" s="58">
        <v>0</v>
      </c>
    </row>
    <row r="5" spans="1:23">
      <c r="A5" s="28">
        <v>0.12</v>
      </c>
      <c r="D5" s="58" t="s">
        <v>29</v>
      </c>
      <c r="E5" s="58">
        <v>25</v>
      </c>
      <c r="F5" s="58">
        <f t="shared" si="0"/>
        <v>3</v>
      </c>
      <c r="G5" s="58">
        <v>0</v>
      </c>
      <c r="H5" s="43"/>
      <c r="I5" s="58" t="s">
        <v>29</v>
      </c>
      <c r="J5" s="58">
        <v>330</v>
      </c>
      <c r="K5" s="58">
        <f t="shared" si="1"/>
        <v>39.6</v>
      </c>
      <c r="L5" s="58">
        <v>0</v>
      </c>
      <c r="M5" s="43"/>
      <c r="N5" s="58" t="s">
        <v>29</v>
      </c>
      <c r="O5" s="58">
        <v>100</v>
      </c>
      <c r="P5" s="58">
        <f t="shared" si="2"/>
        <v>12</v>
      </c>
      <c r="Q5" s="58">
        <v>0</v>
      </c>
      <c r="R5" s="43"/>
      <c r="S5" s="58" t="s">
        <v>29</v>
      </c>
      <c r="T5" s="58">
        <v>180</v>
      </c>
      <c r="U5" s="58">
        <f t="shared" si="3"/>
        <v>21.599999999999998</v>
      </c>
      <c r="V5" s="58">
        <v>0</v>
      </c>
    </row>
    <row r="6" spans="1:23">
      <c r="A6" s="28">
        <v>3.5000000000000003E-2</v>
      </c>
      <c r="D6" s="58" t="s">
        <v>45</v>
      </c>
      <c r="E6" s="58">
        <v>0</v>
      </c>
      <c r="F6" s="58">
        <f t="shared" si="0"/>
        <v>0</v>
      </c>
      <c r="G6" s="58">
        <v>0</v>
      </c>
      <c r="H6" s="43"/>
      <c r="I6" s="58" t="s">
        <v>45</v>
      </c>
      <c r="J6" s="58">
        <v>0</v>
      </c>
      <c r="K6" s="58">
        <f t="shared" si="1"/>
        <v>0</v>
      </c>
      <c r="L6" s="58">
        <v>0</v>
      </c>
      <c r="M6" s="43"/>
      <c r="N6" s="58" t="s">
        <v>45</v>
      </c>
      <c r="O6" s="58">
        <v>0</v>
      </c>
      <c r="P6" s="58">
        <f t="shared" si="2"/>
        <v>0</v>
      </c>
      <c r="Q6" s="58">
        <v>0</v>
      </c>
      <c r="R6" s="43"/>
      <c r="S6" s="58" t="s">
        <v>45</v>
      </c>
      <c r="T6" s="58">
        <v>0</v>
      </c>
      <c r="U6" s="58">
        <f t="shared" si="3"/>
        <v>0</v>
      </c>
      <c r="V6" s="58">
        <v>0</v>
      </c>
    </row>
    <row r="7" spans="1:23">
      <c r="A7" s="28">
        <v>3.5000000000000003E-2</v>
      </c>
      <c r="D7" s="58" t="s">
        <v>25</v>
      </c>
      <c r="E7" s="58">
        <v>0</v>
      </c>
      <c r="F7" s="58">
        <f t="shared" si="0"/>
        <v>0</v>
      </c>
      <c r="G7" s="58">
        <v>0</v>
      </c>
      <c r="H7" s="43"/>
      <c r="I7" s="58" t="s">
        <v>25</v>
      </c>
      <c r="J7" s="58">
        <v>0</v>
      </c>
      <c r="K7" s="58">
        <f t="shared" si="1"/>
        <v>0</v>
      </c>
      <c r="L7" s="58">
        <v>0</v>
      </c>
      <c r="M7" s="43"/>
      <c r="N7" s="58" t="s">
        <v>25</v>
      </c>
      <c r="O7" s="58">
        <v>0</v>
      </c>
      <c r="P7" s="58">
        <f t="shared" si="2"/>
        <v>0</v>
      </c>
      <c r="Q7" s="58">
        <v>0</v>
      </c>
      <c r="R7" s="43"/>
      <c r="S7" s="58" t="s">
        <v>25</v>
      </c>
      <c r="T7" s="58">
        <v>0</v>
      </c>
      <c r="U7" s="58">
        <f t="shared" si="3"/>
        <v>0</v>
      </c>
      <c r="V7" s="58">
        <v>0</v>
      </c>
    </row>
    <row r="8" spans="1:23">
      <c r="A8" s="28">
        <v>0.05</v>
      </c>
      <c r="D8" s="58" t="s">
        <v>103</v>
      </c>
      <c r="E8" s="58">
        <v>0</v>
      </c>
      <c r="F8" s="58">
        <f t="shared" si="0"/>
        <v>0</v>
      </c>
      <c r="G8" s="58">
        <v>0</v>
      </c>
      <c r="H8" s="43"/>
      <c r="I8" s="58" t="s">
        <v>103</v>
      </c>
      <c r="J8" s="58">
        <v>0</v>
      </c>
      <c r="K8" s="58">
        <f t="shared" si="1"/>
        <v>0</v>
      </c>
      <c r="L8" s="58">
        <v>0</v>
      </c>
      <c r="M8" s="43"/>
      <c r="N8" s="58" t="s">
        <v>103</v>
      </c>
      <c r="O8" s="58">
        <v>0</v>
      </c>
      <c r="P8" s="58">
        <f t="shared" si="2"/>
        <v>0</v>
      </c>
      <c r="Q8" s="58">
        <v>0</v>
      </c>
      <c r="R8" s="43"/>
      <c r="S8" s="58" t="s">
        <v>103</v>
      </c>
      <c r="T8" s="58">
        <v>0</v>
      </c>
      <c r="U8" s="58">
        <f t="shared" si="3"/>
        <v>0</v>
      </c>
      <c r="V8" s="58">
        <v>0</v>
      </c>
    </row>
    <row r="9" spans="1:23">
      <c r="A9" s="28">
        <v>0.05</v>
      </c>
      <c r="D9" s="58" t="s">
        <v>127</v>
      </c>
      <c r="E9" s="58">
        <v>0</v>
      </c>
      <c r="F9" s="58">
        <f t="shared" si="0"/>
        <v>0</v>
      </c>
      <c r="G9" s="58">
        <v>0</v>
      </c>
      <c r="H9" s="43"/>
      <c r="I9" s="58" t="s">
        <v>127</v>
      </c>
      <c r="J9" s="58">
        <v>0</v>
      </c>
      <c r="K9" s="58">
        <f t="shared" si="1"/>
        <v>0</v>
      </c>
      <c r="L9" s="58">
        <v>0</v>
      </c>
      <c r="M9" s="43"/>
      <c r="N9" s="58" t="s">
        <v>127</v>
      </c>
      <c r="O9" s="58">
        <v>0</v>
      </c>
      <c r="P9" s="58">
        <f t="shared" si="2"/>
        <v>0</v>
      </c>
      <c r="Q9" s="58">
        <v>0</v>
      </c>
      <c r="R9" s="43"/>
      <c r="S9" s="58" t="s">
        <v>127</v>
      </c>
      <c r="T9" s="58">
        <v>100</v>
      </c>
      <c r="U9" s="58">
        <f t="shared" si="3"/>
        <v>5</v>
      </c>
      <c r="V9" s="58">
        <v>0</v>
      </c>
    </row>
    <row r="10" spans="1:23">
      <c r="A10" s="28">
        <v>0.05</v>
      </c>
      <c r="D10" s="58" t="s">
        <v>104</v>
      </c>
      <c r="E10" s="58">
        <v>0</v>
      </c>
      <c r="F10" s="58">
        <f t="shared" si="0"/>
        <v>0</v>
      </c>
      <c r="G10" s="58">
        <v>0</v>
      </c>
      <c r="H10" s="43"/>
      <c r="I10" s="58" t="s">
        <v>104</v>
      </c>
      <c r="J10" s="58">
        <v>1000</v>
      </c>
      <c r="K10" s="58">
        <f t="shared" si="1"/>
        <v>50</v>
      </c>
      <c r="L10" s="58">
        <v>1800</v>
      </c>
      <c r="M10" s="43"/>
      <c r="N10" s="58" t="s">
        <v>104</v>
      </c>
      <c r="O10" s="58">
        <v>0</v>
      </c>
      <c r="P10" s="58">
        <f t="shared" si="2"/>
        <v>0</v>
      </c>
      <c r="Q10" s="58">
        <v>0</v>
      </c>
      <c r="R10" s="43"/>
      <c r="S10" s="58" t="s">
        <v>104</v>
      </c>
      <c r="T10" s="58">
        <v>0</v>
      </c>
      <c r="U10" s="58">
        <f t="shared" si="3"/>
        <v>0</v>
      </c>
      <c r="V10" s="58">
        <v>0</v>
      </c>
    </row>
    <row r="11" spans="1:23">
      <c r="A11" s="28">
        <v>0.05</v>
      </c>
      <c r="D11" s="58" t="s">
        <v>60</v>
      </c>
      <c r="E11" s="58">
        <v>0</v>
      </c>
      <c r="F11" s="58">
        <f t="shared" si="0"/>
        <v>0</v>
      </c>
      <c r="G11" s="58">
        <v>0</v>
      </c>
      <c r="H11" s="43"/>
      <c r="I11" s="58" t="s">
        <v>60</v>
      </c>
      <c r="J11" s="58">
        <v>0</v>
      </c>
      <c r="K11" s="58">
        <f t="shared" si="1"/>
        <v>0</v>
      </c>
      <c r="L11" s="58">
        <v>0</v>
      </c>
      <c r="M11" s="43"/>
      <c r="N11" s="58" t="s">
        <v>60</v>
      </c>
      <c r="O11" s="58">
        <v>0</v>
      </c>
      <c r="P11" s="58">
        <f t="shared" si="2"/>
        <v>0</v>
      </c>
      <c r="Q11" s="58">
        <v>0</v>
      </c>
      <c r="R11" s="43"/>
      <c r="S11" s="58" t="s">
        <v>60</v>
      </c>
      <c r="T11" s="58">
        <v>100</v>
      </c>
      <c r="U11" s="58">
        <f t="shared" si="3"/>
        <v>5</v>
      </c>
      <c r="V11" s="58">
        <v>0</v>
      </c>
    </row>
    <row r="12" spans="1:23">
      <c r="A12" s="28">
        <v>0.12</v>
      </c>
      <c r="D12" s="58" t="s">
        <v>84</v>
      </c>
      <c r="E12" s="58">
        <v>0</v>
      </c>
      <c r="F12" s="58">
        <f t="shared" si="0"/>
        <v>0</v>
      </c>
      <c r="G12" s="58">
        <v>0</v>
      </c>
      <c r="H12" s="43"/>
      <c r="I12" s="58" t="s">
        <v>84</v>
      </c>
      <c r="J12" s="58">
        <v>0</v>
      </c>
      <c r="K12" s="58">
        <f t="shared" si="1"/>
        <v>0</v>
      </c>
      <c r="L12" s="58">
        <v>0</v>
      </c>
      <c r="M12" s="43"/>
      <c r="N12" s="58" t="s">
        <v>84</v>
      </c>
      <c r="O12" s="58">
        <v>0</v>
      </c>
      <c r="P12" s="58">
        <f t="shared" si="2"/>
        <v>0</v>
      </c>
      <c r="Q12" s="58">
        <v>0</v>
      </c>
      <c r="R12" s="43"/>
      <c r="S12" s="58" t="s">
        <v>84</v>
      </c>
      <c r="T12" s="58">
        <v>0</v>
      </c>
      <c r="U12" s="58">
        <f t="shared" si="3"/>
        <v>0</v>
      </c>
      <c r="V12" s="58">
        <v>0</v>
      </c>
    </row>
    <row r="13" spans="1:23">
      <c r="A13" s="28"/>
      <c r="D13" s="59" t="s">
        <v>8</v>
      </c>
      <c r="E13" s="59">
        <f>SUM(E3:E12)</f>
        <v>2558</v>
      </c>
      <c r="F13" s="59">
        <f>SUM(F3:F12)</f>
        <v>306.95999999999998</v>
      </c>
      <c r="G13" s="59">
        <f>SUM(G3:G12)</f>
        <v>1505</v>
      </c>
      <c r="H13" s="47"/>
      <c r="I13" s="59" t="s">
        <v>8</v>
      </c>
      <c r="J13" s="59">
        <f>SUM(J3:J12)</f>
        <v>4375</v>
      </c>
      <c r="K13" s="59">
        <f>SUM(K3:K12)</f>
        <v>441</v>
      </c>
      <c r="L13" s="59">
        <f>SUM(L3:L12)</f>
        <v>6385</v>
      </c>
      <c r="M13" s="47"/>
      <c r="N13" s="59" t="s">
        <v>8</v>
      </c>
      <c r="O13" s="59">
        <f>SUM(O3:O12)</f>
        <v>4530</v>
      </c>
      <c r="P13" s="59">
        <f>SUM(P3:P12)</f>
        <v>504.4</v>
      </c>
      <c r="Q13" s="59">
        <f>SUM(Q3:Q12)</f>
        <v>430</v>
      </c>
      <c r="R13" s="47"/>
      <c r="S13" s="59" t="s">
        <v>8</v>
      </c>
      <c r="T13" s="59">
        <f>SUM(T3:T12)</f>
        <v>3580</v>
      </c>
      <c r="U13" s="59">
        <f>SUM(U3:U12)</f>
        <v>384.8</v>
      </c>
      <c r="V13" s="59">
        <f>SUM(V3:V12)</f>
        <v>1075</v>
      </c>
    </row>
    <row r="14" spans="1:23">
      <c r="A14" s="28"/>
      <c r="D14" s="59" t="s">
        <v>24</v>
      </c>
      <c r="E14" s="118">
        <f>E13-F13-G13</f>
        <v>746.04</v>
      </c>
      <c r="F14" s="118"/>
      <c r="G14" s="118"/>
      <c r="H14" s="49"/>
      <c r="I14" s="59" t="s">
        <v>24</v>
      </c>
      <c r="J14" s="114">
        <f>J13-K13-L13</f>
        <v>-2451</v>
      </c>
      <c r="K14" s="115"/>
      <c r="L14" s="116"/>
      <c r="M14" s="48"/>
      <c r="N14" s="59" t="s">
        <v>24</v>
      </c>
      <c r="O14" s="114">
        <f>O13-P13-Q13</f>
        <v>3595.6</v>
      </c>
      <c r="P14" s="115"/>
      <c r="Q14" s="116"/>
      <c r="R14" s="48"/>
      <c r="S14" s="59" t="s">
        <v>24</v>
      </c>
      <c r="T14" s="114">
        <f>T13-U13-V13</f>
        <v>2120.1999999999998</v>
      </c>
      <c r="U14" s="115"/>
      <c r="V14" s="116"/>
    </row>
    <row r="15" spans="1:23">
      <c r="A15" s="28"/>
    </row>
    <row r="16" spans="1:23">
      <c r="A16" s="28"/>
      <c r="D16" s="43"/>
      <c r="E16" s="43"/>
      <c r="F16" s="43"/>
      <c r="G16" s="43"/>
      <c r="H16" s="43"/>
      <c r="S16" s="43"/>
      <c r="T16" s="43"/>
      <c r="U16" s="43"/>
      <c r="V16" s="43"/>
      <c r="W16" s="43"/>
    </row>
    <row r="17" spans="1:23">
      <c r="A17" s="28"/>
      <c r="D17" s="43"/>
      <c r="E17" s="43"/>
      <c r="F17" s="43"/>
      <c r="G17" s="43"/>
      <c r="H17" s="43"/>
      <c r="S17" s="43"/>
      <c r="T17" s="43"/>
      <c r="U17" s="43"/>
      <c r="V17" s="43"/>
      <c r="W17" s="43"/>
    </row>
    <row r="18" spans="1:23">
      <c r="A18" s="28"/>
      <c r="D18" s="43"/>
      <c r="E18" s="43"/>
      <c r="F18" s="43"/>
      <c r="G18" s="43"/>
      <c r="H18" s="43"/>
      <c r="S18" s="43"/>
      <c r="T18" s="43"/>
      <c r="U18" s="43"/>
      <c r="V18" s="43"/>
      <c r="W18" s="43"/>
    </row>
    <row r="19" spans="1:23" ht="22.5">
      <c r="A19" s="61" t="s">
        <v>148</v>
      </c>
      <c r="D19" s="117" t="s">
        <v>153</v>
      </c>
      <c r="E19" s="117"/>
      <c r="F19" s="117"/>
      <c r="G19" s="117"/>
      <c r="H19" s="46"/>
      <c r="I19" s="117" t="s">
        <v>154</v>
      </c>
      <c r="J19" s="117"/>
      <c r="K19" s="117"/>
      <c r="L19" s="117"/>
      <c r="M19" s="45"/>
      <c r="N19" s="111" t="s">
        <v>155</v>
      </c>
      <c r="O19" s="112"/>
      <c r="P19" s="112"/>
      <c r="Q19" s="113"/>
      <c r="R19" s="45"/>
      <c r="S19" s="111" t="s">
        <v>156</v>
      </c>
      <c r="T19" s="112"/>
      <c r="U19" s="112"/>
      <c r="V19" s="113"/>
    </row>
    <row r="20" spans="1:23" ht="20.25">
      <c r="A20" s="52" t="s">
        <v>110</v>
      </c>
      <c r="D20" s="56" t="s">
        <v>131</v>
      </c>
      <c r="E20" s="57" t="s">
        <v>10</v>
      </c>
      <c r="F20" s="57" t="s">
        <v>9</v>
      </c>
      <c r="G20" s="57" t="s">
        <v>135</v>
      </c>
      <c r="H20" s="44"/>
      <c r="I20" s="56" t="s">
        <v>131</v>
      </c>
      <c r="J20" s="57" t="s">
        <v>10</v>
      </c>
      <c r="K20" s="57" t="s">
        <v>9</v>
      </c>
      <c r="L20" s="57" t="s">
        <v>135</v>
      </c>
      <c r="M20" s="44"/>
      <c r="N20" s="56" t="s">
        <v>131</v>
      </c>
      <c r="O20" s="57" t="s">
        <v>10</v>
      </c>
      <c r="P20" s="57" t="s">
        <v>9</v>
      </c>
      <c r="Q20" s="57" t="s">
        <v>135</v>
      </c>
      <c r="R20" s="44"/>
      <c r="S20" s="56" t="s">
        <v>131</v>
      </c>
      <c r="T20" s="57" t="s">
        <v>10</v>
      </c>
      <c r="U20" s="57" t="s">
        <v>9</v>
      </c>
      <c r="V20" s="57" t="s">
        <v>135</v>
      </c>
    </row>
    <row r="21" spans="1:23">
      <c r="A21" s="28">
        <v>0.12</v>
      </c>
      <c r="D21" s="58" t="s">
        <v>62</v>
      </c>
      <c r="E21" s="58">
        <v>0</v>
      </c>
      <c r="F21" s="58">
        <f>E21*A21</f>
        <v>0</v>
      </c>
      <c r="G21" s="58">
        <v>0</v>
      </c>
      <c r="H21" s="43"/>
      <c r="I21" s="58" t="s">
        <v>62</v>
      </c>
      <c r="J21" s="58">
        <v>3289</v>
      </c>
      <c r="K21" s="58">
        <f>J21*A21</f>
        <v>394.68</v>
      </c>
      <c r="L21" s="58">
        <v>0</v>
      </c>
      <c r="M21" s="43"/>
      <c r="N21" s="58" t="s">
        <v>62</v>
      </c>
      <c r="O21" s="58">
        <v>3860</v>
      </c>
      <c r="P21" s="58">
        <f>O21*A5</f>
        <v>463.2</v>
      </c>
      <c r="Q21" s="58">
        <v>0</v>
      </c>
      <c r="R21" s="43"/>
      <c r="S21" s="58" t="s">
        <v>62</v>
      </c>
      <c r="T21" s="58">
        <v>0</v>
      </c>
      <c r="U21" s="58">
        <f>T21*A5</f>
        <v>0</v>
      </c>
      <c r="V21" s="58">
        <v>0</v>
      </c>
    </row>
    <row r="22" spans="1:23">
      <c r="A22" s="28">
        <v>0.05</v>
      </c>
      <c r="D22" s="58" t="s">
        <v>36</v>
      </c>
      <c r="E22" s="58">
        <v>385</v>
      </c>
      <c r="F22" s="58">
        <f t="shared" ref="F22:F30" si="4">E22*A22</f>
        <v>19.25</v>
      </c>
      <c r="G22" s="58">
        <v>0</v>
      </c>
      <c r="H22" s="43"/>
      <c r="I22" s="58" t="s">
        <v>36</v>
      </c>
      <c r="J22" s="58">
        <v>350</v>
      </c>
      <c r="K22" s="58">
        <f t="shared" ref="K22:K30" si="5">J22*A22</f>
        <v>17.5</v>
      </c>
      <c r="L22" s="58">
        <v>0</v>
      </c>
      <c r="M22" s="43"/>
      <c r="N22" s="58" t="s">
        <v>36</v>
      </c>
      <c r="O22" s="58">
        <v>0</v>
      </c>
      <c r="P22" s="58">
        <f t="shared" ref="P22:P30" si="6">O22*A6</f>
        <v>0</v>
      </c>
      <c r="Q22" s="58">
        <v>0</v>
      </c>
      <c r="R22" s="43"/>
      <c r="S22" s="58" t="s">
        <v>36</v>
      </c>
      <c r="T22" s="58">
        <v>0</v>
      </c>
      <c r="U22" s="58">
        <f t="shared" ref="U22:U30" si="7">T22*A6</f>
        <v>0</v>
      </c>
      <c r="V22" s="58">
        <v>0</v>
      </c>
    </row>
    <row r="23" spans="1:23">
      <c r="A23" s="28">
        <v>0.12</v>
      </c>
      <c r="D23" s="58" t="s">
        <v>29</v>
      </c>
      <c r="E23" s="58">
        <v>40</v>
      </c>
      <c r="F23" s="58">
        <f t="shared" si="4"/>
        <v>4.8</v>
      </c>
      <c r="G23" s="58">
        <v>0</v>
      </c>
      <c r="H23" s="43"/>
      <c r="I23" s="58" t="s">
        <v>29</v>
      </c>
      <c r="J23" s="58">
        <v>75</v>
      </c>
      <c r="K23" s="58">
        <f t="shared" si="5"/>
        <v>9</v>
      </c>
      <c r="L23" s="58">
        <v>0</v>
      </c>
      <c r="M23" s="43"/>
      <c r="N23" s="58" t="s">
        <v>29</v>
      </c>
      <c r="O23" s="58">
        <v>0</v>
      </c>
      <c r="P23" s="58">
        <f t="shared" si="6"/>
        <v>0</v>
      </c>
      <c r="Q23" s="58">
        <v>0</v>
      </c>
      <c r="R23" s="43"/>
      <c r="S23" s="58" t="s">
        <v>29</v>
      </c>
      <c r="T23" s="58">
        <v>0</v>
      </c>
      <c r="U23" s="58">
        <f t="shared" si="7"/>
        <v>0</v>
      </c>
      <c r="V23" s="58">
        <v>0</v>
      </c>
    </row>
    <row r="24" spans="1:23">
      <c r="A24" s="28">
        <v>3.5000000000000003E-2</v>
      </c>
      <c r="D24" s="58" t="s">
        <v>45</v>
      </c>
      <c r="E24" s="58">
        <v>0</v>
      </c>
      <c r="F24" s="58">
        <f t="shared" si="4"/>
        <v>0</v>
      </c>
      <c r="G24" s="58">
        <v>0</v>
      </c>
      <c r="H24" s="43"/>
      <c r="I24" s="58" t="s">
        <v>45</v>
      </c>
      <c r="J24" s="58">
        <v>0</v>
      </c>
      <c r="K24" s="58">
        <f t="shared" si="5"/>
        <v>0</v>
      </c>
      <c r="L24" s="58">
        <v>0</v>
      </c>
      <c r="M24" s="43"/>
      <c r="N24" s="58" t="s">
        <v>45</v>
      </c>
      <c r="O24" s="58">
        <v>0</v>
      </c>
      <c r="P24" s="58">
        <f t="shared" si="6"/>
        <v>0</v>
      </c>
      <c r="Q24" s="58">
        <v>0</v>
      </c>
      <c r="R24" s="43"/>
      <c r="S24" s="58" t="s">
        <v>45</v>
      </c>
      <c r="T24" s="58">
        <v>0</v>
      </c>
      <c r="U24" s="58">
        <f t="shared" si="7"/>
        <v>0</v>
      </c>
      <c r="V24" s="58">
        <v>0</v>
      </c>
    </row>
    <row r="25" spans="1:23">
      <c r="A25" s="28">
        <v>3.5000000000000003E-2</v>
      </c>
      <c r="D25" s="58" t="s">
        <v>25</v>
      </c>
      <c r="E25" s="58">
        <v>0</v>
      </c>
      <c r="F25" s="58">
        <f t="shared" si="4"/>
        <v>0</v>
      </c>
      <c r="G25" s="58">
        <v>0</v>
      </c>
      <c r="H25" s="43"/>
      <c r="I25" s="58" t="s">
        <v>179</v>
      </c>
      <c r="J25" s="58">
        <v>50</v>
      </c>
      <c r="K25" s="58">
        <f t="shared" si="5"/>
        <v>1.7500000000000002</v>
      </c>
      <c r="L25" s="58">
        <v>90</v>
      </c>
      <c r="M25" s="43"/>
      <c r="N25" s="58" t="s">
        <v>25</v>
      </c>
      <c r="O25" s="58">
        <v>0</v>
      </c>
      <c r="P25" s="58">
        <f t="shared" si="6"/>
        <v>0</v>
      </c>
      <c r="Q25" s="58">
        <v>0</v>
      </c>
      <c r="R25" s="43"/>
      <c r="S25" s="58" t="s">
        <v>25</v>
      </c>
      <c r="T25" s="58">
        <v>0</v>
      </c>
      <c r="U25" s="58">
        <f t="shared" si="7"/>
        <v>0</v>
      </c>
      <c r="V25" s="58">
        <v>0</v>
      </c>
    </row>
    <row r="26" spans="1:23">
      <c r="A26" s="28">
        <v>0.05</v>
      </c>
      <c r="D26" s="58" t="s">
        <v>103</v>
      </c>
      <c r="E26" s="58">
        <v>0</v>
      </c>
      <c r="F26" s="58">
        <f t="shared" si="4"/>
        <v>0</v>
      </c>
      <c r="G26" s="58">
        <v>0</v>
      </c>
      <c r="H26" s="43"/>
      <c r="I26" s="58" t="s">
        <v>103</v>
      </c>
      <c r="J26" s="58">
        <v>0</v>
      </c>
      <c r="K26" s="58">
        <f t="shared" si="5"/>
        <v>0</v>
      </c>
      <c r="L26" s="58">
        <v>0</v>
      </c>
      <c r="M26" s="43"/>
      <c r="N26" s="58" t="s">
        <v>103</v>
      </c>
      <c r="O26" s="58">
        <v>0</v>
      </c>
      <c r="P26" s="58">
        <f t="shared" si="6"/>
        <v>0</v>
      </c>
      <c r="Q26" s="58">
        <v>0</v>
      </c>
      <c r="R26" s="43"/>
      <c r="S26" s="58" t="s">
        <v>103</v>
      </c>
      <c r="T26" s="58">
        <v>0</v>
      </c>
      <c r="U26" s="58">
        <f t="shared" si="7"/>
        <v>0</v>
      </c>
      <c r="V26" s="58">
        <v>0</v>
      </c>
    </row>
    <row r="27" spans="1:23">
      <c r="A27" s="28">
        <v>0.05</v>
      </c>
      <c r="D27" s="58" t="s">
        <v>127</v>
      </c>
      <c r="E27" s="58">
        <v>0</v>
      </c>
      <c r="F27" s="58">
        <f t="shared" si="4"/>
        <v>0</v>
      </c>
      <c r="G27" s="58">
        <v>0</v>
      </c>
      <c r="H27" s="43"/>
      <c r="I27" s="58" t="s">
        <v>127</v>
      </c>
      <c r="J27" s="58">
        <v>100</v>
      </c>
      <c r="K27" s="58">
        <f t="shared" si="5"/>
        <v>5</v>
      </c>
      <c r="L27" s="58">
        <v>0</v>
      </c>
      <c r="M27" s="43"/>
      <c r="N27" s="58" t="s">
        <v>127</v>
      </c>
      <c r="O27" s="58">
        <v>0</v>
      </c>
      <c r="P27" s="58">
        <f t="shared" si="6"/>
        <v>0</v>
      </c>
      <c r="Q27" s="58">
        <v>0</v>
      </c>
      <c r="R27" s="43"/>
      <c r="S27" s="58" t="s">
        <v>127</v>
      </c>
      <c r="T27" s="58">
        <v>0</v>
      </c>
      <c r="U27" s="58">
        <f t="shared" si="7"/>
        <v>0</v>
      </c>
      <c r="V27" s="58">
        <v>0</v>
      </c>
    </row>
    <row r="28" spans="1:23">
      <c r="A28" s="28">
        <v>0.05</v>
      </c>
      <c r="D28" s="58" t="s">
        <v>104</v>
      </c>
      <c r="E28" s="58">
        <v>0</v>
      </c>
      <c r="F28" s="58">
        <f t="shared" si="4"/>
        <v>0</v>
      </c>
      <c r="G28" s="58">
        <v>0</v>
      </c>
      <c r="H28" s="43"/>
      <c r="I28" s="58" t="s">
        <v>104</v>
      </c>
      <c r="J28" s="58">
        <v>100</v>
      </c>
      <c r="K28" s="58">
        <f t="shared" si="5"/>
        <v>5</v>
      </c>
      <c r="L28" s="58">
        <v>0</v>
      </c>
      <c r="M28" s="43"/>
      <c r="N28" s="58" t="s">
        <v>104</v>
      </c>
      <c r="O28" s="58">
        <v>0</v>
      </c>
      <c r="P28" s="58">
        <f t="shared" si="6"/>
        <v>0</v>
      </c>
      <c r="Q28" s="58">
        <v>0</v>
      </c>
      <c r="R28" s="43"/>
      <c r="S28" s="58" t="s">
        <v>104</v>
      </c>
      <c r="T28" s="58">
        <v>0</v>
      </c>
      <c r="U28" s="58">
        <f t="shared" si="7"/>
        <v>0</v>
      </c>
      <c r="V28" s="58">
        <v>0</v>
      </c>
    </row>
    <row r="29" spans="1:23">
      <c r="A29" s="28">
        <v>0.05</v>
      </c>
      <c r="D29" s="58" t="s">
        <v>60</v>
      </c>
      <c r="E29" s="58">
        <v>0</v>
      </c>
      <c r="F29" s="58">
        <f t="shared" si="4"/>
        <v>0</v>
      </c>
      <c r="G29" s="58">
        <v>0</v>
      </c>
      <c r="H29" s="43"/>
      <c r="I29" s="58" t="s">
        <v>60</v>
      </c>
      <c r="J29" s="58">
        <v>0</v>
      </c>
      <c r="K29" s="58">
        <f t="shared" si="5"/>
        <v>0</v>
      </c>
      <c r="L29" s="58">
        <v>0</v>
      </c>
      <c r="M29" s="43"/>
      <c r="N29" s="58" t="s">
        <v>60</v>
      </c>
      <c r="O29" s="58">
        <v>0</v>
      </c>
      <c r="P29" s="58">
        <f t="shared" si="6"/>
        <v>0</v>
      </c>
      <c r="Q29" s="58">
        <v>0</v>
      </c>
      <c r="R29" s="43"/>
      <c r="S29" s="58" t="s">
        <v>60</v>
      </c>
      <c r="T29" s="58">
        <v>0</v>
      </c>
      <c r="U29" s="58">
        <f t="shared" si="7"/>
        <v>0</v>
      </c>
      <c r="V29" s="58">
        <v>0</v>
      </c>
    </row>
    <row r="30" spans="1:23">
      <c r="A30" s="28">
        <v>0.12</v>
      </c>
      <c r="D30" s="58" t="s">
        <v>84</v>
      </c>
      <c r="E30" s="58">
        <v>0</v>
      </c>
      <c r="F30" s="58">
        <f t="shared" si="4"/>
        <v>0</v>
      </c>
      <c r="G30" s="58">
        <v>0</v>
      </c>
      <c r="H30" s="43"/>
      <c r="I30" s="58" t="s">
        <v>84</v>
      </c>
      <c r="J30" s="58">
        <v>0</v>
      </c>
      <c r="K30" s="58">
        <f t="shared" si="5"/>
        <v>0</v>
      </c>
      <c r="L30" s="58">
        <v>0</v>
      </c>
      <c r="M30" s="43"/>
      <c r="N30" s="58" t="s">
        <v>84</v>
      </c>
      <c r="O30" s="58">
        <v>0</v>
      </c>
      <c r="P30" s="58">
        <f t="shared" si="6"/>
        <v>0</v>
      </c>
      <c r="Q30" s="58">
        <v>0</v>
      </c>
      <c r="R30" s="43"/>
      <c r="S30" s="58" t="s">
        <v>84</v>
      </c>
      <c r="T30" s="58">
        <v>0</v>
      </c>
      <c r="U30" s="58">
        <f t="shared" si="7"/>
        <v>0</v>
      </c>
      <c r="V30" s="58">
        <v>0</v>
      </c>
    </row>
    <row r="31" spans="1:23">
      <c r="A31" s="28"/>
      <c r="D31" s="59" t="s">
        <v>8</v>
      </c>
      <c r="E31" s="59">
        <f>SUM(E21:E30)</f>
        <v>425</v>
      </c>
      <c r="F31" s="59">
        <f>SUM(F21:F30)</f>
        <v>24.05</v>
      </c>
      <c r="G31" s="59">
        <f>SUM(G21:G30)</f>
        <v>0</v>
      </c>
      <c r="H31" s="47"/>
      <c r="I31" s="59" t="s">
        <v>8</v>
      </c>
      <c r="J31" s="59">
        <f>SUM(J21:J30)</f>
        <v>3964</v>
      </c>
      <c r="K31" s="59">
        <f>SUM(K21:K30)</f>
        <v>432.93</v>
      </c>
      <c r="L31" s="59">
        <f>SUM(L21:L30)</f>
        <v>90</v>
      </c>
      <c r="M31" s="47"/>
      <c r="N31" s="59" t="s">
        <v>8</v>
      </c>
      <c r="O31" s="59">
        <f>SUM(O21:O30)</f>
        <v>3860</v>
      </c>
      <c r="P31" s="59">
        <f>SUM(P21:P30)</f>
        <v>463.2</v>
      </c>
      <c r="Q31" s="59">
        <f>SUM(Q21:Q30)</f>
        <v>0</v>
      </c>
      <c r="R31" s="47"/>
      <c r="S31" s="59" t="s">
        <v>8</v>
      </c>
      <c r="T31" s="59">
        <f>SUM(T21:T30)</f>
        <v>0</v>
      </c>
      <c r="U31" s="59">
        <f>SUM(U21:U30)</f>
        <v>0</v>
      </c>
      <c r="V31" s="59">
        <f>SUM(V21:V30)</f>
        <v>0</v>
      </c>
    </row>
    <row r="32" spans="1:23">
      <c r="A32" s="28"/>
      <c r="D32" s="59" t="s">
        <v>24</v>
      </c>
      <c r="E32" s="118">
        <f>E31-F31-G31</f>
        <v>400.95</v>
      </c>
      <c r="F32" s="118"/>
      <c r="G32" s="118"/>
      <c r="H32" s="49"/>
      <c r="I32" s="59" t="s">
        <v>24</v>
      </c>
      <c r="J32" s="114">
        <f>J31-K31-L31</f>
        <v>3441.07</v>
      </c>
      <c r="K32" s="115"/>
      <c r="L32" s="116"/>
      <c r="M32" s="48"/>
      <c r="N32" s="59" t="s">
        <v>24</v>
      </c>
      <c r="O32" s="114">
        <f>O31-P31-Q31</f>
        <v>3396.8</v>
      </c>
      <c r="P32" s="115"/>
      <c r="Q32" s="116"/>
      <c r="R32" s="48"/>
      <c r="S32" s="59" t="s">
        <v>24</v>
      </c>
      <c r="T32" s="114">
        <f>T31-U31-V31</f>
        <v>0</v>
      </c>
      <c r="U32" s="115"/>
      <c r="V32" s="116"/>
    </row>
    <row r="218" spans="12:15" ht="22.5">
      <c r="L218" s="117" t="s">
        <v>150</v>
      </c>
      <c r="M218" s="117"/>
      <c r="N218" s="117"/>
      <c r="O218" s="117"/>
    </row>
    <row r="219" spans="12:15" ht="20.25">
      <c r="L219" s="56" t="s">
        <v>131</v>
      </c>
      <c r="M219" s="57" t="s">
        <v>10</v>
      </c>
      <c r="N219" s="57" t="s">
        <v>9</v>
      </c>
      <c r="O219" s="57" t="s">
        <v>135</v>
      </c>
    </row>
    <row r="220" spans="12:15">
      <c r="L220" s="58" t="s">
        <v>62</v>
      </c>
      <c r="M220" s="58">
        <v>0</v>
      </c>
      <c r="N220" s="58">
        <f>M220*D220</f>
        <v>0</v>
      </c>
      <c r="O220" s="58">
        <v>0</v>
      </c>
    </row>
    <row r="221" spans="12:15">
      <c r="L221" s="58" t="s">
        <v>36</v>
      </c>
      <c r="M221" s="58">
        <v>0</v>
      </c>
      <c r="N221" s="58">
        <f t="shared" ref="N221:N229" si="8">M221*D221</f>
        <v>0</v>
      </c>
      <c r="O221" s="58">
        <v>0</v>
      </c>
    </row>
    <row r="222" spans="12:15">
      <c r="L222" s="58" t="s">
        <v>29</v>
      </c>
      <c r="M222" s="58">
        <v>0</v>
      </c>
      <c r="N222" s="58">
        <f t="shared" si="8"/>
        <v>0</v>
      </c>
      <c r="O222" s="58">
        <v>0</v>
      </c>
    </row>
    <row r="223" spans="12:15">
      <c r="L223" s="58" t="s">
        <v>45</v>
      </c>
      <c r="M223" s="58">
        <v>0</v>
      </c>
      <c r="N223" s="58">
        <f t="shared" si="8"/>
        <v>0</v>
      </c>
      <c r="O223" s="58">
        <v>0</v>
      </c>
    </row>
    <row r="224" spans="12:15">
      <c r="L224" s="58" t="s">
        <v>25</v>
      </c>
      <c r="M224" s="58">
        <v>0</v>
      </c>
      <c r="N224" s="58">
        <f t="shared" si="8"/>
        <v>0</v>
      </c>
      <c r="O224" s="58">
        <v>0</v>
      </c>
    </row>
    <row r="225" spans="12:15">
      <c r="L225" s="58" t="s">
        <v>103</v>
      </c>
      <c r="M225" s="58">
        <v>0</v>
      </c>
      <c r="N225" s="58">
        <f t="shared" si="8"/>
        <v>0</v>
      </c>
      <c r="O225" s="58">
        <v>0</v>
      </c>
    </row>
    <row r="226" spans="12:15">
      <c r="L226" s="58" t="s">
        <v>127</v>
      </c>
      <c r="M226" s="58">
        <v>0</v>
      </c>
      <c r="N226" s="58">
        <f t="shared" si="8"/>
        <v>0</v>
      </c>
      <c r="O226" s="58">
        <v>0</v>
      </c>
    </row>
    <row r="227" spans="12:15">
      <c r="L227" s="58" t="s">
        <v>104</v>
      </c>
      <c r="M227" s="58">
        <v>1000</v>
      </c>
      <c r="N227" s="58">
        <f t="shared" si="8"/>
        <v>0</v>
      </c>
      <c r="O227" s="58">
        <v>1800</v>
      </c>
    </row>
    <row r="228" spans="12:15">
      <c r="L228" s="58" t="s">
        <v>60</v>
      </c>
      <c r="M228" s="58">
        <v>0</v>
      </c>
      <c r="N228" s="58">
        <f t="shared" si="8"/>
        <v>0</v>
      </c>
      <c r="O228" s="58">
        <v>0</v>
      </c>
    </row>
    <row r="229" spans="12:15">
      <c r="L229" s="58" t="s">
        <v>84</v>
      </c>
      <c r="M229" s="58">
        <v>0</v>
      </c>
      <c r="N229" s="58">
        <f t="shared" si="8"/>
        <v>0</v>
      </c>
      <c r="O229" s="58">
        <v>0</v>
      </c>
    </row>
    <row r="230" spans="12:15">
      <c r="L230" s="59" t="s">
        <v>8</v>
      </c>
      <c r="M230" s="59">
        <f>SUM(M220:M229)</f>
        <v>1000</v>
      </c>
      <c r="N230" s="59">
        <f>SUM(N220:N229)</f>
        <v>0</v>
      </c>
      <c r="O230" s="59">
        <f>SUM(O220:O229)</f>
        <v>1800</v>
      </c>
    </row>
    <row r="231" spans="12:15">
      <c r="L231" s="59" t="s">
        <v>24</v>
      </c>
      <c r="M231" s="114">
        <f>M230-N230-O230</f>
        <v>-800</v>
      </c>
      <c r="N231" s="115"/>
      <c r="O231" s="116"/>
    </row>
  </sheetData>
  <mergeCells count="18">
    <mergeCell ref="D1:G1"/>
    <mergeCell ref="I1:L1"/>
    <mergeCell ref="N1:Q1"/>
    <mergeCell ref="S1:V1"/>
    <mergeCell ref="E14:G14"/>
    <mergeCell ref="J14:L14"/>
    <mergeCell ref="O14:Q14"/>
    <mergeCell ref="T14:V14"/>
    <mergeCell ref="S19:V19"/>
    <mergeCell ref="E32:G32"/>
    <mergeCell ref="J32:L32"/>
    <mergeCell ref="O32:Q32"/>
    <mergeCell ref="T32:V32"/>
    <mergeCell ref="L218:O218"/>
    <mergeCell ref="M231:O231"/>
    <mergeCell ref="D19:G19"/>
    <mergeCell ref="I19:L19"/>
    <mergeCell ref="N19:Q19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workbookViewId="0">
      <selection activeCell="M37" sqref="A1:XFD1048576"/>
    </sheetView>
  </sheetViews>
  <sheetFormatPr defaultRowHeight="13.5"/>
  <cols>
    <col min="1" max="1" width="13" bestFit="1" customWidth="1"/>
    <col min="8" max="8" width="13" bestFit="1" customWidth="1"/>
  </cols>
  <sheetData>
    <row r="1" spans="1:23" ht="22.5">
      <c r="A1" s="66" t="s">
        <v>148</v>
      </c>
      <c r="D1" s="117" t="s">
        <v>149</v>
      </c>
      <c r="E1" s="117"/>
      <c r="F1" s="117"/>
      <c r="G1" s="117"/>
      <c r="H1" s="46"/>
      <c r="I1" s="117" t="s">
        <v>150</v>
      </c>
      <c r="J1" s="117"/>
      <c r="K1" s="117"/>
      <c r="L1" s="117"/>
      <c r="M1" s="45"/>
      <c r="N1" s="111" t="s">
        <v>151</v>
      </c>
      <c r="O1" s="112"/>
      <c r="P1" s="112"/>
      <c r="Q1" s="113"/>
      <c r="R1" s="45"/>
      <c r="S1" s="111" t="s">
        <v>152</v>
      </c>
      <c r="T1" s="112"/>
      <c r="U1" s="112"/>
      <c r="V1" s="113"/>
      <c r="W1" s="41"/>
    </row>
    <row r="2" spans="1:23" ht="20.25">
      <c r="A2" s="52" t="s">
        <v>110</v>
      </c>
      <c r="D2" s="56" t="s">
        <v>131</v>
      </c>
      <c r="E2" s="57" t="s">
        <v>10</v>
      </c>
      <c r="F2" s="57" t="s">
        <v>9</v>
      </c>
      <c r="G2" s="57" t="s">
        <v>135</v>
      </c>
      <c r="H2" s="44"/>
      <c r="I2" s="56" t="s">
        <v>131</v>
      </c>
      <c r="J2" s="57" t="s">
        <v>10</v>
      </c>
      <c r="K2" s="57" t="s">
        <v>9</v>
      </c>
      <c r="L2" s="57" t="s">
        <v>135</v>
      </c>
      <c r="M2" s="44"/>
      <c r="N2" s="56" t="s">
        <v>131</v>
      </c>
      <c r="O2" s="57" t="s">
        <v>10</v>
      </c>
      <c r="P2" s="57" t="s">
        <v>9</v>
      </c>
      <c r="Q2" s="57" t="s">
        <v>135</v>
      </c>
      <c r="R2" s="44"/>
      <c r="S2" s="56" t="s">
        <v>131</v>
      </c>
      <c r="T2" s="57" t="s">
        <v>10</v>
      </c>
      <c r="U2" s="57" t="s">
        <v>9</v>
      </c>
      <c r="V2" s="57" t="s">
        <v>135</v>
      </c>
      <c r="W2" s="64"/>
    </row>
    <row r="3" spans="1:23">
      <c r="A3" s="28">
        <v>0.12</v>
      </c>
      <c r="D3" s="58" t="s">
        <v>62</v>
      </c>
      <c r="E3" s="58">
        <v>2485</v>
      </c>
      <c r="F3" s="58">
        <f>E3*A3</f>
        <v>298.2</v>
      </c>
      <c r="G3" s="58">
        <v>4730</v>
      </c>
      <c r="H3" s="43"/>
      <c r="I3" s="58" t="s">
        <v>62</v>
      </c>
      <c r="J3" s="58">
        <v>2088</v>
      </c>
      <c r="K3" s="58">
        <f>J3*A3</f>
        <v>250.56</v>
      </c>
      <c r="L3" s="58">
        <v>1720</v>
      </c>
      <c r="M3" s="43"/>
      <c r="N3" s="58" t="s">
        <v>62</v>
      </c>
      <c r="O3" s="58">
        <v>3382</v>
      </c>
      <c r="P3" s="58">
        <f>O3*A3</f>
        <v>405.84</v>
      </c>
      <c r="Q3" s="58">
        <v>860</v>
      </c>
      <c r="R3" s="43"/>
      <c r="S3" s="58" t="s">
        <v>62</v>
      </c>
      <c r="T3" s="58">
        <v>0</v>
      </c>
      <c r="U3" s="58">
        <f>T3*A3</f>
        <v>0</v>
      </c>
      <c r="V3" s="58">
        <v>0</v>
      </c>
    </row>
    <row r="4" spans="1:23">
      <c r="A4" s="28">
        <v>0.05</v>
      </c>
      <c r="D4" s="58" t="s">
        <v>36</v>
      </c>
      <c r="E4" s="58">
        <v>300</v>
      </c>
      <c r="F4" s="58">
        <f t="shared" ref="F4:F12" si="0">E4*A4</f>
        <v>15</v>
      </c>
      <c r="G4" s="58">
        <v>200</v>
      </c>
      <c r="H4" s="43"/>
      <c r="I4" s="58" t="s">
        <v>36</v>
      </c>
      <c r="J4" s="58">
        <v>150</v>
      </c>
      <c r="K4" s="58">
        <f t="shared" ref="K4:K12" si="1">J4*A4</f>
        <v>7.5</v>
      </c>
      <c r="L4" s="58">
        <v>0</v>
      </c>
      <c r="M4" s="43"/>
      <c r="N4" s="58" t="s">
        <v>36</v>
      </c>
      <c r="O4" s="58">
        <v>110</v>
      </c>
      <c r="P4" s="58">
        <f t="shared" ref="P4:P12" si="2">O4*A4</f>
        <v>5.5</v>
      </c>
      <c r="Q4" s="58">
        <v>500</v>
      </c>
      <c r="R4" s="43"/>
      <c r="S4" s="58" t="s">
        <v>36</v>
      </c>
      <c r="T4" s="58">
        <v>160</v>
      </c>
      <c r="U4" s="58">
        <f t="shared" ref="U4:U12" si="3">T4*A4</f>
        <v>8</v>
      </c>
      <c r="V4" s="58">
        <v>0</v>
      </c>
    </row>
    <row r="5" spans="1:23">
      <c r="A5" s="28">
        <v>0.12</v>
      </c>
      <c r="D5" s="58" t="s">
        <v>29</v>
      </c>
      <c r="E5" s="58">
        <v>410</v>
      </c>
      <c r="F5" s="58">
        <f t="shared" si="0"/>
        <v>49.199999999999996</v>
      </c>
      <c r="G5" s="58">
        <v>600</v>
      </c>
      <c r="H5" s="43"/>
      <c r="I5" s="58" t="s">
        <v>29</v>
      </c>
      <c r="J5" s="58">
        <v>0</v>
      </c>
      <c r="K5" s="58">
        <f t="shared" si="1"/>
        <v>0</v>
      </c>
      <c r="L5" s="58">
        <v>0</v>
      </c>
      <c r="M5" s="43"/>
      <c r="N5" s="58" t="s">
        <v>29</v>
      </c>
      <c r="O5" s="58">
        <v>0</v>
      </c>
      <c r="P5" s="58">
        <f t="shared" si="2"/>
        <v>0</v>
      </c>
      <c r="Q5" s="58">
        <v>0</v>
      </c>
      <c r="R5" s="43"/>
      <c r="S5" s="58" t="s">
        <v>29</v>
      </c>
      <c r="T5" s="58">
        <v>0</v>
      </c>
      <c r="U5" s="58">
        <f t="shared" si="3"/>
        <v>0</v>
      </c>
      <c r="V5" s="58">
        <v>0</v>
      </c>
    </row>
    <row r="6" spans="1:23">
      <c r="A6" s="28">
        <v>3.5000000000000003E-2</v>
      </c>
      <c r="D6" s="58" t="s">
        <v>45</v>
      </c>
      <c r="E6" s="58">
        <v>0</v>
      </c>
      <c r="F6" s="58">
        <f t="shared" si="0"/>
        <v>0</v>
      </c>
      <c r="G6" s="58">
        <v>0</v>
      </c>
      <c r="H6" s="43"/>
      <c r="I6" s="58" t="s">
        <v>45</v>
      </c>
      <c r="J6" s="58">
        <v>0</v>
      </c>
      <c r="K6" s="58">
        <f t="shared" si="1"/>
        <v>0</v>
      </c>
      <c r="L6" s="58">
        <v>0</v>
      </c>
      <c r="M6" s="43"/>
      <c r="N6" s="58" t="s">
        <v>45</v>
      </c>
      <c r="O6" s="58">
        <v>0</v>
      </c>
      <c r="P6" s="58">
        <f t="shared" si="2"/>
        <v>0</v>
      </c>
      <c r="Q6" s="58">
        <v>0</v>
      </c>
      <c r="R6" s="43"/>
      <c r="S6" s="58" t="s">
        <v>45</v>
      </c>
      <c r="T6" s="58">
        <v>0</v>
      </c>
      <c r="U6" s="58">
        <f t="shared" si="3"/>
        <v>0</v>
      </c>
      <c r="V6" s="58">
        <v>0</v>
      </c>
    </row>
    <row r="7" spans="1:23">
      <c r="A7" s="28">
        <v>3.5000000000000003E-2</v>
      </c>
      <c r="D7" s="58" t="s">
        <v>25</v>
      </c>
      <c r="E7" s="58">
        <v>200</v>
      </c>
      <c r="F7" s="58">
        <f t="shared" si="0"/>
        <v>7.0000000000000009</v>
      </c>
      <c r="G7" s="58">
        <v>360</v>
      </c>
      <c r="H7" s="43"/>
      <c r="I7" s="58" t="s">
        <v>25</v>
      </c>
      <c r="J7" s="58">
        <v>0</v>
      </c>
      <c r="K7" s="58">
        <f t="shared" si="1"/>
        <v>0</v>
      </c>
      <c r="L7" s="58">
        <v>0</v>
      </c>
      <c r="M7" s="43"/>
      <c r="N7" s="58" t="s">
        <v>25</v>
      </c>
      <c r="O7" s="58">
        <v>0</v>
      </c>
      <c r="P7" s="58">
        <f t="shared" si="2"/>
        <v>0</v>
      </c>
      <c r="Q7" s="58">
        <v>0</v>
      </c>
      <c r="R7" s="43"/>
      <c r="S7" s="58" t="s">
        <v>25</v>
      </c>
      <c r="T7" s="58">
        <v>0</v>
      </c>
      <c r="U7" s="58">
        <f t="shared" si="3"/>
        <v>0</v>
      </c>
      <c r="V7" s="58">
        <v>0</v>
      </c>
    </row>
    <row r="8" spans="1:23">
      <c r="A8" s="28">
        <v>0.05</v>
      </c>
      <c r="D8" s="58" t="s">
        <v>103</v>
      </c>
      <c r="E8" s="58">
        <v>0</v>
      </c>
      <c r="F8" s="58">
        <f t="shared" si="0"/>
        <v>0</v>
      </c>
      <c r="G8" s="58">
        <v>0</v>
      </c>
      <c r="H8" s="43"/>
      <c r="I8" s="58" t="s">
        <v>103</v>
      </c>
      <c r="J8" s="58">
        <v>0</v>
      </c>
      <c r="K8" s="58">
        <f t="shared" si="1"/>
        <v>0</v>
      </c>
      <c r="L8" s="58">
        <v>0</v>
      </c>
      <c r="M8" s="43"/>
      <c r="N8" s="58" t="s">
        <v>103</v>
      </c>
      <c r="O8" s="58">
        <v>0</v>
      </c>
      <c r="P8" s="58">
        <f t="shared" si="2"/>
        <v>0</v>
      </c>
      <c r="Q8" s="58">
        <v>0</v>
      </c>
      <c r="R8" s="43"/>
      <c r="S8" s="58" t="s">
        <v>103</v>
      </c>
      <c r="T8" s="58">
        <v>0</v>
      </c>
      <c r="U8" s="58">
        <f t="shared" si="3"/>
        <v>0</v>
      </c>
      <c r="V8" s="58">
        <v>0</v>
      </c>
    </row>
    <row r="9" spans="1:23">
      <c r="A9" s="28">
        <v>0.05</v>
      </c>
      <c r="D9" s="58" t="s">
        <v>127</v>
      </c>
      <c r="E9" s="58">
        <v>0</v>
      </c>
      <c r="F9" s="58">
        <f t="shared" si="0"/>
        <v>0</v>
      </c>
      <c r="G9" s="58">
        <v>0</v>
      </c>
      <c r="H9" s="43"/>
      <c r="I9" s="58" t="s">
        <v>127</v>
      </c>
      <c r="J9" s="58">
        <v>100</v>
      </c>
      <c r="K9" s="58">
        <f t="shared" si="1"/>
        <v>5</v>
      </c>
      <c r="L9" s="58">
        <v>180</v>
      </c>
      <c r="M9" s="43"/>
      <c r="N9" s="58" t="s">
        <v>127</v>
      </c>
      <c r="O9" s="58">
        <v>0</v>
      </c>
      <c r="P9" s="58">
        <f t="shared" si="2"/>
        <v>0</v>
      </c>
      <c r="Q9" s="58">
        <v>0</v>
      </c>
      <c r="R9" s="43"/>
      <c r="S9" s="58" t="s">
        <v>127</v>
      </c>
      <c r="T9" s="58">
        <v>0</v>
      </c>
      <c r="U9" s="58">
        <f t="shared" si="3"/>
        <v>0</v>
      </c>
      <c r="V9" s="58">
        <v>0</v>
      </c>
    </row>
    <row r="10" spans="1:23">
      <c r="A10" s="28">
        <v>0.05</v>
      </c>
      <c r="D10" s="58" t="s">
        <v>104</v>
      </c>
      <c r="E10" s="58">
        <v>1000</v>
      </c>
      <c r="F10" s="58">
        <f t="shared" si="0"/>
        <v>50</v>
      </c>
      <c r="G10" s="58">
        <v>1800</v>
      </c>
      <c r="H10" s="43"/>
      <c r="I10" s="58" t="s">
        <v>104</v>
      </c>
      <c r="J10" s="58">
        <v>0</v>
      </c>
      <c r="K10" s="58">
        <f t="shared" si="1"/>
        <v>0</v>
      </c>
      <c r="L10" s="58">
        <v>0</v>
      </c>
      <c r="M10" s="43"/>
      <c r="N10" s="58" t="s">
        <v>104</v>
      </c>
      <c r="O10" s="58">
        <v>500</v>
      </c>
      <c r="P10" s="58">
        <f t="shared" si="2"/>
        <v>25</v>
      </c>
      <c r="Q10" s="58">
        <v>900</v>
      </c>
      <c r="R10" s="43"/>
      <c r="S10" s="58" t="s">
        <v>104</v>
      </c>
      <c r="T10" s="58">
        <v>0</v>
      </c>
      <c r="U10" s="58">
        <f t="shared" si="3"/>
        <v>0</v>
      </c>
      <c r="V10" s="58">
        <v>0</v>
      </c>
    </row>
    <row r="11" spans="1:23">
      <c r="A11" s="28">
        <v>0.05</v>
      </c>
      <c r="D11" s="58" t="s">
        <v>60</v>
      </c>
      <c r="E11" s="58">
        <v>0</v>
      </c>
      <c r="F11" s="58">
        <f t="shared" si="0"/>
        <v>0</v>
      </c>
      <c r="G11" s="58">
        <v>0</v>
      </c>
      <c r="H11" s="43"/>
      <c r="I11" s="58" t="s">
        <v>60</v>
      </c>
      <c r="J11" s="58">
        <v>0</v>
      </c>
      <c r="K11" s="58">
        <f t="shared" si="1"/>
        <v>0</v>
      </c>
      <c r="L11" s="58">
        <v>0</v>
      </c>
      <c r="M11" s="43"/>
      <c r="N11" s="58" t="s">
        <v>60</v>
      </c>
      <c r="O11" s="58">
        <v>0</v>
      </c>
      <c r="P11" s="58">
        <f t="shared" si="2"/>
        <v>0</v>
      </c>
      <c r="Q11" s="58">
        <v>0</v>
      </c>
      <c r="R11" s="43"/>
      <c r="S11" s="58" t="s">
        <v>60</v>
      </c>
      <c r="T11" s="58">
        <v>0</v>
      </c>
      <c r="U11" s="58">
        <f t="shared" si="3"/>
        <v>0</v>
      </c>
      <c r="V11" s="58">
        <v>0</v>
      </c>
    </row>
    <row r="12" spans="1:23">
      <c r="A12" s="28">
        <v>0.12</v>
      </c>
      <c r="D12" s="58" t="s">
        <v>84</v>
      </c>
      <c r="E12" s="58">
        <v>0</v>
      </c>
      <c r="F12" s="58">
        <f t="shared" si="0"/>
        <v>0</v>
      </c>
      <c r="G12" s="58">
        <v>0</v>
      </c>
      <c r="H12" s="43"/>
      <c r="I12" s="58" t="s">
        <v>84</v>
      </c>
      <c r="J12" s="58">
        <v>0</v>
      </c>
      <c r="K12" s="58">
        <f t="shared" si="1"/>
        <v>0</v>
      </c>
      <c r="L12" s="58">
        <v>0</v>
      </c>
      <c r="M12" s="43"/>
      <c r="N12" s="58" t="s">
        <v>84</v>
      </c>
      <c r="O12" s="58">
        <v>0</v>
      </c>
      <c r="P12" s="58">
        <f t="shared" si="2"/>
        <v>0</v>
      </c>
      <c r="Q12" s="58">
        <v>0</v>
      </c>
      <c r="R12" s="43"/>
      <c r="S12" s="58" t="s">
        <v>84</v>
      </c>
      <c r="T12" s="58">
        <v>0</v>
      </c>
      <c r="U12" s="58">
        <f t="shared" si="3"/>
        <v>0</v>
      </c>
      <c r="V12" s="58">
        <v>0</v>
      </c>
    </row>
    <row r="13" spans="1:23">
      <c r="A13" s="28"/>
      <c r="D13" s="59" t="s">
        <v>8</v>
      </c>
      <c r="E13" s="59">
        <f>SUM(E3:E12)</f>
        <v>4395</v>
      </c>
      <c r="F13" s="59">
        <f>SUM(F3:F12)</f>
        <v>419.4</v>
      </c>
      <c r="G13" s="59">
        <f>SUM(G3:G12)</f>
        <v>7690</v>
      </c>
      <c r="H13" s="47"/>
      <c r="I13" s="59" t="s">
        <v>8</v>
      </c>
      <c r="J13" s="59">
        <f>SUM(J3:J12)</f>
        <v>2338</v>
      </c>
      <c r="K13" s="59">
        <f>SUM(K3:K12)</f>
        <v>263.06</v>
      </c>
      <c r="L13" s="59">
        <f>SUM(L3:L12)</f>
        <v>1900</v>
      </c>
      <c r="M13" s="47"/>
      <c r="N13" s="59" t="s">
        <v>8</v>
      </c>
      <c r="O13" s="59">
        <f>SUM(O3:O12)</f>
        <v>3992</v>
      </c>
      <c r="P13" s="59">
        <f>SUM(P3:P12)</f>
        <v>436.34</v>
      </c>
      <c r="Q13" s="59">
        <f>SUM(Q3:Q12)</f>
        <v>2260</v>
      </c>
      <c r="R13" s="47"/>
      <c r="S13" s="59" t="s">
        <v>8</v>
      </c>
      <c r="T13" s="59">
        <f>SUM(T3:T12)</f>
        <v>160</v>
      </c>
      <c r="U13" s="59">
        <f>SUM(U3:U12)</f>
        <v>8</v>
      </c>
      <c r="V13" s="59">
        <f>SUM(V3:V12)</f>
        <v>0</v>
      </c>
    </row>
    <row r="14" spans="1:23">
      <c r="A14" s="28"/>
      <c r="D14" s="59" t="s">
        <v>24</v>
      </c>
      <c r="E14" s="118">
        <f>E13-F13-G13</f>
        <v>-3714.4</v>
      </c>
      <c r="F14" s="118"/>
      <c r="G14" s="118"/>
      <c r="H14" s="49"/>
      <c r="I14" s="59" t="s">
        <v>24</v>
      </c>
      <c r="J14" s="114">
        <f>J13-K13-L13</f>
        <v>174.94000000000005</v>
      </c>
      <c r="K14" s="115"/>
      <c r="L14" s="116"/>
      <c r="M14" s="48"/>
      <c r="N14" s="59" t="s">
        <v>24</v>
      </c>
      <c r="O14" s="114">
        <f>O13-P13-Q13</f>
        <v>1295.6599999999999</v>
      </c>
      <c r="P14" s="115"/>
      <c r="Q14" s="116"/>
      <c r="R14" s="48"/>
      <c r="S14" s="59" t="s">
        <v>24</v>
      </c>
      <c r="T14" s="114">
        <f>T13-U13-V13</f>
        <v>152</v>
      </c>
      <c r="U14" s="115"/>
      <c r="V14" s="116"/>
    </row>
    <row r="15" spans="1:23">
      <c r="A15" s="28"/>
    </row>
    <row r="16" spans="1:23">
      <c r="A16" s="28"/>
      <c r="D16" s="43"/>
      <c r="E16" s="43"/>
      <c r="F16" s="43"/>
      <c r="G16" s="43"/>
      <c r="H16" s="43"/>
      <c r="S16" s="43"/>
      <c r="T16" s="43"/>
      <c r="U16" s="43"/>
      <c r="V16" s="43"/>
      <c r="W16" s="43"/>
    </row>
    <row r="17" spans="1:23">
      <c r="A17" s="28"/>
      <c r="D17" s="43"/>
      <c r="E17" s="43"/>
      <c r="F17" s="43"/>
      <c r="G17" s="43"/>
      <c r="H17" s="43"/>
      <c r="S17" s="43"/>
      <c r="T17" s="43"/>
      <c r="U17" s="43"/>
      <c r="V17" s="43"/>
      <c r="W17" s="43"/>
    </row>
    <row r="18" spans="1:23">
      <c r="A18" s="28"/>
      <c r="D18" s="43"/>
      <c r="E18" s="43"/>
      <c r="F18" s="43"/>
      <c r="G18" s="43"/>
      <c r="H18" s="43"/>
      <c r="S18" s="43"/>
      <c r="T18" s="43"/>
      <c r="U18" s="43"/>
      <c r="V18" s="43"/>
      <c r="W18" s="43"/>
    </row>
    <row r="19" spans="1:23" ht="22.5">
      <c r="A19" s="66" t="s">
        <v>148</v>
      </c>
      <c r="D19" s="117" t="s">
        <v>153</v>
      </c>
      <c r="E19" s="117"/>
      <c r="F19" s="117"/>
      <c r="G19" s="117"/>
      <c r="H19" s="46"/>
      <c r="I19" s="117" t="s">
        <v>154</v>
      </c>
      <c r="J19" s="117"/>
      <c r="K19" s="117"/>
      <c r="L19" s="117"/>
      <c r="M19" s="45"/>
      <c r="N19" s="111" t="s">
        <v>155</v>
      </c>
      <c r="O19" s="112"/>
      <c r="P19" s="112"/>
      <c r="Q19" s="113"/>
      <c r="R19" s="45"/>
      <c r="S19" s="111" t="s">
        <v>156</v>
      </c>
      <c r="T19" s="112"/>
      <c r="U19" s="112"/>
      <c r="V19" s="113"/>
    </row>
    <row r="20" spans="1:23" ht="20.25">
      <c r="A20" s="52" t="s">
        <v>110</v>
      </c>
      <c r="D20" s="56" t="s">
        <v>131</v>
      </c>
      <c r="E20" s="57" t="s">
        <v>10</v>
      </c>
      <c r="F20" s="57" t="s">
        <v>9</v>
      </c>
      <c r="G20" s="57" t="s">
        <v>135</v>
      </c>
      <c r="H20" s="44"/>
      <c r="I20" s="56" t="s">
        <v>131</v>
      </c>
      <c r="J20" s="57" t="s">
        <v>10</v>
      </c>
      <c r="K20" s="57" t="s">
        <v>9</v>
      </c>
      <c r="L20" s="57" t="s">
        <v>135</v>
      </c>
      <c r="M20" s="44"/>
      <c r="N20" s="56" t="s">
        <v>131</v>
      </c>
      <c r="O20" s="57" t="s">
        <v>10</v>
      </c>
      <c r="P20" s="57" t="s">
        <v>9</v>
      </c>
      <c r="Q20" s="57" t="s">
        <v>135</v>
      </c>
      <c r="R20" s="44"/>
      <c r="S20" s="56" t="s">
        <v>131</v>
      </c>
      <c r="T20" s="57" t="s">
        <v>10</v>
      </c>
      <c r="U20" s="57" t="s">
        <v>9</v>
      </c>
      <c r="V20" s="57" t="s">
        <v>135</v>
      </c>
    </row>
    <row r="21" spans="1:23">
      <c r="A21" s="28">
        <v>0.12</v>
      </c>
      <c r="D21" s="58" t="s">
        <v>62</v>
      </c>
      <c r="E21" s="58">
        <v>2034</v>
      </c>
      <c r="F21" s="58">
        <f>E21*A21</f>
        <v>244.07999999999998</v>
      </c>
      <c r="G21" s="58">
        <v>2150</v>
      </c>
      <c r="H21" s="43"/>
      <c r="I21" s="58" t="s">
        <v>62</v>
      </c>
      <c r="J21" s="58">
        <v>0</v>
      </c>
      <c r="K21" s="58">
        <f>J21*A21</f>
        <v>0</v>
      </c>
      <c r="L21" s="58">
        <v>0</v>
      </c>
      <c r="M21" s="43"/>
      <c r="N21" s="58" t="s">
        <v>62</v>
      </c>
      <c r="O21" s="58">
        <v>0</v>
      </c>
      <c r="P21" s="58">
        <f>O21*A5</f>
        <v>0</v>
      </c>
      <c r="Q21" s="58">
        <v>0</v>
      </c>
      <c r="R21" s="43"/>
      <c r="S21" s="58" t="s">
        <v>62</v>
      </c>
      <c r="T21" s="58">
        <v>0</v>
      </c>
      <c r="U21" s="58">
        <f>T21*A21</f>
        <v>0</v>
      </c>
      <c r="V21" s="58">
        <v>0</v>
      </c>
    </row>
    <row r="22" spans="1:23">
      <c r="A22" s="28">
        <v>0.05</v>
      </c>
      <c r="D22" s="58" t="s">
        <v>36</v>
      </c>
      <c r="E22" s="58">
        <v>0</v>
      </c>
      <c r="F22" s="58">
        <f t="shared" ref="F22:F30" si="4">E22*A22</f>
        <v>0</v>
      </c>
      <c r="G22" s="58">
        <v>0</v>
      </c>
      <c r="H22" s="43"/>
      <c r="I22" s="58" t="s">
        <v>36</v>
      </c>
      <c r="J22" s="58">
        <v>0</v>
      </c>
      <c r="K22" s="58">
        <f t="shared" ref="K22:K30" si="5">J22*A22</f>
        <v>0</v>
      </c>
      <c r="L22" s="58">
        <v>0</v>
      </c>
      <c r="M22" s="43"/>
      <c r="N22" s="58" t="s">
        <v>36</v>
      </c>
      <c r="O22" s="58">
        <v>0</v>
      </c>
      <c r="P22" s="58">
        <f t="shared" ref="P22:P30" si="6">O22*A6</f>
        <v>0</v>
      </c>
      <c r="Q22" s="58">
        <v>0</v>
      </c>
      <c r="R22" s="43"/>
      <c r="S22" s="58" t="s">
        <v>36</v>
      </c>
      <c r="T22" s="58">
        <v>0</v>
      </c>
      <c r="U22" s="58">
        <f t="shared" ref="U22:U30" si="7">T22*A22</f>
        <v>0</v>
      </c>
      <c r="V22" s="58">
        <v>0</v>
      </c>
    </row>
    <row r="23" spans="1:23">
      <c r="A23" s="28">
        <v>0.12</v>
      </c>
      <c r="D23" s="58" t="s">
        <v>29</v>
      </c>
      <c r="E23" s="58">
        <v>0</v>
      </c>
      <c r="F23" s="58">
        <f t="shared" si="4"/>
        <v>0</v>
      </c>
      <c r="G23" s="58">
        <v>0</v>
      </c>
      <c r="H23" s="43"/>
      <c r="I23" s="58" t="s">
        <v>29</v>
      </c>
      <c r="J23" s="58">
        <v>0</v>
      </c>
      <c r="K23" s="58">
        <f t="shared" si="5"/>
        <v>0</v>
      </c>
      <c r="L23" s="58">
        <v>0</v>
      </c>
      <c r="M23" s="43"/>
      <c r="N23" s="58" t="s">
        <v>29</v>
      </c>
      <c r="O23" s="58">
        <v>0</v>
      </c>
      <c r="P23" s="58">
        <f t="shared" si="6"/>
        <v>0</v>
      </c>
      <c r="Q23" s="58">
        <v>0</v>
      </c>
      <c r="R23" s="43"/>
      <c r="S23" s="58" t="s">
        <v>29</v>
      </c>
      <c r="T23" s="58">
        <v>0</v>
      </c>
      <c r="U23" s="58">
        <f t="shared" si="7"/>
        <v>0</v>
      </c>
      <c r="V23" s="58">
        <v>0</v>
      </c>
    </row>
    <row r="24" spans="1:23">
      <c r="A24" s="28">
        <v>3.5000000000000003E-2</v>
      </c>
      <c r="D24" s="58" t="s">
        <v>45</v>
      </c>
      <c r="E24" s="58">
        <v>0</v>
      </c>
      <c r="F24" s="58">
        <f t="shared" si="4"/>
        <v>0</v>
      </c>
      <c r="G24" s="58">
        <v>0</v>
      </c>
      <c r="H24" s="43"/>
      <c r="I24" s="58" t="s">
        <v>45</v>
      </c>
      <c r="J24" s="58">
        <v>0</v>
      </c>
      <c r="K24" s="58">
        <f t="shared" si="5"/>
        <v>0</v>
      </c>
      <c r="L24" s="58">
        <v>0</v>
      </c>
      <c r="M24" s="43"/>
      <c r="N24" s="58" t="s">
        <v>45</v>
      </c>
      <c r="O24" s="58">
        <v>0</v>
      </c>
      <c r="P24" s="58">
        <f t="shared" si="6"/>
        <v>0</v>
      </c>
      <c r="Q24" s="58">
        <v>0</v>
      </c>
      <c r="R24" s="43"/>
      <c r="S24" s="58" t="s">
        <v>45</v>
      </c>
      <c r="T24" s="58">
        <v>0</v>
      </c>
      <c r="U24" s="58">
        <f t="shared" si="7"/>
        <v>0</v>
      </c>
      <c r="V24" s="58">
        <v>0</v>
      </c>
    </row>
    <row r="25" spans="1:23">
      <c r="A25" s="28">
        <v>3.5000000000000003E-2</v>
      </c>
      <c r="D25" s="58" t="s">
        <v>25</v>
      </c>
      <c r="E25" s="58">
        <v>0</v>
      </c>
      <c r="F25" s="58">
        <f t="shared" si="4"/>
        <v>0</v>
      </c>
      <c r="G25" s="58">
        <v>0</v>
      </c>
      <c r="H25" s="43"/>
      <c r="I25" s="58" t="s">
        <v>25</v>
      </c>
      <c r="J25" s="58">
        <v>0</v>
      </c>
      <c r="K25" s="58">
        <f t="shared" si="5"/>
        <v>0</v>
      </c>
      <c r="L25" s="58">
        <v>0</v>
      </c>
      <c r="M25" s="43"/>
      <c r="N25" s="58" t="s">
        <v>25</v>
      </c>
      <c r="O25" s="58">
        <v>0</v>
      </c>
      <c r="P25" s="58">
        <f t="shared" si="6"/>
        <v>0</v>
      </c>
      <c r="Q25" s="58">
        <v>0</v>
      </c>
      <c r="R25" s="43"/>
      <c r="S25" s="58" t="s">
        <v>25</v>
      </c>
      <c r="T25" s="58">
        <v>0</v>
      </c>
      <c r="U25" s="58">
        <f t="shared" si="7"/>
        <v>0</v>
      </c>
      <c r="V25" s="58">
        <v>0</v>
      </c>
    </row>
    <row r="26" spans="1:23">
      <c r="A26" s="28">
        <v>0.05</v>
      </c>
      <c r="D26" s="58" t="s">
        <v>103</v>
      </c>
      <c r="E26" s="58">
        <v>0</v>
      </c>
      <c r="F26" s="58">
        <f t="shared" si="4"/>
        <v>0</v>
      </c>
      <c r="G26" s="58">
        <v>0</v>
      </c>
      <c r="H26" s="43"/>
      <c r="I26" s="58" t="s">
        <v>103</v>
      </c>
      <c r="J26" s="58">
        <v>0</v>
      </c>
      <c r="K26" s="58">
        <f t="shared" si="5"/>
        <v>0</v>
      </c>
      <c r="L26" s="58">
        <v>0</v>
      </c>
      <c r="M26" s="43"/>
      <c r="N26" s="58" t="s">
        <v>103</v>
      </c>
      <c r="O26" s="58">
        <v>0</v>
      </c>
      <c r="P26" s="58">
        <f t="shared" si="6"/>
        <v>0</v>
      </c>
      <c r="Q26" s="58">
        <v>0</v>
      </c>
      <c r="R26" s="43"/>
      <c r="S26" s="58" t="s">
        <v>103</v>
      </c>
      <c r="T26" s="58">
        <v>0</v>
      </c>
      <c r="U26" s="58">
        <f t="shared" si="7"/>
        <v>0</v>
      </c>
      <c r="V26" s="58">
        <v>0</v>
      </c>
    </row>
    <row r="27" spans="1:23">
      <c r="A27" s="28">
        <v>0.05</v>
      </c>
      <c r="D27" s="58" t="s">
        <v>127</v>
      </c>
      <c r="E27" s="58">
        <v>0</v>
      </c>
      <c r="F27" s="58">
        <f t="shared" si="4"/>
        <v>0</v>
      </c>
      <c r="G27" s="58">
        <v>0</v>
      </c>
      <c r="H27" s="43"/>
      <c r="I27" s="58" t="s">
        <v>127</v>
      </c>
      <c r="J27" s="58">
        <v>0</v>
      </c>
      <c r="K27" s="58">
        <f t="shared" si="5"/>
        <v>0</v>
      </c>
      <c r="L27" s="58">
        <v>0</v>
      </c>
      <c r="M27" s="43"/>
      <c r="N27" s="58" t="s">
        <v>127</v>
      </c>
      <c r="O27" s="58">
        <v>0</v>
      </c>
      <c r="P27" s="58">
        <f t="shared" si="6"/>
        <v>0</v>
      </c>
      <c r="Q27" s="58">
        <v>0</v>
      </c>
      <c r="R27" s="43"/>
      <c r="S27" s="58" t="s">
        <v>127</v>
      </c>
      <c r="T27" s="58">
        <v>0</v>
      </c>
      <c r="U27" s="58">
        <f t="shared" si="7"/>
        <v>0</v>
      </c>
      <c r="V27" s="58">
        <v>0</v>
      </c>
    </row>
    <row r="28" spans="1:23">
      <c r="A28" s="28">
        <v>0.05</v>
      </c>
      <c r="D28" s="58" t="s">
        <v>104</v>
      </c>
      <c r="E28" s="58">
        <v>200</v>
      </c>
      <c r="F28" s="58">
        <f t="shared" si="4"/>
        <v>10</v>
      </c>
      <c r="G28" s="58">
        <v>0</v>
      </c>
      <c r="H28" s="43"/>
      <c r="I28" s="58" t="s">
        <v>104</v>
      </c>
      <c r="J28" s="58">
        <v>0</v>
      </c>
      <c r="K28" s="58">
        <f t="shared" si="5"/>
        <v>0</v>
      </c>
      <c r="L28" s="58">
        <v>0</v>
      </c>
      <c r="M28" s="43"/>
      <c r="N28" s="58" t="s">
        <v>104</v>
      </c>
      <c r="O28" s="58">
        <v>0</v>
      </c>
      <c r="P28" s="58">
        <f t="shared" si="6"/>
        <v>0</v>
      </c>
      <c r="Q28" s="58">
        <v>0</v>
      </c>
      <c r="R28" s="43"/>
      <c r="S28" s="58" t="s">
        <v>104</v>
      </c>
      <c r="T28" s="58">
        <v>0</v>
      </c>
      <c r="U28" s="58">
        <f t="shared" si="7"/>
        <v>0</v>
      </c>
      <c r="V28" s="58">
        <v>0</v>
      </c>
    </row>
    <row r="29" spans="1:23">
      <c r="A29" s="28">
        <v>0.05</v>
      </c>
      <c r="D29" s="58" t="s">
        <v>60</v>
      </c>
      <c r="E29" s="58">
        <v>0</v>
      </c>
      <c r="F29" s="58">
        <f t="shared" si="4"/>
        <v>0</v>
      </c>
      <c r="G29" s="58">
        <v>0</v>
      </c>
      <c r="H29" s="43"/>
      <c r="I29" s="58" t="s">
        <v>60</v>
      </c>
      <c r="J29" s="58">
        <v>0</v>
      </c>
      <c r="K29" s="58">
        <f t="shared" si="5"/>
        <v>0</v>
      </c>
      <c r="L29" s="58">
        <v>0</v>
      </c>
      <c r="M29" s="43"/>
      <c r="N29" s="58" t="s">
        <v>60</v>
      </c>
      <c r="O29" s="58">
        <v>0</v>
      </c>
      <c r="P29" s="58">
        <f t="shared" si="6"/>
        <v>0</v>
      </c>
      <c r="Q29" s="58">
        <v>0</v>
      </c>
      <c r="R29" s="43"/>
      <c r="S29" s="58" t="s">
        <v>60</v>
      </c>
      <c r="T29" s="58">
        <v>0</v>
      </c>
      <c r="U29" s="58">
        <f t="shared" si="7"/>
        <v>0</v>
      </c>
      <c r="V29" s="58">
        <v>0</v>
      </c>
    </row>
    <row r="30" spans="1:23">
      <c r="A30" s="28">
        <v>0.12</v>
      </c>
      <c r="D30" s="58" t="s">
        <v>84</v>
      </c>
      <c r="E30" s="58">
        <v>0</v>
      </c>
      <c r="F30" s="58">
        <f t="shared" si="4"/>
        <v>0</v>
      </c>
      <c r="G30" s="58">
        <v>0</v>
      </c>
      <c r="H30" s="43"/>
      <c r="I30" s="58" t="s">
        <v>84</v>
      </c>
      <c r="J30" s="58">
        <v>0</v>
      </c>
      <c r="K30" s="58">
        <f t="shared" si="5"/>
        <v>0</v>
      </c>
      <c r="L30" s="58">
        <v>0</v>
      </c>
      <c r="M30" s="43"/>
      <c r="N30" s="58" t="s">
        <v>84</v>
      </c>
      <c r="O30" s="58">
        <v>0</v>
      </c>
      <c r="P30" s="58">
        <f t="shared" si="6"/>
        <v>0</v>
      </c>
      <c r="Q30" s="58">
        <v>0</v>
      </c>
      <c r="R30" s="43"/>
      <c r="S30" s="58" t="s">
        <v>84</v>
      </c>
      <c r="T30" s="58">
        <v>0</v>
      </c>
      <c r="U30" s="58">
        <f t="shared" si="7"/>
        <v>0</v>
      </c>
      <c r="V30" s="58">
        <v>0</v>
      </c>
    </row>
    <row r="31" spans="1:23">
      <c r="A31" s="28"/>
      <c r="D31" s="59" t="s">
        <v>8</v>
      </c>
      <c r="E31" s="59">
        <f>SUM(E21:E30)</f>
        <v>2234</v>
      </c>
      <c r="F31" s="59">
        <f>SUM(F21:F30)</f>
        <v>254.07999999999998</v>
      </c>
      <c r="G31" s="59">
        <f>SUM(G21:G30)</f>
        <v>2150</v>
      </c>
      <c r="H31" s="47"/>
      <c r="I31" s="59" t="s">
        <v>8</v>
      </c>
      <c r="J31" s="59">
        <f>SUM(J21:J30)</f>
        <v>0</v>
      </c>
      <c r="K31" s="59">
        <f>SUM(K21:K30)</f>
        <v>0</v>
      </c>
      <c r="L31" s="59">
        <f>SUM(L21:L30)</f>
        <v>0</v>
      </c>
      <c r="M31" s="47"/>
      <c r="N31" s="59" t="s">
        <v>8</v>
      </c>
      <c r="O31" s="59">
        <f>SUM(O21:O30)</f>
        <v>0</v>
      </c>
      <c r="P31" s="59">
        <f>SUM(P21:P30)</f>
        <v>0</v>
      </c>
      <c r="Q31" s="59">
        <f>SUM(Q21:Q30)</f>
        <v>0</v>
      </c>
      <c r="R31" s="47"/>
      <c r="S31" s="59" t="s">
        <v>8</v>
      </c>
      <c r="T31" s="59">
        <f>SUM(T21:T30)</f>
        <v>0</v>
      </c>
      <c r="U31" s="59">
        <f>SUM(U21:U30)</f>
        <v>0</v>
      </c>
      <c r="V31" s="59">
        <f>SUM(V21:V30)</f>
        <v>0</v>
      </c>
    </row>
    <row r="32" spans="1:23">
      <c r="A32" s="28"/>
      <c r="D32" s="59" t="s">
        <v>24</v>
      </c>
      <c r="E32" s="118">
        <f>E31-F31-G31</f>
        <v>-170.07999999999993</v>
      </c>
      <c r="F32" s="118"/>
      <c r="G32" s="118"/>
      <c r="H32" s="49"/>
      <c r="I32" s="59" t="s">
        <v>24</v>
      </c>
      <c r="J32" s="114">
        <f>J31-K31-L31</f>
        <v>0</v>
      </c>
      <c r="K32" s="115"/>
      <c r="L32" s="116"/>
      <c r="M32" s="48"/>
      <c r="N32" s="59" t="s">
        <v>24</v>
      </c>
      <c r="O32" s="114">
        <f>O31-P31-Q31</f>
        <v>0</v>
      </c>
      <c r="P32" s="115"/>
      <c r="Q32" s="116"/>
      <c r="R32" s="48"/>
      <c r="S32" s="59" t="s">
        <v>24</v>
      </c>
      <c r="T32" s="114">
        <f>T31-U31-V31</f>
        <v>0</v>
      </c>
      <c r="U32" s="115"/>
      <c r="V32" s="116"/>
    </row>
    <row r="39" spans="1:22" ht="22.5">
      <c r="A39" s="66" t="s">
        <v>148</v>
      </c>
      <c r="S39" s="111" t="s">
        <v>182</v>
      </c>
      <c r="T39" s="112"/>
      <c r="U39" s="112"/>
      <c r="V39" s="113"/>
    </row>
    <row r="40" spans="1:22" ht="20.25">
      <c r="A40" s="52" t="s">
        <v>110</v>
      </c>
      <c r="S40" s="56" t="s">
        <v>131</v>
      </c>
      <c r="T40" s="57" t="s">
        <v>10</v>
      </c>
      <c r="U40" s="57" t="s">
        <v>9</v>
      </c>
      <c r="V40" s="57" t="s">
        <v>135</v>
      </c>
    </row>
    <row r="41" spans="1:22">
      <c r="A41" s="28">
        <v>0.12</v>
      </c>
      <c r="S41" s="58" t="s">
        <v>62</v>
      </c>
      <c r="T41" s="58">
        <f t="shared" ref="T41:T50" si="8">SUM(E3+J3+O3+T3+E21+J21+O21+T21)</f>
        <v>9989</v>
      </c>
      <c r="U41" s="58">
        <f>T41*A41</f>
        <v>1198.68</v>
      </c>
      <c r="V41" s="58">
        <f t="shared" ref="V41:V50" si="9">SUM(G3+L3+Q3+V3+G21+L21+Q21+V21)</f>
        <v>9460</v>
      </c>
    </row>
    <row r="42" spans="1:22">
      <c r="A42" s="28">
        <v>0.05</v>
      </c>
      <c r="S42" s="58" t="s">
        <v>36</v>
      </c>
      <c r="T42" s="58">
        <f t="shared" si="8"/>
        <v>720</v>
      </c>
      <c r="U42" s="58">
        <f t="shared" ref="U42:U50" si="10">T42*A42</f>
        <v>36</v>
      </c>
      <c r="V42" s="58">
        <f t="shared" si="9"/>
        <v>700</v>
      </c>
    </row>
    <row r="43" spans="1:22">
      <c r="A43" s="28">
        <v>0.12</v>
      </c>
      <c r="S43" s="58" t="s">
        <v>29</v>
      </c>
      <c r="T43" s="58">
        <f t="shared" si="8"/>
        <v>410</v>
      </c>
      <c r="U43" s="58">
        <f t="shared" si="10"/>
        <v>49.199999999999996</v>
      </c>
      <c r="V43" s="58">
        <f t="shared" si="9"/>
        <v>600</v>
      </c>
    </row>
    <row r="44" spans="1:22">
      <c r="A44" s="28">
        <v>3.5000000000000003E-2</v>
      </c>
      <c r="S44" s="58" t="s">
        <v>45</v>
      </c>
      <c r="T44" s="58">
        <f t="shared" si="8"/>
        <v>0</v>
      </c>
      <c r="U44" s="58">
        <f t="shared" si="10"/>
        <v>0</v>
      </c>
      <c r="V44" s="58">
        <f t="shared" si="9"/>
        <v>0</v>
      </c>
    </row>
    <row r="45" spans="1:22">
      <c r="A45" s="28">
        <v>3.5000000000000003E-2</v>
      </c>
      <c r="S45" s="58" t="s">
        <v>25</v>
      </c>
      <c r="T45" s="58">
        <f t="shared" si="8"/>
        <v>200</v>
      </c>
      <c r="U45" s="58">
        <f t="shared" si="10"/>
        <v>7.0000000000000009</v>
      </c>
      <c r="V45" s="58">
        <f t="shared" si="9"/>
        <v>360</v>
      </c>
    </row>
    <row r="46" spans="1:22">
      <c r="A46" s="28">
        <v>0.05</v>
      </c>
      <c r="S46" s="58" t="s">
        <v>103</v>
      </c>
      <c r="T46" s="58">
        <f t="shared" si="8"/>
        <v>0</v>
      </c>
      <c r="U46" s="58">
        <f t="shared" si="10"/>
        <v>0</v>
      </c>
      <c r="V46" s="58">
        <f t="shared" si="9"/>
        <v>0</v>
      </c>
    </row>
    <row r="47" spans="1:22">
      <c r="A47" s="28">
        <v>0.05</v>
      </c>
      <c r="S47" s="58" t="s">
        <v>127</v>
      </c>
      <c r="T47" s="58">
        <f t="shared" si="8"/>
        <v>100</v>
      </c>
      <c r="U47" s="58">
        <f t="shared" si="10"/>
        <v>5</v>
      </c>
      <c r="V47" s="58">
        <f t="shared" si="9"/>
        <v>180</v>
      </c>
    </row>
    <row r="48" spans="1:22">
      <c r="A48" s="28">
        <v>0.05</v>
      </c>
      <c r="S48" s="58" t="s">
        <v>104</v>
      </c>
      <c r="T48" s="58">
        <f t="shared" si="8"/>
        <v>1700</v>
      </c>
      <c r="U48" s="58">
        <f t="shared" si="10"/>
        <v>85</v>
      </c>
      <c r="V48" s="58">
        <f t="shared" si="9"/>
        <v>2700</v>
      </c>
    </row>
    <row r="49" spans="1:22">
      <c r="A49" s="28">
        <v>0.05</v>
      </c>
      <c r="S49" s="58" t="s">
        <v>60</v>
      </c>
      <c r="T49" s="58">
        <f t="shared" si="8"/>
        <v>0</v>
      </c>
      <c r="U49" s="58">
        <f t="shared" si="10"/>
        <v>0</v>
      </c>
      <c r="V49" s="58">
        <f t="shared" si="9"/>
        <v>0</v>
      </c>
    </row>
    <row r="50" spans="1:22">
      <c r="A50" s="28">
        <v>0.12</v>
      </c>
      <c r="S50" s="58" t="s">
        <v>84</v>
      </c>
      <c r="T50" s="58">
        <f t="shared" si="8"/>
        <v>0</v>
      </c>
      <c r="U50" s="58">
        <f t="shared" si="10"/>
        <v>0</v>
      </c>
      <c r="V50" s="58">
        <f t="shared" si="9"/>
        <v>0</v>
      </c>
    </row>
    <row r="51" spans="1:22">
      <c r="A51" s="28"/>
      <c r="S51" s="59" t="s">
        <v>8</v>
      </c>
      <c r="T51" s="59">
        <f>SUM(T41:T50)</f>
        <v>13119</v>
      </c>
      <c r="U51" s="59">
        <f>SUM(U41:U50)</f>
        <v>1380.88</v>
      </c>
      <c r="V51" s="59">
        <f>SUM(V41:V50)</f>
        <v>14000</v>
      </c>
    </row>
    <row r="52" spans="1:22">
      <c r="A52" s="28"/>
      <c r="S52" s="59" t="s">
        <v>24</v>
      </c>
      <c r="T52" s="114">
        <f>T51-U51-V51</f>
        <v>-2261.880000000001</v>
      </c>
      <c r="U52" s="115"/>
      <c r="V52" s="116"/>
    </row>
  </sheetData>
  <mergeCells count="18">
    <mergeCell ref="S39:V39"/>
    <mergeCell ref="T52:V52"/>
    <mergeCell ref="D19:G19"/>
    <mergeCell ref="I19:L19"/>
    <mergeCell ref="N19:Q19"/>
    <mergeCell ref="S19:V19"/>
    <mergeCell ref="E32:G32"/>
    <mergeCell ref="J32:L32"/>
    <mergeCell ref="O32:Q32"/>
    <mergeCell ref="T32:V32"/>
    <mergeCell ref="D1:G1"/>
    <mergeCell ref="I1:L1"/>
    <mergeCell ref="N1:Q1"/>
    <mergeCell ref="S1:V1"/>
    <mergeCell ref="E14:G14"/>
    <mergeCell ref="J14:L14"/>
    <mergeCell ref="O14:Q14"/>
    <mergeCell ref="T14:V14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A4" workbookViewId="0">
      <selection activeCell="M42" sqref="M42"/>
    </sheetView>
  </sheetViews>
  <sheetFormatPr defaultRowHeight="13.5"/>
  <cols>
    <col min="1" max="1" width="13" bestFit="1" customWidth="1"/>
    <col min="8" max="8" width="13" bestFit="1" customWidth="1"/>
  </cols>
  <sheetData>
    <row r="1" spans="1:23" ht="22.5">
      <c r="A1" s="71" t="s">
        <v>148</v>
      </c>
      <c r="D1" s="117" t="s">
        <v>149</v>
      </c>
      <c r="E1" s="117"/>
      <c r="F1" s="117"/>
      <c r="G1" s="117"/>
      <c r="H1" s="46"/>
      <c r="I1" s="117" t="s">
        <v>150</v>
      </c>
      <c r="J1" s="117"/>
      <c r="K1" s="117"/>
      <c r="L1" s="117"/>
      <c r="M1" s="45"/>
      <c r="N1" s="111" t="s">
        <v>151</v>
      </c>
      <c r="O1" s="112"/>
      <c r="P1" s="112"/>
      <c r="Q1" s="113"/>
      <c r="R1" s="45"/>
      <c r="S1" s="111" t="s">
        <v>152</v>
      </c>
      <c r="T1" s="112"/>
      <c r="U1" s="112"/>
      <c r="V1" s="113"/>
      <c r="W1" s="41"/>
    </row>
    <row r="2" spans="1:23" ht="20.25">
      <c r="A2" s="52" t="s">
        <v>110</v>
      </c>
      <c r="D2" s="56" t="s">
        <v>131</v>
      </c>
      <c r="E2" s="57" t="s">
        <v>10</v>
      </c>
      <c r="F2" s="57" t="s">
        <v>9</v>
      </c>
      <c r="G2" s="57" t="s">
        <v>135</v>
      </c>
      <c r="H2" s="44"/>
      <c r="I2" s="56" t="s">
        <v>131</v>
      </c>
      <c r="J2" s="57" t="s">
        <v>10</v>
      </c>
      <c r="K2" s="57" t="s">
        <v>9</v>
      </c>
      <c r="L2" s="57" t="s">
        <v>135</v>
      </c>
      <c r="M2" s="44"/>
      <c r="N2" s="56" t="s">
        <v>131</v>
      </c>
      <c r="O2" s="57" t="s">
        <v>10</v>
      </c>
      <c r="P2" s="57" t="s">
        <v>9</v>
      </c>
      <c r="Q2" s="57" t="s">
        <v>135</v>
      </c>
      <c r="R2" s="44"/>
      <c r="S2" s="56" t="s">
        <v>131</v>
      </c>
      <c r="T2" s="57" t="s">
        <v>10</v>
      </c>
      <c r="U2" s="57" t="s">
        <v>9</v>
      </c>
      <c r="V2" s="57" t="s">
        <v>135</v>
      </c>
      <c r="W2" s="70"/>
    </row>
    <row r="3" spans="1:23">
      <c r="A3" s="28">
        <v>0.12</v>
      </c>
      <c r="D3" s="58" t="s">
        <v>62</v>
      </c>
      <c r="E3" s="58">
        <v>1940</v>
      </c>
      <c r="F3" s="58">
        <f>E3*A3</f>
        <v>232.79999999999998</v>
      </c>
      <c r="G3" s="58">
        <v>1290</v>
      </c>
      <c r="H3" s="43"/>
      <c r="I3" s="58" t="s">
        <v>62</v>
      </c>
      <c r="J3" s="58">
        <v>2665</v>
      </c>
      <c r="K3" s="58">
        <f>J3*A3</f>
        <v>319.8</v>
      </c>
      <c r="L3" s="58">
        <v>215</v>
      </c>
      <c r="M3" s="43"/>
      <c r="N3" s="58" t="s">
        <v>62</v>
      </c>
      <c r="O3" s="58">
        <v>2012</v>
      </c>
      <c r="P3" s="58">
        <f>O3*A3</f>
        <v>241.44</v>
      </c>
      <c r="Q3" s="58">
        <v>2365</v>
      </c>
      <c r="R3" s="43"/>
      <c r="S3" s="58" t="s">
        <v>62</v>
      </c>
      <c r="T3" s="58">
        <v>0</v>
      </c>
      <c r="U3" s="58">
        <f>T3*A3</f>
        <v>0</v>
      </c>
      <c r="V3" s="58">
        <v>0</v>
      </c>
    </row>
    <row r="4" spans="1:23">
      <c r="A4" s="28">
        <v>0.05</v>
      </c>
      <c r="D4" s="58" t="s">
        <v>36</v>
      </c>
      <c r="E4" s="58">
        <v>90</v>
      </c>
      <c r="F4" s="58">
        <f t="shared" ref="F4:F12" si="0">E4*A4</f>
        <v>4.5</v>
      </c>
      <c r="G4" s="58">
        <v>0</v>
      </c>
      <c r="H4" s="43"/>
      <c r="I4" s="58" t="s">
        <v>36</v>
      </c>
      <c r="J4" s="58">
        <v>150</v>
      </c>
      <c r="K4" s="58">
        <f t="shared" ref="K4:K12" si="1">J4*A4</f>
        <v>7.5</v>
      </c>
      <c r="L4" s="58">
        <v>500</v>
      </c>
      <c r="M4" s="43"/>
      <c r="N4" s="58" t="s">
        <v>36</v>
      </c>
      <c r="O4" s="58">
        <v>50</v>
      </c>
      <c r="P4" s="58">
        <f t="shared" ref="P4:P12" si="2">O4*A4</f>
        <v>2.5</v>
      </c>
      <c r="Q4" s="58">
        <v>0</v>
      </c>
      <c r="R4" s="43"/>
      <c r="S4" s="58" t="s">
        <v>36</v>
      </c>
      <c r="T4" s="58">
        <v>0</v>
      </c>
      <c r="U4" s="58">
        <f t="shared" ref="U4:U12" si="3">T4*A4</f>
        <v>0</v>
      </c>
      <c r="V4" s="58">
        <v>0</v>
      </c>
    </row>
    <row r="5" spans="1:23">
      <c r="A5" s="28">
        <v>0.12</v>
      </c>
      <c r="D5" s="58" t="s">
        <v>29</v>
      </c>
      <c r="E5" s="58">
        <v>100</v>
      </c>
      <c r="F5" s="58">
        <f t="shared" si="0"/>
        <v>12</v>
      </c>
      <c r="G5" s="58">
        <v>0</v>
      </c>
      <c r="H5" s="43"/>
      <c r="I5" s="58" t="s">
        <v>29</v>
      </c>
      <c r="J5" s="58">
        <v>250</v>
      </c>
      <c r="K5" s="58">
        <f t="shared" si="1"/>
        <v>30</v>
      </c>
      <c r="L5" s="58">
        <v>0</v>
      </c>
      <c r="M5" s="43"/>
      <c r="N5" s="58" t="s">
        <v>29</v>
      </c>
      <c r="O5" s="58">
        <v>0</v>
      </c>
      <c r="P5" s="58">
        <f t="shared" si="2"/>
        <v>0</v>
      </c>
      <c r="Q5" s="58">
        <v>0</v>
      </c>
      <c r="R5" s="43"/>
      <c r="S5" s="58" t="s">
        <v>29</v>
      </c>
      <c r="T5" s="58">
        <v>0</v>
      </c>
      <c r="U5" s="58">
        <f t="shared" si="3"/>
        <v>0</v>
      </c>
      <c r="V5" s="58">
        <v>0</v>
      </c>
    </row>
    <row r="6" spans="1:23">
      <c r="A6" s="28">
        <v>3.5000000000000003E-2</v>
      </c>
      <c r="D6" s="58" t="s">
        <v>45</v>
      </c>
      <c r="E6" s="58">
        <v>0</v>
      </c>
      <c r="F6" s="58">
        <f t="shared" si="0"/>
        <v>0</v>
      </c>
      <c r="G6" s="58">
        <v>0</v>
      </c>
      <c r="H6" s="43"/>
      <c r="I6" s="58" t="s">
        <v>45</v>
      </c>
      <c r="J6" s="58">
        <v>0</v>
      </c>
      <c r="K6" s="58">
        <f t="shared" si="1"/>
        <v>0</v>
      </c>
      <c r="L6" s="58">
        <v>0</v>
      </c>
      <c r="M6" s="43"/>
      <c r="N6" s="58" t="s">
        <v>45</v>
      </c>
      <c r="O6" s="58">
        <v>0</v>
      </c>
      <c r="P6" s="58">
        <f t="shared" si="2"/>
        <v>0</v>
      </c>
      <c r="Q6" s="58">
        <v>0</v>
      </c>
      <c r="R6" s="43"/>
      <c r="S6" s="58" t="s">
        <v>45</v>
      </c>
      <c r="T6" s="58">
        <v>0</v>
      </c>
      <c r="U6" s="58">
        <f t="shared" si="3"/>
        <v>0</v>
      </c>
      <c r="V6" s="58">
        <v>0</v>
      </c>
    </row>
    <row r="7" spans="1:23">
      <c r="A7" s="28">
        <v>3.5000000000000003E-2</v>
      </c>
      <c r="D7" s="58" t="s">
        <v>25</v>
      </c>
      <c r="E7" s="58">
        <v>0</v>
      </c>
      <c r="F7" s="58">
        <f t="shared" si="0"/>
        <v>0</v>
      </c>
      <c r="G7" s="58">
        <v>0</v>
      </c>
      <c r="H7" s="43"/>
      <c r="I7" s="58" t="s">
        <v>25</v>
      </c>
      <c r="J7" s="58">
        <v>0</v>
      </c>
      <c r="K7" s="58">
        <f t="shared" si="1"/>
        <v>0</v>
      </c>
      <c r="L7" s="58">
        <v>0</v>
      </c>
      <c r="M7" s="43"/>
      <c r="N7" s="58" t="s">
        <v>25</v>
      </c>
      <c r="O7" s="58">
        <v>0</v>
      </c>
      <c r="P7" s="58">
        <f t="shared" si="2"/>
        <v>0</v>
      </c>
      <c r="Q7" s="58">
        <v>0</v>
      </c>
      <c r="R7" s="43"/>
      <c r="S7" s="58" t="s">
        <v>25</v>
      </c>
      <c r="T7" s="58">
        <v>0</v>
      </c>
      <c r="U7" s="58">
        <f t="shared" si="3"/>
        <v>0</v>
      </c>
      <c r="V7" s="58">
        <v>0</v>
      </c>
    </row>
    <row r="8" spans="1:23">
      <c r="A8" s="28">
        <v>0.05</v>
      </c>
      <c r="D8" s="58" t="s">
        <v>103</v>
      </c>
      <c r="E8" s="58">
        <v>0</v>
      </c>
      <c r="F8" s="58">
        <f t="shared" si="0"/>
        <v>0</v>
      </c>
      <c r="G8" s="58">
        <v>0</v>
      </c>
      <c r="H8" s="43"/>
      <c r="I8" s="58" t="s">
        <v>103</v>
      </c>
      <c r="J8" s="58">
        <v>0</v>
      </c>
      <c r="K8" s="58">
        <f t="shared" si="1"/>
        <v>0</v>
      </c>
      <c r="L8" s="58">
        <v>0</v>
      </c>
      <c r="M8" s="43"/>
      <c r="N8" s="58" t="s">
        <v>103</v>
      </c>
      <c r="O8" s="58">
        <v>0</v>
      </c>
      <c r="P8" s="58">
        <f t="shared" si="2"/>
        <v>0</v>
      </c>
      <c r="Q8" s="58">
        <v>0</v>
      </c>
      <c r="R8" s="43"/>
      <c r="S8" s="58" t="s">
        <v>103</v>
      </c>
      <c r="T8" s="58">
        <v>0</v>
      </c>
      <c r="U8" s="58">
        <f t="shared" si="3"/>
        <v>0</v>
      </c>
      <c r="V8" s="58">
        <v>0</v>
      </c>
    </row>
    <row r="9" spans="1:23">
      <c r="A9" s="28">
        <v>0.05</v>
      </c>
      <c r="D9" s="58" t="s">
        <v>127</v>
      </c>
      <c r="E9" s="58">
        <v>0</v>
      </c>
      <c r="F9" s="58">
        <f t="shared" si="0"/>
        <v>0</v>
      </c>
      <c r="G9" s="58">
        <v>0</v>
      </c>
      <c r="H9" s="43"/>
      <c r="I9" s="58" t="s">
        <v>127</v>
      </c>
      <c r="J9" s="58">
        <v>0</v>
      </c>
      <c r="K9" s="58">
        <f t="shared" si="1"/>
        <v>0</v>
      </c>
      <c r="L9" s="58">
        <v>0</v>
      </c>
      <c r="M9" s="43"/>
      <c r="N9" s="58" t="s">
        <v>127</v>
      </c>
      <c r="O9" s="58">
        <v>0</v>
      </c>
      <c r="P9" s="58">
        <f t="shared" si="2"/>
        <v>0</v>
      </c>
      <c r="Q9" s="58">
        <v>0</v>
      </c>
      <c r="R9" s="43"/>
      <c r="S9" s="58" t="s">
        <v>127</v>
      </c>
      <c r="T9" s="58">
        <v>0</v>
      </c>
      <c r="U9" s="58">
        <f t="shared" si="3"/>
        <v>0</v>
      </c>
      <c r="V9" s="58">
        <v>0</v>
      </c>
    </row>
    <row r="10" spans="1:23">
      <c r="A10" s="28">
        <v>0.12</v>
      </c>
      <c r="D10" s="58" t="s">
        <v>104</v>
      </c>
      <c r="E10" s="58">
        <v>0</v>
      </c>
      <c r="F10" s="58">
        <f t="shared" si="0"/>
        <v>0</v>
      </c>
      <c r="G10" s="58">
        <v>0</v>
      </c>
      <c r="H10" s="43"/>
      <c r="I10" s="58" t="s">
        <v>104</v>
      </c>
      <c r="J10" s="58">
        <v>1000</v>
      </c>
      <c r="K10" s="58">
        <f t="shared" si="1"/>
        <v>120</v>
      </c>
      <c r="L10" s="58">
        <v>1800</v>
      </c>
      <c r="M10" s="43"/>
      <c r="N10" s="58" t="s">
        <v>104</v>
      </c>
      <c r="O10" s="58">
        <v>0</v>
      </c>
      <c r="P10" s="58">
        <f t="shared" si="2"/>
        <v>0</v>
      </c>
      <c r="Q10" s="58">
        <v>0</v>
      </c>
      <c r="R10" s="43"/>
      <c r="S10" s="58" t="s">
        <v>104</v>
      </c>
      <c r="T10" s="58">
        <v>0</v>
      </c>
      <c r="U10" s="58">
        <f t="shared" si="3"/>
        <v>0</v>
      </c>
      <c r="V10" s="58">
        <v>0</v>
      </c>
    </row>
    <row r="11" spans="1:23">
      <c r="A11" s="28">
        <v>0.05</v>
      </c>
      <c r="D11" s="58" t="s">
        <v>60</v>
      </c>
      <c r="E11" s="58">
        <v>0</v>
      </c>
      <c r="F11" s="58">
        <f t="shared" si="0"/>
        <v>0</v>
      </c>
      <c r="G11" s="58">
        <v>0</v>
      </c>
      <c r="H11" s="43"/>
      <c r="I11" s="58" t="s">
        <v>60</v>
      </c>
      <c r="J11" s="58">
        <v>0</v>
      </c>
      <c r="K11" s="58">
        <f t="shared" si="1"/>
        <v>0</v>
      </c>
      <c r="L11" s="58">
        <v>0</v>
      </c>
      <c r="M11" s="43"/>
      <c r="N11" s="58" t="s">
        <v>60</v>
      </c>
      <c r="O11" s="58">
        <v>0</v>
      </c>
      <c r="P11" s="58">
        <f t="shared" si="2"/>
        <v>0</v>
      </c>
      <c r="Q11" s="58">
        <v>0</v>
      </c>
      <c r="R11" s="43"/>
      <c r="S11" s="58" t="s">
        <v>60</v>
      </c>
      <c r="T11" s="58">
        <v>0</v>
      </c>
      <c r="U11" s="58">
        <f t="shared" si="3"/>
        <v>0</v>
      </c>
      <c r="V11" s="58">
        <v>0</v>
      </c>
    </row>
    <row r="12" spans="1:23">
      <c r="A12" s="28">
        <v>0.12</v>
      </c>
      <c r="D12" s="58" t="s">
        <v>84</v>
      </c>
      <c r="E12" s="58">
        <v>0</v>
      </c>
      <c r="F12" s="58">
        <f t="shared" si="0"/>
        <v>0</v>
      </c>
      <c r="G12" s="58">
        <v>0</v>
      </c>
      <c r="H12" s="43"/>
      <c r="I12" s="58" t="s">
        <v>84</v>
      </c>
      <c r="J12" s="58">
        <v>0</v>
      </c>
      <c r="K12" s="58">
        <f t="shared" si="1"/>
        <v>0</v>
      </c>
      <c r="L12" s="58">
        <v>0</v>
      </c>
      <c r="M12" s="43"/>
      <c r="N12" s="58" t="s">
        <v>84</v>
      </c>
      <c r="O12" s="58">
        <v>0</v>
      </c>
      <c r="P12" s="58">
        <f t="shared" si="2"/>
        <v>0</v>
      </c>
      <c r="Q12" s="58">
        <v>0</v>
      </c>
      <c r="R12" s="43"/>
      <c r="S12" s="58" t="s">
        <v>84</v>
      </c>
      <c r="T12" s="58">
        <v>0</v>
      </c>
      <c r="U12" s="58">
        <f t="shared" si="3"/>
        <v>0</v>
      </c>
      <c r="V12" s="58">
        <v>0</v>
      </c>
    </row>
    <row r="13" spans="1:23">
      <c r="A13" s="28"/>
      <c r="D13" s="59" t="s">
        <v>8</v>
      </c>
      <c r="E13" s="59">
        <f>SUM(E3:E12)</f>
        <v>2130</v>
      </c>
      <c r="F13" s="59">
        <f>SUM(F3:F12)</f>
        <v>249.29999999999998</v>
      </c>
      <c r="G13" s="59">
        <f>SUM(G3:G12)</f>
        <v>1290</v>
      </c>
      <c r="H13" s="47"/>
      <c r="I13" s="59" t="s">
        <v>8</v>
      </c>
      <c r="J13" s="59">
        <f>SUM(J3:J12)</f>
        <v>4065</v>
      </c>
      <c r="K13" s="59">
        <f>SUM(K3:K12)</f>
        <v>477.3</v>
      </c>
      <c r="L13" s="59">
        <f>SUM(L3:L12)</f>
        <v>2515</v>
      </c>
      <c r="M13" s="47"/>
      <c r="N13" s="59" t="s">
        <v>8</v>
      </c>
      <c r="O13" s="59">
        <f>SUM(O3:O12)</f>
        <v>2062</v>
      </c>
      <c r="P13" s="59">
        <f>SUM(P3:P12)</f>
        <v>243.94</v>
      </c>
      <c r="Q13" s="59">
        <f>SUM(Q3:Q12)</f>
        <v>2365</v>
      </c>
      <c r="R13" s="47"/>
      <c r="S13" s="59" t="s">
        <v>8</v>
      </c>
      <c r="T13" s="59">
        <f>SUM(T3:T12)</f>
        <v>0</v>
      </c>
      <c r="U13" s="59">
        <f>SUM(U3:U12)</f>
        <v>0</v>
      </c>
      <c r="V13" s="59">
        <f>SUM(V3:V12)</f>
        <v>0</v>
      </c>
    </row>
    <row r="14" spans="1:23">
      <c r="A14" s="28"/>
      <c r="D14" s="59" t="s">
        <v>24</v>
      </c>
      <c r="E14" s="118">
        <f>E13-F13-G13</f>
        <v>590.70000000000005</v>
      </c>
      <c r="F14" s="118"/>
      <c r="G14" s="118"/>
      <c r="H14" s="49"/>
      <c r="I14" s="59" t="s">
        <v>24</v>
      </c>
      <c r="J14" s="114">
        <f>J13-K13-L13</f>
        <v>1072.6999999999998</v>
      </c>
      <c r="K14" s="115"/>
      <c r="L14" s="116"/>
      <c r="M14" s="48"/>
      <c r="N14" s="59" t="s">
        <v>24</v>
      </c>
      <c r="O14" s="114">
        <f>O13-P13-Q13</f>
        <v>-546.94000000000005</v>
      </c>
      <c r="P14" s="115"/>
      <c r="Q14" s="116"/>
      <c r="R14" s="48"/>
      <c r="S14" s="59" t="s">
        <v>24</v>
      </c>
      <c r="T14" s="114">
        <f>T13-U13-V13</f>
        <v>0</v>
      </c>
      <c r="U14" s="115"/>
      <c r="V14" s="116"/>
    </row>
    <row r="15" spans="1:23">
      <c r="A15" s="28"/>
    </row>
    <row r="16" spans="1:23">
      <c r="A16" s="28"/>
      <c r="D16" s="43"/>
      <c r="E16" s="43"/>
      <c r="F16" s="43"/>
      <c r="G16" s="43"/>
      <c r="H16" s="43"/>
      <c r="S16" s="43"/>
      <c r="T16" s="43"/>
      <c r="U16" s="43"/>
      <c r="V16" s="43"/>
      <c r="W16" s="43"/>
    </row>
    <row r="17" spans="1:23">
      <c r="A17" s="28"/>
      <c r="D17" s="43"/>
      <c r="E17" s="43"/>
      <c r="F17" s="43"/>
      <c r="G17" s="43"/>
      <c r="H17" s="43"/>
      <c r="S17" s="43"/>
      <c r="T17" s="43"/>
      <c r="U17" s="43"/>
      <c r="V17" s="43"/>
      <c r="W17" s="43"/>
    </row>
    <row r="18" spans="1:23">
      <c r="A18" s="28"/>
      <c r="D18" s="43"/>
      <c r="E18" s="43"/>
      <c r="F18" s="43"/>
      <c r="G18" s="43"/>
      <c r="H18" s="43"/>
      <c r="S18" s="43"/>
      <c r="T18" s="43"/>
      <c r="U18" s="43"/>
      <c r="V18" s="43"/>
      <c r="W18" s="43"/>
    </row>
    <row r="19" spans="1:23" ht="22.5">
      <c r="A19" s="71" t="s">
        <v>148</v>
      </c>
      <c r="D19" s="117" t="s">
        <v>153</v>
      </c>
      <c r="E19" s="117"/>
      <c r="F19" s="117"/>
      <c r="G19" s="117"/>
      <c r="H19" s="46"/>
      <c r="I19" s="117" t="s">
        <v>154</v>
      </c>
      <c r="J19" s="117"/>
      <c r="K19" s="117"/>
      <c r="L19" s="117"/>
      <c r="M19" s="45"/>
      <c r="N19" s="111" t="s">
        <v>155</v>
      </c>
      <c r="O19" s="112"/>
      <c r="P19" s="112"/>
      <c r="Q19" s="113"/>
      <c r="R19" s="45"/>
      <c r="S19" s="111" t="s">
        <v>156</v>
      </c>
      <c r="T19" s="112"/>
      <c r="U19" s="112"/>
      <c r="V19" s="113"/>
    </row>
    <row r="20" spans="1:23" ht="20.25">
      <c r="A20" s="52" t="s">
        <v>110</v>
      </c>
      <c r="D20" s="56" t="s">
        <v>131</v>
      </c>
      <c r="E20" s="57" t="s">
        <v>10</v>
      </c>
      <c r="F20" s="57" t="s">
        <v>9</v>
      </c>
      <c r="G20" s="57" t="s">
        <v>135</v>
      </c>
      <c r="H20" s="44"/>
      <c r="I20" s="56" t="s">
        <v>131</v>
      </c>
      <c r="J20" s="57" t="s">
        <v>10</v>
      </c>
      <c r="K20" s="57" t="s">
        <v>9</v>
      </c>
      <c r="L20" s="57" t="s">
        <v>135</v>
      </c>
      <c r="M20" s="44"/>
      <c r="N20" s="56" t="s">
        <v>131</v>
      </c>
      <c r="O20" s="57" t="s">
        <v>10</v>
      </c>
      <c r="P20" s="57" t="s">
        <v>9</v>
      </c>
      <c r="Q20" s="57" t="s">
        <v>135</v>
      </c>
      <c r="R20" s="44"/>
      <c r="S20" s="56" t="s">
        <v>131</v>
      </c>
      <c r="T20" s="57" t="s">
        <v>10</v>
      </c>
      <c r="U20" s="57" t="s">
        <v>9</v>
      </c>
      <c r="V20" s="57" t="s">
        <v>135</v>
      </c>
    </row>
    <row r="21" spans="1:23">
      <c r="A21" s="28">
        <v>0.12</v>
      </c>
      <c r="D21" s="58" t="s">
        <v>62</v>
      </c>
      <c r="E21" s="58">
        <v>0</v>
      </c>
      <c r="F21" s="58">
        <f>E21*A21</f>
        <v>0</v>
      </c>
      <c r="G21" s="58">
        <v>0</v>
      </c>
      <c r="H21" s="43"/>
      <c r="I21" s="58" t="s">
        <v>62</v>
      </c>
      <c r="J21" s="58">
        <v>0</v>
      </c>
      <c r="K21" s="58">
        <f>J21*A21</f>
        <v>0</v>
      </c>
      <c r="L21" s="58">
        <v>0</v>
      </c>
      <c r="M21" s="43"/>
      <c r="N21" s="58" t="s">
        <v>62</v>
      </c>
      <c r="O21" s="58">
        <v>0</v>
      </c>
      <c r="P21" s="58">
        <f>O21*A5</f>
        <v>0</v>
      </c>
      <c r="Q21" s="58">
        <v>0</v>
      </c>
      <c r="R21" s="43"/>
      <c r="S21" s="58" t="s">
        <v>62</v>
      </c>
      <c r="T21" s="58">
        <v>0</v>
      </c>
      <c r="U21" s="58">
        <f>T21*A21</f>
        <v>0</v>
      </c>
      <c r="V21" s="58">
        <v>0</v>
      </c>
    </row>
    <row r="22" spans="1:23">
      <c r="A22" s="28">
        <v>0.05</v>
      </c>
      <c r="D22" s="58" t="s">
        <v>36</v>
      </c>
      <c r="E22" s="58">
        <v>0</v>
      </c>
      <c r="F22" s="58">
        <f t="shared" ref="F22:F30" si="4">E22*A22</f>
        <v>0</v>
      </c>
      <c r="G22" s="58">
        <v>0</v>
      </c>
      <c r="H22" s="43"/>
      <c r="I22" s="58" t="s">
        <v>36</v>
      </c>
      <c r="J22" s="58">
        <v>0</v>
      </c>
      <c r="K22" s="58">
        <f t="shared" ref="K22:K30" si="5">J22*A22</f>
        <v>0</v>
      </c>
      <c r="L22" s="58">
        <v>0</v>
      </c>
      <c r="M22" s="43"/>
      <c r="N22" s="58" t="s">
        <v>36</v>
      </c>
      <c r="O22" s="58">
        <v>0</v>
      </c>
      <c r="P22" s="58">
        <f t="shared" ref="P22:P30" si="6">O22*A6</f>
        <v>0</v>
      </c>
      <c r="Q22" s="58">
        <v>0</v>
      </c>
      <c r="R22" s="43"/>
      <c r="S22" s="58" t="s">
        <v>36</v>
      </c>
      <c r="T22" s="58">
        <v>0</v>
      </c>
      <c r="U22" s="58">
        <f t="shared" ref="U22:U30" si="7">T22*A22</f>
        <v>0</v>
      </c>
      <c r="V22" s="58">
        <v>0</v>
      </c>
    </row>
    <row r="23" spans="1:23">
      <c r="A23" s="28">
        <v>0.12</v>
      </c>
      <c r="D23" s="58" t="s">
        <v>29</v>
      </c>
      <c r="E23" s="58">
        <v>0</v>
      </c>
      <c r="F23" s="58">
        <f t="shared" si="4"/>
        <v>0</v>
      </c>
      <c r="G23" s="58">
        <v>0</v>
      </c>
      <c r="H23" s="43"/>
      <c r="I23" s="58" t="s">
        <v>29</v>
      </c>
      <c r="J23" s="58">
        <v>0</v>
      </c>
      <c r="K23" s="58">
        <f t="shared" si="5"/>
        <v>0</v>
      </c>
      <c r="L23" s="58">
        <v>0</v>
      </c>
      <c r="M23" s="43"/>
      <c r="N23" s="58" t="s">
        <v>29</v>
      </c>
      <c r="O23" s="58">
        <v>0</v>
      </c>
      <c r="P23" s="58">
        <f t="shared" si="6"/>
        <v>0</v>
      </c>
      <c r="Q23" s="58">
        <v>0</v>
      </c>
      <c r="R23" s="43"/>
      <c r="S23" s="58" t="s">
        <v>29</v>
      </c>
      <c r="T23" s="58">
        <v>0</v>
      </c>
      <c r="U23" s="58">
        <f t="shared" si="7"/>
        <v>0</v>
      </c>
      <c r="V23" s="58">
        <v>0</v>
      </c>
    </row>
    <row r="24" spans="1:23">
      <c r="A24" s="28">
        <v>3.5000000000000003E-2</v>
      </c>
      <c r="D24" s="58" t="s">
        <v>45</v>
      </c>
      <c r="E24" s="58">
        <v>0</v>
      </c>
      <c r="F24" s="58">
        <f t="shared" si="4"/>
        <v>0</v>
      </c>
      <c r="G24" s="58">
        <v>0</v>
      </c>
      <c r="H24" s="43"/>
      <c r="I24" s="58" t="s">
        <v>45</v>
      </c>
      <c r="J24" s="58">
        <v>0</v>
      </c>
      <c r="K24" s="58">
        <f t="shared" si="5"/>
        <v>0</v>
      </c>
      <c r="L24" s="58">
        <v>0</v>
      </c>
      <c r="M24" s="43"/>
      <c r="N24" s="58" t="s">
        <v>45</v>
      </c>
      <c r="O24" s="58">
        <v>0</v>
      </c>
      <c r="P24" s="58">
        <f t="shared" si="6"/>
        <v>0</v>
      </c>
      <c r="Q24" s="58">
        <v>0</v>
      </c>
      <c r="R24" s="43"/>
      <c r="S24" s="58" t="s">
        <v>45</v>
      </c>
      <c r="T24" s="58">
        <v>0</v>
      </c>
      <c r="U24" s="58">
        <f t="shared" si="7"/>
        <v>0</v>
      </c>
      <c r="V24" s="58">
        <v>0</v>
      </c>
    </row>
    <row r="25" spans="1:23">
      <c r="A25" s="28">
        <v>3.5000000000000003E-2</v>
      </c>
      <c r="D25" s="58" t="s">
        <v>25</v>
      </c>
      <c r="E25" s="58">
        <v>0</v>
      </c>
      <c r="F25" s="58">
        <f t="shared" si="4"/>
        <v>0</v>
      </c>
      <c r="G25" s="58">
        <v>0</v>
      </c>
      <c r="H25" s="43"/>
      <c r="I25" s="58" t="s">
        <v>25</v>
      </c>
      <c r="J25" s="58">
        <v>0</v>
      </c>
      <c r="K25" s="58">
        <f t="shared" si="5"/>
        <v>0</v>
      </c>
      <c r="L25" s="58">
        <v>0</v>
      </c>
      <c r="M25" s="43"/>
      <c r="N25" s="58" t="s">
        <v>25</v>
      </c>
      <c r="O25" s="58">
        <v>0</v>
      </c>
      <c r="P25" s="58">
        <f t="shared" si="6"/>
        <v>0</v>
      </c>
      <c r="Q25" s="58">
        <v>0</v>
      </c>
      <c r="R25" s="43"/>
      <c r="S25" s="58" t="s">
        <v>25</v>
      </c>
      <c r="T25" s="58">
        <v>0</v>
      </c>
      <c r="U25" s="58">
        <f t="shared" si="7"/>
        <v>0</v>
      </c>
      <c r="V25" s="58">
        <v>0</v>
      </c>
    </row>
    <row r="26" spans="1:23">
      <c r="A26" s="28">
        <v>0.05</v>
      </c>
      <c r="D26" s="58" t="s">
        <v>103</v>
      </c>
      <c r="E26" s="58">
        <v>0</v>
      </c>
      <c r="F26" s="58">
        <f t="shared" si="4"/>
        <v>0</v>
      </c>
      <c r="G26" s="58">
        <v>0</v>
      </c>
      <c r="H26" s="43"/>
      <c r="I26" s="58" t="s">
        <v>103</v>
      </c>
      <c r="J26" s="58">
        <v>0</v>
      </c>
      <c r="K26" s="58">
        <f t="shared" si="5"/>
        <v>0</v>
      </c>
      <c r="L26" s="58">
        <v>0</v>
      </c>
      <c r="M26" s="43"/>
      <c r="N26" s="58" t="s">
        <v>103</v>
      </c>
      <c r="O26" s="58">
        <v>0</v>
      </c>
      <c r="P26" s="58">
        <f t="shared" si="6"/>
        <v>0</v>
      </c>
      <c r="Q26" s="58">
        <v>0</v>
      </c>
      <c r="R26" s="43"/>
      <c r="S26" s="58" t="s">
        <v>103</v>
      </c>
      <c r="T26" s="58">
        <v>0</v>
      </c>
      <c r="U26" s="58">
        <f t="shared" si="7"/>
        <v>0</v>
      </c>
      <c r="V26" s="58">
        <v>0</v>
      </c>
    </row>
    <row r="27" spans="1:23">
      <c r="A27" s="28">
        <v>0.05</v>
      </c>
      <c r="D27" s="58" t="s">
        <v>127</v>
      </c>
      <c r="E27" s="58">
        <v>0</v>
      </c>
      <c r="F27" s="58">
        <f t="shared" si="4"/>
        <v>0</v>
      </c>
      <c r="G27" s="58">
        <v>0</v>
      </c>
      <c r="H27" s="43"/>
      <c r="I27" s="58" t="s">
        <v>127</v>
      </c>
      <c r="J27" s="58">
        <v>0</v>
      </c>
      <c r="K27" s="58">
        <f t="shared" si="5"/>
        <v>0</v>
      </c>
      <c r="L27" s="58">
        <v>0</v>
      </c>
      <c r="M27" s="43"/>
      <c r="N27" s="58" t="s">
        <v>127</v>
      </c>
      <c r="O27" s="58">
        <v>0</v>
      </c>
      <c r="P27" s="58">
        <f t="shared" si="6"/>
        <v>0</v>
      </c>
      <c r="Q27" s="58">
        <v>0</v>
      </c>
      <c r="R27" s="43"/>
      <c r="S27" s="58" t="s">
        <v>127</v>
      </c>
      <c r="T27" s="58">
        <v>0</v>
      </c>
      <c r="U27" s="58">
        <f t="shared" si="7"/>
        <v>0</v>
      </c>
      <c r="V27" s="58">
        <v>0</v>
      </c>
    </row>
    <row r="28" spans="1:23">
      <c r="A28" s="28">
        <v>0.12</v>
      </c>
      <c r="D28" s="58" t="s">
        <v>104</v>
      </c>
      <c r="E28" s="58">
        <v>0</v>
      </c>
      <c r="F28" s="58">
        <f t="shared" si="4"/>
        <v>0</v>
      </c>
      <c r="G28" s="58">
        <v>0</v>
      </c>
      <c r="H28" s="43"/>
      <c r="I28" s="58" t="s">
        <v>104</v>
      </c>
      <c r="J28" s="58">
        <v>0</v>
      </c>
      <c r="K28" s="58">
        <f t="shared" si="5"/>
        <v>0</v>
      </c>
      <c r="L28" s="58">
        <v>0</v>
      </c>
      <c r="M28" s="43"/>
      <c r="N28" s="58" t="s">
        <v>104</v>
      </c>
      <c r="O28" s="58">
        <v>0</v>
      </c>
      <c r="P28" s="58">
        <f t="shared" si="6"/>
        <v>0</v>
      </c>
      <c r="Q28" s="58">
        <v>0</v>
      </c>
      <c r="R28" s="43"/>
      <c r="S28" s="58" t="s">
        <v>104</v>
      </c>
      <c r="T28" s="58">
        <v>0</v>
      </c>
      <c r="U28" s="58">
        <f t="shared" si="7"/>
        <v>0</v>
      </c>
      <c r="V28" s="58">
        <v>0</v>
      </c>
    </row>
    <row r="29" spans="1:23">
      <c r="A29" s="28">
        <v>0.05</v>
      </c>
      <c r="D29" s="58" t="s">
        <v>60</v>
      </c>
      <c r="E29" s="58">
        <v>0</v>
      </c>
      <c r="F29" s="58">
        <f t="shared" si="4"/>
        <v>0</v>
      </c>
      <c r="G29" s="58">
        <v>0</v>
      </c>
      <c r="H29" s="43"/>
      <c r="I29" s="58" t="s">
        <v>60</v>
      </c>
      <c r="J29" s="58">
        <v>0</v>
      </c>
      <c r="K29" s="58">
        <f t="shared" si="5"/>
        <v>0</v>
      </c>
      <c r="L29" s="58">
        <v>0</v>
      </c>
      <c r="M29" s="43"/>
      <c r="N29" s="58" t="s">
        <v>60</v>
      </c>
      <c r="O29" s="58">
        <v>0</v>
      </c>
      <c r="P29" s="58">
        <f t="shared" si="6"/>
        <v>0</v>
      </c>
      <c r="Q29" s="58">
        <v>0</v>
      </c>
      <c r="R29" s="43"/>
      <c r="S29" s="58" t="s">
        <v>60</v>
      </c>
      <c r="T29" s="58">
        <v>0</v>
      </c>
      <c r="U29" s="58">
        <f t="shared" si="7"/>
        <v>0</v>
      </c>
      <c r="V29" s="58">
        <v>0</v>
      </c>
    </row>
    <row r="30" spans="1:23">
      <c r="A30" s="28">
        <v>0.12</v>
      </c>
      <c r="D30" s="58" t="s">
        <v>84</v>
      </c>
      <c r="E30" s="58">
        <v>0</v>
      </c>
      <c r="F30" s="58">
        <f t="shared" si="4"/>
        <v>0</v>
      </c>
      <c r="G30" s="58">
        <v>0</v>
      </c>
      <c r="H30" s="43"/>
      <c r="I30" s="58" t="s">
        <v>84</v>
      </c>
      <c r="J30" s="58">
        <v>0</v>
      </c>
      <c r="K30" s="58">
        <f t="shared" si="5"/>
        <v>0</v>
      </c>
      <c r="L30" s="58">
        <v>0</v>
      </c>
      <c r="M30" s="43"/>
      <c r="N30" s="58" t="s">
        <v>84</v>
      </c>
      <c r="O30" s="58">
        <v>0</v>
      </c>
      <c r="P30" s="58">
        <f t="shared" si="6"/>
        <v>0</v>
      </c>
      <c r="Q30" s="58">
        <v>0</v>
      </c>
      <c r="R30" s="43"/>
      <c r="S30" s="58" t="s">
        <v>84</v>
      </c>
      <c r="T30" s="58">
        <v>0</v>
      </c>
      <c r="U30" s="58">
        <f t="shared" si="7"/>
        <v>0</v>
      </c>
      <c r="V30" s="58">
        <v>0</v>
      </c>
    </row>
    <row r="31" spans="1:23">
      <c r="A31" s="28"/>
      <c r="D31" s="59" t="s">
        <v>8</v>
      </c>
      <c r="E31" s="59">
        <f>SUM(E21:E30)</f>
        <v>0</v>
      </c>
      <c r="F31" s="59">
        <f>SUM(F21:F30)</f>
        <v>0</v>
      </c>
      <c r="G31" s="59">
        <f>SUM(G21:G30)</f>
        <v>0</v>
      </c>
      <c r="H31" s="47"/>
      <c r="I31" s="59" t="s">
        <v>8</v>
      </c>
      <c r="J31" s="59">
        <f>SUM(J21:J30)</f>
        <v>0</v>
      </c>
      <c r="K31" s="59">
        <f>SUM(K21:K30)</f>
        <v>0</v>
      </c>
      <c r="L31" s="59">
        <f>SUM(L21:L30)</f>
        <v>0</v>
      </c>
      <c r="M31" s="47"/>
      <c r="N31" s="59" t="s">
        <v>8</v>
      </c>
      <c r="O31" s="59">
        <f>SUM(O21:O30)</f>
        <v>0</v>
      </c>
      <c r="P31" s="59">
        <f>SUM(P21:P30)</f>
        <v>0</v>
      </c>
      <c r="Q31" s="59">
        <f>SUM(Q21:Q30)</f>
        <v>0</v>
      </c>
      <c r="R31" s="47"/>
      <c r="S31" s="59" t="s">
        <v>8</v>
      </c>
      <c r="T31" s="59">
        <f>SUM(T21:T30)</f>
        <v>0</v>
      </c>
      <c r="U31" s="59">
        <f>SUM(U21:U30)</f>
        <v>0</v>
      </c>
      <c r="V31" s="59">
        <f>SUM(V21:V30)</f>
        <v>0</v>
      </c>
    </row>
    <row r="32" spans="1:23">
      <c r="A32" s="28"/>
      <c r="D32" s="59" t="s">
        <v>24</v>
      </c>
      <c r="E32" s="118">
        <f>E31-F31-G31</f>
        <v>0</v>
      </c>
      <c r="F32" s="118"/>
      <c r="G32" s="118"/>
      <c r="H32" s="49"/>
      <c r="I32" s="59" t="s">
        <v>24</v>
      </c>
      <c r="J32" s="114">
        <f>J31-K31-L31</f>
        <v>0</v>
      </c>
      <c r="K32" s="115"/>
      <c r="L32" s="116"/>
      <c r="M32" s="48"/>
      <c r="N32" s="59" t="s">
        <v>24</v>
      </c>
      <c r="O32" s="114">
        <f>O31-P31-Q31</f>
        <v>0</v>
      </c>
      <c r="P32" s="115"/>
      <c r="Q32" s="116"/>
      <c r="R32" s="48"/>
      <c r="S32" s="59" t="s">
        <v>24</v>
      </c>
      <c r="T32" s="114">
        <f>T31-U31-V31</f>
        <v>0</v>
      </c>
      <c r="U32" s="115"/>
      <c r="V32" s="116"/>
    </row>
    <row r="39" spans="1:22" ht="22.5">
      <c r="A39" s="71" t="s">
        <v>148</v>
      </c>
      <c r="S39" s="111" t="s">
        <v>110</v>
      </c>
      <c r="T39" s="112"/>
      <c r="U39" s="112"/>
      <c r="V39" s="113"/>
    </row>
    <row r="40" spans="1:22" ht="20.25">
      <c r="A40" s="52" t="s">
        <v>110</v>
      </c>
      <c r="S40" s="56" t="s">
        <v>131</v>
      </c>
      <c r="T40" s="57" t="s">
        <v>10</v>
      </c>
      <c r="U40" s="57" t="s">
        <v>9</v>
      </c>
      <c r="V40" s="57" t="s">
        <v>135</v>
      </c>
    </row>
    <row r="41" spans="1:22">
      <c r="A41" s="28">
        <v>0.12</v>
      </c>
      <c r="S41" s="58" t="s">
        <v>62</v>
      </c>
      <c r="T41" s="58">
        <f t="shared" ref="T41:T50" si="8">SUM(E3+J3+O3+T3+E21+J21+O21+T21)</f>
        <v>6617</v>
      </c>
      <c r="U41" s="58">
        <f>T41*A41</f>
        <v>794.04</v>
      </c>
      <c r="V41" s="58">
        <f t="shared" ref="V41:V50" si="9">SUM(G3+L3+Q3+V3+G21+L21+Q21+V21)</f>
        <v>3870</v>
      </c>
    </row>
    <row r="42" spans="1:22">
      <c r="A42" s="28">
        <v>0.05</v>
      </c>
      <c r="S42" s="58" t="s">
        <v>36</v>
      </c>
      <c r="T42" s="58">
        <f t="shared" si="8"/>
        <v>290</v>
      </c>
      <c r="U42" s="58">
        <f t="shared" ref="U42:U50" si="10">T42*A42</f>
        <v>14.5</v>
      </c>
      <c r="V42" s="58">
        <f t="shared" si="9"/>
        <v>500</v>
      </c>
    </row>
    <row r="43" spans="1:22">
      <c r="A43" s="28">
        <v>0.12</v>
      </c>
      <c r="S43" s="58" t="s">
        <v>29</v>
      </c>
      <c r="T43" s="58">
        <f t="shared" si="8"/>
        <v>350</v>
      </c>
      <c r="U43" s="58">
        <f t="shared" si="10"/>
        <v>42</v>
      </c>
      <c r="V43" s="58">
        <f t="shared" si="9"/>
        <v>0</v>
      </c>
    </row>
    <row r="44" spans="1:22">
      <c r="A44" s="28">
        <v>3.5000000000000003E-2</v>
      </c>
      <c r="S44" s="58" t="s">
        <v>45</v>
      </c>
      <c r="T44" s="58">
        <f t="shared" si="8"/>
        <v>0</v>
      </c>
      <c r="U44" s="58">
        <f t="shared" si="10"/>
        <v>0</v>
      </c>
      <c r="V44" s="58">
        <f t="shared" si="9"/>
        <v>0</v>
      </c>
    </row>
    <row r="45" spans="1:22">
      <c r="A45" s="28">
        <v>3.5000000000000003E-2</v>
      </c>
      <c r="S45" s="58" t="s">
        <v>25</v>
      </c>
      <c r="T45" s="58">
        <f t="shared" si="8"/>
        <v>0</v>
      </c>
      <c r="U45" s="58">
        <f t="shared" si="10"/>
        <v>0</v>
      </c>
      <c r="V45" s="58">
        <f t="shared" si="9"/>
        <v>0</v>
      </c>
    </row>
    <row r="46" spans="1:22">
      <c r="A46" s="28">
        <v>0.05</v>
      </c>
      <c r="S46" s="58" t="s">
        <v>103</v>
      </c>
      <c r="T46" s="58">
        <f t="shared" si="8"/>
        <v>0</v>
      </c>
      <c r="U46" s="58">
        <f t="shared" si="10"/>
        <v>0</v>
      </c>
      <c r="V46" s="58">
        <f t="shared" si="9"/>
        <v>0</v>
      </c>
    </row>
    <row r="47" spans="1:22">
      <c r="A47" s="28">
        <v>0.05</v>
      </c>
      <c r="S47" s="58" t="s">
        <v>127</v>
      </c>
      <c r="T47" s="58">
        <f t="shared" si="8"/>
        <v>0</v>
      </c>
      <c r="U47" s="58">
        <f t="shared" si="10"/>
        <v>0</v>
      </c>
      <c r="V47" s="58">
        <f t="shared" si="9"/>
        <v>0</v>
      </c>
    </row>
    <row r="48" spans="1:22">
      <c r="A48" s="28">
        <v>0.12</v>
      </c>
      <c r="S48" s="58" t="s">
        <v>104</v>
      </c>
      <c r="T48" s="58">
        <f t="shared" si="8"/>
        <v>1000</v>
      </c>
      <c r="U48" s="58">
        <f t="shared" si="10"/>
        <v>120</v>
      </c>
      <c r="V48" s="58">
        <f t="shared" si="9"/>
        <v>1800</v>
      </c>
    </row>
    <row r="49" spans="1:22">
      <c r="A49" s="28">
        <v>0.05</v>
      </c>
      <c r="S49" s="58" t="s">
        <v>60</v>
      </c>
      <c r="T49" s="58">
        <f t="shared" si="8"/>
        <v>0</v>
      </c>
      <c r="U49" s="58">
        <f t="shared" si="10"/>
        <v>0</v>
      </c>
      <c r="V49" s="58">
        <f t="shared" si="9"/>
        <v>0</v>
      </c>
    </row>
    <row r="50" spans="1:22">
      <c r="A50" s="28">
        <v>0.12</v>
      </c>
      <c r="S50" s="58" t="s">
        <v>84</v>
      </c>
      <c r="T50" s="58">
        <f t="shared" si="8"/>
        <v>0</v>
      </c>
      <c r="U50" s="58">
        <f t="shared" si="10"/>
        <v>0</v>
      </c>
      <c r="V50" s="58">
        <f t="shared" si="9"/>
        <v>0</v>
      </c>
    </row>
    <row r="51" spans="1:22">
      <c r="A51" s="28"/>
      <c r="S51" s="59" t="s">
        <v>8</v>
      </c>
      <c r="T51" s="59">
        <f>SUM(T41:T50)</f>
        <v>8257</v>
      </c>
      <c r="U51" s="59">
        <f>SUM(U41:U50)</f>
        <v>970.54</v>
      </c>
      <c r="V51" s="59">
        <f>SUM(V41:V50)</f>
        <v>6170</v>
      </c>
    </row>
    <row r="52" spans="1:22">
      <c r="A52" s="28"/>
      <c r="S52" s="59" t="s">
        <v>24</v>
      </c>
      <c r="T52" s="114">
        <f>T51-U51-V51</f>
        <v>1116.46</v>
      </c>
      <c r="U52" s="115"/>
      <c r="V52" s="116"/>
    </row>
  </sheetData>
  <mergeCells count="18">
    <mergeCell ref="D1:G1"/>
    <mergeCell ref="I1:L1"/>
    <mergeCell ref="N1:Q1"/>
    <mergeCell ref="S1:V1"/>
    <mergeCell ref="E14:G14"/>
    <mergeCell ref="J14:L14"/>
    <mergeCell ref="O14:Q14"/>
    <mergeCell ref="T14:V14"/>
    <mergeCell ref="S39:V39"/>
    <mergeCell ref="T52:V52"/>
    <mergeCell ref="D19:G19"/>
    <mergeCell ref="I19:L19"/>
    <mergeCell ref="N19:Q19"/>
    <mergeCell ref="S19:V19"/>
    <mergeCell ref="E32:G32"/>
    <mergeCell ref="J32:L32"/>
    <mergeCell ref="O32:Q32"/>
    <mergeCell ref="T32:V32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B12" workbookViewId="0">
      <selection activeCell="M36" sqref="M36"/>
    </sheetView>
  </sheetViews>
  <sheetFormatPr defaultRowHeight="13.5"/>
  <cols>
    <col min="1" max="1" width="13" bestFit="1" customWidth="1"/>
    <col min="8" max="8" width="13" bestFit="1" customWidth="1"/>
  </cols>
  <sheetData>
    <row r="1" spans="1:23" ht="22.5">
      <c r="A1" s="79" t="s">
        <v>148</v>
      </c>
      <c r="D1" s="117" t="s">
        <v>149</v>
      </c>
      <c r="E1" s="117"/>
      <c r="F1" s="117"/>
      <c r="G1" s="117"/>
      <c r="H1" s="46"/>
      <c r="I1" s="117" t="s">
        <v>150</v>
      </c>
      <c r="J1" s="117"/>
      <c r="K1" s="117"/>
      <c r="L1" s="117"/>
      <c r="M1" s="45"/>
      <c r="N1" s="111" t="s">
        <v>151</v>
      </c>
      <c r="O1" s="112"/>
      <c r="P1" s="112"/>
      <c r="Q1" s="113"/>
      <c r="R1" s="45"/>
      <c r="S1" s="111" t="s">
        <v>152</v>
      </c>
      <c r="T1" s="112"/>
      <c r="U1" s="112"/>
      <c r="V1" s="113"/>
      <c r="W1" s="41"/>
    </row>
    <row r="2" spans="1:23" ht="20.25">
      <c r="A2" s="52" t="s">
        <v>110</v>
      </c>
      <c r="D2" s="56" t="s">
        <v>131</v>
      </c>
      <c r="E2" s="57" t="s">
        <v>10</v>
      </c>
      <c r="F2" s="57" t="s">
        <v>9</v>
      </c>
      <c r="G2" s="57" t="s">
        <v>135</v>
      </c>
      <c r="H2" s="44"/>
      <c r="I2" s="56" t="s">
        <v>131</v>
      </c>
      <c r="J2" s="57" t="s">
        <v>10</v>
      </c>
      <c r="K2" s="57" t="s">
        <v>9</v>
      </c>
      <c r="L2" s="57" t="s">
        <v>135</v>
      </c>
      <c r="M2" s="44"/>
      <c r="N2" s="56" t="s">
        <v>131</v>
      </c>
      <c r="O2" s="57" t="s">
        <v>10</v>
      </c>
      <c r="P2" s="57" t="s">
        <v>9</v>
      </c>
      <c r="Q2" s="57" t="s">
        <v>135</v>
      </c>
      <c r="R2" s="44"/>
      <c r="S2" s="56" t="s">
        <v>131</v>
      </c>
      <c r="T2" s="57" t="s">
        <v>10</v>
      </c>
      <c r="U2" s="57" t="s">
        <v>9</v>
      </c>
      <c r="V2" s="57" t="s">
        <v>135</v>
      </c>
      <c r="W2" s="78"/>
    </row>
    <row r="3" spans="1:23">
      <c r="A3" s="28">
        <v>0.12</v>
      </c>
      <c r="D3" s="58" t="s">
        <v>62</v>
      </c>
      <c r="E3" s="58">
        <v>2247</v>
      </c>
      <c r="F3" s="58">
        <f>E3*A3</f>
        <v>269.64</v>
      </c>
      <c r="G3" s="58">
        <v>0</v>
      </c>
      <c r="H3" s="43"/>
      <c r="I3" s="58" t="s">
        <v>62</v>
      </c>
      <c r="J3" s="58">
        <v>3680</v>
      </c>
      <c r="K3" s="58">
        <f>J3*A3</f>
        <v>441.59999999999997</v>
      </c>
      <c r="L3" s="58">
        <v>4300</v>
      </c>
      <c r="M3" s="43"/>
      <c r="N3" s="58" t="s">
        <v>62</v>
      </c>
      <c r="O3" s="58">
        <v>2080</v>
      </c>
      <c r="P3" s="58">
        <f>O3*A3</f>
        <v>249.6</v>
      </c>
      <c r="Q3" s="58">
        <v>1290</v>
      </c>
      <c r="R3" s="43"/>
      <c r="S3" s="58" t="s">
        <v>62</v>
      </c>
      <c r="T3" s="58">
        <v>1340</v>
      </c>
      <c r="U3" s="58">
        <f>T3*A3</f>
        <v>160.79999999999998</v>
      </c>
      <c r="V3" s="58">
        <v>0</v>
      </c>
    </row>
    <row r="4" spans="1:23">
      <c r="A4" s="28">
        <v>0.05</v>
      </c>
      <c r="D4" s="58" t="s">
        <v>36</v>
      </c>
      <c r="E4" s="58">
        <v>70</v>
      </c>
      <c r="F4" s="58">
        <f t="shared" ref="F4:F12" si="0">E4*A4</f>
        <v>3.5</v>
      </c>
      <c r="G4" s="58">
        <v>0</v>
      </c>
      <c r="H4" s="43"/>
      <c r="I4" s="58" t="s">
        <v>36</v>
      </c>
      <c r="J4" s="58">
        <v>300</v>
      </c>
      <c r="K4" s="58">
        <f t="shared" ref="K4:K12" si="1">J4*A4</f>
        <v>15</v>
      </c>
      <c r="L4" s="58">
        <v>1000</v>
      </c>
      <c r="M4" s="43"/>
      <c r="N4" s="58" t="s">
        <v>36</v>
      </c>
      <c r="O4" s="58">
        <v>360</v>
      </c>
      <c r="P4" s="58">
        <f t="shared" ref="P4:P12" si="2">O4*A4</f>
        <v>18</v>
      </c>
      <c r="Q4" s="58">
        <v>0</v>
      </c>
      <c r="R4" s="43"/>
      <c r="S4" s="58" t="s">
        <v>36</v>
      </c>
      <c r="T4" s="58">
        <v>0</v>
      </c>
      <c r="U4" s="58">
        <f t="shared" ref="U4:U12" si="3">T4*A4</f>
        <v>0</v>
      </c>
      <c r="V4" s="58">
        <v>0</v>
      </c>
    </row>
    <row r="5" spans="1:23">
      <c r="A5" s="28">
        <v>0.12</v>
      </c>
      <c r="D5" s="58" t="s">
        <v>29</v>
      </c>
      <c r="E5" s="58">
        <v>120</v>
      </c>
      <c r="F5" s="58">
        <f t="shared" si="0"/>
        <v>14.399999999999999</v>
      </c>
      <c r="G5" s="58">
        <v>0</v>
      </c>
      <c r="H5" s="43"/>
      <c r="I5" s="58" t="s">
        <v>29</v>
      </c>
      <c r="J5" s="58">
        <v>360</v>
      </c>
      <c r="K5" s="58">
        <f t="shared" si="1"/>
        <v>43.199999999999996</v>
      </c>
      <c r="L5" s="58">
        <v>600</v>
      </c>
      <c r="M5" s="43"/>
      <c r="N5" s="58" t="s">
        <v>29</v>
      </c>
      <c r="O5" s="58">
        <v>60</v>
      </c>
      <c r="P5" s="58">
        <f t="shared" si="2"/>
        <v>7.1999999999999993</v>
      </c>
      <c r="Q5" s="58">
        <v>0</v>
      </c>
      <c r="R5" s="43"/>
      <c r="S5" s="58" t="s">
        <v>29</v>
      </c>
      <c r="T5" s="58">
        <v>0</v>
      </c>
      <c r="U5" s="58">
        <f t="shared" si="3"/>
        <v>0</v>
      </c>
      <c r="V5" s="58">
        <v>0</v>
      </c>
    </row>
    <row r="6" spans="1:23">
      <c r="A6" s="28">
        <v>3.5000000000000003E-2</v>
      </c>
      <c r="D6" s="58" t="s">
        <v>45</v>
      </c>
      <c r="E6" s="58">
        <v>0</v>
      </c>
      <c r="F6" s="58">
        <f t="shared" si="0"/>
        <v>0</v>
      </c>
      <c r="G6" s="58">
        <v>0</v>
      </c>
      <c r="H6" s="43"/>
      <c r="I6" s="58" t="s">
        <v>45</v>
      </c>
      <c r="J6" s="58">
        <v>0</v>
      </c>
      <c r="K6" s="58">
        <f t="shared" si="1"/>
        <v>0</v>
      </c>
      <c r="L6" s="58">
        <v>0</v>
      </c>
      <c r="M6" s="43"/>
      <c r="N6" s="58" t="s">
        <v>45</v>
      </c>
      <c r="O6" s="58">
        <v>0</v>
      </c>
      <c r="P6" s="58">
        <f t="shared" si="2"/>
        <v>0</v>
      </c>
      <c r="Q6" s="58">
        <v>0</v>
      </c>
      <c r="R6" s="43"/>
      <c r="S6" s="58" t="s">
        <v>45</v>
      </c>
      <c r="T6" s="58">
        <v>0</v>
      </c>
      <c r="U6" s="58">
        <f t="shared" si="3"/>
        <v>0</v>
      </c>
      <c r="V6" s="58">
        <v>0</v>
      </c>
    </row>
    <row r="7" spans="1:23">
      <c r="A7" s="28">
        <v>3.5000000000000003E-2</v>
      </c>
      <c r="D7" s="58" t="s">
        <v>25</v>
      </c>
      <c r="E7" s="58">
        <v>0</v>
      </c>
      <c r="F7" s="58">
        <f t="shared" si="0"/>
        <v>0</v>
      </c>
      <c r="G7" s="58">
        <v>0</v>
      </c>
      <c r="H7" s="43"/>
      <c r="I7" s="58" t="s">
        <v>25</v>
      </c>
      <c r="J7" s="58">
        <v>0</v>
      </c>
      <c r="K7" s="58">
        <f t="shared" si="1"/>
        <v>0</v>
      </c>
      <c r="L7" s="58">
        <v>0</v>
      </c>
      <c r="M7" s="43"/>
      <c r="N7" s="58" t="s">
        <v>25</v>
      </c>
      <c r="O7" s="58">
        <v>0</v>
      </c>
      <c r="P7" s="58">
        <f t="shared" si="2"/>
        <v>0</v>
      </c>
      <c r="Q7" s="58">
        <v>0</v>
      </c>
      <c r="R7" s="43"/>
      <c r="S7" s="58" t="s">
        <v>25</v>
      </c>
      <c r="T7" s="58">
        <v>0</v>
      </c>
      <c r="U7" s="58">
        <f t="shared" si="3"/>
        <v>0</v>
      </c>
      <c r="V7" s="58">
        <v>0</v>
      </c>
    </row>
    <row r="8" spans="1:23">
      <c r="A8" s="28">
        <v>0.05</v>
      </c>
      <c r="D8" s="58" t="s">
        <v>103</v>
      </c>
      <c r="E8" s="58">
        <v>0</v>
      </c>
      <c r="F8" s="58">
        <f t="shared" si="0"/>
        <v>0</v>
      </c>
      <c r="G8" s="58">
        <v>0</v>
      </c>
      <c r="H8" s="43"/>
      <c r="I8" s="58" t="s">
        <v>103</v>
      </c>
      <c r="J8" s="58">
        <v>0</v>
      </c>
      <c r="K8" s="58">
        <f t="shared" si="1"/>
        <v>0</v>
      </c>
      <c r="L8" s="58">
        <v>0</v>
      </c>
      <c r="M8" s="43"/>
      <c r="N8" s="58" t="s">
        <v>103</v>
      </c>
      <c r="O8" s="58">
        <v>0</v>
      </c>
      <c r="P8" s="58">
        <f t="shared" si="2"/>
        <v>0</v>
      </c>
      <c r="Q8" s="58">
        <v>0</v>
      </c>
      <c r="R8" s="43"/>
      <c r="S8" s="58" t="s">
        <v>103</v>
      </c>
      <c r="T8" s="58">
        <v>0</v>
      </c>
      <c r="U8" s="58">
        <f t="shared" si="3"/>
        <v>0</v>
      </c>
      <c r="V8" s="58">
        <v>0</v>
      </c>
    </row>
    <row r="9" spans="1:23">
      <c r="A9" s="28">
        <v>0.05</v>
      </c>
      <c r="D9" s="58" t="s">
        <v>127</v>
      </c>
      <c r="E9" s="58">
        <v>0</v>
      </c>
      <c r="F9" s="58">
        <f t="shared" si="0"/>
        <v>0</v>
      </c>
      <c r="G9" s="58">
        <v>0</v>
      </c>
      <c r="H9" s="43"/>
      <c r="I9" s="58" t="s">
        <v>127</v>
      </c>
      <c r="J9" s="58">
        <v>0</v>
      </c>
      <c r="K9" s="58">
        <f t="shared" si="1"/>
        <v>0</v>
      </c>
      <c r="L9" s="58">
        <v>0</v>
      </c>
      <c r="M9" s="43"/>
      <c r="N9" s="58" t="s">
        <v>127</v>
      </c>
      <c r="O9" s="58">
        <v>0</v>
      </c>
      <c r="P9" s="58">
        <f t="shared" si="2"/>
        <v>0</v>
      </c>
      <c r="Q9" s="58">
        <v>0</v>
      </c>
      <c r="R9" s="43"/>
      <c r="S9" s="58" t="s">
        <v>127</v>
      </c>
      <c r="T9" s="58">
        <v>0</v>
      </c>
      <c r="U9" s="58">
        <f t="shared" si="3"/>
        <v>0</v>
      </c>
      <c r="V9" s="58">
        <v>0</v>
      </c>
    </row>
    <row r="10" spans="1:23">
      <c r="A10" s="28">
        <v>0.05</v>
      </c>
      <c r="D10" s="58" t="s">
        <v>104</v>
      </c>
      <c r="E10" s="58">
        <v>0</v>
      </c>
      <c r="F10" s="58">
        <f t="shared" si="0"/>
        <v>0</v>
      </c>
      <c r="G10" s="58">
        <v>0</v>
      </c>
      <c r="H10" s="43"/>
      <c r="I10" s="58" t="s">
        <v>104</v>
      </c>
      <c r="J10" s="58">
        <v>1000</v>
      </c>
      <c r="K10" s="58">
        <f t="shared" si="1"/>
        <v>50</v>
      </c>
      <c r="L10" s="58">
        <v>1800</v>
      </c>
      <c r="M10" s="43"/>
      <c r="N10" s="58" t="s">
        <v>104</v>
      </c>
      <c r="O10" s="58">
        <v>0</v>
      </c>
      <c r="P10" s="58">
        <f t="shared" si="2"/>
        <v>0</v>
      </c>
      <c r="Q10" s="58">
        <v>0</v>
      </c>
      <c r="R10" s="43"/>
      <c r="S10" s="58" t="s">
        <v>104</v>
      </c>
      <c r="T10" s="58">
        <v>0</v>
      </c>
      <c r="U10" s="58">
        <f t="shared" si="3"/>
        <v>0</v>
      </c>
      <c r="V10" s="58">
        <v>0</v>
      </c>
    </row>
    <row r="11" spans="1:23">
      <c r="A11" s="28">
        <v>0.05</v>
      </c>
      <c r="D11" s="58" t="s">
        <v>60</v>
      </c>
      <c r="E11" s="58">
        <v>0</v>
      </c>
      <c r="F11" s="58">
        <f t="shared" si="0"/>
        <v>0</v>
      </c>
      <c r="G11" s="58">
        <v>0</v>
      </c>
      <c r="H11" s="43"/>
      <c r="I11" s="58" t="s">
        <v>60</v>
      </c>
      <c r="J11" s="58">
        <v>0</v>
      </c>
      <c r="K11" s="58">
        <f t="shared" si="1"/>
        <v>0</v>
      </c>
      <c r="L11" s="58">
        <v>0</v>
      </c>
      <c r="M11" s="43"/>
      <c r="N11" s="58" t="s">
        <v>60</v>
      </c>
      <c r="O11" s="58">
        <v>0</v>
      </c>
      <c r="P11" s="58">
        <f t="shared" si="2"/>
        <v>0</v>
      </c>
      <c r="Q11" s="58">
        <v>0</v>
      </c>
      <c r="R11" s="43"/>
      <c r="S11" s="58" t="s">
        <v>60</v>
      </c>
      <c r="T11" s="58">
        <v>0</v>
      </c>
      <c r="U11" s="58">
        <f t="shared" si="3"/>
        <v>0</v>
      </c>
      <c r="V11" s="58">
        <v>0</v>
      </c>
    </row>
    <row r="12" spans="1:23">
      <c r="A12" s="28">
        <v>0.12</v>
      </c>
      <c r="D12" s="58" t="s">
        <v>84</v>
      </c>
      <c r="E12" s="58">
        <v>0</v>
      </c>
      <c r="F12" s="58">
        <f t="shared" si="0"/>
        <v>0</v>
      </c>
      <c r="G12" s="58">
        <v>0</v>
      </c>
      <c r="H12" s="43"/>
      <c r="I12" s="58" t="s">
        <v>84</v>
      </c>
      <c r="J12" s="58">
        <v>0</v>
      </c>
      <c r="K12" s="58">
        <f t="shared" si="1"/>
        <v>0</v>
      </c>
      <c r="L12" s="58">
        <v>0</v>
      </c>
      <c r="M12" s="43"/>
      <c r="N12" s="58" t="s">
        <v>84</v>
      </c>
      <c r="O12" s="58">
        <v>0</v>
      </c>
      <c r="P12" s="58">
        <f t="shared" si="2"/>
        <v>0</v>
      </c>
      <c r="Q12" s="58">
        <v>0</v>
      </c>
      <c r="R12" s="43"/>
      <c r="S12" s="58" t="s">
        <v>84</v>
      </c>
      <c r="T12" s="58">
        <v>0</v>
      </c>
      <c r="U12" s="58">
        <f t="shared" si="3"/>
        <v>0</v>
      </c>
      <c r="V12" s="58">
        <v>0</v>
      </c>
    </row>
    <row r="13" spans="1:23">
      <c r="A13" s="28"/>
      <c r="D13" s="59" t="s">
        <v>8</v>
      </c>
      <c r="E13" s="59">
        <f>SUM(E3:E12)</f>
        <v>2437</v>
      </c>
      <c r="F13" s="59">
        <f>SUM(F3:F12)</f>
        <v>287.53999999999996</v>
      </c>
      <c r="G13" s="59">
        <f>SUM(G3:G12)</f>
        <v>0</v>
      </c>
      <c r="H13" s="47"/>
      <c r="I13" s="59" t="s">
        <v>8</v>
      </c>
      <c r="J13" s="59">
        <f>SUM(J3:J12)</f>
        <v>5340</v>
      </c>
      <c r="K13" s="59">
        <f>SUM(K3:K12)</f>
        <v>549.79999999999995</v>
      </c>
      <c r="L13" s="59">
        <f>SUM(L3:L12)</f>
        <v>7700</v>
      </c>
      <c r="M13" s="47"/>
      <c r="N13" s="59" t="s">
        <v>8</v>
      </c>
      <c r="O13" s="59">
        <f>SUM(O3:O12)</f>
        <v>2500</v>
      </c>
      <c r="P13" s="59">
        <f>SUM(P3:P12)</f>
        <v>274.8</v>
      </c>
      <c r="Q13" s="59">
        <f>SUM(Q3:Q12)</f>
        <v>1290</v>
      </c>
      <c r="R13" s="47"/>
      <c r="S13" s="59" t="s">
        <v>8</v>
      </c>
      <c r="T13" s="59">
        <f>SUM(T3:T12)</f>
        <v>1340</v>
      </c>
      <c r="U13" s="59">
        <f>SUM(U3:U12)</f>
        <v>160.79999999999998</v>
      </c>
      <c r="V13" s="59">
        <f>SUM(V3:V12)</f>
        <v>0</v>
      </c>
    </row>
    <row r="14" spans="1:23">
      <c r="A14" s="28"/>
      <c r="D14" s="59" t="s">
        <v>24</v>
      </c>
      <c r="E14" s="118">
        <f>E13-F13-G13</f>
        <v>2149.46</v>
      </c>
      <c r="F14" s="118"/>
      <c r="G14" s="118"/>
      <c r="H14" s="49"/>
      <c r="I14" s="59" t="s">
        <v>24</v>
      </c>
      <c r="J14" s="114">
        <f>J13-K13-L13</f>
        <v>-2909.8</v>
      </c>
      <c r="K14" s="115"/>
      <c r="L14" s="116"/>
      <c r="M14" s="48"/>
      <c r="N14" s="59" t="s">
        <v>24</v>
      </c>
      <c r="O14" s="114">
        <f>O13-P13-Q13</f>
        <v>935.19999999999982</v>
      </c>
      <c r="P14" s="115"/>
      <c r="Q14" s="116"/>
      <c r="R14" s="48"/>
      <c r="S14" s="59" t="s">
        <v>24</v>
      </c>
      <c r="T14" s="114">
        <f>T13-U13-V13</f>
        <v>1179.2</v>
      </c>
      <c r="U14" s="115"/>
      <c r="V14" s="116"/>
    </row>
    <row r="15" spans="1:23">
      <c r="A15" s="28"/>
    </row>
    <row r="16" spans="1:23">
      <c r="A16" s="28"/>
      <c r="D16" s="43"/>
      <c r="E16" s="43"/>
      <c r="F16" s="43"/>
      <c r="G16" s="43"/>
      <c r="H16" s="43"/>
      <c r="S16" s="43"/>
      <c r="T16" s="43"/>
      <c r="U16" s="43"/>
      <c r="V16" s="43"/>
      <c r="W16" s="43"/>
    </row>
    <row r="17" spans="1:23">
      <c r="A17" s="28"/>
      <c r="D17" s="43"/>
      <c r="E17" s="43"/>
      <c r="F17" s="43"/>
      <c r="G17" s="43"/>
      <c r="H17" s="43"/>
      <c r="S17" s="43"/>
      <c r="T17" s="43"/>
      <c r="U17" s="43"/>
      <c r="V17" s="43"/>
      <c r="W17" s="43"/>
    </row>
    <row r="18" spans="1:23">
      <c r="A18" s="28"/>
      <c r="D18" s="43"/>
      <c r="E18" s="43"/>
      <c r="F18" s="43"/>
      <c r="G18" s="43"/>
      <c r="H18" s="43"/>
      <c r="S18" s="43"/>
      <c r="T18" s="43"/>
      <c r="U18" s="43"/>
      <c r="V18" s="43"/>
      <c r="W18" s="43"/>
    </row>
    <row r="19" spans="1:23" ht="22.5">
      <c r="A19" s="79" t="s">
        <v>148</v>
      </c>
      <c r="D19" s="117" t="s">
        <v>153</v>
      </c>
      <c r="E19" s="117"/>
      <c r="F19" s="117"/>
      <c r="G19" s="117"/>
      <c r="H19" s="46"/>
      <c r="I19" s="117" t="s">
        <v>154</v>
      </c>
      <c r="J19" s="117"/>
      <c r="K19" s="117"/>
      <c r="L19" s="117"/>
      <c r="M19" s="45"/>
      <c r="N19" s="111" t="s">
        <v>155</v>
      </c>
      <c r="O19" s="112"/>
      <c r="P19" s="112"/>
      <c r="Q19" s="113"/>
      <c r="R19" s="45"/>
      <c r="S19" s="111" t="s">
        <v>156</v>
      </c>
      <c r="T19" s="112"/>
      <c r="U19" s="112"/>
      <c r="V19" s="113"/>
    </row>
    <row r="20" spans="1:23" ht="20.25">
      <c r="A20" s="52" t="s">
        <v>110</v>
      </c>
      <c r="D20" s="56" t="s">
        <v>131</v>
      </c>
      <c r="E20" s="57" t="s">
        <v>10</v>
      </c>
      <c r="F20" s="57" t="s">
        <v>9</v>
      </c>
      <c r="G20" s="57" t="s">
        <v>135</v>
      </c>
      <c r="H20" s="44"/>
      <c r="I20" s="56" t="s">
        <v>131</v>
      </c>
      <c r="J20" s="57" t="s">
        <v>10</v>
      </c>
      <c r="K20" s="57" t="s">
        <v>9</v>
      </c>
      <c r="L20" s="57" t="s">
        <v>135</v>
      </c>
      <c r="M20" s="44"/>
      <c r="N20" s="56" t="s">
        <v>131</v>
      </c>
      <c r="O20" s="57" t="s">
        <v>10</v>
      </c>
      <c r="P20" s="57" t="s">
        <v>9</v>
      </c>
      <c r="Q20" s="57" t="s">
        <v>135</v>
      </c>
      <c r="R20" s="44"/>
      <c r="S20" s="56" t="s">
        <v>131</v>
      </c>
      <c r="T20" s="57" t="s">
        <v>10</v>
      </c>
      <c r="U20" s="57" t="s">
        <v>9</v>
      </c>
      <c r="V20" s="57" t="s">
        <v>135</v>
      </c>
    </row>
    <row r="21" spans="1:23">
      <c r="A21" s="28">
        <v>0.12</v>
      </c>
      <c r="D21" s="58" t="s">
        <v>62</v>
      </c>
      <c r="E21" s="58">
        <v>2291</v>
      </c>
      <c r="F21" s="58">
        <f>E21*A21</f>
        <v>274.92</v>
      </c>
      <c r="G21" s="58">
        <v>1204</v>
      </c>
      <c r="H21" s="43"/>
      <c r="I21" s="58" t="s">
        <v>62</v>
      </c>
      <c r="J21" s="58">
        <v>0</v>
      </c>
      <c r="K21" s="58">
        <f>J21*A21</f>
        <v>0</v>
      </c>
      <c r="L21" s="58">
        <v>0</v>
      </c>
      <c r="M21" s="43"/>
      <c r="N21" s="58" t="s">
        <v>62</v>
      </c>
      <c r="O21" s="58">
        <v>0</v>
      </c>
      <c r="P21" s="58">
        <f>O21*A5</f>
        <v>0</v>
      </c>
      <c r="Q21" s="58">
        <v>0</v>
      </c>
      <c r="R21" s="43"/>
      <c r="S21" s="58" t="s">
        <v>62</v>
      </c>
      <c r="T21" s="58">
        <v>0</v>
      </c>
      <c r="U21" s="58">
        <f>T21*A21</f>
        <v>0</v>
      </c>
      <c r="V21" s="58">
        <v>0</v>
      </c>
    </row>
    <row r="22" spans="1:23">
      <c r="A22" s="28">
        <v>0.05</v>
      </c>
      <c r="D22" s="58" t="s">
        <v>36</v>
      </c>
      <c r="E22" s="58">
        <v>300</v>
      </c>
      <c r="F22" s="58">
        <f t="shared" ref="F22:F30" si="4">E22*A22</f>
        <v>15</v>
      </c>
      <c r="G22" s="58">
        <v>0</v>
      </c>
      <c r="H22" s="43"/>
      <c r="I22" s="58" t="s">
        <v>36</v>
      </c>
      <c r="J22" s="58">
        <v>0</v>
      </c>
      <c r="K22" s="58">
        <f t="shared" ref="K22:K30" si="5">J22*A22</f>
        <v>0</v>
      </c>
      <c r="L22" s="58">
        <v>0</v>
      </c>
      <c r="M22" s="43"/>
      <c r="N22" s="58" t="s">
        <v>36</v>
      </c>
      <c r="O22" s="58">
        <v>0</v>
      </c>
      <c r="P22" s="58">
        <f t="shared" ref="P22:P30" si="6">O22*A6</f>
        <v>0</v>
      </c>
      <c r="Q22" s="58">
        <v>0</v>
      </c>
      <c r="R22" s="43"/>
      <c r="S22" s="58" t="s">
        <v>36</v>
      </c>
      <c r="T22" s="58">
        <v>0</v>
      </c>
      <c r="U22" s="58">
        <f t="shared" ref="U22:U30" si="7">T22*A22</f>
        <v>0</v>
      </c>
      <c r="V22" s="58">
        <v>0</v>
      </c>
    </row>
    <row r="23" spans="1:23">
      <c r="A23" s="28">
        <v>0.12</v>
      </c>
      <c r="D23" s="58" t="s">
        <v>29</v>
      </c>
      <c r="E23" s="58">
        <v>0</v>
      </c>
      <c r="F23" s="58">
        <f t="shared" si="4"/>
        <v>0</v>
      </c>
      <c r="G23" s="58">
        <v>0</v>
      </c>
      <c r="H23" s="43"/>
      <c r="I23" s="58" t="s">
        <v>29</v>
      </c>
      <c r="J23" s="58">
        <v>0</v>
      </c>
      <c r="K23" s="58">
        <f t="shared" si="5"/>
        <v>0</v>
      </c>
      <c r="L23" s="58">
        <v>0</v>
      </c>
      <c r="M23" s="43"/>
      <c r="N23" s="58" t="s">
        <v>29</v>
      </c>
      <c r="O23" s="58">
        <v>0</v>
      </c>
      <c r="P23" s="58">
        <f t="shared" si="6"/>
        <v>0</v>
      </c>
      <c r="Q23" s="58">
        <v>0</v>
      </c>
      <c r="R23" s="43"/>
      <c r="S23" s="58" t="s">
        <v>29</v>
      </c>
      <c r="T23" s="58">
        <v>0</v>
      </c>
      <c r="U23" s="58">
        <f t="shared" si="7"/>
        <v>0</v>
      </c>
      <c r="V23" s="58">
        <v>0</v>
      </c>
    </row>
    <row r="24" spans="1:23">
      <c r="A24" s="28">
        <v>3.5000000000000003E-2</v>
      </c>
      <c r="D24" s="58" t="s">
        <v>45</v>
      </c>
      <c r="E24" s="58">
        <v>0</v>
      </c>
      <c r="F24" s="58">
        <f t="shared" si="4"/>
        <v>0</v>
      </c>
      <c r="G24" s="58">
        <v>0</v>
      </c>
      <c r="H24" s="43"/>
      <c r="I24" s="58" t="s">
        <v>45</v>
      </c>
      <c r="J24" s="58">
        <v>0</v>
      </c>
      <c r="K24" s="58">
        <f t="shared" si="5"/>
        <v>0</v>
      </c>
      <c r="L24" s="58">
        <v>0</v>
      </c>
      <c r="M24" s="43"/>
      <c r="N24" s="58" t="s">
        <v>45</v>
      </c>
      <c r="O24" s="58">
        <v>0</v>
      </c>
      <c r="P24" s="58">
        <f t="shared" si="6"/>
        <v>0</v>
      </c>
      <c r="Q24" s="58">
        <v>0</v>
      </c>
      <c r="R24" s="43"/>
      <c r="S24" s="58" t="s">
        <v>45</v>
      </c>
      <c r="T24" s="58">
        <v>0</v>
      </c>
      <c r="U24" s="58">
        <f t="shared" si="7"/>
        <v>0</v>
      </c>
      <c r="V24" s="58">
        <v>0</v>
      </c>
    </row>
    <row r="25" spans="1:23">
      <c r="A25" s="28">
        <v>3.5000000000000003E-2</v>
      </c>
      <c r="D25" s="58" t="s">
        <v>25</v>
      </c>
      <c r="E25" s="58">
        <v>0</v>
      </c>
      <c r="F25" s="58">
        <f t="shared" si="4"/>
        <v>0</v>
      </c>
      <c r="G25" s="58">
        <v>0</v>
      </c>
      <c r="H25" s="43"/>
      <c r="I25" s="58" t="s">
        <v>25</v>
      </c>
      <c r="J25" s="58">
        <v>0</v>
      </c>
      <c r="K25" s="58">
        <f t="shared" si="5"/>
        <v>0</v>
      </c>
      <c r="L25" s="58">
        <v>0</v>
      </c>
      <c r="M25" s="43"/>
      <c r="N25" s="58" t="s">
        <v>25</v>
      </c>
      <c r="O25" s="58">
        <v>0</v>
      </c>
      <c r="P25" s="58">
        <f t="shared" si="6"/>
        <v>0</v>
      </c>
      <c r="Q25" s="58">
        <v>0</v>
      </c>
      <c r="R25" s="43"/>
      <c r="S25" s="58" t="s">
        <v>25</v>
      </c>
      <c r="T25" s="58">
        <v>0</v>
      </c>
      <c r="U25" s="58">
        <f t="shared" si="7"/>
        <v>0</v>
      </c>
      <c r="V25" s="58">
        <v>0</v>
      </c>
    </row>
    <row r="26" spans="1:23">
      <c r="A26" s="28">
        <v>0.05</v>
      </c>
      <c r="D26" s="58" t="s">
        <v>103</v>
      </c>
      <c r="E26" s="58">
        <v>0</v>
      </c>
      <c r="F26" s="58">
        <f t="shared" si="4"/>
        <v>0</v>
      </c>
      <c r="G26" s="58">
        <v>0</v>
      </c>
      <c r="H26" s="43"/>
      <c r="I26" s="58" t="s">
        <v>103</v>
      </c>
      <c r="J26" s="58">
        <v>0</v>
      </c>
      <c r="K26" s="58">
        <f t="shared" si="5"/>
        <v>0</v>
      </c>
      <c r="L26" s="58">
        <v>0</v>
      </c>
      <c r="M26" s="43"/>
      <c r="N26" s="58" t="s">
        <v>103</v>
      </c>
      <c r="O26" s="58">
        <v>0</v>
      </c>
      <c r="P26" s="58">
        <f t="shared" si="6"/>
        <v>0</v>
      </c>
      <c r="Q26" s="58">
        <v>0</v>
      </c>
      <c r="R26" s="43"/>
      <c r="S26" s="58" t="s">
        <v>103</v>
      </c>
      <c r="T26" s="58">
        <v>0</v>
      </c>
      <c r="U26" s="58">
        <f t="shared" si="7"/>
        <v>0</v>
      </c>
      <c r="V26" s="58">
        <v>0</v>
      </c>
    </row>
    <row r="27" spans="1:23">
      <c r="A27" s="28">
        <v>0.05</v>
      </c>
      <c r="D27" s="58" t="s">
        <v>127</v>
      </c>
      <c r="E27" s="58">
        <v>0</v>
      </c>
      <c r="F27" s="58">
        <f t="shared" si="4"/>
        <v>0</v>
      </c>
      <c r="G27" s="58">
        <v>0</v>
      </c>
      <c r="H27" s="43"/>
      <c r="I27" s="58" t="s">
        <v>127</v>
      </c>
      <c r="J27" s="58">
        <v>0</v>
      </c>
      <c r="K27" s="58">
        <f t="shared" si="5"/>
        <v>0</v>
      </c>
      <c r="L27" s="58">
        <v>0</v>
      </c>
      <c r="M27" s="43"/>
      <c r="N27" s="58" t="s">
        <v>127</v>
      </c>
      <c r="O27" s="58">
        <v>0</v>
      </c>
      <c r="P27" s="58">
        <f t="shared" si="6"/>
        <v>0</v>
      </c>
      <c r="Q27" s="58">
        <v>0</v>
      </c>
      <c r="R27" s="43"/>
      <c r="S27" s="58" t="s">
        <v>127</v>
      </c>
      <c r="T27" s="58">
        <v>0</v>
      </c>
      <c r="U27" s="58">
        <f t="shared" si="7"/>
        <v>0</v>
      </c>
      <c r="V27" s="58">
        <v>0</v>
      </c>
    </row>
    <row r="28" spans="1:23">
      <c r="A28" s="28">
        <v>0.05</v>
      </c>
      <c r="D28" s="58" t="s">
        <v>104</v>
      </c>
      <c r="E28" s="58">
        <v>0</v>
      </c>
      <c r="F28" s="58">
        <f t="shared" si="4"/>
        <v>0</v>
      </c>
      <c r="G28" s="58">
        <v>0</v>
      </c>
      <c r="H28" s="43"/>
      <c r="I28" s="58" t="s">
        <v>104</v>
      </c>
      <c r="J28" s="58">
        <v>0</v>
      </c>
      <c r="K28" s="58">
        <f t="shared" si="5"/>
        <v>0</v>
      </c>
      <c r="L28" s="58">
        <v>0</v>
      </c>
      <c r="M28" s="43"/>
      <c r="N28" s="58" t="s">
        <v>104</v>
      </c>
      <c r="O28" s="58">
        <v>0</v>
      </c>
      <c r="P28" s="58">
        <f t="shared" si="6"/>
        <v>0</v>
      </c>
      <c r="Q28" s="58">
        <v>0</v>
      </c>
      <c r="R28" s="43"/>
      <c r="S28" s="58" t="s">
        <v>104</v>
      </c>
      <c r="T28" s="58">
        <v>0</v>
      </c>
      <c r="U28" s="58">
        <f t="shared" si="7"/>
        <v>0</v>
      </c>
      <c r="V28" s="58">
        <v>0</v>
      </c>
    </row>
    <row r="29" spans="1:23">
      <c r="A29" s="28">
        <v>0.05</v>
      </c>
      <c r="D29" s="58" t="s">
        <v>60</v>
      </c>
      <c r="E29" s="58">
        <v>0</v>
      </c>
      <c r="F29" s="58">
        <f t="shared" si="4"/>
        <v>0</v>
      </c>
      <c r="G29" s="58">
        <v>0</v>
      </c>
      <c r="H29" s="43"/>
      <c r="I29" s="58" t="s">
        <v>60</v>
      </c>
      <c r="J29" s="58">
        <v>0</v>
      </c>
      <c r="K29" s="58">
        <f t="shared" si="5"/>
        <v>0</v>
      </c>
      <c r="L29" s="58">
        <v>0</v>
      </c>
      <c r="M29" s="43"/>
      <c r="N29" s="58" t="s">
        <v>60</v>
      </c>
      <c r="O29" s="58">
        <v>0</v>
      </c>
      <c r="P29" s="58">
        <f t="shared" si="6"/>
        <v>0</v>
      </c>
      <c r="Q29" s="58">
        <v>0</v>
      </c>
      <c r="R29" s="43"/>
      <c r="S29" s="58" t="s">
        <v>60</v>
      </c>
      <c r="T29" s="58">
        <v>0</v>
      </c>
      <c r="U29" s="58">
        <f t="shared" si="7"/>
        <v>0</v>
      </c>
      <c r="V29" s="58">
        <v>0</v>
      </c>
    </row>
    <row r="30" spans="1:23">
      <c r="A30" s="28">
        <v>0.12</v>
      </c>
      <c r="D30" s="58" t="s">
        <v>84</v>
      </c>
      <c r="E30" s="58">
        <v>0</v>
      </c>
      <c r="F30" s="58">
        <f t="shared" si="4"/>
        <v>0</v>
      </c>
      <c r="G30" s="58">
        <v>0</v>
      </c>
      <c r="H30" s="43"/>
      <c r="I30" s="58" t="s">
        <v>84</v>
      </c>
      <c r="J30" s="58">
        <v>0</v>
      </c>
      <c r="K30" s="58">
        <f t="shared" si="5"/>
        <v>0</v>
      </c>
      <c r="L30" s="58">
        <v>0</v>
      </c>
      <c r="M30" s="43"/>
      <c r="N30" s="58" t="s">
        <v>84</v>
      </c>
      <c r="O30" s="58">
        <v>0</v>
      </c>
      <c r="P30" s="58">
        <f t="shared" si="6"/>
        <v>0</v>
      </c>
      <c r="Q30" s="58">
        <v>0</v>
      </c>
      <c r="R30" s="43"/>
      <c r="S30" s="58" t="s">
        <v>84</v>
      </c>
      <c r="T30" s="58">
        <v>0</v>
      </c>
      <c r="U30" s="58">
        <f t="shared" si="7"/>
        <v>0</v>
      </c>
      <c r="V30" s="58">
        <v>0</v>
      </c>
    </row>
    <row r="31" spans="1:23">
      <c r="A31" s="28"/>
      <c r="D31" s="59" t="s">
        <v>8</v>
      </c>
      <c r="E31" s="59">
        <f>SUM(E21:E30)</f>
        <v>2591</v>
      </c>
      <c r="F31" s="59">
        <f>SUM(F21:F30)</f>
        <v>289.92</v>
      </c>
      <c r="G31" s="59">
        <f>SUM(G21:G30)</f>
        <v>1204</v>
      </c>
      <c r="H31" s="47"/>
      <c r="I31" s="59" t="s">
        <v>8</v>
      </c>
      <c r="J31" s="59">
        <f>SUM(J21:J30)</f>
        <v>0</v>
      </c>
      <c r="K31" s="59">
        <f>SUM(K21:K30)</f>
        <v>0</v>
      </c>
      <c r="L31" s="59">
        <f>SUM(L21:L30)</f>
        <v>0</v>
      </c>
      <c r="M31" s="47"/>
      <c r="N31" s="59" t="s">
        <v>8</v>
      </c>
      <c r="O31" s="59">
        <f>SUM(O21:O30)</f>
        <v>0</v>
      </c>
      <c r="P31" s="59">
        <f>SUM(P21:P30)</f>
        <v>0</v>
      </c>
      <c r="Q31" s="59">
        <f>SUM(Q21:Q30)</f>
        <v>0</v>
      </c>
      <c r="R31" s="47"/>
      <c r="S31" s="59" t="s">
        <v>8</v>
      </c>
      <c r="T31" s="59">
        <f>SUM(T21:T30)</f>
        <v>0</v>
      </c>
      <c r="U31" s="59">
        <f>SUM(U21:U30)</f>
        <v>0</v>
      </c>
      <c r="V31" s="59">
        <f>SUM(V21:V30)</f>
        <v>0</v>
      </c>
    </row>
    <row r="32" spans="1:23">
      <c r="A32" s="28"/>
      <c r="D32" s="59" t="s">
        <v>24</v>
      </c>
      <c r="E32" s="118">
        <f>E31-F31-G31</f>
        <v>1097.08</v>
      </c>
      <c r="F32" s="118"/>
      <c r="G32" s="118"/>
      <c r="H32" s="49"/>
      <c r="I32" s="59" t="s">
        <v>24</v>
      </c>
      <c r="J32" s="114">
        <f>J31-K31-L31</f>
        <v>0</v>
      </c>
      <c r="K32" s="115"/>
      <c r="L32" s="116"/>
      <c r="M32" s="48"/>
      <c r="N32" s="59" t="s">
        <v>24</v>
      </c>
      <c r="O32" s="114">
        <f>O31-P31-Q31</f>
        <v>0</v>
      </c>
      <c r="P32" s="115"/>
      <c r="Q32" s="116"/>
      <c r="R32" s="48"/>
      <c r="S32" s="59" t="s">
        <v>24</v>
      </c>
      <c r="T32" s="114">
        <f>T31-U31-V31</f>
        <v>0</v>
      </c>
      <c r="U32" s="115"/>
      <c r="V32" s="116"/>
    </row>
    <row r="39" spans="1:22" ht="22.5">
      <c r="A39" s="79" t="s">
        <v>148</v>
      </c>
      <c r="S39" s="111" t="s">
        <v>110</v>
      </c>
      <c r="T39" s="112"/>
      <c r="U39" s="112"/>
      <c r="V39" s="113"/>
    </row>
    <row r="40" spans="1:22" ht="20.25">
      <c r="A40" s="52" t="s">
        <v>110</v>
      </c>
      <c r="S40" s="56" t="s">
        <v>131</v>
      </c>
      <c r="T40" s="57" t="s">
        <v>10</v>
      </c>
      <c r="U40" s="57" t="s">
        <v>9</v>
      </c>
      <c r="V40" s="57" t="s">
        <v>135</v>
      </c>
    </row>
    <row r="41" spans="1:22">
      <c r="A41" s="28">
        <v>0.12</v>
      </c>
      <c r="S41" s="58" t="s">
        <v>62</v>
      </c>
      <c r="T41" s="58">
        <f t="shared" ref="T41:T50" si="8">SUM(E3+J3+O3+T3+E21+J21+O21+T21)</f>
        <v>11638</v>
      </c>
      <c r="U41" s="58">
        <f>T41*A41</f>
        <v>1396.56</v>
      </c>
      <c r="V41" s="58">
        <f t="shared" ref="V41:V50" si="9">SUM(G3+L3+Q3+V3+G21+L21+Q21+V21)</f>
        <v>6794</v>
      </c>
    </row>
    <row r="42" spans="1:22">
      <c r="A42" s="28">
        <v>0.05</v>
      </c>
      <c r="S42" s="58" t="s">
        <v>36</v>
      </c>
      <c r="T42" s="58">
        <f t="shared" si="8"/>
        <v>1030</v>
      </c>
      <c r="U42" s="58">
        <f t="shared" ref="U42:U50" si="10">T42*A42</f>
        <v>51.5</v>
      </c>
      <c r="V42" s="58">
        <f t="shared" si="9"/>
        <v>1000</v>
      </c>
    </row>
    <row r="43" spans="1:22">
      <c r="A43" s="28">
        <v>0.12</v>
      </c>
      <c r="S43" s="58" t="s">
        <v>29</v>
      </c>
      <c r="T43" s="58">
        <f t="shared" si="8"/>
        <v>540</v>
      </c>
      <c r="U43" s="58">
        <f t="shared" si="10"/>
        <v>64.8</v>
      </c>
      <c r="V43" s="58">
        <f t="shared" si="9"/>
        <v>600</v>
      </c>
    </row>
    <row r="44" spans="1:22">
      <c r="A44" s="28">
        <v>3.5000000000000003E-2</v>
      </c>
      <c r="S44" s="58" t="s">
        <v>45</v>
      </c>
      <c r="T44" s="58">
        <f t="shared" si="8"/>
        <v>0</v>
      </c>
      <c r="U44" s="58">
        <f t="shared" si="10"/>
        <v>0</v>
      </c>
      <c r="V44" s="58">
        <f t="shared" si="9"/>
        <v>0</v>
      </c>
    </row>
    <row r="45" spans="1:22">
      <c r="A45" s="28">
        <v>3.5000000000000003E-2</v>
      </c>
      <c r="S45" s="58" t="s">
        <v>25</v>
      </c>
      <c r="T45" s="58">
        <f t="shared" si="8"/>
        <v>0</v>
      </c>
      <c r="U45" s="58">
        <f t="shared" si="10"/>
        <v>0</v>
      </c>
      <c r="V45" s="58">
        <f t="shared" si="9"/>
        <v>0</v>
      </c>
    </row>
    <row r="46" spans="1:22">
      <c r="A46" s="28">
        <v>0.05</v>
      </c>
      <c r="S46" s="58" t="s">
        <v>103</v>
      </c>
      <c r="T46" s="58">
        <f t="shared" si="8"/>
        <v>0</v>
      </c>
      <c r="U46" s="58">
        <f t="shared" si="10"/>
        <v>0</v>
      </c>
      <c r="V46" s="58">
        <f t="shared" si="9"/>
        <v>0</v>
      </c>
    </row>
    <row r="47" spans="1:22">
      <c r="A47" s="28">
        <v>0.05</v>
      </c>
      <c r="S47" s="58" t="s">
        <v>127</v>
      </c>
      <c r="T47" s="58">
        <f t="shared" si="8"/>
        <v>0</v>
      </c>
      <c r="U47" s="58">
        <f t="shared" si="10"/>
        <v>0</v>
      </c>
      <c r="V47" s="58">
        <f t="shared" si="9"/>
        <v>0</v>
      </c>
    </row>
    <row r="48" spans="1:22">
      <c r="A48" s="28">
        <v>0.05</v>
      </c>
      <c r="S48" s="58" t="s">
        <v>104</v>
      </c>
      <c r="T48" s="58">
        <f t="shared" si="8"/>
        <v>1000</v>
      </c>
      <c r="U48" s="58">
        <f t="shared" si="10"/>
        <v>50</v>
      </c>
      <c r="V48" s="58">
        <f t="shared" si="9"/>
        <v>1800</v>
      </c>
    </row>
    <row r="49" spans="1:22">
      <c r="A49" s="28">
        <v>0.05</v>
      </c>
      <c r="S49" s="58" t="s">
        <v>60</v>
      </c>
      <c r="T49" s="58">
        <f t="shared" si="8"/>
        <v>0</v>
      </c>
      <c r="U49" s="58">
        <f t="shared" si="10"/>
        <v>0</v>
      </c>
      <c r="V49" s="58">
        <f t="shared" si="9"/>
        <v>0</v>
      </c>
    </row>
    <row r="50" spans="1:22">
      <c r="A50" s="28">
        <v>0.12</v>
      </c>
      <c r="S50" s="58" t="s">
        <v>84</v>
      </c>
      <c r="T50" s="58">
        <f t="shared" si="8"/>
        <v>0</v>
      </c>
      <c r="U50" s="58">
        <f t="shared" si="10"/>
        <v>0</v>
      </c>
      <c r="V50" s="58">
        <f t="shared" si="9"/>
        <v>0</v>
      </c>
    </row>
    <row r="51" spans="1:22">
      <c r="A51" s="28"/>
      <c r="S51" s="59" t="s">
        <v>8</v>
      </c>
      <c r="T51" s="59">
        <f>SUM(T41:T50)</f>
        <v>14208</v>
      </c>
      <c r="U51" s="59">
        <f>SUM(U41:U50)</f>
        <v>1562.86</v>
      </c>
      <c r="V51" s="59">
        <f>SUM(V41:V50)</f>
        <v>10194</v>
      </c>
    </row>
    <row r="52" spans="1:22">
      <c r="A52" s="28"/>
      <c r="S52" s="59" t="s">
        <v>24</v>
      </c>
      <c r="T52" s="114">
        <f>T51-U51-V51</f>
        <v>2451.1399999999994</v>
      </c>
      <c r="U52" s="115"/>
      <c r="V52" s="116"/>
    </row>
  </sheetData>
  <mergeCells count="18">
    <mergeCell ref="S39:V39"/>
    <mergeCell ref="T52:V52"/>
    <mergeCell ref="D19:G19"/>
    <mergeCell ref="I19:L19"/>
    <mergeCell ref="N19:Q19"/>
    <mergeCell ref="S19:V19"/>
    <mergeCell ref="E32:G32"/>
    <mergeCell ref="J32:L32"/>
    <mergeCell ref="O32:Q32"/>
    <mergeCell ref="T32:V32"/>
    <mergeCell ref="D1:G1"/>
    <mergeCell ref="I1:L1"/>
    <mergeCell ref="N1:Q1"/>
    <mergeCell ref="S1:V1"/>
    <mergeCell ref="E14:G14"/>
    <mergeCell ref="J14:L14"/>
    <mergeCell ref="O14:Q14"/>
    <mergeCell ref="T14:V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K35" sqref="K35"/>
    </sheetView>
  </sheetViews>
  <sheetFormatPr defaultRowHeight="13.5"/>
  <cols>
    <col min="1" max="1" width="11" bestFit="1" customWidth="1"/>
    <col min="2" max="2" width="6.5" bestFit="1" customWidth="1"/>
    <col min="3" max="4" width="5.75" bestFit="1" customWidth="1"/>
    <col min="5" max="7" width="9.75" bestFit="1" customWidth="1"/>
    <col min="8" max="8" width="9.5" bestFit="1" customWidth="1"/>
    <col min="9" max="9" width="7.75" bestFit="1" customWidth="1"/>
    <col min="10" max="10" width="7.5" bestFit="1" customWidth="1"/>
    <col min="11" max="11" width="5.5" bestFit="1" customWidth="1"/>
  </cols>
  <sheetData>
    <row r="1" spans="1:19" s="3" customFormat="1">
      <c r="A1" s="7"/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19</v>
      </c>
      <c r="I1" s="7" t="s">
        <v>20</v>
      </c>
      <c r="J1" s="7" t="s">
        <v>18</v>
      </c>
      <c r="K1" s="7" t="s">
        <v>21</v>
      </c>
    </row>
    <row r="2" spans="1:19">
      <c r="A2" t="s">
        <v>0</v>
      </c>
      <c r="B2">
        <v>10000</v>
      </c>
      <c r="C2">
        <v>2</v>
      </c>
      <c r="D2">
        <v>3.5000000000000003E-2</v>
      </c>
      <c r="E2">
        <v>2.13</v>
      </c>
      <c r="F2">
        <v>0</v>
      </c>
      <c r="G2">
        <f>ROUND(B2*C2/E2,0)</f>
        <v>9390</v>
      </c>
      <c r="H2">
        <f>G2*(E2+F2)</f>
        <v>20000.7</v>
      </c>
      <c r="J2">
        <f>B2-G2+(H2-B2*C2-B2*D2)</f>
        <v>260.70000000000067</v>
      </c>
      <c r="K2">
        <f>B2-G2-B2*D2</f>
        <v>259.99999999999994</v>
      </c>
    </row>
    <row r="3" spans="1:19">
      <c r="A3" t="s">
        <v>1</v>
      </c>
      <c r="B3">
        <v>10000</v>
      </c>
      <c r="C3">
        <v>1.8</v>
      </c>
      <c r="D3">
        <v>3.5000000000000003E-2</v>
      </c>
      <c r="E3">
        <v>1.85</v>
      </c>
      <c r="F3">
        <v>0</v>
      </c>
      <c r="G3">
        <f>ROUND(B3*C3/E3,0)</f>
        <v>9730</v>
      </c>
      <c r="H3">
        <f>G3*(E3+F3)</f>
        <v>18000.5</v>
      </c>
      <c r="J3">
        <f>B3-G3+(H3-B3*C3-B3*D3)</f>
        <v>-79.500000000000057</v>
      </c>
      <c r="K3">
        <f>B3-G3-B3*D3</f>
        <v>-80.000000000000057</v>
      </c>
    </row>
    <row r="5" spans="1:19">
      <c r="A5" t="s">
        <v>0</v>
      </c>
      <c r="B5">
        <v>10000</v>
      </c>
      <c r="C5">
        <v>2</v>
      </c>
      <c r="D5">
        <v>3.5000000000000003E-2</v>
      </c>
      <c r="E5">
        <v>2.13</v>
      </c>
      <c r="F5">
        <v>0</v>
      </c>
      <c r="G5">
        <f>ROUND((B5*C5+B5*D5)/E5,0)</f>
        <v>9554</v>
      </c>
      <c r="H5">
        <f>G5*(E5+F5)</f>
        <v>20350.02</v>
      </c>
      <c r="J5">
        <f>B5-G5+(H5-B5*C5-B5*D5)</f>
        <v>446.02000000000038</v>
      </c>
      <c r="K5">
        <f>B5-G5-B5*D5</f>
        <v>95.999999999999943</v>
      </c>
      <c r="M5" s="5"/>
      <c r="N5" s="5"/>
      <c r="O5" s="5"/>
      <c r="P5" s="5"/>
      <c r="Q5" s="5"/>
      <c r="R5" s="5"/>
    </row>
    <row r="6" spans="1:19">
      <c r="A6" t="s">
        <v>1</v>
      </c>
      <c r="B6">
        <v>10000</v>
      </c>
      <c r="C6">
        <v>1.8</v>
      </c>
      <c r="D6">
        <v>3.5000000000000003E-2</v>
      </c>
      <c r="E6">
        <v>1.85</v>
      </c>
      <c r="F6">
        <v>0</v>
      </c>
      <c r="G6">
        <f>ROUND((B6*C6+B6*D6)/E6,0)</f>
        <v>9919</v>
      </c>
      <c r="H6">
        <f>G6*(E6+F6)</f>
        <v>18350.150000000001</v>
      </c>
      <c r="J6">
        <f>B6-G6+(H6-B6*C6-B6*D6)</f>
        <v>81.150000000001398</v>
      </c>
      <c r="K6">
        <f>B6-G6-B6*D6</f>
        <v>-269.00000000000006</v>
      </c>
    </row>
    <row r="7" spans="1:19">
      <c r="Q7" s="1"/>
      <c r="R7" s="4"/>
      <c r="S7" s="2"/>
    </row>
    <row r="12" spans="1:19">
      <c r="M12" s="3"/>
      <c r="N12" s="3"/>
      <c r="O12" s="3"/>
      <c r="P12" s="3"/>
      <c r="Q12" s="3"/>
      <c r="R12" s="3"/>
    </row>
    <row r="15" spans="1:19">
      <c r="M15" s="110"/>
      <c r="N15" s="110"/>
      <c r="O15" s="110"/>
      <c r="P15" s="110"/>
      <c r="Q15" s="110"/>
      <c r="R15" s="110"/>
    </row>
  </sheetData>
  <mergeCells count="1">
    <mergeCell ref="M15:R1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workbookViewId="0">
      <selection activeCell="D39" sqref="D39"/>
    </sheetView>
  </sheetViews>
  <sheetFormatPr defaultRowHeight="13.5"/>
  <cols>
    <col min="1" max="1" width="13" bestFit="1" customWidth="1"/>
    <col min="8" max="8" width="13" bestFit="1" customWidth="1"/>
  </cols>
  <sheetData>
    <row r="1" spans="1:23" ht="22.5">
      <c r="A1" s="71" t="s">
        <v>148</v>
      </c>
      <c r="D1" s="117" t="s">
        <v>149</v>
      </c>
      <c r="E1" s="117"/>
      <c r="F1" s="117"/>
      <c r="G1" s="117"/>
      <c r="H1" s="46"/>
      <c r="I1" s="117" t="s">
        <v>150</v>
      </c>
      <c r="J1" s="117"/>
      <c r="K1" s="117"/>
      <c r="L1" s="117"/>
      <c r="M1" s="45"/>
      <c r="N1" s="111" t="s">
        <v>151</v>
      </c>
      <c r="O1" s="112"/>
      <c r="P1" s="112"/>
      <c r="Q1" s="113"/>
      <c r="R1" s="45"/>
      <c r="S1" s="111" t="s">
        <v>152</v>
      </c>
      <c r="T1" s="112"/>
      <c r="U1" s="112"/>
      <c r="V1" s="113"/>
      <c r="W1" s="41"/>
    </row>
    <row r="2" spans="1:23" ht="20.25">
      <c r="A2" s="52" t="s">
        <v>110</v>
      </c>
      <c r="D2" s="56" t="s">
        <v>131</v>
      </c>
      <c r="E2" s="57" t="s">
        <v>10</v>
      </c>
      <c r="F2" s="57" t="s">
        <v>9</v>
      </c>
      <c r="G2" s="57" t="s">
        <v>135</v>
      </c>
      <c r="H2" s="44"/>
      <c r="I2" s="56" t="s">
        <v>131</v>
      </c>
      <c r="J2" s="57" t="s">
        <v>10</v>
      </c>
      <c r="K2" s="57" t="s">
        <v>9</v>
      </c>
      <c r="L2" s="57" t="s">
        <v>135</v>
      </c>
      <c r="M2" s="44"/>
      <c r="N2" s="56" t="s">
        <v>131</v>
      </c>
      <c r="O2" s="57" t="s">
        <v>10</v>
      </c>
      <c r="P2" s="57" t="s">
        <v>9</v>
      </c>
      <c r="Q2" s="57" t="s">
        <v>135</v>
      </c>
      <c r="R2" s="44"/>
      <c r="S2" s="56" t="s">
        <v>131</v>
      </c>
      <c r="T2" s="57" t="s">
        <v>10</v>
      </c>
      <c r="U2" s="57" t="s">
        <v>9</v>
      </c>
      <c r="V2" s="57" t="s">
        <v>135</v>
      </c>
      <c r="W2" s="70"/>
    </row>
    <row r="3" spans="1:23">
      <c r="A3" s="28">
        <v>0.12</v>
      </c>
      <c r="D3" s="58" t="s">
        <v>62</v>
      </c>
      <c r="E3" s="58">
        <v>0</v>
      </c>
      <c r="F3" s="58">
        <f>E3*A3</f>
        <v>0</v>
      </c>
      <c r="G3" s="58">
        <v>0</v>
      </c>
      <c r="H3" s="43"/>
      <c r="I3" s="58" t="s">
        <v>62</v>
      </c>
      <c r="J3" s="58">
        <v>0</v>
      </c>
      <c r="K3" s="58">
        <f>J3*A3</f>
        <v>0</v>
      </c>
      <c r="L3" s="58">
        <v>0</v>
      </c>
      <c r="M3" s="43"/>
      <c r="N3" s="58" t="s">
        <v>62</v>
      </c>
      <c r="O3" s="58">
        <v>0</v>
      </c>
      <c r="P3" s="58">
        <f>O3*A3</f>
        <v>0</v>
      </c>
      <c r="Q3" s="58">
        <v>0</v>
      </c>
      <c r="R3" s="43"/>
      <c r="S3" s="58" t="s">
        <v>62</v>
      </c>
      <c r="T3" s="58">
        <v>0</v>
      </c>
      <c r="U3" s="58">
        <f>T3*A3</f>
        <v>0</v>
      </c>
      <c r="V3" s="58">
        <v>0</v>
      </c>
    </row>
    <row r="4" spans="1:23">
      <c r="A4" s="28">
        <v>0.05</v>
      </c>
      <c r="D4" s="58" t="s">
        <v>36</v>
      </c>
      <c r="E4" s="58">
        <v>0</v>
      </c>
      <c r="F4" s="58">
        <f t="shared" ref="F4:F12" si="0">E4*A4</f>
        <v>0</v>
      </c>
      <c r="G4" s="58">
        <v>0</v>
      </c>
      <c r="H4" s="43"/>
      <c r="I4" s="58" t="s">
        <v>36</v>
      </c>
      <c r="J4" s="58">
        <v>0</v>
      </c>
      <c r="K4" s="58">
        <f t="shared" ref="K4:K12" si="1">J4*A4</f>
        <v>0</v>
      </c>
      <c r="L4" s="58">
        <v>0</v>
      </c>
      <c r="M4" s="43"/>
      <c r="N4" s="58" t="s">
        <v>36</v>
      </c>
      <c r="O4" s="58">
        <v>0</v>
      </c>
      <c r="P4" s="58">
        <f t="shared" ref="P4:P12" si="2">O4*A4</f>
        <v>0</v>
      </c>
      <c r="Q4" s="58">
        <v>0</v>
      </c>
      <c r="R4" s="43"/>
      <c r="S4" s="58" t="s">
        <v>36</v>
      </c>
      <c r="T4" s="58">
        <v>0</v>
      </c>
      <c r="U4" s="58">
        <f t="shared" ref="U4:U12" si="3">T4*A4</f>
        <v>0</v>
      </c>
      <c r="V4" s="58">
        <v>0</v>
      </c>
    </row>
    <row r="5" spans="1:23">
      <c r="A5" s="28">
        <v>0.12</v>
      </c>
      <c r="D5" s="58" t="s">
        <v>29</v>
      </c>
      <c r="E5" s="58">
        <v>0</v>
      </c>
      <c r="F5" s="58">
        <f t="shared" si="0"/>
        <v>0</v>
      </c>
      <c r="G5" s="58">
        <v>0</v>
      </c>
      <c r="H5" s="43"/>
      <c r="I5" s="58" t="s">
        <v>29</v>
      </c>
      <c r="J5" s="58">
        <v>0</v>
      </c>
      <c r="K5" s="58">
        <f t="shared" si="1"/>
        <v>0</v>
      </c>
      <c r="L5" s="58">
        <v>0</v>
      </c>
      <c r="M5" s="43"/>
      <c r="N5" s="58" t="s">
        <v>29</v>
      </c>
      <c r="O5" s="58">
        <v>0</v>
      </c>
      <c r="P5" s="58">
        <f t="shared" si="2"/>
        <v>0</v>
      </c>
      <c r="Q5" s="58">
        <v>0</v>
      </c>
      <c r="R5" s="43"/>
      <c r="S5" s="58" t="s">
        <v>29</v>
      </c>
      <c r="T5" s="58">
        <v>0</v>
      </c>
      <c r="U5" s="58">
        <f t="shared" si="3"/>
        <v>0</v>
      </c>
      <c r="V5" s="58">
        <v>0</v>
      </c>
    </row>
    <row r="6" spans="1:23">
      <c r="A6" s="28">
        <v>3.5000000000000003E-2</v>
      </c>
      <c r="D6" s="58" t="s">
        <v>45</v>
      </c>
      <c r="E6" s="58">
        <v>0</v>
      </c>
      <c r="F6" s="58">
        <f t="shared" si="0"/>
        <v>0</v>
      </c>
      <c r="G6" s="58">
        <v>0</v>
      </c>
      <c r="H6" s="43"/>
      <c r="I6" s="58" t="s">
        <v>45</v>
      </c>
      <c r="J6" s="58">
        <v>0</v>
      </c>
      <c r="K6" s="58">
        <f t="shared" si="1"/>
        <v>0</v>
      </c>
      <c r="L6" s="58">
        <v>0</v>
      </c>
      <c r="M6" s="43"/>
      <c r="N6" s="58" t="s">
        <v>45</v>
      </c>
      <c r="O6" s="58">
        <v>0</v>
      </c>
      <c r="P6" s="58">
        <f t="shared" si="2"/>
        <v>0</v>
      </c>
      <c r="Q6" s="58">
        <v>0</v>
      </c>
      <c r="R6" s="43"/>
      <c r="S6" s="58" t="s">
        <v>45</v>
      </c>
      <c r="T6" s="58">
        <v>0</v>
      </c>
      <c r="U6" s="58">
        <f t="shared" si="3"/>
        <v>0</v>
      </c>
      <c r="V6" s="58">
        <v>0</v>
      </c>
    </row>
    <row r="7" spans="1:23">
      <c r="A7" s="28">
        <v>3.5000000000000003E-2</v>
      </c>
      <c r="D7" s="58" t="s">
        <v>25</v>
      </c>
      <c r="E7" s="58">
        <v>0</v>
      </c>
      <c r="F7" s="58">
        <f t="shared" si="0"/>
        <v>0</v>
      </c>
      <c r="G7" s="58">
        <v>0</v>
      </c>
      <c r="H7" s="43"/>
      <c r="I7" s="58" t="s">
        <v>25</v>
      </c>
      <c r="J7" s="58">
        <v>0</v>
      </c>
      <c r="K7" s="58">
        <f t="shared" si="1"/>
        <v>0</v>
      </c>
      <c r="L7" s="58">
        <v>0</v>
      </c>
      <c r="M7" s="43"/>
      <c r="N7" s="58" t="s">
        <v>25</v>
      </c>
      <c r="O7" s="58">
        <v>0</v>
      </c>
      <c r="P7" s="58">
        <f t="shared" si="2"/>
        <v>0</v>
      </c>
      <c r="Q7" s="58">
        <v>0</v>
      </c>
      <c r="R7" s="43"/>
      <c r="S7" s="58" t="s">
        <v>25</v>
      </c>
      <c r="T7" s="58">
        <v>0</v>
      </c>
      <c r="U7" s="58">
        <f t="shared" si="3"/>
        <v>0</v>
      </c>
      <c r="V7" s="58">
        <v>0</v>
      </c>
    </row>
    <row r="8" spans="1:23">
      <c r="A8" s="28">
        <v>0.05</v>
      </c>
      <c r="D8" s="58" t="s">
        <v>103</v>
      </c>
      <c r="E8" s="58">
        <v>0</v>
      </c>
      <c r="F8" s="58">
        <f t="shared" si="0"/>
        <v>0</v>
      </c>
      <c r="G8" s="58">
        <v>0</v>
      </c>
      <c r="H8" s="43"/>
      <c r="I8" s="58" t="s">
        <v>103</v>
      </c>
      <c r="J8" s="58">
        <v>0</v>
      </c>
      <c r="K8" s="58">
        <f t="shared" si="1"/>
        <v>0</v>
      </c>
      <c r="L8" s="58">
        <v>0</v>
      </c>
      <c r="M8" s="43"/>
      <c r="N8" s="58" t="s">
        <v>103</v>
      </c>
      <c r="O8" s="58">
        <v>0</v>
      </c>
      <c r="P8" s="58">
        <f t="shared" si="2"/>
        <v>0</v>
      </c>
      <c r="Q8" s="58">
        <v>0</v>
      </c>
      <c r="R8" s="43"/>
      <c r="S8" s="58" t="s">
        <v>103</v>
      </c>
      <c r="T8" s="58">
        <v>0</v>
      </c>
      <c r="U8" s="58">
        <f t="shared" si="3"/>
        <v>0</v>
      </c>
      <c r="V8" s="58">
        <v>0</v>
      </c>
    </row>
    <row r="9" spans="1:23">
      <c r="A9" s="28">
        <v>0.05</v>
      </c>
      <c r="D9" s="58" t="s">
        <v>127</v>
      </c>
      <c r="E9" s="58">
        <v>0</v>
      </c>
      <c r="F9" s="58">
        <f t="shared" si="0"/>
        <v>0</v>
      </c>
      <c r="G9" s="58">
        <v>0</v>
      </c>
      <c r="H9" s="43"/>
      <c r="I9" s="58" t="s">
        <v>127</v>
      </c>
      <c r="J9" s="58">
        <v>0</v>
      </c>
      <c r="K9" s="58">
        <f t="shared" si="1"/>
        <v>0</v>
      </c>
      <c r="L9" s="58">
        <v>0</v>
      </c>
      <c r="M9" s="43"/>
      <c r="N9" s="58" t="s">
        <v>127</v>
      </c>
      <c r="O9" s="58">
        <v>0</v>
      </c>
      <c r="P9" s="58">
        <f t="shared" si="2"/>
        <v>0</v>
      </c>
      <c r="Q9" s="58">
        <v>0</v>
      </c>
      <c r="R9" s="43"/>
      <c r="S9" s="58" t="s">
        <v>127</v>
      </c>
      <c r="T9" s="58">
        <v>0</v>
      </c>
      <c r="U9" s="58">
        <f t="shared" si="3"/>
        <v>0</v>
      </c>
      <c r="V9" s="58">
        <v>0</v>
      </c>
    </row>
    <row r="10" spans="1:23">
      <c r="A10" s="28">
        <v>0.05</v>
      </c>
      <c r="D10" s="58" t="s">
        <v>104</v>
      </c>
      <c r="E10" s="58">
        <v>0</v>
      </c>
      <c r="F10" s="58">
        <f t="shared" si="0"/>
        <v>0</v>
      </c>
      <c r="G10" s="58">
        <v>0</v>
      </c>
      <c r="H10" s="43"/>
      <c r="I10" s="58" t="s">
        <v>104</v>
      </c>
      <c r="J10" s="58">
        <v>0</v>
      </c>
      <c r="K10" s="58">
        <f t="shared" si="1"/>
        <v>0</v>
      </c>
      <c r="L10" s="58">
        <v>0</v>
      </c>
      <c r="M10" s="43"/>
      <c r="N10" s="58" t="s">
        <v>104</v>
      </c>
      <c r="O10" s="58">
        <v>0</v>
      </c>
      <c r="P10" s="58">
        <f t="shared" si="2"/>
        <v>0</v>
      </c>
      <c r="Q10" s="58">
        <v>0</v>
      </c>
      <c r="R10" s="43"/>
      <c r="S10" s="58" t="s">
        <v>104</v>
      </c>
      <c r="T10" s="58">
        <v>0</v>
      </c>
      <c r="U10" s="58">
        <f t="shared" si="3"/>
        <v>0</v>
      </c>
      <c r="V10" s="58">
        <v>0</v>
      </c>
    </row>
    <row r="11" spans="1:23">
      <c r="A11" s="28">
        <v>0.05</v>
      </c>
      <c r="D11" s="58" t="s">
        <v>60</v>
      </c>
      <c r="E11" s="58">
        <v>0</v>
      </c>
      <c r="F11" s="58">
        <f t="shared" si="0"/>
        <v>0</v>
      </c>
      <c r="G11" s="58">
        <v>0</v>
      </c>
      <c r="H11" s="43"/>
      <c r="I11" s="58" t="s">
        <v>60</v>
      </c>
      <c r="J11" s="58">
        <v>0</v>
      </c>
      <c r="K11" s="58">
        <f t="shared" si="1"/>
        <v>0</v>
      </c>
      <c r="L11" s="58">
        <v>0</v>
      </c>
      <c r="M11" s="43"/>
      <c r="N11" s="58" t="s">
        <v>60</v>
      </c>
      <c r="O11" s="58">
        <v>0</v>
      </c>
      <c r="P11" s="58">
        <f t="shared" si="2"/>
        <v>0</v>
      </c>
      <c r="Q11" s="58">
        <v>0</v>
      </c>
      <c r="R11" s="43"/>
      <c r="S11" s="58" t="s">
        <v>60</v>
      </c>
      <c r="T11" s="58">
        <v>0</v>
      </c>
      <c r="U11" s="58">
        <f t="shared" si="3"/>
        <v>0</v>
      </c>
      <c r="V11" s="58">
        <v>0</v>
      </c>
    </row>
    <row r="12" spans="1:23">
      <c r="A12" s="28">
        <v>0.12</v>
      </c>
      <c r="D12" s="58" t="s">
        <v>84</v>
      </c>
      <c r="E12" s="58">
        <v>0</v>
      </c>
      <c r="F12" s="58">
        <f t="shared" si="0"/>
        <v>0</v>
      </c>
      <c r="G12" s="58">
        <v>0</v>
      </c>
      <c r="H12" s="43"/>
      <c r="I12" s="58" t="s">
        <v>84</v>
      </c>
      <c r="J12" s="58">
        <v>0</v>
      </c>
      <c r="K12" s="58">
        <f t="shared" si="1"/>
        <v>0</v>
      </c>
      <c r="L12" s="58">
        <v>0</v>
      </c>
      <c r="M12" s="43"/>
      <c r="N12" s="58" t="s">
        <v>84</v>
      </c>
      <c r="O12" s="58">
        <v>0</v>
      </c>
      <c r="P12" s="58">
        <f t="shared" si="2"/>
        <v>0</v>
      </c>
      <c r="Q12" s="58">
        <v>0</v>
      </c>
      <c r="R12" s="43"/>
      <c r="S12" s="58" t="s">
        <v>84</v>
      </c>
      <c r="T12" s="58">
        <v>0</v>
      </c>
      <c r="U12" s="58">
        <f t="shared" si="3"/>
        <v>0</v>
      </c>
      <c r="V12" s="58">
        <v>0</v>
      </c>
    </row>
    <row r="13" spans="1:23">
      <c r="A13" s="28"/>
      <c r="D13" s="59" t="s">
        <v>8</v>
      </c>
      <c r="E13" s="59">
        <f>SUM(E3:E12)</f>
        <v>0</v>
      </c>
      <c r="F13" s="59">
        <f>SUM(F3:F12)</f>
        <v>0</v>
      </c>
      <c r="G13" s="59">
        <f>SUM(G3:G12)</f>
        <v>0</v>
      </c>
      <c r="H13" s="47"/>
      <c r="I13" s="59" t="s">
        <v>8</v>
      </c>
      <c r="J13" s="59">
        <f>SUM(J3:J12)</f>
        <v>0</v>
      </c>
      <c r="K13" s="59">
        <f>SUM(K3:K12)</f>
        <v>0</v>
      </c>
      <c r="L13" s="59">
        <f>SUM(L3:L12)</f>
        <v>0</v>
      </c>
      <c r="M13" s="47"/>
      <c r="N13" s="59" t="s">
        <v>8</v>
      </c>
      <c r="O13" s="59">
        <f>SUM(O3:O12)</f>
        <v>0</v>
      </c>
      <c r="P13" s="59">
        <f>SUM(P3:P12)</f>
        <v>0</v>
      </c>
      <c r="Q13" s="59">
        <f>SUM(Q3:Q12)</f>
        <v>0</v>
      </c>
      <c r="R13" s="47"/>
      <c r="S13" s="59" t="s">
        <v>8</v>
      </c>
      <c r="T13" s="59">
        <f>SUM(T3:T12)</f>
        <v>0</v>
      </c>
      <c r="U13" s="59">
        <f>SUM(U3:U12)</f>
        <v>0</v>
      </c>
      <c r="V13" s="59">
        <f>SUM(V3:V12)</f>
        <v>0</v>
      </c>
    </row>
    <row r="14" spans="1:23">
      <c r="A14" s="28"/>
      <c r="D14" s="59" t="s">
        <v>24</v>
      </c>
      <c r="E14" s="118">
        <f>E13-F13-G13</f>
        <v>0</v>
      </c>
      <c r="F14" s="118"/>
      <c r="G14" s="118"/>
      <c r="H14" s="49"/>
      <c r="I14" s="59" t="s">
        <v>24</v>
      </c>
      <c r="J14" s="114">
        <f>J13-K13-L13</f>
        <v>0</v>
      </c>
      <c r="K14" s="115"/>
      <c r="L14" s="116"/>
      <c r="M14" s="48"/>
      <c r="N14" s="59" t="s">
        <v>24</v>
      </c>
      <c r="O14" s="114">
        <f>O13-P13-Q13</f>
        <v>0</v>
      </c>
      <c r="P14" s="115"/>
      <c r="Q14" s="116"/>
      <c r="R14" s="48"/>
      <c r="S14" s="59" t="s">
        <v>24</v>
      </c>
      <c r="T14" s="114">
        <f>T13-U13-V13</f>
        <v>0</v>
      </c>
      <c r="U14" s="115"/>
      <c r="V14" s="116"/>
    </row>
    <row r="15" spans="1:23">
      <c r="A15" s="28"/>
    </row>
    <row r="16" spans="1:23">
      <c r="A16" s="28"/>
      <c r="D16" s="43"/>
      <c r="E16" s="43"/>
      <c r="F16" s="43"/>
      <c r="G16" s="43"/>
      <c r="H16" s="43"/>
      <c r="S16" s="43"/>
      <c r="T16" s="43"/>
      <c r="U16" s="43"/>
      <c r="V16" s="43"/>
      <c r="W16" s="43"/>
    </row>
    <row r="17" spans="1:23">
      <c r="A17" s="28"/>
      <c r="D17" s="43"/>
      <c r="E17" s="43"/>
      <c r="F17" s="43"/>
      <c r="G17" s="43"/>
      <c r="H17" s="43"/>
      <c r="S17" s="43"/>
      <c r="T17" s="43"/>
      <c r="U17" s="43"/>
      <c r="V17" s="43"/>
      <c r="W17" s="43"/>
    </row>
    <row r="18" spans="1:23">
      <c r="A18" s="28"/>
      <c r="D18" s="43"/>
      <c r="E18" s="43"/>
      <c r="F18" s="43"/>
      <c r="G18" s="43"/>
      <c r="H18" s="43"/>
      <c r="S18" s="43"/>
      <c r="T18" s="43"/>
      <c r="U18" s="43"/>
      <c r="V18" s="43"/>
      <c r="W18" s="43"/>
    </row>
    <row r="19" spans="1:23" ht="22.5">
      <c r="A19" s="71" t="s">
        <v>148</v>
      </c>
      <c r="D19" s="117" t="s">
        <v>153</v>
      </c>
      <c r="E19" s="117"/>
      <c r="F19" s="117"/>
      <c r="G19" s="117"/>
      <c r="H19" s="46"/>
      <c r="I19" s="117" t="s">
        <v>154</v>
      </c>
      <c r="J19" s="117"/>
      <c r="K19" s="117"/>
      <c r="L19" s="117"/>
      <c r="M19" s="45"/>
      <c r="N19" s="111" t="s">
        <v>155</v>
      </c>
      <c r="O19" s="112"/>
      <c r="P19" s="112"/>
      <c r="Q19" s="113"/>
      <c r="R19" s="45"/>
      <c r="S19" s="111" t="s">
        <v>156</v>
      </c>
      <c r="T19" s="112"/>
      <c r="U19" s="112"/>
      <c r="V19" s="113"/>
    </row>
    <row r="20" spans="1:23" ht="20.25">
      <c r="A20" s="52" t="s">
        <v>110</v>
      </c>
      <c r="D20" s="56" t="s">
        <v>131</v>
      </c>
      <c r="E20" s="57" t="s">
        <v>10</v>
      </c>
      <c r="F20" s="57" t="s">
        <v>9</v>
      </c>
      <c r="G20" s="57" t="s">
        <v>135</v>
      </c>
      <c r="H20" s="44"/>
      <c r="I20" s="56" t="s">
        <v>131</v>
      </c>
      <c r="J20" s="57" t="s">
        <v>10</v>
      </c>
      <c r="K20" s="57" t="s">
        <v>9</v>
      </c>
      <c r="L20" s="57" t="s">
        <v>135</v>
      </c>
      <c r="M20" s="44"/>
      <c r="N20" s="56" t="s">
        <v>131</v>
      </c>
      <c r="O20" s="57" t="s">
        <v>10</v>
      </c>
      <c r="P20" s="57" t="s">
        <v>9</v>
      </c>
      <c r="Q20" s="57" t="s">
        <v>135</v>
      </c>
      <c r="R20" s="44"/>
      <c r="S20" s="56" t="s">
        <v>131</v>
      </c>
      <c r="T20" s="57" t="s">
        <v>10</v>
      </c>
      <c r="U20" s="57" t="s">
        <v>9</v>
      </c>
      <c r="V20" s="57" t="s">
        <v>135</v>
      </c>
    </row>
    <row r="21" spans="1:23">
      <c r="A21" s="28">
        <v>0.12</v>
      </c>
      <c r="D21" s="58" t="s">
        <v>62</v>
      </c>
      <c r="E21" s="58">
        <v>0</v>
      </c>
      <c r="F21" s="58">
        <f>E21*A21</f>
        <v>0</v>
      </c>
      <c r="G21" s="58">
        <v>0</v>
      </c>
      <c r="H21" s="43"/>
      <c r="I21" s="58" t="s">
        <v>62</v>
      </c>
      <c r="J21" s="58">
        <v>0</v>
      </c>
      <c r="K21" s="58">
        <f>J21*A21</f>
        <v>0</v>
      </c>
      <c r="L21" s="58">
        <v>0</v>
      </c>
      <c r="M21" s="43"/>
      <c r="N21" s="58" t="s">
        <v>62</v>
      </c>
      <c r="O21" s="58">
        <v>0</v>
      </c>
      <c r="P21" s="58">
        <f>O21*A5</f>
        <v>0</v>
      </c>
      <c r="Q21" s="58">
        <v>0</v>
      </c>
      <c r="R21" s="43"/>
      <c r="S21" s="58" t="s">
        <v>62</v>
      </c>
      <c r="T21" s="58">
        <v>0</v>
      </c>
      <c r="U21" s="58">
        <f>T21*A21</f>
        <v>0</v>
      </c>
      <c r="V21" s="58">
        <v>0</v>
      </c>
    </row>
    <row r="22" spans="1:23">
      <c r="A22" s="28">
        <v>0.05</v>
      </c>
      <c r="D22" s="58" t="s">
        <v>36</v>
      </c>
      <c r="E22" s="58">
        <v>0</v>
      </c>
      <c r="F22" s="58">
        <f t="shared" ref="F22:F30" si="4">E22*A22</f>
        <v>0</v>
      </c>
      <c r="G22" s="58">
        <v>0</v>
      </c>
      <c r="H22" s="43"/>
      <c r="I22" s="58" t="s">
        <v>36</v>
      </c>
      <c r="J22" s="58">
        <v>0</v>
      </c>
      <c r="K22" s="58">
        <f t="shared" ref="K22:K30" si="5">J22*A22</f>
        <v>0</v>
      </c>
      <c r="L22" s="58">
        <v>0</v>
      </c>
      <c r="M22" s="43"/>
      <c r="N22" s="58" t="s">
        <v>36</v>
      </c>
      <c r="O22" s="58">
        <v>0</v>
      </c>
      <c r="P22" s="58">
        <f t="shared" ref="P22:P30" si="6">O22*A6</f>
        <v>0</v>
      </c>
      <c r="Q22" s="58">
        <v>0</v>
      </c>
      <c r="R22" s="43"/>
      <c r="S22" s="58" t="s">
        <v>36</v>
      </c>
      <c r="T22" s="58">
        <v>0</v>
      </c>
      <c r="U22" s="58">
        <f t="shared" ref="U22:U30" si="7">T22*A22</f>
        <v>0</v>
      </c>
      <c r="V22" s="58">
        <v>0</v>
      </c>
    </row>
    <row r="23" spans="1:23">
      <c r="A23" s="28">
        <v>0.12</v>
      </c>
      <c r="D23" s="58" t="s">
        <v>29</v>
      </c>
      <c r="E23" s="58">
        <v>0</v>
      </c>
      <c r="F23" s="58">
        <f t="shared" si="4"/>
        <v>0</v>
      </c>
      <c r="G23" s="58">
        <v>0</v>
      </c>
      <c r="H23" s="43"/>
      <c r="I23" s="58" t="s">
        <v>29</v>
      </c>
      <c r="J23" s="58">
        <v>0</v>
      </c>
      <c r="K23" s="58">
        <f t="shared" si="5"/>
        <v>0</v>
      </c>
      <c r="L23" s="58">
        <v>0</v>
      </c>
      <c r="M23" s="43"/>
      <c r="N23" s="58" t="s">
        <v>29</v>
      </c>
      <c r="O23" s="58">
        <v>0</v>
      </c>
      <c r="P23" s="58">
        <f t="shared" si="6"/>
        <v>0</v>
      </c>
      <c r="Q23" s="58">
        <v>0</v>
      </c>
      <c r="R23" s="43"/>
      <c r="S23" s="58" t="s">
        <v>29</v>
      </c>
      <c r="T23" s="58">
        <v>0</v>
      </c>
      <c r="U23" s="58">
        <f t="shared" si="7"/>
        <v>0</v>
      </c>
      <c r="V23" s="58">
        <v>0</v>
      </c>
    </row>
    <row r="24" spans="1:23">
      <c r="A24" s="28">
        <v>3.5000000000000003E-2</v>
      </c>
      <c r="D24" s="58" t="s">
        <v>45</v>
      </c>
      <c r="E24" s="58">
        <v>0</v>
      </c>
      <c r="F24" s="58">
        <f t="shared" si="4"/>
        <v>0</v>
      </c>
      <c r="G24" s="58">
        <v>0</v>
      </c>
      <c r="H24" s="43"/>
      <c r="I24" s="58" t="s">
        <v>45</v>
      </c>
      <c r="J24" s="58">
        <v>0</v>
      </c>
      <c r="K24" s="58">
        <f t="shared" si="5"/>
        <v>0</v>
      </c>
      <c r="L24" s="58">
        <v>0</v>
      </c>
      <c r="M24" s="43"/>
      <c r="N24" s="58" t="s">
        <v>45</v>
      </c>
      <c r="O24" s="58">
        <v>0</v>
      </c>
      <c r="P24" s="58">
        <f t="shared" si="6"/>
        <v>0</v>
      </c>
      <c r="Q24" s="58">
        <v>0</v>
      </c>
      <c r="R24" s="43"/>
      <c r="S24" s="58" t="s">
        <v>45</v>
      </c>
      <c r="T24" s="58">
        <v>0</v>
      </c>
      <c r="U24" s="58">
        <f t="shared" si="7"/>
        <v>0</v>
      </c>
      <c r="V24" s="58">
        <v>0</v>
      </c>
    </row>
    <row r="25" spans="1:23">
      <c r="A25" s="28">
        <v>3.5000000000000003E-2</v>
      </c>
      <c r="D25" s="58" t="s">
        <v>25</v>
      </c>
      <c r="E25" s="58">
        <v>0</v>
      </c>
      <c r="F25" s="58">
        <f t="shared" si="4"/>
        <v>0</v>
      </c>
      <c r="G25" s="58">
        <v>0</v>
      </c>
      <c r="H25" s="43"/>
      <c r="I25" s="58" t="s">
        <v>25</v>
      </c>
      <c r="J25" s="58">
        <v>0</v>
      </c>
      <c r="K25" s="58">
        <f t="shared" si="5"/>
        <v>0</v>
      </c>
      <c r="L25" s="58">
        <v>0</v>
      </c>
      <c r="M25" s="43"/>
      <c r="N25" s="58" t="s">
        <v>25</v>
      </c>
      <c r="O25" s="58">
        <v>0</v>
      </c>
      <c r="P25" s="58">
        <f t="shared" si="6"/>
        <v>0</v>
      </c>
      <c r="Q25" s="58">
        <v>0</v>
      </c>
      <c r="R25" s="43"/>
      <c r="S25" s="58" t="s">
        <v>25</v>
      </c>
      <c r="T25" s="58">
        <v>0</v>
      </c>
      <c r="U25" s="58">
        <f t="shared" si="7"/>
        <v>0</v>
      </c>
      <c r="V25" s="58">
        <v>0</v>
      </c>
    </row>
    <row r="26" spans="1:23">
      <c r="A26" s="28">
        <v>0.05</v>
      </c>
      <c r="D26" s="58" t="s">
        <v>103</v>
      </c>
      <c r="E26" s="58">
        <v>0</v>
      </c>
      <c r="F26" s="58">
        <f t="shared" si="4"/>
        <v>0</v>
      </c>
      <c r="G26" s="58">
        <v>0</v>
      </c>
      <c r="H26" s="43"/>
      <c r="I26" s="58" t="s">
        <v>103</v>
      </c>
      <c r="J26" s="58">
        <v>0</v>
      </c>
      <c r="K26" s="58">
        <f t="shared" si="5"/>
        <v>0</v>
      </c>
      <c r="L26" s="58">
        <v>0</v>
      </c>
      <c r="M26" s="43"/>
      <c r="N26" s="58" t="s">
        <v>103</v>
      </c>
      <c r="O26" s="58">
        <v>0</v>
      </c>
      <c r="P26" s="58">
        <f t="shared" si="6"/>
        <v>0</v>
      </c>
      <c r="Q26" s="58">
        <v>0</v>
      </c>
      <c r="R26" s="43"/>
      <c r="S26" s="58" t="s">
        <v>103</v>
      </c>
      <c r="T26" s="58">
        <v>0</v>
      </c>
      <c r="U26" s="58">
        <f t="shared" si="7"/>
        <v>0</v>
      </c>
      <c r="V26" s="58">
        <v>0</v>
      </c>
    </row>
    <row r="27" spans="1:23">
      <c r="A27" s="28">
        <v>0.05</v>
      </c>
      <c r="D27" s="58" t="s">
        <v>127</v>
      </c>
      <c r="E27" s="58">
        <v>0</v>
      </c>
      <c r="F27" s="58">
        <f t="shared" si="4"/>
        <v>0</v>
      </c>
      <c r="G27" s="58">
        <v>0</v>
      </c>
      <c r="H27" s="43"/>
      <c r="I27" s="58" t="s">
        <v>127</v>
      </c>
      <c r="J27" s="58">
        <v>0</v>
      </c>
      <c r="K27" s="58">
        <f t="shared" si="5"/>
        <v>0</v>
      </c>
      <c r="L27" s="58">
        <v>0</v>
      </c>
      <c r="M27" s="43"/>
      <c r="N27" s="58" t="s">
        <v>127</v>
      </c>
      <c r="O27" s="58">
        <v>0</v>
      </c>
      <c r="P27" s="58">
        <f t="shared" si="6"/>
        <v>0</v>
      </c>
      <c r="Q27" s="58">
        <v>0</v>
      </c>
      <c r="R27" s="43"/>
      <c r="S27" s="58" t="s">
        <v>127</v>
      </c>
      <c r="T27" s="58">
        <v>0</v>
      </c>
      <c r="U27" s="58">
        <f t="shared" si="7"/>
        <v>0</v>
      </c>
      <c r="V27" s="58">
        <v>0</v>
      </c>
    </row>
    <row r="28" spans="1:23">
      <c r="A28" s="28">
        <v>0.05</v>
      </c>
      <c r="D28" s="58" t="s">
        <v>104</v>
      </c>
      <c r="E28" s="58">
        <v>0</v>
      </c>
      <c r="F28" s="58">
        <f t="shared" si="4"/>
        <v>0</v>
      </c>
      <c r="G28" s="58">
        <v>0</v>
      </c>
      <c r="H28" s="43"/>
      <c r="I28" s="58" t="s">
        <v>104</v>
      </c>
      <c r="J28" s="58">
        <v>0</v>
      </c>
      <c r="K28" s="58">
        <f t="shared" si="5"/>
        <v>0</v>
      </c>
      <c r="L28" s="58">
        <v>0</v>
      </c>
      <c r="M28" s="43"/>
      <c r="N28" s="58" t="s">
        <v>104</v>
      </c>
      <c r="O28" s="58">
        <v>0</v>
      </c>
      <c r="P28" s="58">
        <f t="shared" si="6"/>
        <v>0</v>
      </c>
      <c r="Q28" s="58">
        <v>0</v>
      </c>
      <c r="R28" s="43"/>
      <c r="S28" s="58" t="s">
        <v>104</v>
      </c>
      <c r="T28" s="58">
        <v>0</v>
      </c>
      <c r="U28" s="58">
        <f t="shared" si="7"/>
        <v>0</v>
      </c>
      <c r="V28" s="58">
        <v>0</v>
      </c>
    </row>
    <row r="29" spans="1:23">
      <c r="A29" s="28">
        <v>0.05</v>
      </c>
      <c r="D29" s="58" t="s">
        <v>60</v>
      </c>
      <c r="E29" s="58">
        <v>0</v>
      </c>
      <c r="F29" s="58">
        <f t="shared" si="4"/>
        <v>0</v>
      </c>
      <c r="G29" s="58">
        <v>0</v>
      </c>
      <c r="H29" s="43"/>
      <c r="I29" s="58" t="s">
        <v>60</v>
      </c>
      <c r="J29" s="58">
        <v>0</v>
      </c>
      <c r="K29" s="58">
        <f t="shared" si="5"/>
        <v>0</v>
      </c>
      <c r="L29" s="58">
        <v>0</v>
      </c>
      <c r="M29" s="43"/>
      <c r="N29" s="58" t="s">
        <v>60</v>
      </c>
      <c r="O29" s="58">
        <v>0</v>
      </c>
      <c r="P29" s="58">
        <f t="shared" si="6"/>
        <v>0</v>
      </c>
      <c r="Q29" s="58">
        <v>0</v>
      </c>
      <c r="R29" s="43"/>
      <c r="S29" s="58" t="s">
        <v>60</v>
      </c>
      <c r="T29" s="58">
        <v>0</v>
      </c>
      <c r="U29" s="58">
        <f t="shared" si="7"/>
        <v>0</v>
      </c>
      <c r="V29" s="58">
        <v>0</v>
      </c>
    </row>
    <row r="30" spans="1:23">
      <c r="A30" s="28">
        <v>0.12</v>
      </c>
      <c r="D30" s="58" t="s">
        <v>84</v>
      </c>
      <c r="E30" s="58">
        <v>0</v>
      </c>
      <c r="F30" s="58">
        <f t="shared" si="4"/>
        <v>0</v>
      </c>
      <c r="G30" s="58">
        <v>0</v>
      </c>
      <c r="H30" s="43"/>
      <c r="I30" s="58" t="s">
        <v>84</v>
      </c>
      <c r="J30" s="58">
        <v>0</v>
      </c>
      <c r="K30" s="58">
        <f t="shared" si="5"/>
        <v>0</v>
      </c>
      <c r="L30" s="58">
        <v>0</v>
      </c>
      <c r="M30" s="43"/>
      <c r="N30" s="58" t="s">
        <v>84</v>
      </c>
      <c r="O30" s="58">
        <v>0</v>
      </c>
      <c r="P30" s="58">
        <f t="shared" si="6"/>
        <v>0</v>
      </c>
      <c r="Q30" s="58">
        <v>0</v>
      </c>
      <c r="R30" s="43"/>
      <c r="S30" s="58" t="s">
        <v>84</v>
      </c>
      <c r="T30" s="58">
        <v>0</v>
      </c>
      <c r="U30" s="58">
        <f t="shared" si="7"/>
        <v>0</v>
      </c>
      <c r="V30" s="58">
        <v>0</v>
      </c>
    </row>
    <row r="31" spans="1:23">
      <c r="A31" s="28"/>
      <c r="D31" s="59" t="s">
        <v>8</v>
      </c>
      <c r="E31" s="59">
        <f>SUM(E21:E30)</f>
        <v>0</v>
      </c>
      <c r="F31" s="59">
        <f>SUM(F21:F30)</f>
        <v>0</v>
      </c>
      <c r="G31" s="59">
        <f>SUM(G21:G30)</f>
        <v>0</v>
      </c>
      <c r="H31" s="47"/>
      <c r="I31" s="59" t="s">
        <v>8</v>
      </c>
      <c r="J31" s="59">
        <f>SUM(J21:J30)</f>
        <v>0</v>
      </c>
      <c r="K31" s="59">
        <f>SUM(K21:K30)</f>
        <v>0</v>
      </c>
      <c r="L31" s="59">
        <f>SUM(L21:L30)</f>
        <v>0</v>
      </c>
      <c r="M31" s="47"/>
      <c r="N31" s="59" t="s">
        <v>8</v>
      </c>
      <c r="O31" s="59">
        <f>SUM(O21:O30)</f>
        <v>0</v>
      </c>
      <c r="P31" s="59">
        <f>SUM(P21:P30)</f>
        <v>0</v>
      </c>
      <c r="Q31" s="59">
        <f>SUM(Q21:Q30)</f>
        <v>0</v>
      </c>
      <c r="R31" s="47"/>
      <c r="S31" s="59" t="s">
        <v>8</v>
      </c>
      <c r="T31" s="59">
        <f>SUM(T21:T30)</f>
        <v>0</v>
      </c>
      <c r="U31" s="59">
        <f>SUM(U21:U30)</f>
        <v>0</v>
      </c>
      <c r="V31" s="59">
        <f>SUM(V21:V30)</f>
        <v>0</v>
      </c>
    </row>
    <row r="32" spans="1:23">
      <c r="A32" s="28"/>
      <c r="D32" s="59" t="s">
        <v>24</v>
      </c>
      <c r="E32" s="118">
        <f>E31-F31-G31</f>
        <v>0</v>
      </c>
      <c r="F32" s="118"/>
      <c r="G32" s="118"/>
      <c r="H32" s="49"/>
      <c r="I32" s="59" t="s">
        <v>24</v>
      </c>
      <c r="J32" s="114">
        <f>J31-K31-L31</f>
        <v>0</v>
      </c>
      <c r="K32" s="115"/>
      <c r="L32" s="116"/>
      <c r="M32" s="48"/>
      <c r="N32" s="59" t="s">
        <v>24</v>
      </c>
      <c r="O32" s="114">
        <f>O31-P31-Q31</f>
        <v>0</v>
      </c>
      <c r="P32" s="115"/>
      <c r="Q32" s="116"/>
      <c r="R32" s="48"/>
      <c r="S32" s="59" t="s">
        <v>24</v>
      </c>
      <c r="T32" s="114">
        <f>T31-U31-V31</f>
        <v>0</v>
      </c>
      <c r="U32" s="115"/>
      <c r="V32" s="116"/>
    </row>
    <row r="39" spans="1:22" ht="22.5">
      <c r="A39" s="71" t="s">
        <v>148</v>
      </c>
      <c r="S39" s="111" t="s">
        <v>110</v>
      </c>
      <c r="T39" s="112"/>
      <c r="U39" s="112"/>
      <c r="V39" s="113"/>
    </row>
    <row r="40" spans="1:22" ht="20.25">
      <c r="A40" s="52" t="s">
        <v>110</v>
      </c>
      <c r="S40" s="56" t="s">
        <v>131</v>
      </c>
      <c r="T40" s="57" t="s">
        <v>10</v>
      </c>
      <c r="U40" s="57" t="s">
        <v>9</v>
      </c>
      <c r="V40" s="57" t="s">
        <v>135</v>
      </c>
    </row>
    <row r="41" spans="1:22">
      <c r="A41" s="28">
        <v>0.12</v>
      </c>
      <c r="S41" s="58" t="s">
        <v>62</v>
      </c>
      <c r="T41" s="58">
        <f t="shared" ref="T41:T50" si="8">SUM(E3+J3+O3+T3+E21+J21+O21+T21)</f>
        <v>0</v>
      </c>
      <c r="U41" s="58">
        <f>T41*A41</f>
        <v>0</v>
      </c>
      <c r="V41" s="58">
        <f t="shared" ref="V41:V50" si="9">SUM(G3+L3+Q3+V3+G21+L21+Q21+V21)</f>
        <v>0</v>
      </c>
    </row>
    <row r="42" spans="1:22">
      <c r="A42" s="28">
        <v>0.05</v>
      </c>
      <c r="S42" s="58" t="s">
        <v>36</v>
      </c>
      <c r="T42" s="58">
        <f t="shared" si="8"/>
        <v>0</v>
      </c>
      <c r="U42" s="58">
        <f t="shared" ref="U42:U50" si="10">T42*A42</f>
        <v>0</v>
      </c>
      <c r="V42" s="58">
        <f t="shared" si="9"/>
        <v>0</v>
      </c>
    </row>
    <row r="43" spans="1:22">
      <c r="A43" s="28">
        <v>0.12</v>
      </c>
      <c r="S43" s="58" t="s">
        <v>29</v>
      </c>
      <c r="T43" s="58">
        <f t="shared" si="8"/>
        <v>0</v>
      </c>
      <c r="U43" s="58">
        <f t="shared" si="10"/>
        <v>0</v>
      </c>
      <c r="V43" s="58">
        <f t="shared" si="9"/>
        <v>0</v>
      </c>
    </row>
    <row r="44" spans="1:22">
      <c r="A44" s="28">
        <v>3.5000000000000003E-2</v>
      </c>
      <c r="S44" s="58" t="s">
        <v>45</v>
      </c>
      <c r="T44" s="58">
        <f t="shared" si="8"/>
        <v>0</v>
      </c>
      <c r="U44" s="58">
        <f t="shared" si="10"/>
        <v>0</v>
      </c>
      <c r="V44" s="58">
        <f t="shared" si="9"/>
        <v>0</v>
      </c>
    </row>
    <row r="45" spans="1:22">
      <c r="A45" s="28">
        <v>3.5000000000000003E-2</v>
      </c>
      <c r="S45" s="58" t="s">
        <v>25</v>
      </c>
      <c r="T45" s="58">
        <f t="shared" si="8"/>
        <v>0</v>
      </c>
      <c r="U45" s="58">
        <f t="shared" si="10"/>
        <v>0</v>
      </c>
      <c r="V45" s="58">
        <f t="shared" si="9"/>
        <v>0</v>
      </c>
    </row>
    <row r="46" spans="1:22">
      <c r="A46" s="28">
        <v>0.05</v>
      </c>
      <c r="S46" s="58" t="s">
        <v>103</v>
      </c>
      <c r="T46" s="58">
        <f t="shared" si="8"/>
        <v>0</v>
      </c>
      <c r="U46" s="58">
        <f t="shared" si="10"/>
        <v>0</v>
      </c>
      <c r="V46" s="58">
        <f t="shared" si="9"/>
        <v>0</v>
      </c>
    </row>
    <row r="47" spans="1:22">
      <c r="A47" s="28">
        <v>0.05</v>
      </c>
      <c r="S47" s="58" t="s">
        <v>127</v>
      </c>
      <c r="T47" s="58">
        <f t="shared" si="8"/>
        <v>0</v>
      </c>
      <c r="U47" s="58">
        <f t="shared" si="10"/>
        <v>0</v>
      </c>
      <c r="V47" s="58">
        <f t="shared" si="9"/>
        <v>0</v>
      </c>
    </row>
    <row r="48" spans="1:22">
      <c r="A48" s="28">
        <v>0.05</v>
      </c>
      <c r="S48" s="58" t="s">
        <v>104</v>
      </c>
      <c r="T48" s="58">
        <f t="shared" si="8"/>
        <v>0</v>
      </c>
      <c r="U48" s="58">
        <f t="shared" si="10"/>
        <v>0</v>
      </c>
      <c r="V48" s="58">
        <f t="shared" si="9"/>
        <v>0</v>
      </c>
    </row>
    <row r="49" spans="1:22">
      <c r="A49" s="28">
        <v>0.05</v>
      </c>
      <c r="S49" s="58" t="s">
        <v>60</v>
      </c>
      <c r="T49" s="58">
        <f t="shared" si="8"/>
        <v>0</v>
      </c>
      <c r="U49" s="58">
        <f t="shared" si="10"/>
        <v>0</v>
      </c>
      <c r="V49" s="58">
        <f t="shared" si="9"/>
        <v>0</v>
      </c>
    </row>
    <row r="50" spans="1:22">
      <c r="A50" s="28">
        <v>0.12</v>
      </c>
      <c r="S50" s="58" t="s">
        <v>84</v>
      </c>
      <c r="T50" s="58">
        <f t="shared" si="8"/>
        <v>0</v>
      </c>
      <c r="U50" s="58">
        <f t="shared" si="10"/>
        <v>0</v>
      </c>
      <c r="V50" s="58">
        <f t="shared" si="9"/>
        <v>0</v>
      </c>
    </row>
    <row r="51" spans="1:22">
      <c r="A51" s="28"/>
      <c r="S51" s="59" t="s">
        <v>8</v>
      </c>
      <c r="T51" s="59">
        <f>SUM(T41:T50)</f>
        <v>0</v>
      </c>
      <c r="U51" s="59">
        <f>SUM(U41:U50)</f>
        <v>0</v>
      </c>
      <c r="V51" s="59">
        <f>SUM(V41:V50)</f>
        <v>0</v>
      </c>
    </row>
    <row r="52" spans="1:22">
      <c r="A52" s="28"/>
      <c r="S52" s="59" t="s">
        <v>24</v>
      </c>
      <c r="T52" s="114">
        <f>T51-U51-V51</f>
        <v>0</v>
      </c>
      <c r="U52" s="115"/>
      <c r="V52" s="116"/>
    </row>
  </sheetData>
  <mergeCells count="18">
    <mergeCell ref="I19:L19"/>
    <mergeCell ref="N19:Q19"/>
    <mergeCell ref="S19:V19"/>
    <mergeCell ref="S39:V39"/>
    <mergeCell ref="T52:V52"/>
    <mergeCell ref="D1:G1"/>
    <mergeCell ref="I1:L1"/>
    <mergeCell ref="N1:Q1"/>
    <mergeCell ref="S1:V1"/>
    <mergeCell ref="E32:G32"/>
    <mergeCell ref="J32:L32"/>
    <mergeCell ref="O32:Q32"/>
    <mergeCell ref="T32:V32"/>
    <mergeCell ref="E14:G14"/>
    <mergeCell ref="J14:L14"/>
    <mergeCell ref="O14:Q14"/>
    <mergeCell ref="T14:V14"/>
    <mergeCell ref="D19:G1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selection activeCell="F33" sqref="A1:XFD1048576"/>
    </sheetView>
  </sheetViews>
  <sheetFormatPr defaultRowHeight="13.5" outlineLevelCol="1"/>
  <cols>
    <col min="5" max="5" width="13" bestFit="1" customWidth="1"/>
    <col min="23" max="27" width="9" customWidth="1" outlineLevel="1"/>
  </cols>
  <sheetData>
    <row r="1" spans="1:14" ht="22.5">
      <c r="A1" s="28"/>
      <c r="B1" s="119" t="s">
        <v>22</v>
      </c>
      <c r="C1" s="119"/>
      <c r="D1" s="119"/>
      <c r="E1" s="119"/>
      <c r="F1" s="119"/>
      <c r="G1" s="93"/>
    </row>
    <row r="2" spans="1:14" ht="20.25">
      <c r="A2" s="51" t="s">
        <v>11</v>
      </c>
      <c r="B2" s="52" t="s">
        <v>46</v>
      </c>
      <c r="C2" s="52" t="s">
        <v>47</v>
      </c>
      <c r="D2" s="52" t="s">
        <v>51</v>
      </c>
      <c r="E2" s="52" t="s">
        <v>110</v>
      </c>
      <c r="F2" s="52" t="s">
        <v>80</v>
      </c>
    </row>
    <row r="3" spans="1:14">
      <c r="A3" s="28" t="s">
        <v>62</v>
      </c>
      <c r="B3" s="28">
        <v>0.12</v>
      </c>
      <c r="C3" s="28">
        <v>0.12</v>
      </c>
      <c r="D3" s="28">
        <v>0.12</v>
      </c>
      <c r="E3" s="28">
        <v>0.12</v>
      </c>
      <c r="F3" s="28">
        <v>0.12</v>
      </c>
      <c r="L3" s="43"/>
      <c r="M3" s="43"/>
      <c r="N3" s="42"/>
    </row>
    <row r="4" spans="1:14">
      <c r="A4" s="28" t="s">
        <v>36</v>
      </c>
      <c r="B4" s="28">
        <v>0.05</v>
      </c>
      <c r="C4" s="28">
        <v>0.05</v>
      </c>
      <c r="D4" s="28">
        <v>0.03</v>
      </c>
      <c r="E4" s="28">
        <v>0.05</v>
      </c>
      <c r="F4" s="28">
        <v>0.03</v>
      </c>
      <c r="L4" s="43"/>
      <c r="M4" s="43"/>
      <c r="N4" s="42"/>
    </row>
    <row r="5" spans="1:14">
      <c r="A5" s="28" t="s">
        <v>29</v>
      </c>
      <c r="B5" s="28">
        <v>0.12</v>
      </c>
      <c r="C5" s="28">
        <v>0.12</v>
      </c>
      <c r="D5" s="28">
        <v>0.05</v>
      </c>
      <c r="E5" s="28">
        <v>0.12</v>
      </c>
      <c r="F5" s="28">
        <v>0.12</v>
      </c>
      <c r="L5" s="43"/>
      <c r="M5" s="43"/>
      <c r="N5" s="42"/>
    </row>
    <row r="6" spans="1:14">
      <c r="A6" s="28" t="s">
        <v>45</v>
      </c>
      <c r="B6" s="28">
        <v>3.5000000000000003E-2</v>
      </c>
      <c r="C6" s="28">
        <v>3.5000000000000003E-2</v>
      </c>
      <c r="D6" s="28">
        <v>0.03</v>
      </c>
      <c r="E6" s="28">
        <v>3.5000000000000003E-2</v>
      </c>
      <c r="F6" s="28">
        <v>0.03</v>
      </c>
      <c r="L6" s="43"/>
      <c r="M6" s="43"/>
      <c r="N6" s="42"/>
    </row>
    <row r="7" spans="1:14">
      <c r="A7" s="28" t="s">
        <v>25</v>
      </c>
      <c r="B7" s="28">
        <v>3.5000000000000003E-2</v>
      </c>
      <c r="C7" s="28">
        <v>3.5000000000000003E-2</v>
      </c>
      <c r="D7" s="28">
        <v>0.03</v>
      </c>
      <c r="E7" s="28">
        <v>3.5000000000000003E-2</v>
      </c>
      <c r="F7" s="28">
        <v>0.03</v>
      </c>
      <c r="L7" s="43"/>
      <c r="M7" s="43"/>
      <c r="N7" s="42"/>
    </row>
    <row r="8" spans="1:14">
      <c r="A8" s="28" t="s">
        <v>103</v>
      </c>
      <c r="B8" s="28">
        <v>0.05</v>
      </c>
      <c r="C8" s="28">
        <v>0.05</v>
      </c>
      <c r="D8" s="28">
        <v>0.03</v>
      </c>
      <c r="E8" s="28">
        <v>0.05</v>
      </c>
      <c r="F8" s="28">
        <v>0.03</v>
      </c>
      <c r="L8" s="43"/>
      <c r="M8" s="43"/>
      <c r="N8" s="42"/>
    </row>
    <row r="9" spans="1:14">
      <c r="A9" s="28" t="s">
        <v>127</v>
      </c>
      <c r="B9" s="28">
        <v>0.05</v>
      </c>
      <c r="C9" s="28">
        <v>0.05</v>
      </c>
      <c r="D9" s="28">
        <v>0.03</v>
      </c>
      <c r="E9" s="28">
        <v>0.05</v>
      </c>
      <c r="F9" s="28">
        <v>0.03</v>
      </c>
      <c r="L9" s="43"/>
      <c r="M9" s="43"/>
      <c r="N9" s="42"/>
    </row>
    <row r="10" spans="1:14">
      <c r="A10" s="28" t="s">
        <v>104</v>
      </c>
      <c r="B10" s="28">
        <v>0.05</v>
      </c>
      <c r="C10" s="28">
        <v>0.05</v>
      </c>
      <c r="D10" s="28">
        <v>0.03</v>
      </c>
      <c r="E10" s="28">
        <v>0.05</v>
      </c>
      <c r="F10" s="28">
        <v>0.03</v>
      </c>
      <c r="L10" s="43"/>
      <c r="M10" s="43"/>
      <c r="N10" s="42"/>
    </row>
    <row r="11" spans="1:14">
      <c r="A11" s="28" t="s">
        <v>60</v>
      </c>
      <c r="B11" s="28">
        <v>0.05</v>
      </c>
      <c r="C11" s="28">
        <v>0.05</v>
      </c>
      <c r="D11" s="28">
        <v>0.05</v>
      </c>
      <c r="E11" s="28">
        <v>0.05</v>
      </c>
      <c r="F11" s="28">
        <v>0.05</v>
      </c>
      <c r="L11" s="43"/>
      <c r="M11" s="43"/>
      <c r="N11" s="42"/>
    </row>
    <row r="12" spans="1:14">
      <c r="A12" s="28" t="s">
        <v>84</v>
      </c>
      <c r="B12" s="28">
        <v>0.12</v>
      </c>
      <c r="C12" s="28">
        <v>0.12</v>
      </c>
      <c r="D12" s="28">
        <v>0.12</v>
      </c>
      <c r="E12" s="28">
        <v>0.12</v>
      </c>
      <c r="F12" s="28">
        <v>0.12</v>
      </c>
      <c r="L12" s="43"/>
      <c r="M12" s="43"/>
      <c r="N12" s="42"/>
    </row>
    <row r="17" spans="1:24" ht="22.5">
      <c r="A17" s="117" t="s">
        <v>46</v>
      </c>
      <c r="B17" s="117"/>
      <c r="C17" s="117"/>
      <c r="D17" s="117"/>
      <c r="E17" s="46"/>
      <c r="F17" s="117" t="s">
        <v>47</v>
      </c>
      <c r="G17" s="117"/>
      <c r="H17" s="117"/>
      <c r="I17" s="117"/>
      <c r="J17" s="45"/>
      <c r="K17" s="111" t="s">
        <v>110</v>
      </c>
      <c r="L17" s="112"/>
      <c r="M17" s="112"/>
      <c r="N17" s="113"/>
      <c r="O17" s="45"/>
      <c r="P17" s="111" t="s">
        <v>51</v>
      </c>
      <c r="Q17" s="112"/>
      <c r="R17" s="112"/>
      <c r="S17" s="113"/>
      <c r="T17" s="41"/>
      <c r="U17" s="117" t="s">
        <v>80</v>
      </c>
      <c r="V17" s="117"/>
      <c r="W17" s="117"/>
      <c r="X17" s="117"/>
    </row>
    <row r="18" spans="1:24" ht="20.25">
      <c r="A18" s="56" t="s">
        <v>131</v>
      </c>
      <c r="B18" s="57" t="s">
        <v>10</v>
      </c>
      <c r="C18" s="57" t="s">
        <v>9</v>
      </c>
      <c r="D18" s="57" t="s">
        <v>135</v>
      </c>
      <c r="E18" s="44"/>
      <c r="F18" s="56" t="s">
        <v>131</v>
      </c>
      <c r="G18" s="57" t="s">
        <v>10</v>
      </c>
      <c r="H18" s="57" t="s">
        <v>9</v>
      </c>
      <c r="I18" s="57" t="s">
        <v>135</v>
      </c>
      <c r="J18" s="44"/>
      <c r="K18" s="56" t="s">
        <v>131</v>
      </c>
      <c r="L18" s="57" t="s">
        <v>10</v>
      </c>
      <c r="M18" s="57" t="s">
        <v>9</v>
      </c>
      <c r="N18" s="57" t="s">
        <v>135</v>
      </c>
      <c r="O18" s="44"/>
      <c r="P18" s="56" t="s">
        <v>131</v>
      </c>
      <c r="Q18" s="57" t="s">
        <v>10</v>
      </c>
      <c r="R18" s="57" t="s">
        <v>9</v>
      </c>
      <c r="S18" s="57" t="s">
        <v>135</v>
      </c>
      <c r="T18" s="92"/>
      <c r="U18" s="56" t="s">
        <v>131</v>
      </c>
      <c r="V18" s="57" t="s">
        <v>10</v>
      </c>
      <c r="W18" s="57" t="s">
        <v>9</v>
      </c>
      <c r="X18" s="57" t="s">
        <v>135</v>
      </c>
    </row>
    <row r="19" spans="1:24">
      <c r="A19" s="58" t="s">
        <v>62</v>
      </c>
      <c r="B19" s="58">
        <v>0</v>
      </c>
      <c r="C19" s="58">
        <f t="shared" ref="C19:C28" si="0">B19*B3</f>
        <v>0</v>
      </c>
      <c r="D19" s="58">
        <v>0</v>
      </c>
      <c r="E19" s="43"/>
      <c r="F19" s="58" t="s">
        <v>62</v>
      </c>
      <c r="G19" s="58">
        <v>0</v>
      </c>
      <c r="H19" s="58">
        <f t="shared" ref="H19:H28" si="1">G19*C3</f>
        <v>0</v>
      </c>
      <c r="I19" s="58">
        <v>0</v>
      </c>
      <c r="J19" s="43"/>
      <c r="K19" s="58" t="s">
        <v>62</v>
      </c>
      <c r="L19" s="58">
        <v>0</v>
      </c>
      <c r="M19" s="58">
        <f>L19*E3</f>
        <v>0</v>
      </c>
      <c r="N19" s="58">
        <v>0</v>
      </c>
      <c r="O19" s="43"/>
      <c r="P19" s="58" t="s">
        <v>62</v>
      </c>
      <c r="Q19" s="58">
        <v>0</v>
      </c>
      <c r="R19" s="58">
        <f t="shared" ref="R19:R28" si="2">Q19*D3</f>
        <v>0</v>
      </c>
      <c r="S19" s="58">
        <v>0</v>
      </c>
      <c r="U19" s="58" t="s">
        <v>62</v>
      </c>
      <c r="V19" s="58">
        <v>0</v>
      </c>
      <c r="W19" s="58">
        <f t="shared" ref="W19:W28" si="3">V19*F3</f>
        <v>0</v>
      </c>
      <c r="X19" s="58">
        <v>0</v>
      </c>
    </row>
    <row r="20" spans="1:24">
      <c r="A20" s="58" t="s">
        <v>36</v>
      </c>
      <c r="B20" s="58">
        <v>0</v>
      </c>
      <c r="C20" s="58">
        <f t="shared" si="0"/>
        <v>0</v>
      </c>
      <c r="D20" s="58">
        <v>0</v>
      </c>
      <c r="E20" s="43"/>
      <c r="F20" s="58" t="s">
        <v>36</v>
      </c>
      <c r="G20" s="58">
        <v>0</v>
      </c>
      <c r="H20" s="58">
        <f t="shared" si="1"/>
        <v>0</v>
      </c>
      <c r="I20" s="58">
        <v>0</v>
      </c>
      <c r="J20" s="43"/>
      <c r="K20" s="58" t="s">
        <v>36</v>
      </c>
      <c r="L20" s="58">
        <v>0</v>
      </c>
      <c r="M20" s="58">
        <f t="shared" ref="M20:M28" si="4">L20*E4</f>
        <v>0</v>
      </c>
      <c r="N20" s="58">
        <v>0</v>
      </c>
      <c r="O20" s="43"/>
      <c r="P20" s="58" t="s">
        <v>36</v>
      </c>
      <c r="Q20" s="58">
        <v>0</v>
      </c>
      <c r="R20" s="58">
        <f t="shared" si="2"/>
        <v>0</v>
      </c>
      <c r="S20" s="58">
        <v>0</v>
      </c>
      <c r="U20" s="58" t="s">
        <v>36</v>
      </c>
      <c r="V20" s="58">
        <v>0</v>
      </c>
      <c r="W20" s="58">
        <f t="shared" si="3"/>
        <v>0</v>
      </c>
      <c r="X20" s="58">
        <v>0</v>
      </c>
    </row>
    <row r="21" spans="1:24">
      <c r="A21" s="58" t="s">
        <v>29</v>
      </c>
      <c r="B21" s="58">
        <v>0</v>
      </c>
      <c r="C21" s="58">
        <f t="shared" si="0"/>
        <v>0</v>
      </c>
      <c r="D21" s="58">
        <v>0</v>
      </c>
      <c r="E21" s="43"/>
      <c r="F21" s="58" t="s">
        <v>29</v>
      </c>
      <c r="G21" s="58">
        <v>0</v>
      </c>
      <c r="H21" s="58">
        <f t="shared" si="1"/>
        <v>0</v>
      </c>
      <c r="I21" s="58">
        <v>0</v>
      </c>
      <c r="J21" s="43"/>
      <c r="K21" s="58" t="s">
        <v>29</v>
      </c>
      <c r="L21" s="58">
        <v>0</v>
      </c>
      <c r="M21" s="58">
        <f t="shared" si="4"/>
        <v>0</v>
      </c>
      <c r="N21" s="58">
        <v>0</v>
      </c>
      <c r="O21" s="43"/>
      <c r="P21" s="58" t="s">
        <v>29</v>
      </c>
      <c r="Q21" s="58">
        <v>0</v>
      </c>
      <c r="R21" s="58">
        <f t="shared" si="2"/>
        <v>0</v>
      </c>
      <c r="S21" s="58">
        <v>0</v>
      </c>
      <c r="U21" s="58" t="s">
        <v>29</v>
      </c>
      <c r="V21" s="58">
        <v>0</v>
      </c>
      <c r="W21" s="58">
        <f t="shared" si="3"/>
        <v>0</v>
      </c>
      <c r="X21" s="58">
        <v>0</v>
      </c>
    </row>
    <row r="22" spans="1:24">
      <c r="A22" s="58" t="s">
        <v>45</v>
      </c>
      <c r="B22" s="58">
        <v>0</v>
      </c>
      <c r="C22" s="58">
        <f t="shared" si="0"/>
        <v>0</v>
      </c>
      <c r="D22" s="58">
        <v>0</v>
      </c>
      <c r="E22" s="43"/>
      <c r="F22" s="58" t="s">
        <v>45</v>
      </c>
      <c r="G22" s="58">
        <v>0</v>
      </c>
      <c r="H22" s="58">
        <f t="shared" si="1"/>
        <v>0</v>
      </c>
      <c r="I22" s="58">
        <v>0</v>
      </c>
      <c r="J22" s="43"/>
      <c r="K22" s="58" t="s">
        <v>45</v>
      </c>
      <c r="L22" s="58">
        <v>0</v>
      </c>
      <c r="M22" s="58">
        <f t="shared" si="4"/>
        <v>0</v>
      </c>
      <c r="N22" s="58">
        <v>0</v>
      </c>
      <c r="O22" s="43"/>
      <c r="P22" s="58" t="s">
        <v>45</v>
      </c>
      <c r="Q22" s="58">
        <v>0</v>
      </c>
      <c r="R22" s="58">
        <f t="shared" si="2"/>
        <v>0</v>
      </c>
      <c r="S22" s="58">
        <v>0</v>
      </c>
      <c r="U22" s="58" t="s">
        <v>45</v>
      </c>
      <c r="V22" s="58">
        <v>0</v>
      </c>
      <c r="W22" s="58">
        <f t="shared" si="3"/>
        <v>0</v>
      </c>
      <c r="X22" s="58">
        <v>0</v>
      </c>
    </row>
    <row r="23" spans="1:24">
      <c r="A23" s="58" t="s">
        <v>25</v>
      </c>
      <c r="B23" s="58">
        <v>0</v>
      </c>
      <c r="C23" s="58">
        <f t="shared" si="0"/>
        <v>0</v>
      </c>
      <c r="D23" s="58">
        <v>0</v>
      </c>
      <c r="E23" s="43"/>
      <c r="F23" s="58" t="s">
        <v>25</v>
      </c>
      <c r="G23" s="58">
        <v>0</v>
      </c>
      <c r="H23" s="58">
        <f t="shared" si="1"/>
        <v>0</v>
      </c>
      <c r="I23" s="58">
        <v>0</v>
      </c>
      <c r="J23" s="43"/>
      <c r="K23" s="58" t="s">
        <v>25</v>
      </c>
      <c r="L23" s="58">
        <v>0</v>
      </c>
      <c r="M23" s="58">
        <f t="shared" si="4"/>
        <v>0</v>
      </c>
      <c r="N23" s="58">
        <v>0</v>
      </c>
      <c r="O23" s="43"/>
      <c r="P23" s="58" t="s">
        <v>25</v>
      </c>
      <c r="Q23" s="58">
        <v>0</v>
      </c>
      <c r="R23" s="58">
        <f t="shared" si="2"/>
        <v>0</v>
      </c>
      <c r="S23" s="58">
        <v>0</v>
      </c>
      <c r="U23" s="58" t="s">
        <v>25</v>
      </c>
      <c r="V23" s="58">
        <v>0</v>
      </c>
      <c r="W23" s="58">
        <f t="shared" si="3"/>
        <v>0</v>
      </c>
      <c r="X23" s="58">
        <v>0</v>
      </c>
    </row>
    <row r="24" spans="1:24">
      <c r="A24" s="58" t="s">
        <v>103</v>
      </c>
      <c r="B24" s="58">
        <v>0</v>
      </c>
      <c r="C24" s="58">
        <f t="shared" si="0"/>
        <v>0</v>
      </c>
      <c r="D24" s="58">
        <v>0</v>
      </c>
      <c r="E24" s="43"/>
      <c r="F24" s="58" t="s">
        <v>103</v>
      </c>
      <c r="G24" s="58">
        <v>0</v>
      </c>
      <c r="H24" s="58">
        <f t="shared" si="1"/>
        <v>0</v>
      </c>
      <c r="I24" s="58">
        <v>0</v>
      </c>
      <c r="J24" s="43"/>
      <c r="K24" s="58" t="s">
        <v>103</v>
      </c>
      <c r="L24" s="58">
        <v>0</v>
      </c>
      <c r="M24" s="58">
        <f t="shared" si="4"/>
        <v>0</v>
      </c>
      <c r="N24" s="58">
        <v>0</v>
      </c>
      <c r="O24" s="43"/>
      <c r="P24" s="58" t="s">
        <v>103</v>
      </c>
      <c r="Q24" s="58">
        <v>0</v>
      </c>
      <c r="R24" s="58">
        <f t="shared" si="2"/>
        <v>0</v>
      </c>
      <c r="S24" s="58">
        <v>0</v>
      </c>
      <c r="U24" s="58" t="s">
        <v>103</v>
      </c>
      <c r="V24" s="58">
        <v>0</v>
      </c>
      <c r="W24" s="58">
        <f t="shared" si="3"/>
        <v>0</v>
      </c>
      <c r="X24" s="58">
        <v>0</v>
      </c>
    </row>
    <row r="25" spans="1:24">
      <c r="A25" s="58" t="s">
        <v>127</v>
      </c>
      <c r="B25" s="58">
        <v>0</v>
      </c>
      <c r="C25" s="58">
        <f t="shared" si="0"/>
        <v>0</v>
      </c>
      <c r="D25" s="58">
        <v>0</v>
      </c>
      <c r="E25" s="43"/>
      <c r="F25" s="58" t="s">
        <v>127</v>
      </c>
      <c r="G25" s="58">
        <v>0</v>
      </c>
      <c r="H25" s="58">
        <f t="shared" si="1"/>
        <v>0</v>
      </c>
      <c r="I25" s="58">
        <v>0</v>
      </c>
      <c r="J25" s="43"/>
      <c r="K25" s="58" t="s">
        <v>127</v>
      </c>
      <c r="L25" s="58">
        <v>0</v>
      </c>
      <c r="M25" s="58">
        <f t="shared" si="4"/>
        <v>0</v>
      </c>
      <c r="N25" s="58">
        <v>0</v>
      </c>
      <c r="O25" s="43"/>
      <c r="P25" s="58" t="s">
        <v>127</v>
      </c>
      <c r="Q25" s="58">
        <v>0</v>
      </c>
      <c r="R25" s="58">
        <f t="shared" si="2"/>
        <v>0</v>
      </c>
      <c r="S25" s="58">
        <v>0</v>
      </c>
      <c r="U25" s="58" t="s">
        <v>127</v>
      </c>
      <c r="V25" s="58">
        <v>0</v>
      </c>
      <c r="W25" s="58">
        <f t="shared" si="3"/>
        <v>0</v>
      </c>
      <c r="X25" s="58">
        <v>0</v>
      </c>
    </row>
    <row r="26" spans="1:24">
      <c r="A26" s="58" t="s">
        <v>104</v>
      </c>
      <c r="B26" s="58">
        <v>0</v>
      </c>
      <c r="C26" s="58">
        <f t="shared" si="0"/>
        <v>0</v>
      </c>
      <c r="D26" s="58">
        <v>0</v>
      </c>
      <c r="E26" s="43"/>
      <c r="F26" s="58" t="s">
        <v>104</v>
      </c>
      <c r="G26" s="58">
        <v>0</v>
      </c>
      <c r="H26" s="58">
        <f t="shared" si="1"/>
        <v>0</v>
      </c>
      <c r="I26" s="58">
        <v>0</v>
      </c>
      <c r="J26" s="43"/>
      <c r="K26" s="58" t="s">
        <v>104</v>
      </c>
      <c r="L26" s="58">
        <v>0</v>
      </c>
      <c r="M26" s="58">
        <f t="shared" si="4"/>
        <v>0</v>
      </c>
      <c r="N26" s="58">
        <v>0</v>
      </c>
      <c r="O26" s="43"/>
      <c r="P26" s="58" t="s">
        <v>104</v>
      </c>
      <c r="Q26" s="58">
        <v>0</v>
      </c>
      <c r="R26" s="58">
        <f t="shared" si="2"/>
        <v>0</v>
      </c>
      <c r="S26" s="58">
        <v>0</v>
      </c>
      <c r="U26" s="58" t="s">
        <v>104</v>
      </c>
      <c r="V26" s="58">
        <v>0</v>
      </c>
      <c r="W26" s="58">
        <f t="shared" si="3"/>
        <v>0</v>
      </c>
      <c r="X26" s="58">
        <v>0</v>
      </c>
    </row>
    <row r="27" spans="1:24">
      <c r="A27" s="58" t="s">
        <v>60</v>
      </c>
      <c r="B27" s="58">
        <v>0</v>
      </c>
      <c r="C27" s="58">
        <f t="shared" si="0"/>
        <v>0</v>
      </c>
      <c r="D27" s="58">
        <v>0</v>
      </c>
      <c r="E27" s="43"/>
      <c r="F27" s="58" t="s">
        <v>60</v>
      </c>
      <c r="G27" s="58">
        <v>0</v>
      </c>
      <c r="H27" s="58">
        <f t="shared" si="1"/>
        <v>0</v>
      </c>
      <c r="I27" s="58">
        <v>0</v>
      </c>
      <c r="J27" s="43"/>
      <c r="K27" s="58" t="s">
        <v>60</v>
      </c>
      <c r="L27" s="58">
        <v>0</v>
      </c>
      <c r="M27" s="58">
        <f t="shared" si="4"/>
        <v>0</v>
      </c>
      <c r="N27" s="58">
        <v>0</v>
      </c>
      <c r="O27" s="43"/>
      <c r="P27" s="58" t="s">
        <v>60</v>
      </c>
      <c r="Q27" s="58">
        <v>0</v>
      </c>
      <c r="R27" s="58">
        <f t="shared" si="2"/>
        <v>0</v>
      </c>
      <c r="S27" s="58">
        <v>0</v>
      </c>
      <c r="U27" s="58" t="s">
        <v>60</v>
      </c>
      <c r="V27" s="58">
        <v>0</v>
      </c>
      <c r="W27" s="58">
        <f t="shared" si="3"/>
        <v>0</v>
      </c>
      <c r="X27" s="58">
        <v>0</v>
      </c>
    </row>
    <row r="28" spans="1:24">
      <c r="A28" s="58" t="s">
        <v>84</v>
      </c>
      <c r="B28" s="58">
        <v>0</v>
      </c>
      <c r="C28" s="58">
        <f t="shared" si="0"/>
        <v>0</v>
      </c>
      <c r="D28" s="58">
        <v>0</v>
      </c>
      <c r="E28" s="43"/>
      <c r="F28" s="58" t="s">
        <v>84</v>
      </c>
      <c r="G28" s="58">
        <v>0</v>
      </c>
      <c r="H28" s="58">
        <f t="shared" si="1"/>
        <v>0</v>
      </c>
      <c r="I28" s="58">
        <v>0</v>
      </c>
      <c r="J28" s="43"/>
      <c r="K28" s="58" t="s">
        <v>84</v>
      </c>
      <c r="L28" s="58">
        <v>0</v>
      </c>
      <c r="M28" s="58">
        <f t="shared" si="4"/>
        <v>0</v>
      </c>
      <c r="N28" s="58">
        <v>0</v>
      </c>
      <c r="O28" s="43"/>
      <c r="P28" s="58" t="s">
        <v>84</v>
      </c>
      <c r="Q28" s="58">
        <v>0</v>
      </c>
      <c r="R28" s="58">
        <f t="shared" si="2"/>
        <v>0</v>
      </c>
      <c r="S28" s="58">
        <v>0</v>
      </c>
      <c r="U28" s="58" t="s">
        <v>84</v>
      </c>
      <c r="V28" s="58">
        <v>0</v>
      </c>
      <c r="W28" s="58">
        <f t="shared" si="3"/>
        <v>0</v>
      </c>
      <c r="X28" s="58">
        <v>0</v>
      </c>
    </row>
    <row r="29" spans="1:24">
      <c r="A29" s="59" t="s">
        <v>8</v>
      </c>
      <c r="B29" s="59">
        <f>SUM(B19:B28)</f>
        <v>0</v>
      </c>
      <c r="C29" s="59">
        <f>SUM(C19:C28)</f>
        <v>0</v>
      </c>
      <c r="D29" s="59">
        <f>SUM(D19:D28)</f>
        <v>0</v>
      </c>
      <c r="E29" s="47"/>
      <c r="F29" s="59" t="s">
        <v>8</v>
      </c>
      <c r="G29" s="59">
        <f>SUM(G19:G28)</f>
        <v>0</v>
      </c>
      <c r="H29" s="59">
        <f>SUM(H19:H28)</f>
        <v>0</v>
      </c>
      <c r="I29" s="59">
        <f>SUM(I19:I28)</f>
        <v>0</v>
      </c>
      <c r="J29" s="47"/>
      <c r="K29" s="59" t="s">
        <v>8</v>
      </c>
      <c r="L29" s="59">
        <f>SUM(L19:L28)</f>
        <v>0</v>
      </c>
      <c r="M29" s="59">
        <f>SUM(M19:M28)</f>
        <v>0</v>
      </c>
      <c r="N29" s="59">
        <f>SUM(N19:N28)</f>
        <v>0</v>
      </c>
      <c r="O29" s="47"/>
      <c r="P29" s="59" t="s">
        <v>8</v>
      </c>
      <c r="Q29" s="59">
        <f>SUM(Q19:Q28)</f>
        <v>0</v>
      </c>
      <c r="R29" s="59">
        <f>SUM(R19:R28)</f>
        <v>0</v>
      </c>
      <c r="S29" s="59">
        <f>SUM(S19:S28)</f>
        <v>0</v>
      </c>
      <c r="U29" s="59" t="s">
        <v>8</v>
      </c>
      <c r="V29" s="59">
        <f>SUM(V19:V28)</f>
        <v>0</v>
      </c>
      <c r="W29" s="59">
        <f>SUM(W19:W28)</f>
        <v>0</v>
      </c>
      <c r="X29" s="59">
        <f>SUM(X19:X28)</f>
        <v>0</v>
      </c>
    </row>
    <row r="30" spans="1:24">
      <c r="A30" s="59" t="s">
        <v>24</v>
      </c>
      <c r="B30" s="118">
        <f>B29-C29-D29</f>
        <v>0</v>
      </c>
      <c r="C30" s="118"/>
      <c r="D30" s="118"/>
      <c r="E30" s="49"/>
      <c r="F30" s="59" t="s">
        <v>24</v>
      </c>
      <c r="G30" s="114">
        <f>G29-H29-I29</f>
        <v>0</v>
      </c>
      <c r="H30" s="115"/>
      <c r="I30" s="116"/>
      <c r="J30" s="48"/>
      <c r="K30" s="59" t="s">
        <v>24</v>
      </c>
      <c r="L30" s="114">
        <f>L29-M29-N29</f>
        <v>0</v>
      </c>
      <c r="M30" s="115"/>
      <c r="N30" s="116"/>
      <c r="O30" s="48"/>
      <c r="P30" s="59" t="s">
        <v>24</v>
      </c>
      <c r="Q30" s="114">
        <f>Q29-R29-S29</f>
        <v>0</v>
      </c>
      <c r="R30" s="115"/>
      <c r="S30" s="116"/>
      <c r="U30" s="59" t="s">
        <v>24</v>
      </c>
      <c r="V30" s="114">
        <f>W29+X29-V29</f>
        <v>0</v>
      </c>
      <c r="W30" s="115"/>
      <c r="X30" s="116"/>
    </row>
    <row r="31" spans="1:24">
      <c r="U31" s="42"/>
      <c r="V31" s="42"/>
      <c r="W31" s="42"/>
      <c r="X31" s="42"/>
    </row>
    <row r="32" spans="1:24">
      <c r="A32" s="43"/>
      <c r="B32" s="43"/>
      <c r="C32" s="43"/>
      <c r="D32" s="43"/>
      <c r="E32" s="43"/>
      <c r="P32" s="43"/>
      <c r="Q32" s="43"/>
      <c r="R32" s="43"/>
      <c r="S32" s="43"/>
      <c r="T32" s="43"/>
      <c r="U32" s="43"/>
      <c r="V32" s="43"/>
      <c r="W32" s="43"/>
      <c r="X32" s="43"/>
    </row>
    <row r="33" spans="1:24">
      <c r="A33" s="43"/>
      <c r="B33" s="43"/>
      <c r="C33" s="43"/>
      <c r="D33" s="43"/>
      <c r="E33" s="43"/>
      <c r="P33" s="43"/>
      <c r="Q33" s="43"/>
      <c r="R33" s="43"/>
      <c r="S33" s="43"/>
      <c r="T33" s="43"/>
      <c r="U33" s="43"/>
      <c r="V33" s="43"/>
      <c r="W33" s="43"/>
      <c r="X33" s="43"/>
    </row>
    <row r="34" spans="1:24">
      <c r="A34" s="43"/>
      <c r="B34" s="43"/>
      <c r="C34" s="43"/>
      <c r="D34" s="43"/>
      <c r="E34" s="43"/>
      <c r="P34" s="43"/>
      <c r="Q34" s="43"/>
      <c r="R34" s="43"/>
      <c r="S34" s="43"/>
      <c r="T34" s="43"/>
      <c r="U34" s="43"/>
      <c r="V34" s="43"/>
      <c r="W34" s="43"/>
      <c r="X34" s="43"/>
    </row>
  </sheetData>
  <mergeCells count="11">
    <mergeCell ref="U17:X17"/>
    <mergeCell ref="Q30:S30"/>
    <mergeCell ref="G30:I30"/>
    <mergeCell ref="V30:X30"/>
    <mergeCell ref="B1:F1"/>
    <mergeCell ref="A17:D17"/>
    <mergeCell ref="F17:I17"/>
    <mergeCell ref="K17:N17"/>
    <mergeCell ref="B30:D30"/>
    <mergeCell ref="L30:N30"/>
    <mergeCell ref="P17:S1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>
      <selection activeCell="E36" sqref="E36"/>
    </sheetView>
  </sheetViews>
  <sheetFormatPr defaultRowHeight="13.5" outlineLevelCol="1"/>
  <cols>
    <col min="5" max="5" width="13" bestFit="1" customWidth="1"/>
    <col min="23" max="27" width="9" customWidth="1" outlineLevel="1"/>
  </cols>
  <sheetData>
    <row r="1" spans="1:14" ht="22.5">
      <c r="A1" s="28"/>
      <c r="B1" s="119" t="s">
        <v>22</v>
      </c>
      <c r="C1" s="119"/>
      <c r="D1" s="119"/>
      <c r="E1" s="119"/>
      <c r="F1" s="119"/>
      <c r="G1" s="98"/>
    </row>
    <row r="2" spans="1:14" ht="20.25">
      <c r="A2" s="51" t="s">
        <v>11</v>
      </c>
      <c r="B2" s="52" t="s">
        <v>46</v>
      </c>
      <c r="C2" s="52" t="s">
        <v>47</v>
      </c>
      <c r="D2" s="52" t="s">
        <v>51</v>
      </c>
      <c r="E2" s="52" t="s">
        <v>110</v>
      </c>
      <c r="F2" s="52" t="s">
        <v>80</v>
      </c>
    </row>
    <row r="3" spans="1:14">
      <c r="A3" s="28" t="s">
        <v>62</v>
      </c>
      <c r="B3" s="28">
        <v>0.12</v>
      </c>
      <c r="C3" s="28">
        <v>0.12</v>
      </c>
      <c r="D3" s="28">
        <v>0.12</v>
      </c>
      <c r="E3" s="28">
        <v>0.12</v>
      </c>
      <c r="F3" s="28">
        <v>0.12</v>
      </c>
      <c r="L3" s="43"/>
      <c r="M3" s="43"/>
      <c r="N3" s="42"/>
    </row>
    <row r="4" spans="1:14">
      <c r="A4" s="28" t="s">
        <v>36</v>
      </c>
      <c r="B4" s="28">
        <v>0.05</v>
      </c>
      <c r="C4" s="28">
        <v>0.05</v>
      </c>
      <c r="D4" s="28">
        <v>0.03</v>
      </c>
      <c r="E4" s="28">
        <v>0.05</v>
      </c>
      <c r="F4" s="28">
        <v>0.03</v>
      </c>
      <c r="L4" s="43"/>
      <c r="M4" s="43"/>
      <c r="N4" s="42"/>
    </row>
    <row r="5" spans="1:14">
      <c r="A5" s="28" t="s">
        <v>29</v>
      </c>
      <c r="B5" s="28">
        <v>0.12</v>
      </c>
      <c r="C5" s="28">
        <v>0.12</v>
      </c>
      <c r="D5" s="28">
        <v>0.05</v>
      </c>
      <c r="E5" s="28">
        <v>0.12</v>
      </c>
      <c r="F5" s="28">
        <v>0.12</v>
      </c>
      <c r="L5" s="43"/>
      <c r="M5" s="43"/>
      <c r="N5" s="42"/>
    </row>
    <row r="6" spans="1:14">
      <c r="A6" s="28" t="s">
        <v>45</v>
      </c>
      <c r="B6" s="28">
        <v>3.5000000000000003E-2</v>
      </c>
      <c r="C6" s="28">
        <v>3.5000000000000003E-2</v>
      </c>
      <c r="D6" s="28">
        <v>0.03</v>
      </c>
      <c r="E6" s="28">
        <v>3.5000000000000003E-2</v>
      </c>
      <c r="F6" s="28">
        <v>0.03</v>
      </c>
      <c r="L6" s="43"/>
      <c r="M6" s="43"/>
      <c r="N6" s="42"/>
    </row>
    <row r="7" spans="1:14">
      <c r="A7" s="28" t="s">
        <v>25</v>
      </c>
      <c r="B7" s="28">
        <v>3.5000000000000003E-2</v>
      </c>
      <c r="C7" s="28">
        <v>3.5000000000000003E-2</v>
      </c>
      <c r="D7" s="28">
        <v>0.03</v>
      </c>
      <c r="E7" s="28">
        <v>3.5000000000000003E-2</v>
      </c>
      <c r="F7" s="28">
        <v>0.03</v>
      </c>
      <c r="L7" s="43"/>
      <c r="M7" s="43"/>
      <c r="N7" s="42"/>
    </row>
    <row r="8" spans="1:14">
      <c r="A8" s="28" t="s">
        <v>103</v>
      </c>
      <c r="B8" s="28">
        <v>0.05</v>
      </c>
      <c r="C8" s="28">
        <v>0.05</v>
      </c>
      <c r="D8" s="28">
        <v>0.03</v>
      </c>
      <c r="E8" s="28">
        <v>0.05</v>
      </c>
      <c r="F8" s="28">
        <v>0.03</v>
      </c>
      <c r="L8" s="43"/>
      <c r="M8" s="43"/>
      <c r="N8" s="42"/>
    </row>
    <row r="9" spans="1:14">
      <c r="A9" s="28" t="s">
        <v>127</v>
      </c>
      <c r="B9" s="28">
        <v>0.05</v>
      </c>
      <c r="C9" s="28">
        <v>0.05</v>
      </c>
      <c r="D9" s="28">
        <v>0.03</v>
      </c>
      <c r="E9" s="28">
        <v>0.05</v>
      </c>
      <c r="F9" s="28">
        <v>0.03</v>
      </c>
      <c r="L9" s="43"/>
      <c r="M9" s="43"/>
      <c r="N9" s="42"/>
    </row>
    <row r="10" spans="1:14">
      <c r="A10" s="28" t="s">
        <v>104</v>
      </c>
      <c r="B10" s="28">
        <v>0.05</v>
      </c>
      <c r="C10" s="28">
        <v>0.05</v>
      </c>
      <c r="D10" s="28">
        <v>0.03</v>
      </c>
      <c r="E10" s="28">
        <v>0.05</v>
      </c>
      <c r="F10" s="28">
        <v>0.03</v>
      </c>
      <c r="L10" s="43"/>
      <c r="M10" s="43"/>
      <c r="N10" s="42"/>
    </row>
    <row r="11" spans="1:14">
      <c r="A11" s="28" t="s">
        <v>60</v>
      </c>
      <c r="B11" s="28">
        <v>0.05</v>
      </c>
      <c r="C11" s="28">
        <v>0.05</v>
      </c>
      <c r="D11" s="28">
        <v>0.05</v>
      </c>
      <c r="E11" s="28">
        <v>0.05</v>
      </c>
      <c r="F11" s="28">
        <v>0.05</v>
      </c>
      <c r="L11" s="43"/>
      <c r="M11" s="43"/>
      <c r="N11" s="42"/>
    </row>
    <row r="12" spans="1:14">
      <c r="A12" s="28" t="s">
        <v>84</v>
      </c>
      <c r="B12" s="28">
        <v>0.12</v>
      </c>
      <c r="C12" s="28">
        <v>0.12</v>
      </c>
      <c r="D12" s="28">
        <v>0.12</v>
      </c>
      <c r="E12" s="28">
        <v>0.12</v>
      </c>
      <c r="F12" s="28">
        <v>0.12</v>
      </c>
      <c r="L12" s="43"/>
      <c r="M12" s="43"/>
      <c r="N12" s="42"/>
    </row>
    <row r="17" spans="1:24" ht="22.5">
      <c r="A17" s="117" t="s">
        <v>46</v>
      </c>
      <c r="B17" s="117"/>
      <c r="C17" s="117"/>
      <c r="D17" s="117"/>
      <c r="E17" s="46"/>
      <c r="F17" s="117" t="s">
        <v>47</v>
      </c>
      <c r="G17" s="117"/>
      <c r="H17" s="117"/>
      <c r="I17" s="117"/>
      <c r="J17" s="45"/>
      <c r="K17" s="111" t="s">
        <v>110</v>
      </c>
      <c r="L17" s="112"/>
      <c r="M17" s="112"/>
      <c r="N17" s="113"/>
      <c r="O17" s="45"/>
      <c r="P17" s="111" t="s">
        <v>51</v>
      </c>
      <c r="Q17" s="112"/>
      <c r="R17" s="112"/>
      <c r="S17" s="113"/>
      <c r="T17" s="41"/>
      <c r="U17" s="117" t="s">
        <v>80</v>
      </c>
      <c r="V17" s="117"/>
      <c r="W17" s="117"/>
      <c r="X17" s="117"/>
    </row>
    <row r="18" spans="1:24" ht="20.25">
      <c r="A18" s="56" t="s">
        <v>131</v>
      </c>
      <c r="B18" s="57" t="s">
        <v>10</v>
      </c>
      <c r="C18" s="57" t="s">
        <v>9</v>
      </c>
      <c r="D18" s="57" t="s">
        <v>135</v>
      </c>
      <c r="E18" s="44"/>
      <c r="F18" s="56" t="s">
        <v>131</v>
      </c>
      <c r="G18" s="57" t="s">
        <v>10</v>
      </c>
      <c r="H18" s="57" t="s">
        <v>9</v>
      </c>
      <c r="I18" s="57" t="s">
        <v>135</v>
      </c>
      <c r="J18" s="44"/>
      <c r="K18" s="56" t="s">
        <v>131</v>
      </c>
      <c r="L18" s="57" t="s">
        <v>10</v>
      </c>
      <c r="M18" s="57" t="s">
        <v>9</v>
      </c>
      <c r="N18" s="57" t="s">
        <v>135</v>
      </c>
      <c r="O18" s="44"/>
      <c r="P18" s="56" t="s">
        <v>131</v>
      </c>
      <c r="Q18" s="57" t="s">
        <v>10</v>
      </c>
      <c r="R18" s="57" t="s">
        <v>9</v>
      </c>
      <c r="S18" s="57" t="s">
        <v>135</v>
      </c>
      <c r="T18" s="97"/>
      <c r="U18" s="56" t="s">
        <v>131</v>
      </c>
      <c r="V18" s="57" t="s">
        <v>10</v>
      </c>
      <c r="W18" s="57" t="s">
        <v>9</v>
      </c>
      <c r="X18" s="57" t="s">
        <v>135</v>
      </c>
    </row>
    <row r="19" spans="1:24">
      <c r="A19" s="58" t="s">
        <v>62</v>
      </c>
      <c r="B19" s="58">
        <v>4417</v>
      </c>
      <c r="C19" s="58">
        <f t="shared" ref="C19:C28" si="0">B19*B3</f>
        <v>530.04</v>
      </c>
      <c r="D19" s="58">
        <v>4515</v>
      </c>
      <c r="E19" s="43"/>
      <c r="F19" s="58" t="s">
        <v>62</v>
      </c>
      <c r="G19" s="58">
        <v>10118</v>
      </c>
      <c r="H19" s="58">
        <f t="shared" ref="H19:H28" si="1">G19*C3</f>
        <v>1214.1599999999999</v>
      </c>
      <c r="I19" s="58">
        <v>1935</v>
      </c>
      <c r="J19" s="43"/>
      <c r="K19" s="58" t="s">
        <v>62</v>
      </c>
      <c r="L19" s="58">
        <v>0</v>
      </c>
      <c r="M19" s="58">
        <f>L19*E3</f>
        <v>0</v>
      </c>
      <c r="N19" s="58">
        <v>0</v>
      </c>
      <c r="O19" s="43"/>
      <c r="P19" s="58" t="s">
        <v>62</v>
      </c>
      <c r="Q19" s="58">
        <v>3300</v>
      </c>
      <c r="R19" s="58">
        <f t="shared" ref="R19:R28" si="2">Q19*D3</f>
        <v>396</v>
      </c>
      <c r="S19" s="58">
        <v>0</v>
      </c>
      <c r="U19" s="58" t="s">
        <v>62</v>
      </c>
      <c r="V19" s="58">
        <v>-1180</v>
      </c>
      <c r="W19" s="58">
        <f t="shared" ref="W19:W28" si="3">V19*F3</f>
        <v>-141.6</v>
      </c>
      <c r="X19" s="58">
        <v>0</v>
      </c>
    </row>
    <row r="20" spans="1:24">
      <c r="A20" s="58" t="s">
        <v>36</v>
      </c>
      <c r="B20" s="58">
        <v>890</v>
      </c>
      <c r="C20" s="58">
        <f t="shared" si="0"/>
        <v>44.5</v>
      </c>
      <c r="D20" s="58">
        <v>0</v>
      </c>
      <c r="E20" s="43"/>
      <c r="F20" s="58" t="s">
        <v>36</v>
      </c>
      <c r="G20" s="58">
        <v>80</v>
      </c>
      <c r="H20" s="58">
        <f t="shared" si="1"/>
        <v>4</v>
      </c>
      <c r="I20" s="58">
        <v>520</v>
      </c>
      <c r="J20" s="43"/>
      <c r="K20" s="58" t="s">
        <v>36</v>
      </c>
      <c r="L20" s="58">
        <v>0</v>
      </c>
      <c r="M20" s="58">
        <f t="shared" ref="M20:M28" si="4">L20*E4</f>
        <v>0</v>
      </c>
      <c r="N20" s="58">
        <v>0</v>
      </c>
      <c r="O20" s="43"/>
      <c r="P20" s="58" t="s">
        <v>36</v>
      </c>
      <c r="Q20" s="58">
        <v>300</v>
      </c>
      <c r="R20" s="58">
        <f t="shared" si="2"/>
        <v>9</v>
      </c>
      <c r="S20" s="58">
        <v>1140</v>
      </c>
      <c r="U20" s="58" t="s">
        <v>36</v>
      </c>
      <c r="V20" s="58">
        <v>0</v>
      </c>
      <c r="W20" s="58">
        <f t="shared" si="3"/>
        <v>0</v>
      </c>
      <c r="X20" s="58">
        <v>0</v>
      </c>
    </row>
    <row r="21" spans="1:24">
      <c r="A21" s="58" t="s">
        <v>29</v>
      </c>
      <c r="B21" s="58">
        <v>50</v>
      </c>
      <c r="C21" s="58">
        <f t="shared" si="0"/>
        <v>6</v>
      </c>
      <c r="D21" s="58">
        <v>0</v>
      </c>
      <c r="E21" s="43"/>
      <c r="F21" s="58" t="s">
        <v>29</v>
      </c>
      <c r="G21" s="58">
        <v>0</v>
      </c>
      <c r="H21" s="58">
        <f t="shared" si="1"/>
        <v>0</v>
      </c>
      <c r="I21" s="58">
        <v>0</v>
      </c>
      <c r="J21" s="43"/>
      <c r="K21" s="58" t="s">
        <v>29</v>
      </c>
      <c r="L21" s="58">
        <v>0</v>
      </c>
      <c r="M21" s="58">
        <f t="shared" si="4"/>
        <v>0</v>
      </c>
      <c r="N21" s="58">
        <v>0</v>
      </c>
      <c r="O21" s="43"/>
      <c r="P21" s="58" t="s">
        <v>29</v>
      </c>
      <c r="Q21" s="58">
        <v>0</v>
      </c>
      <c r="R21" s="58">
        <f t="shared" si="2"/>
        <v>0</v>
      </c>
      <c r="S21" s="58">
        <v>0</v>
      </c>
      <c r="U21" s="58" t="s">
        <v>29</v>
      </c>
      <c r="V21" s="58">
        <v>0</v>
      </c>
      <c r="W21" s="58">
        <f t="shared" si="3"/>
        <v>0</v>
      </c>
      <c r="X21" s="58">
        <v>0</v>
      </c>
    </row>
    <row r="22" spans="1:24">
      <c r="A22" s="58" t="s">
        <v>45</v>
      </c>
      <c r="B22" s="58">
        <v>700</v>
      </c>
      <c r="C22" s="58">
        <f t="shared" si="0"/>
        <v>24.500000000000004</v>
      </c>
      <c r="D22" s="58">
        <v>0</v>
      </c>
      <c r="E22" s="43"/>
      <c r="F22" s="58" t="s">
        <v>45</v>
      </c>
      <c r="G22" s="58">
        <v>0</v>
      </c>
      <c r="H22" s="58">
        <f t="shared" si="1"/>
        <v>0</v>
      </c>
      <c r="I22" s="58">
        <v>0</v>
      </c>
      <c r="J22" s="43"/>
      <c r="K22" s="58" t="s">
        <v>45</v>
      </c>
      <c r="L22" s="58">
        <v>0</v>
      </c>
      <c r="M22" s="58">
        <f t="shared" si="4"/>
        <v>0</v>
      </c>
      <c r="N22" s="58">
        <v>0</v>
      </c>
      <c r="O22" s="43"/>
      <c r="P22" s="58" t="s">
        <v>45</v>
      </c>
      <c r="Q22" s="58">
        <v>1000</v>
      </c>
      <c r="R22" s="58">
        <f t="shared" si="2"/>
        <v>30</v>
      </c>
      <c r="S22" s="58">
        <v>1800</v>
      </c>
      <c r="U22" s="58" t="s">
        <v>45</v>
      </c>
      <c r="V22" s="58">
        <v>-500</v>
      </c>
      <c r="W22" s="58">
        <f t="shared" si="3"/>
        <v>-15</v>
      </c>
      <c r="X22" s="58">
        <v>-900</v>
      </c>
    </row>
    <row r="23" spans="1:24">
      <c r="A23" s="58" t="s">
        <v>25</v>
      </c>
      <c r="B23" s="58">
        <v>0</v>
      </c>
      <c r="C23" s="58">
        <f t="shared" si="0"/>
        <v>0</v>
      </c>
      <c r="D23" s="58">
        <v>0</v>
      </c>
      <c r="E23" s="43"/>
      <c r="F23" s="58" t="s">
        <v>25</v>
      </c>
      <c r="G23" s="58">
        <v>0</v>
      </c>
      <c r="H23" s="58">
        <f t="shared" si="1"/>
        <v>0</v>
      </c>
      <c r="I23" s="58">
        <v>0</v>
      </c>
      <c r="J23" s="43"/>
      <c r="K23" s="58" t="s">
        <v>25</v>
      </c>
      <c r="L23" s="58">
        <v>0</v>
      </c>
      <c r="M23" s="58">
        <f t="shared" si="4"/>
        <v>0</v>
      </c>
      <c r="N23" s="58">
        <v>0</v>
      </c>
      <c r="O23" s="43"/>
      <c r="P23" s="58" t="s">
        <v>25</v>
      </c>
      <c r="Q23" s="58">
        <v>0</v>
      </c>
      <c r="R23" s="58">
        <f t="shared" si="2"/>
        <v>0</v>
      </c>
      <c r="S23" s="58">
        <v>0</v>
      </c>
      <c r="U23" s="58" t="s">
        <v>25</v>
      </c>
      <c r="V23" s="58">
        <v>0</v>
      </c>
      <c r="W23" s="58">
        <f t="shared" si="3"/>
        <v>0</v>
      </c>
      <c r="X23" s="58">
        <v>0</v>
      </c>
    </row>
    <row r="24" spans="1:24">
      <c r="A24" s="58" t="s">
        <v>103</v>
      </c>
      <c r="B24" s="58">
        <v>0</v>
      </c>
      <c r="C24" s="58">
        <f t="shared" si="0"/>
        <v>0</v>
      </c>
      <c r="D24" s="58">
        <v>0</v>
      </c>
      <c r="E24" s="43"/>
      <c r="F24" s="58" t="s">
        <v>103</v>
      </c>
      <c r="G24" s="58">
        <v>0</v>
      </c>
      <c r="H24" s="58">
        <f t="shared" si="1"/>
        <v>0</v>
      </c>
      <c r="I24" s="58">
        <v>0</v>
      </c>
      <c r="J24" s="43"/>
      <c r="K24" s="58" t="s">
        <v>103</v>
      </c>
      <c r="L24" s="58">
        <v>0</v>
      </c>
      <c r="M24" s="58">
        <f t="shared" si="4"/>
        <v>0</v>
      </c>
      <c r="N24" s="58">
        <v>0</v>
      </c>
      <c r="O24" s="43"/>
      <c r="P24" s="58" t="s">
        <v>103</v>
      </c>
      <c r="Q24" s="58">
        <v>0</v>
      </c>
      <c r="R24" s="58">
        <f t="shared" si="2"/>
        <v>0</v>
      </c>
      <c r="S24" s="58">
        <v>0</v>
      </c>
      <c r="U24" s="58" t="s">
        <v>103</v>
      </c>
      <c r="V24" s="58">
        <v>0</v>
      </c>
      <c r="W24" s="58">
        <f t="shared" si="3"/>
        <v>0</v>
      </c>
      <c r="X24" s="58">
        <v>0</v>
      </c>
    </row>
    <row r="25" spans="1:24">
      <c r="A25" s="58" t="s">
        <v>127</v>
      </c>
      <c r="B25" s="58">
        <v>0</v>
      </c>
      <c r="C25" s="58">
        <f t="shared" si="0"/>
        <v>0</v>
      </c>
      <c r="D25" s="58">
        <v>0</v>
      </c>
      <c r="E25" s="43"/>
      <c r="F25" s="58" t="s">
        <v>127</v>
      </c>
      <c r="G25" s="58">
        <v>600</v>
      </c>
      <c r="H25" s="58">
        <f t="shared" si="1"/>
        <v>30</v>
      </c>
      <c r="I25" s="58">
        <v>1080</v>
      </c>
      <c r="J25" s="43"/>
      <c r="K25" s="58" t="s">
        <v>127</v>
      </c>
      <c r="L25" s="58">
        <v>0</v>
      </c>
      <c r="M25" s="58">
        <f t="shared" si="4"/>
        <v>0</v>
      </c>
      <c r="N25" s="58">
        <v>0</v>
      </c>
      <c r="O25" s="43"/>
      <c r="P25" s="58" t="s">
        <v>127</v>
      </c>
      <c r="Q25" s="58">
        <v>0</v>
      </c>
      <c r="R25" s="58">
        <f t="shared" si="2"/>
        <v>0</v>
      </c>
      <c r="S25" s="58">
        <v>0</v>
      </c>
      <c r="U25" s="58" t="s">
        <v>127</v>
      </c>
      <c r="V25" s="58">
        <v>0</v>
      </c>
      <c r="W25" s="58">
        <f t="shared" si="3"/>
        <v>0</v>
      </c>
      <c r="X25" s="58">
        <v>0</v>
      </c>
    </row>
    <row r="26" spans="1:24">
      <c r="A26" s="58" t="s">
        <v>104</v>
      </c>
      <c r="B26" s="58">
        <v>0</v>
      </c>
      <c r="C26" s="58">
        <f t="shared" si="0"/>
        <v>0</v>
      </c>
      <c r="D26" s="58">
        <v>0</v>
      </c>
      <c r="E26" s="43"/>
      <c r="F26" s="58" t="s">
        <v>104</v>
      </c>
      <c r="G26" s="58">
        <v>0</v>
      </c>
      <c r="H26" s="58">
        <f t="shared" si="1"/>
        <v>0</v>
      </c>
      <c r="I26" s="58">
        <v>0</v>
      </c>
      <c r="J26" s="43"/>
      <c r="K26" s="58" t="s">
        <v>104</v>
      </c>
      <c r="L26" s="58">
        <v>0</v>
      </c>
      <c r="M26" s="58">
        <f t="shared" si="4"/>
        <v>0</v>
      </c>
      <c r="N26" s="58">
        <v>0</v>
      </c>
      <c r="O26" s="43"/>
      <c r="P26" s="58" t="s">
        <v>104</v>
      </c>
      <c r="Q26" s="58">
        <v>0</v>
      </c>
      <c r="R26" s="58">
        <f t="shared" si="2"/>
        <v>0</v>
      </c>
      <c r="S26" s="58">
        <v>0</v>
      </c>
      <c r="U26" s="58" t="s">
        <v>104</v>
      </c>
      <c r="V26" s="58">
        <v>0</v>
      </c>
      <c r="W26" s="58">
        <f t="shared" si="3"/>
        <v>0</v>
      </c>
      <c r="X26" s="58">
        <v>0</v>
      </c>
    </row>
    <row r="27" spans="1:24">
      <c r="A27" s="58" t="s">
        <v>60</v>
      </c>
      <c r="B27" s="58">
        <v>0</v>
      </c>
      <c r="C27" s="58">
        <f t="shared" si="0"/>
        <v>0</v>
      </c>
      <c r="D27" s="58">
        <v>0</v>
      </c>
      <c r="E27" s="43"/>
      <c r="F27" s="58" t="s">
        <v>60</v>
      </c>
      <c r="G27" s="58">
        <v>0</v>
      </c>
      <c r="H27" s="58">
        <f t="shared" si="1"/>
        <v>0</v>
      </c>
      <c r="I27" s="58">
        <v>0</v>
      </c>
      <c r="J27" s="43"/>
      <c r="K27" s="58" t="s">
        <v>60</v>
      </c>
      <c r="L27" s="58">
        <v>0</v>
      </c>
      <c r="M27" s="58">
        <f t="shared" si="4"/>
        <v>0</v>
      </c>
      <c r="N27" s="58">
        <v>0</v>
      </c>
      <c r="O27" s="43"/>
      <c r="P27" s="58" t="s">
        <v>60</v>
      </c>
      <c r="Q27" s="58">
        <v>0</v>
      </c>
      <c r="R27" s="58">
        <f t="shared" si="2"/>
        <v>0</v>
      </c>
      <c r="S27" s="58">
        <v>0</v>
      </c>
      <c r="U27" s="58" t="s">
        <v>60</v>
      </c>
      <c r="V27" s="58">
        <v>0</v>
      </c>
      <c r="W27" s="58">
        <f t="shared" si="3"/>
        <v>0</v>
      </c>
      <c r="X27" s="58">
        <v>0</v>
      </c>
    </row>
    <row r="28" spans="1:24">
      <c r="A28" s="58" t="s">
        <v>84</v>
      </c>
      <c r="B28" s="58">
        <v>0</v>
      </c>
      <c r="C28" s="58">
        <f t="shared" si="0"/>
        <v>0</v>
      </c>
      <c r="D28" s="58">
        <v>0</v>
      </c>
      <c r="E28" s="43"/>
      <c r="F28" s="58" t="s">
        <v>84</v>
      </c>
      <c r="G28" s="58">
        <v>0</v>
      </c>
      <c r="H28" s="58">
        <f t="shared" si="1"/>
        <v>0</v>
      </c>
      <c r="I28" s="58">
        <v>0</v>
      </c>
      <c r="J28" s="43"/>
      <c r="K28" s="58" t="s">
        <v>84</v>
      </c>
      <c r="L28" s="58">
        <v>0</v>
      </c>
      <c r="M28" s="58">
        <f t="shared" si="4"/>
        <v>0</v>
      </c>
      <c r="N28" s="58">
        <v>0</v>
      </c>
      <c r="O28" s="43"/>
      <c r="P28" s="58" t="s">
        <v>84</v>
      </c>
      <c r="Q28" s="58">
        <v>0</v>
      </c>
      <c r="R28" s="58">
        <f t="shared" si="2"/>
        <v>0</v>
      </c>
      <c r="S28" s="58">
        <v>0</v>
      </c>
      <c r="U28" s="58" t="s">
        <v>84</v>
      </c>
      <c r="V28" s="58">
        <v>0</v>
      </c>
      <c r="W28" s="58">
        <f t="shared" si="3"/>
        <v>0</v>
      </c>
      <c r="X28" s="58">
        <v>0</v>
      </c>
    </row>
    <row r="29" spans="1:24">
      <c r="A29" s="59" t="s">
        <v>8</v>
      </c>
      <c r="B29" s="59">
        <f>SUM(B19:B28)</f>
        <v>6057</v>
      </c>
      <c r="C29" s="59">
        <f>SUM(C19:C28)</f>
        <v>605.04</v>
      </c>
      <c r="D29" s="59">
        <f>SUM(D19:D28)</f>
        <v>4515</v>
      </c>
      <c r="E29" s="47"/>
      <c r="F29" s="59" t="s">
        <v>8</v>
      </c>
      <c r="G29" s="59">
        <f>SUM(G19:G28)</f>
        <v>10798</v>
      </c>
      <c r="H29" s="59">
        <f>SUM(H19:H28)</f>
        <v>1248.1599999999999</v>
      </c>
      <c r="I29" s="59">
        <f>SUM(I19:I28)</f>
        <v>3535</v>
      </c>
      <c r="J29" s="47"/>
      <c r="K29" s="59" t="s">
        <v>8</v>
      </c>
      <c r="L29" s="59">
        <f>SUM(L19:L28)</f>
        <v>0</v>
      </c>
      <c r="M29" s="59">
        <f>SUM(M19:M28)</f>
        <v>0</v>
      </c>
      <c r="N29" s="59">
        <f>SUM(N19:N28)</f>
        <v>0</v>
      </c>
      <c r="O29" s="47"/>
      <c r="P29" s="59" t="s">
        <v>8</v>
      </c>
      <c r="Q29" s="59">
        <f>SUM(Q19:Q28)</f>
        <v>4600</v>
      </c>
      <c r="R29" s="59">
        <f>SUM(R19:R28)</f>
        <v>435</v>
      </c>
      <c r="S29" s="59">
        <f>SUM(S19:S28)</f>
        <v>2940</v>
      </c>
      <c r="U29" s="59" t="s">
        <v>8</v>
      </c>
      <c r="V29" s="59">
        <f>SUM(V19:V28)</f>
        <v>-1680</v>
      </c>
      <c r="W29" s="59">
        <f>SUM(W19:W28)</f>
        <v>-156.6</v>
      </c>
      <c r="X29" s="59">
        <f>SUM(X19:X28)</f>
        <v>-900</v>
      </c>
    </row>
    <row r="30" spans="1:24">
      <c r="A30" s="59" t="s">
        <v>24</v>
      </c>
      <c r="B30" s="118">
        <f>B29-C29-D29</f>
        <v>936.96</v>
      </c>
      <c r="C30" s="118"/>
      <c r="D30" s="118"/>
      <c r="E30" s="49"/>
      <c r="F30" s="59" t="s">
        <v>24</v>
      </c>
      <c r="G30" s="114">
        <f>G29-H29-I29</f>
        <v>6014.84</v>
      </c>
      <c r="H30" s="115"/>
      <c r="I30" s="116"/>
      <c r="J30" s="48"/>
      <c r="K30" s="59" t="s">
        <v>24</v>
      </c>
      <c r="L30" s="114">
        <f>L29-M29-N29</f>
        <v>0</v>
      </c>
      <c r="M30" s="115"/>
      <c r="N30" s="116"/>
      <c r="O30" s="48"/>
      <c r="P30" s="59" t="s">
        <v>24</v>
      </c>
      <c r="Q30" s="114">
        <f>Q29-R29-S29</f>
        <v>1225</v>
      </c>
      <c r="R30" s="115"/>
      <c r="S30" s="116"/>
      <c r="U30" s="59" t="s">
        <v>24</v>
      </c>
      <c r="V30" s="114">
        <f>V29-W29-X29</f>
        <v>-623.40000000000009</v>
      </c>
      <c r="W30" s="115"/>
      <c r="X30" s="116"/>
    </row>
    <row r="31" spans="1:24">
      <c r="U31" s="42"/>
      <c r="V31" s="42"/>
      <c r="W31" s="42"/>
      <c r="X31" s="42"/>
    </row>
    <row r="32" spans="1:24">
      <c r="A32" s="43"/>
      <c r="B32" s="43"/>
      <c r="C32" s="43"/>
      <c r="D32" s="43"/>
      <c r="E32" s="43"/>
      <c r="P32" s="43"/>
      <c r="Q32" s="43"/>
      <c r="R32" s="43"/>
      <c r="S32" s="43"/>
      <c r="T32" s="43"/>
      <c r="U32" s="43"/>
      <c r="V32" s="43"/>
      <c r="W32" s="43"/>
      <c r="X32" s="43"/>
    </row>
    <row r="33" spans="1:24">
      <c r="A33" s="43"/>
      <c r="B33" s="43"/>
      <c r="C33" s="43"/>
      <c r="D33" s="43"/>
      <c r="E33" s="43"/>
      <c r="P33" s="43"/>
      <c r="Q33" s="43"/>
      <c r="R33" s="43"/>
      <c r="S33" s="43"/>
      <c r="T33" s="43"/>
      <c r="U33" s="43"/>
      <c r="V33" s="43"/>
      <c r="W33" s="43"/>
      <c r="X33" s="43"/>
    </row>
    <row r="34" spans="1:24">
      <c r="A34" s="43"/>
      <c r="B34" s="43"/>
      <c r="C34" s="43"/>
      <c r="D34" s="43"/>
      <c r="E34" s="43"/>
      <c r="L34">
        <v>500</v>
      </c>
      <c r="P34" s="43"/>
      <c r="Q34" s="43"/>
      <c r="R34" s="43"/>
      <c r="S34" s="43"/>
      <c r="T34" s="43"/>
      <c r="U34" s="43"/>
      <c r="V34" s="43"/>
      <c r="W34" s="43"/>
      <c r="X34" s="43"/>
    </row>
    <row r="35" spans="1:24">
      <c r="L35">
        <v>1000</v>
      </c>
      <c r="M35">
        <v>1800</v>
      </c>
    </row>
    <row r="36" spans="1:24">
      <c r="L36">
        <v>300</v>
      </c>
      <c r="M36">
        <v>1140</v>
      </c>
      <c r="Q36">
        <v>2940</v>
      </c>
    </row>
    <row r="37" spans="1:24">
      <c r="Q37">
        <v>-1800</v>
      </c>
    </row>
    <row r="38" spans="1:24">
      <c r="I38">
        <v>280</v>
      </c>
    </row>
    <row r="39" spans="1:24">
      <c r="I39">
        <v>230</v>
      </c>
    </row>
    <row r="40" spans="1:24">
      <c r="I40">
        <v>200</v>
      </c>
    </row>
    <row r="41" spans="1:24">
      <c r="I41">
        <v>200</v>
      </c>
    </row>
    <row r="42" spans="1:24">
      <c r="I42">
        <v>170</v>
      </c>
    </row>
    <row r="43" spans="1:24">
      <c r="I43">
        <v>100</v>
      </c>
    </row>
  </sheetData>
  <mergeCells count="11">
    <mergeCell ref="U17:X17"/>
    <mergeCell ref="B1:F1"/>
    <mergeCell ref="A17:D17"/>
    <mergeCell ref="F17:I17"/>
    <mergeCell ref="K17:N17"/>
    <mergeCell ref="P17:S17"/>
    <mergeCell ref="B30:D30"/>
    <mergeCell ref="G30:I30"/>
    <mergeCell ref="L30:N30"/>
    <mergeCell ref="Q30:S30"/>
    <mergeCell ref="V30:X3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opLeftCell="A13" workbookViewId="0">
      <selection activeCell="H35" sqref="H35:H36"/>
    </sheetView>
  </sheetViews>
  <sheetFormatPr defaultRowHeight="13.5" outlineLevelCol="1"/>
  <cols>
    <col min="5" max="5" width="13" bestFit="1" customWidth="1"/>
    <col min="23" max="27" width="9" customWidth="1" outlineLevel="1"/>
  </cols>
  <sheetData>
    <row r="1" spans="1:14" ht="22.5">
      <c r="A1" s="28"/>
      <c r="B1" s="119" t="s">
        <v>22</v>
      </c>
      <c r="C1" s="119"/>
      <c r="D1" s="119"/>
      <c r="E1" s="119"/>
      <c r="F1" s="119"/>
      <c r="G1" s="93"/>
    </row>
    <row r="2" spans="1:14" ht="20.25">
      <c r="A2" s="51" t="s">
        <v>11</v>
      </c>
      <c r="B2" s="52" t="s">
        <v>46</v>
      </c>
      <c r="C2" s="52" t="s">
        <v>47</v>
      </c>
      <c r="D2" s="52" t="s">
        <v>51</v>
      </c>
      <c r="E2" s="52" t="s">
        <v>110</v>
      </c>
      <c r="F2" s="52" t="s">
        <v>80</v>
      </c>
    </row>
    <row r="3" spans="1:14">
      <c r="A3" s="28" t="s">
        <v>62</v>
      </c>
      <c r="B3" s="28">
        <v>0.12</v>
      </c>
      <c r="C3" s="28">
        <v>0.12</v>
      </c>
      <c r="D3" s="28">
        <v>0.12</v>
      </c>
      <c r="E3" s="28">
        <v>0.12</v>
      </c>
      <c r="F3" s="28">
        <v>0.12</v>
      </c>
      <c r="L3" s="43"/>
      <c r="M3" s="43"/>
      <c r="N3" s="42"/>
    </row>
    <row r="4" spans="1:14">
      <c r="A4" s="28" t="s">
        <v>36</v>
      </c>
      <c r="B4" s="28">
        <v>0.05</v>
      </c>
      <c r="C4" s="28">
        <v>0.05</v>
      </c>
      <c r="D4" s="28">
        <v>0.05</v>
      </c>
      <c r="E4" s="28">
        <v>0.05</v>
      </c>
      <c r="F4" s="28">
        <v>0.03</v>
      </c>
      <c r="L4" s="43"/>
      <c r="M4" s="43"/>
      <c r="N4" s="42"/>
    </row>
    <row r="5" spans="1:14">
      <c r="A5" s="28" t="s">
        <v>29</v>
      </c>
      <c r="B5" s="28">
        <v>0.12</v>
      </c>
      <c r="C5" s="28">
        <v>0.12</v>
      </c>
      <c r="D5" s="28">
        <v>0.05</v>
      </c>
      <c r="E5" s="28">
        <v>0.12</v>
      </c>
      <c r="F5" s="28">
        <v>0.12</v>
      </c>
      <c r="L5" s="43"/>
      <c r="M5" s="43"/>
      <c r="N5" s="42"/>
    </row>
    <row r="6" spans="1:14">
      <c r="A6" s="28" t="s">
        <v>45</v>
      </c>
      <c r="B6" s="28">
        <v>3.5000000000000003E-2</v>
      </c>
      <c r="C6" s="28">
        <v>3.5000000000000003E-2</v>
      </c>
      <c r="D6" s="28">
        <v>3.5000000000000003E-2</v>
      </c>
      <c r="E6" s="28">
        <v>3.5000000000000003E-2</v>
      </c>
      <c r="F6" s="28">
        <v>0.03</v>
      </c>
      <c r="L6" s="43"/>
      <c r="M6" s="43"/>
      <c r="N6" s="42"/>
    </row>
    <row r="7" spans="1:14">
      <c r="A7" s="28" t="s">
        <v>25</v>
      </c>
      <c r="B7" s="28">
        <v>3.5000000000000003E-2</v>
      </c>
      <c r="C7" s="28">
        <v>3.5000000000000003E-2</v>
      </c>
      <c r="D7" s="28">
        <v>3.5000000000000003E-2</v>
      </c>
      <c r="E7" s="28">
        <v>3.5000000000000003E-2</v>
      </c>
      <c r="F7" s="28">
        <v>0.03</v>
      </c>
      <c r="L7" s="43"/>
      <c r="M7" s="43"/>
      <c r="N7" s="42"/>
    </row>
    <row r="8" spans="1:14">
      <c r="A8" s="28" t="s">
        <v>103</v>
      </c>
      <c r="B8" s="28">
        <v>0.05</v>
      </c>
      <c r="C8" s="28">
        <v>0.05</v>
      </c>
      <c r="D8" s="28">
        <v>0.05</v>
      </c>
      <c r="E8" s="28">
        <v>0.05</v>
      </c>
      <c r="F8" s="28">
        <v>0.03</v>
      </c>
      <c r="L8" s="43"/>
      <c r="M8" s="43"/>
      <c r="N8" s="42"/>
    </row>
    <row r="9" spans="1:14">
      <c r="A9" s="28" t="s">
        <v>127</v>
      </c>
      <c r="B9" s="28">
        <v>0.05</v>
      </c>
      <c r="C9" s="28">
        <v>0.05</v>
      </c>
      <c r="D9" s="28">
        <v>0.03</v>
      </c>
      <c r="E9" s="28">
        <v>0.05</v>
      </c>
      <c r="F9" s="28">
        <v>0.03</v>
      </c>
      <c r="L9" s="43"/>
      <c r="M9" s="43"/>
      <c r="N9" s="42"/>
    </row>
    <row r="10" spans="1:14">
      <c r="A10" s="28" t="s">
        <v>104</v>
      </c>
      <c r="B10" s="28">
        <v>0.05</v>
      </c>
      <c r="C10" s="28">
        <v>0.05</v>
      </c>
      <c r="D10" s="28">
        <v>0.03</v>
      </c>
      <c r="E10" s="28">
        <v>0.05</v>
      </c>
      <c r="F10" s="28">
        <v>0.03</v>
      </c>
      <c r="L10" s="43"/>
      <c r="M10" s="43"/>
      <c r="N10" s="42"/>
    </row>
    <row r="11" spans="1:14">
      <c r="A11" s="28" t="s">
        <v>60</v>
      </c>
      <c r="B11" s="28">
        <v>0.05</v>
      </c>
      <c r="C11" s="28">
        <v>0.05</v>
      </c>
      <c r="D11" s="28">
        <v>0.05</v>
      </c>
      <c r="E11" s="28">
        <v>0.05</v>
      </c>
      <c r="F11" s="28">
        <v>0.05</v>
      </c>
      <c r="L11" s="43"/>
      <c r="M11" s="43"/>
      <c r="N11" s="42"/>
    </row>
    <row r="12" spans="1:14">
      <c r="A12" s="28" t="s">
        <v>84</v>
      </c>
      <c r="B12" s="28">
        <v>0.12</v>
      </c>
      <c r="C12" s="28">
        <v>0.12</v>
      </c>
      <c r="D12" s="28">
        <v>0.12</v>
      </c>
      <c r="E12" s="28">
        <v>0.12</v>
      </c>
      <c r="F12" s="28">
        <v>0.12</v>
      </c>
      <c r="L12" s="43"/>
      <c r="M12" s="43"/>
      <c r="N12" s="42"/>
    </row>
    <row r="17" spans="1:24" ht="22.5">
      <c r="A17" s="117" t="s">
        <v>46</v>
      </c>
      <c r="B17" s="117"/>
      <c r="C17" s="117"/>
      <c r="D17" s="117"/>
      <c r="E17" s="46"/>
      <c r="F17" s="117" t="s">
        <v>47</v>
      </c>
      <c r="G17" s="117"/>
      <c r="H17" s="117"/>
      <c r="I17" s="117"/>
      <c r="J17" s="45"/>
      <c r="K17" s="111" t="s">
        <v>110</v>
      </c>
      <c r="L17" s="112"/>
      <c r="M17" s="112"/>
      <c r="N17" s="113"/>
      <c r="O17" s="45"/>
      <c r="P17" s="111" t="s">
        <v>51</v>
      </c>
      <c r="Q17" s="112"/>
      <c r="R17" s="112"/>
      <c r="S17" s="113"/>
      <c r="T17" s="41"/>
      <c r="U17" s="117" t="s">
        <v>80</v>
      </c>
      <c r="V17" s="117"/>
      <c r="W17" s="117"/>
      <c r="X17" s="117"/>
    </row>
    <row r="18" spans="1:24" ht="20.25">
      <c r="A18" s="56" t="s">
        <v>131</v>
      </c>
      <c r="B18" s="57" t="s">
        <v>10</v>
      </c>
      <c r="C18" s="57" t="s">
        <v>9</v>
      </c>
      <c r="D18" s="57" t="s">
        <v>135</v>
      </c>
      <c r="E18" s="44"/>
      <c r="F18" s="56" t="s">
        <v>131</v>
      </c>
      <c r="G18" s="57" t="s">
        <v>10</v>
      </c>
      <c r="H18" s="57" t="s">
        <v>9</v>
      </c>
      <c r="I18" s="57" t="s">
        <v>135</v>
      </c>
      <c r="J18" s="44"/>
      <c r="K18" s="56" t="s">
        <v>131</v>
      </c>
      <c r="L18" s="57" t="s">
        <v>10</v>
      </c>
      <c r="M18" s="57" t="s">
        <v>9</v>
      </c>
      <c r="N18" s="57" t="s">
        <v>135</v>
      </c>
      <c r="O18" s="44"/>
      <c r="P18" s="56" t="s">
        <v>131</v>
      </c>
      <c r="Q18" s="57" t="s">
        <v>10</v>
      </c>
      <c r="R18" s="57" t="s">
        <v>9</v>
      </c>
      <c r="S18" s="57" t="s">
        <v>135</v>
      </c>
      <c r="T18" s="92"/>
      <c r="U18" s="56" t="s">
        <v>131</v>
      </c>
      <c r="V18" s="57" t="s">
        <v>10</v>
      </c>
      <c r="W18" s="57" t="s">
        <v>9</v>
      </c>
      <c r="X18" s="57" t="s">
        <v>135</v>
      </c>
    </row>
    <row r="19" spans="1:24">
      <c r="A19" s="58" t="s">
        <v>62</v>
      </c>
      <c r="B19" s="58">
        <v>3471</v>
      </c>
      <c r="C19" s="58">
        <f t="shared" ref="C19:C28" si="0">B19*B3</f>
        <v>416.52</v>
      </c>
      <c r="D19" s="58">
        <v>2795</v>
      </c>
      <c r="E19" s="43"/>
      <c r="F19" s="58" t="s">
        <v>62</v>
      </c>
      <c r="G19" s="58">
        <v>4681</v>
      </c>
      <c r="H19" s="58">
        <f t="shared" ref="H19:H28" si="1">G19*C3</f>
        <v>561.72</v>
      </c>
      <c r="I19" s="58">
        <v>9460</v>
      </c>
      <c r="J19" s="43"/>
      <c r="K19" s="58" t="s">
        <v>62</v>
      </c>
      <c r="L19" s="58">
        <v>0</v>
      </c>
      <c r="M19" s="58">
        <f>L19*E3</f>
        <v>0</v>
      </c>
      <c r="N19" s="58">
        <v>0</v>
      </c>
      <c r="O19" s="43"/>
      <c r="P19" s="58" t="s">
        <v>62</v>
      </c>
      <c r="Q19" s="58">
        <v>3000</v>
      </c>
      <c r="R19" s="58">
        <f t="shared" ref="R19:R28" si="2">Q19*D3</f>
        <v>360</v>
      </c>
      <c r="S19" s="58">
        <v>4300</v>
      </c>
      <c r="U19" s="58" t="s">
        <v>62</v>
      </c>
      <c r="V19" s="58">
        <v>0</v>
      </c>
      <c r="W19" s="58">
        <f t="shared" ref="W19:W28" si="3">V19*F3</f>
        <v>0</v>
      </c>
      <c r="X19" s="58">
        <v>0</v>
      </c>
    </row>
    <row r="20" spans="1:24">
      <c r="A20" s="58" t="s">
        <v>36</v>
      </c>
      <c r="B20" s="58">
        <v>1080</v>
      </c>
      <c r="C20" s="58">
        <f t="shared" si="0"/>
        <v>54</v>
      </c>
      <c r="D20" s="58">
        <v>0</v>
      </c>
      <c r="E20" s="43"/>
      <c r="F20" s="58" t="s">
        <v>36</v>
      </c>
      <c r="G20" s="58">
        <v>60</v>
      </c>
      <c r="H20" s="58">
        <f t="shared" si="1"/>
        <v>3</v>
      </c>
      <c r="I20" s="58">
        <v>0</v>
      </c>
      <c r="J20" s="43"/>
      <c r="K20" s="58" t="s">
        <v>36</v>
      </c>
      <c r="L20" s="58">
        <v>0</v>
      </c>
      <c r="M20" s="58">
        <f t="shared" ref="M20:M28" si="4">L20*E4</f>
        <v>0</v>
      </c>
      <c r="N20" s="58">
        <v>0</v>
      </c>
      <c r="O20" s="43"/>
      <c r="P20" s="58" t="s">
        <v>36</v>
      </c>
      <c r="Q20" s="58">
        <v>0</v>
      </c>
      <c r="R20" s="58">
        <f t="shared" si="2"/>
        <v>0</v>
      </c>
      <c r="S20" s="58">
        <v>0</v>
      </c>
      <c r="U20" s="58" t="s">
        <v>36</v>
      </c>
      <c r="V20" s="58">
        <v>0</v>
      </c>
      <c r="W20" s="58">
        <f t="shared" si="3"/>
        <v>0</v>
      </c>
      <c r="X20" s="58">
        <v>0</v>
      </c>
    </row>
    <row r="21" spans="1:24">
      <c r="A21" s="58" t="s">
        <v>29</v>
      </c>
      <c r="B21" s="58">
        <v>90</v>
      </c>
      <c r="C21" s="58">
        <f t="shared" si="0"/>
        <v>10.799999999999999</v>
      </c>
      <c r="D21" s="58">
        <v>0</v>
      </c>
      <c r="E21" s="43"/>
      <c r="F21" s="58" t="s">
        <v>29</v>
      </c>
      <c r="G21" s="58">
        <v>0</v>
      </c>
      <c r="H21" s="58">
        <f t="shared" si="1"/>
        <v>0</v>
      </c>
      <c r="I21" s="58">
        <v>0</v>
      </c>
      <c r="J21" s="43"/>
      <c r="K21" s="58" t="s">
        <v>29</v>
      </c>
      <c r="L21" s="58">
        <v>0</v>
      </c>
      <c r="M21" s="58">
        <f t="shared" si="4"/>
        <v>0</v>
      </c>
      <c r="N21" s="58">
        <v>0</v>
      </c>
      <c r="O21" s="43"/>
      <c r="P21" s="58" t="s">
        <v>29</v>
      </c>
      <c r="Q21" s="58">
        <v>0</v>
      </c>
      <c r="R21" s="58">
        <f t="shared" si="2"/>
        <v>0</v>
      </c>
      <c r="S21" s="58">
        <v>0</v>
      </c>
      <c r="U21" s="58" t="s">
        <v>29</v>
      </c>
      <c r="V21" s="58">
        <v>0</v>
      </c>
      <c r="W21" s="58">
        <f t="shared" si="3"/>
        <v>0</v>
      </c>
      <c r="X21" s="58">
        <v>0</v>
      </c>
    </row>
    <row r="22" spans="1:24">
      <c r="A22" s="58" t="s">
        <v>45</v>
      </c>
      <c r="B22" s="58">
        <v>300</v>
      </c>
      <c r="C22" s="58">
        <f t="shared" si="0"/>
        <v>10.500000000000002</v>
      </c>
      <c r="D22" s="58">
        <v>0</v>
      </c>
      <c r="E22" s="43"/>
      <c r="F22" s="58" t="s">
        <v>45</v>
      </c>
      <c r="G22" s="58">
        <v>0</v>
      </c>
      <c r="H22" s="58">
        <f t="shared" si="1"/>
        <v>0</v>
      </c>
      <c r="I22" s="58">
        <v>0</v>
      </c>
      <c r="J22" s="43"/>
      <c r="K22" s="58" t="s">
        <v>45</v>
      </c>
      <c r="L22" s="58">
        <v>0</v>
      </c>
      <c r="M22" s="58">
        <f t="shared" si="4"/>
        <v>0</v>
      </c>
      <c r="N22" s="58">
        <v>0</v>
      </c>
      <c r="O22" s="43"/>
      <c r="P22" s="58" t="s">
        <v>45</v>
      </c>
      <c r="Q22" s="58">
        <v>0</v>
      </c>
      <c r="R22" s="58">
        <f t="shared" si="2"/>
        <v>0</v>
      </c>
      <c r="S22" s="58">
        <v>0</v>
      </c>
      <c r="U22" s="58" t="s">
        <v>45</v>
      </c>
      <c r="V22" s="58">
        <v>0</v>
      </c>
      <c r="W22" s="58">
        <f t="shared" si="3"/>
        <v>0</v>
      </c>
      <c r="X22" s="58">
        <v>0</v>
      </c>
    </row>
    <row r="23" spans="1:24">
      <c r="A23" s="58" t="s">
        <v>25</v>
      </c>
      <c r="B23" s="58">
        <v>0</v>
      </c>
      <c r="C23" s="58">
        <f t="shared" si="0"/>
        <v>0</v>
      </c>
      <c r="D23" s="58">
        <v>0</v>
      </c>
      <c r="E23" s="43"/>
      <c r="F23" s="58" t="s">
        <v>25</v>
      </c>
      <c r="G23" s="58">
        <v>0</v>
      </c>
      <c r="H23" s="58">
        <f t="shared" si="1"/>
        <v>0</v>
      </c>
      <c r="I23" s="58">
        <v>0</v>
      </c>
      <c r="J23" s="43"/>
      <c r="K23" s="58" t="s">
        <v>25</v>
      </c>
      <c r="L23" s="58">
        <v>0</v>
      </c>
      <c r="M23" s="58">
        <f t="shared" si="4"/>
        <v>0</v>
      </c>
      <c r="N23" s="58">
        <v>0</v>
      </c>
      <c r="O23" s="43"/>
      <c r="P23" s="58" t="s">
        <v>25</v>
      </c>
      <c r="Q23" s="58">
        <v>0</v>
      </c>
      <c r="R23" s="58">
        <f t="shared" si="2"/>
        <v>0</v>
      </c>
      <c r="S23" s="58">
        <v>0</v>
      </c>
      <c r="U23" s="58" t="s">
        <v>25</v>
      </c>
      <c r="V23" s="58">
        <v>0</v>
      </c>
      <c r="W23" s="58">
        <f t="shared" si="3"/>
        <v>0</v>
      </c>
      <c r="X23" s="58">
        <v>0</v>
      </c>
    </row>
    <row r="24" spans="1:24">
      <c r="A24" s="58" t="s">
        <v>103</v>
      </c>
      <c r="B24" s="58">
        <v>0</v>
      </c>
      <c r="C24" s="58">
        <f t="shared" si="0"/>
        <v>0</v>
      </c>
      <c r="D24" s="58">
        <v>0</v>
      </c>
      <c r="E24" s="43"/>
      <c r="F24" s="58" t="s">
        <v>103</v>
      </c>
      <c r="G24" s="58">
        <v>200</v>
      </c>
      <c r="H24" s="58">
        <f t="shared" si="1"/>
        <v>10</v>
      </c>
      <c r="I24" s="58">
        <v>0</v>
      </c>
      <c r="J24" s="43"/>
      <c r="K24" s="58" t="s">
        <v>103</v>
      </c>
      <c r="L24" s="58">
        <v>0</v>
      </c>
      <c r="M24" s="58">
        <f t="shared" si="4"/>
        <v>0</v>
      </c>
      <c r="N24" s="58">
        <v>0</v>
      </c>
      <c r="O24" s="43"/>
      <c r="P24" s="58" t="s">
        <v>103</v>
      </c>
      <c r="Q24" s="58">
        <v>0</v>
      </c>
      <c r="R24" s="58">
        <f t="shared" si="2"/>
        <v>0</v>
      </c>
      <c r="S24" s="58">
        <v>0</v>
      </c>
      <c r="U24" s="58" t="s">
        <v>103</v>
      </c>
      <c r="V24" s="58">
        <v>0</v>
      </c>
      <c r="W24" s="58">
        <f t="shared" si="3"/>
        <v>0</v>
      </c>
      <c r="X24" s="58">
        <v>0</v>
      </c>
    </row>
    <row r="25" spans="1:24">
      <c r="A25" s="58" t="s">
        <v>127</v>
      </c>
      <c r="B25" s="58">
        <v>0</v>
      </c>
      <c r="C25" s="58">
        <f t="shared" si="0"/>
        <v>0</v>
      </c>
      <c r="D25" s="58">
        <v>0</v>
      </c>
      <c r="E25" s="43"/>
      <c r="F25" s="58" t="s">
        <v>127</v>
      </c>
      <c r="G25" s="58">
        <v>0</v>
      </c>
      <c r="H25" s="58">
        <f t="shared" si="1"/>
        <v>0</v>
      </c>
      <c r="I25" s="58">
        <v>0</v>
      </c>
      <c r="J25" s="43"/>
      <c r="K25" s="58" t="s">
        <v>127</v>
      </c>
      <c r="L25" s="58">
        <v>0</v>
      </c>
      <c r="M25" s="58">
        <f t="shared" si="4"/>
        <v>0</v>
      </c>
      <c r="N25" s="58">
        <v>0</v>
      </c>
      <c r="O25" s="43"/>
      <c r="P25" s="58" t="s">
        <v>127</v>
      </c>
      <c r="Q25" s="58">
        <v>0</v>
      </c>
      <c r="R25" s="58">
        <f t="shared" si="2"/>
        <v>0</v>
      </c>
      <c r="S25" s="58">
        <v>0</v>
      </c>
      <c r="U25" s="58" t="s">
        <v>127</v>
      </c>
      <c r="V25" s="58">
        <v>0</v>
      </c>
      <c r="W25" s="58">
        <f t="shared" si="3"/>
        <v>0</v>
      </c>
      <c r="X25" s="58">
        <v>0</v>
      </c>
    </row>
    <row r="26" spans="1:24">
      <c r="A26" s="58" t="s">
        <v>104</v>
      </c>
      <c r="B26" s="58">
        <v>0</v>
      </c>
      <c r="C26" s="58">
        <f t="shared" si="0"/>
        <v>0</v>
      </c>
      <c r="D26" s="58">
        <v>0</v>
      </c>
      <c r="E26" s="43"/>
      <c r="F26" s="58" t="s">
        <v>104</v>
      </c>
      <c r="G26" s="58">
        <v>500</v>
      </c>
      <c r="H26" s="58">
        <f t="shared" si="1"/>
        <v>25</v>
      </c>
      <c r="I26" s="58">
        <v>0</v>
      </c>
      <c r="J26" s="43"/>
      <c r="K26" s="58" t="s">
        <v>104</v>
      </c>
      <c r="L26" s="58">
        <v>0</v>
      </c>
      <c r="M26" s="58">
        <f t="shared" si="4"/>
        <v>0</v>
      </c>
      <c r="N26" s="58">
        <v>0</v>
      </c>
      <c r="O26" s="43"/>
      <c r="P26" s="58" t="s">
        <v>104</v>
      </c>
      <c r="Q26" s="58">
        <v>2500</v>
      </c>
      <c r="R26" s="58">
        <f t="shared" si="2"/>
        <v>75</v>
      </c>
      <c r="S26" s="58">
        <v>0</v>
      </c>
      <c r="U26" s="58" t="s">
        <v>104</v>
      </c>
      <c r="V26" s="58">
        <v>0</v>
      </c>
      <c r="W26" s="58">
        <f t="shared" si="3"/>
        <v>0</v>
      </c>
      <c r="X26" s="58">
        <v>0</v>
      </c>
    </row>
    <row r="27" spans="1:24">
      <c r="A27" s="58" t="s">
        <v>60</v>
      </c>
      <c r="B27" s="58">
        <v>0</v>
      </c>
      <c r="C27" s="58">
        <f t="shared" si="0"/>
        <v>0</v>
      </c>
      <c r="D27" s="58">
        <v>0</v>
      </c>
      <c r="E27" s="43"/>
      <c r="F27" s="58" t="s">
        <v>60</v>
      </c>
      <c r="G27" s="58">
        <v>0</v>
      </c>
      <c r="H27" s="58">
        <f t="shared" si="1"/>
        <v>0</v>
      </c>
      <c r="I27" s="58">
        <v>0</v>
      </c>
      <c r="J27" s="43"/>
      <c r="K27" s="58" t="s">
        <v>60</v>
      </c>
      <c r="L27" s="58">
        <v>0</v>
      </c>
      <c r="M27" s="58">
        <f t="shared" si="4"/>
        <v>0</v>
      </c>
      <c r="N27" s="58">
        <v>0</v>
      </c>
      <c r="O27" s="43"/>
      <c r="P27" s="58" t="s">
        <v>60</v>
      </c>
      <c r="Q27" s="58">
        <v>0</v>
      </c>
      <c r="R27" s="58">
        <f t="shared" si="2"/>
        <v>0</v>
      </c>
      <c r="S27" s="58">
        <v>0</v>
      </c>
      <c r="U27" s="58" t="s">
        <v>60</v>
      </c>
      <c r="V27" s="58">
        <v>0</v>
      </c>
      <c r="W27" s="58">
        <f t="shared" si="3"/>
        <v>0</v>
      </c>
      <c r="X27" s="58">
        <v>0</v>
      </c>
    </row>
    <row r="28" spans="1:24">
      <c r="A28" s="58" t="s">
        <v>84</v>
      </c>
      <c r="B28" s="58">
        <v>0</v>
      </c>
      <c r="C28" s="58">
        <f t="shared" si="0"/>
        <v>0</v>
      </c>
      <c r="D28" s="58">
        <v>0</v>
      </c>
      <c r="E28" s="43"/>
      <c r="F28" s="58" t="s">
        <v>84</v>
      </c>
      <c r="G28" s="58">
        <v>0</v>
      </c>
      <c r="H28" s="58">
        <f t="shared" si="1"/>
        <v>0</v>
      </c>
      <c r="I28" s="58">
        <v>0</v>
      </c>
      <c r="J28" s="43"/>
      <c r="K28" s="58" t="s">
        <v>84</v>
      </c>
      <c r="L28" s="58">
        <v>0</v>
      </c>
      <c r="M28" s="58">
        <f t="shared" si="4"/>
        <v>0</v>
      </c>
      <c r="N28" s="58">
        <v>0</v>
      </c>
      <c r="O28" s="43"/>
      <c r="P28" s="58" t="s">
        <v>84</v>
      </c>
      <c r="Q28" s="58">
        <v>0</v>
      </c>
      <c r="R28" s="58">
        <f t="shared" si="2"/>
        <v>0</v>
      </c>
      <c r="S28" s="58">
        <v>0</v>
      </c>
      <c r="U28" s="58" t="s">
        <v>84</v>
      </c>
      <c r="V28" s="58">
        <v>0</v>
      </c>
      <c r="W28" s="58">
        <f t="shared" si="3"/>
        <v>0</v>
      </c>
      <c r="X28" s="58">
        <v>0</v>
      </c>
    </row>
    <row r="29" spans="1:24">
      <c r="A29" s="59" t="s">
        <v>8</v>
      </c>
      <c r="B29" s="59">
        <f>SUM(B19:B28)</f>
        <v>4941</v>
      </c>
      <c r="C29" s="59">
        <f>SUM(C19:C28)</f>
        <v>491.82</v>
      </c>
      <c r="D29" s="59">
        <f>SUM(D19:D28)</f>
        <v>2795</v>
      </c>
      <c r="E29" s="47"/>
      <c r="F29" s="59" t="s">
        <v>8</v>
      </c>
      <c r="G29" s="59">
        <f>SUM(G19:G28)</f>
        <v>5441</v>
      </c>
      <c r="H29" s="59">
        <f>SUM(H19:H28)</f>
        <v>599.72</v>
      </c>
      <c r="I29" s="59">
        <f>SUM(I19:I28)</f>
        <v>9460</v>
      </c>
      <c r="J29" s="47"/>
      <c r="K29" s="59" t="s">
        <v>8</v>
      </c>
      <c r="L29" s="59">
        <f>SUM(L19:L28)</f>
        <v>0</v>
      </c>
      <c r="M29" s="59">
        <f>SUM(M19:M28)</f>
        <v>0</v>
      </c>
      <c r="N29" s="59">
        <f>SUM(N19:N28)</f>
        <v>0</v>
      </c>
      <c r="O29" s="47"/>
      <c r="P29" s="59" t="s">
        <v>8</v>
      </c>
      <c r="Q29" s="59">
        <f>SUM(Q19:Q28)</f>
        <v>5500</v>
      </c>
      <c r="R29" s="59">
        <f>SUM(R19:R28)</f>
        <v>435</v>
      </c>
      <c r="S29" s="59">
        <f>SUM(S19:S28)</f>
        <v>4300</v>
      </c>
      <c r="U29" s="59" t="s">
        <v>8</v>
      </c>
      <c r="V29" s="59">
        <f>SUM(V19:V28)</f>
        <v>0</v>
      </c>
      <c r="W29" s="59">
        <f>SUM(W19:W28)</f>
        <v>0</v>
      </c>
      <c r="X29" s="59">
        <f>SUM(X19:X28)</f>
        <v>0</v>
      </c>
    </row>
    <row r="30" spans="1:24">
      <c r="A30" s="59" t="s">
        <v>24</v>
      </c>
      <c r="B30" s="118">
        <f>B29-C29-D29</f>
        <v>1654.1800000000003</v>
      </c>
      <c r="C30" s="118"/>
      <c r="D30" s="118"/>
      <c r="E30" s="49"/>
      <c r="F30" s="59" t="s">
        <v>24</v>
      </c>
      <c r="G30" s="114">
        <f>G29-H29-I29</f>
        <v>-4618.72</v>
      </c>
      <c r="H30" s="115"/>
      <c r="I30" s="116"/>
      <c r="J30" s="48"/>
      <c r="K30" s="59" t="s">
        <v>24</v>
      </c>
      <c r="L30" s="114">
        <f>L29-M29-N29</f>
        <v>0</v>
      </c>
      <c r="M30" s="115"/>
      <c r="N30" s="116"/>
      <c r="O30" s="48"/>
      <c r="P30" s="59" t="s">
        <v>24</v>
      </c>
      <c r="Q30" s="114">
        <f>Q29-R29-S29</f>
        <v>765</v>
      </c>
      <c r="R30" s="115"/>
      <c r="S30" s="116"/>
      <c r="U30" s="59" t="s">
        <v>24</v>
      </c>
      <c r="V30" s="114">
        <f>V29-W29-X29</f>
        <v>0</v>
      </c>
      <c r="W30" s="115"/>
      <c r="X30" s="116"/>
    </row>
    <row r="31" spans="1:24">
      <c r="U31" s="42"/>
      <c r="V31" s="42"/>
      <c r="W31" s="42"/>
      <c r="X31" s="42"/>
    </row>
    <row r="32" spans="1:24">
      <c r="A32" s="43"/>
      <c r="B32" s="43"/>
      <c r="C32" s="43"/>
      <c r="D32" s="43"/>
      <c r="E32" s="43"/>
      <c r="P32" s="43"/>
      <c r="Q32" s="43"/>
      <c r="R32" s="43"/>
      <c r="S32" s="43"/>
      <c r="T32" s="43"/>
      <c r="U32" s="43"/>
      <c r="V32" s="43"/>
      <c r="W32" s="43"/>
      <c r="X32" s="43"/>
    </row>
    <row r="33" spans="1:24">
      <c r="A33" s="43"/>
      <c r="B33" s="43"/>
      <c r="C33" s="43"/>
      <c r="D33" s="43"/>
      <c r="E33" s="43"/>
      <c r="P33" s="43"/>
      <c r="Q33" s="43"/>
      <c r="R33" s="43"/>
      <c r="S33" s="43"/>
      <c r="T33" s="43"/>
      <c r="U33" s="43"/>
      <c r="V33" s="43"/>
      <c r="W33" s="43"/>
      <c r="X33" s="43"/>
    </row>
    <row r="34" spans="1:24">
      <c r="A34" s="43"/>
      <c r="B34" s="43"/>
      <c r="C34" s="43"/>
      <c r="D34" s="43"/>
      <c r="E34" s="43"/>
      <c r="P34" s="43"/>
      <c r="Q34" s="43"/>
      <c r="R34" s="43"/>
      <c r="S34" s="43"/>
      <c r="T34" s="43"/>
      <c r="U34" s="43"/>
      <c r="V34" s="43"/>
      <c r="W34" s="43"/>
      <c r="X34" s="43"/>
    </row>
    <row r="35" spans="1:24">
      <c r="H35">
        <v>4618</v>
      </c>
    </row>
    <row r="36" spans="1:24">
      <c r="H36">
        <v>-1700</v>
      </c>
    </row>
  </sheetData>
  <mergeCells count="11">
    <mergeCell ref="B30:D30"/>
    <mergeCell ref="G30:I30"/>
    <mergeCell ref="L30:N30"/>
    <mergeCell ref="Q30:S30"/>
    <mergeCell ref="V30:X30"/>
    <mergeCell ref="U17:X17"/>
    <mergeCell ref="B1:F1"/>
    <mergeCell ref="A17:D17"/>
    <mergeCell ref="F17:I17"/>
    <mergeCell ref="K17:N17"/>
    <mergeCell ref="P17:S1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workbookViewId="0">
      <selection activeCell="J11" sqref="J11"/>
    </sheetView>
  </sheetViews>
  <sheetFormatPr defaultRowHeight="13.5" outlineLevelCol="1"/>
  <cols>
    <col min="5" max="5" width="13" bestFit="1" customWidth="1"/>
    <col min="23" max="27" width="9" customWidth="1" outlineLevel="1"/>
  </cols>
  <sheetData>
    <row r="1" spans="1:13" ht="22.5">
      <c r="A1" s="28"/>
      <c r="B1" s="119" t="s">
        <v>22</v>
      </c>
      <c r="C1" s="119"/>
      <c r="D1" s="119"/>
      <c r="E1" s="119"/>
      <c r="F1" s="119"/>
      <c r="G1" s="91"/>
    </row>
    <row r="2" spans="1:13" ht="20.25">
      <c r="A2" s="51" t="s">
        <v>11</v>
      </c>
      <c r="B2" s="52" t="s">
        <v>46</v>
      </c>
      <c r="C2" s="52" t="s">
        <v>47</v>
      </c>
      <c r="D2" s="52" t="s">
        <v>51</v>
      </c>
      <c r="E2" s="52" t="s">
        <v>110</v>
      </c>
      <c r="F2" s="52" t="s">
        <v>80</v>
      </c>
    </row>
    <row r="3" spans="1:13">
      <c r="A3" s="28" t="s">
        <v>62</v>
      </c>
      <c r="B3" s="28">
        <v>0.12</v>
      </c>
      <c r="C3" s="28">
        <v>0.12</v>
      </c>
      <c r="D3" s="28">
        <v>0.12</v>
      </c>
      <c r="E3" s="28">
        <v>0.12</v>
      </c>
      <c r="F3" s="28">
        <v>0.12</v>
      </c>
      <c r="L3" s="28" t="s">
        <v>62</v>
      </c>
      <c r="M3" s="28">
        <v>0.12</v>
      </c>
    </row>
    <row r="4" spans="1:13">
      <c r="A4" s="28" t="s">
        <v>36</v>
      </c>
      <c r="B4" s="28">
        <v>0.05</v>
      </c>
      <c r="C4" s="28">
        <v>0.05</v>
      </c>
      <c r="D4" s="28">
        <v>0.05</v>
      </c>
      <c r="E4" s="28">
        <v>0.05</v>
      </c>
      <c r="F4" s="28">
        <v>0.03</v>
      </c>
      <c r="L4" s="28" t="s">
        <v>36</v>
      </c>
      <c r="M4" s="28">
        <v>0.05</v>
      </c>
    </row>
    <row r="5" spans="1:13">
      <c r="A5" s="28" t="s">
        <v>29</v>
      </c>
      <c r="B5" s="28">
        <v>0.12</v>
      </c>
      <c r="C5" s="28">
        <v>0.12</v>
      </c>
      <c r="D5" s="28">
        <v>0.05</v>
      </c>
      <c r="E5" s="28">
        <v>0.12</v>
      </c>
      <c r="F5" s="28">
        <v>0.12</v>
      </c>
      <c r="L5" s="28" t="s">
        <v>29</v>
      </c>
      <c r="M5" s="28">
        <v>0.12</v>
      </c>
    </row>
    <row r="6" spans="1:13">
      <c r="A6" s="28" t="s">
        <v>45</v>
      </c>
      <c r="B6" s="28">
        <v>3.5000000000000003E-2</v>
      </c>
      <c r="C6" s="28">
        <v>3.5000000000000003E-2</v>
      </c>
      <c r="D6" s="28">
        <v>3.5000000000000003E-2</v>
      </c>
      <c r="E6" s="28">
        <v>3.5000000000000003E-2</v>
      </c>
      <c r="F6" s="28">
        <v>0.03</v>
      </c>
      <c r="L6" s="28" t="s">
        <v>45</v>
      </c>
      <c r="M6" s="28">
        <v>3.5000000000000003E-2</v>
      </c>
    </row>
    <row r="7" spans="1:13">
      <c r="A7" s="28" t="s">
        <v>25</v>
      </c>
      <c r="B7" s="28">
        <v>3.5000000000000003E-2</v>
      </c>
      <c r="C7" s="28">
        <v>3.5000000000000003E-2</v>
      </c>
      <c r="D7" s="28">
        <v>3.5000000000000003E-2</v>
      </c>
      <c r="E7" s="28">
        <v>3.5000000000000003E-2</v>
      </c>
      <c r="F7" s="28">
        <v>0.03</v>
      </c>
      <c r="L7" s="28" t="s">
        <v>25</v>
      </c>
      <c r="M7" s="28">
        <v>3.5000000000000003E-2</v>
      </c>
    </row>
    <row r="8" spans="1:13">
      <c r="A8" s="28" t="s">
        <v>103</v>
      </c>
      <c r="B8" s="28">
        <v>0.05</v>
      </c>
      <c r="C8" s="28">
        <v>0.05</v>
      </c>
      <c r="D8" s="28">
        <v>0.05</v>
      </c>
      <c r="E8" s="28">
        <v>0.05</v>
      </c>
      <c r="F8" s="28">
        <v>0.03</v>
      </c>
      <c r="L8" s="28" t="s">
        <v>103</v>
      </c>
      <c r="M8" s="28">
        <v>0.12</v>
      </c>
    </row>
    <row r="9" spans="1:13">
      <c r="A9" s="28" t="s">
        <v>127</v>
      </c>
      <c r="B9" s="28">
        <v>0.05</v>
      </c>
      <c r="C9" s="28">
        <v>0.05</v>
      </c>
      <c r="D9" s="28">
        <v>0.03</v>
      </c>
      <c r="E9" s="28">
        <v>0.05</v>
      </c>
      <c r="F9" s="28">
        <v>0.03</v>
      </c>
      <c r="L9" s="28" t="s">
        <v>127</v>
      </c>
      <c r="M9" s="28">
        <v>0.12</v>
      </c>
    </row>
    <row r="10" spans="1:13">
      <c r="A10" s="28" t="s">
        <v>104</v>
      </c>
      <c r="B10" s="28">
        <v>0.05</v>
      </c>
      <c r="C10" s="28">
        <v>0.05</v>
      </c>
      <c r="D10" s="28">
        <v>0.03</v>
      </c>
      <c r="E10" s="28">
        <v>0.05</v>
      </c>
      <c r="F10" s="28">
        <v>0.05</v>
      </c>
      <c r="L10" s="28" t="s">
        <v>104</v>
      </c>
      <c r="M10" s="28">
        <v>0.05</v>
      </c>
    </row>
    <row r="11" spans="1:13">
      <c r="A11" s="28" t="s">
        <v>60</v>
      </c>
      <c r="B11" s="28">
        <v>0.05</v>
      </c>
      <c r="C11" s="28">
        <v>0.05</v>
      </c>
      <c r="D11" s="28">
        <v>0.05</v>
      </c>
      <c r="E11" s="28">
        <v>0.05</v>
      </c>
      <c r="F11" s="28">
        <v>0.05</v>
      </c>
      <c r="L11" s="28" t="s">
        <v>60</v>
      </c>
      <c r="M11" s="28">
        <v>0.05</v>
      </c>
    </row>
    <row r="12" spans="1:13">
      <c r="A12" s="28" t="s">
        <v>84</v>
      </c>
      <c r="B12" s="28">
        <v>0.12</v>
      </c>
      <c r="C12" s="28">
        <v>0.12</v>
      </c>
      <c r="D12" s="28">
        <v>0.12</v>
      </c>
      <c r="E12" s="28">
        <v>0.12</v>
      </c>
      <c r="F12" s="28">
        <v>0.12</v>
      </c>
      <c r="L12" s="28" t="s">
        <v>84</v>
      </c>
      <c r="M12" s="28">
        <v>0.12</v>
      </c>
    </row>
    <row r="17" spans="1:24" ht="22.5">
      <c r="A17" s="117" t="s">
        <v>46</v>
      </c>
      <c r="B17" s="117"/>
      <c r="C17" s="117"/>
      <c r="D17" s="117"/>
      <c r="E17" s="46"/>
      <c r="F17" s="117" t="s">
        <v>47</v>
      </c>
      <c r="G17" s="117"/>
      <c r="H17" s="117"/>
      <c r="I17" s="117"/>
      <c r="J17" s="45"/>
      <c r="K17" s="111" t="s">
        <v>110</v>
      </c>
      <c r="L17" s="112"/>
      <c r="M17" s="112"/>
      <c r="N17" s="113"/>
      <c r="O17" s="45"/>
      <c r="P17" s="111" t="s">
        <v>51</v>
      </c>
      <c r="Q17" s="112"/>
      <c r="R17" s="112"/>
      <c r="S17" s="113"/>
      <c r="T17" s="41"/>
      <c r="U17" s="117" t="s">
        <v>80</v>
      </c>
      <c r="V17" s="117"/>
      <c r="W17" s="117"/>
      <c r="X17" s="117"/>
    </row>
    <row r="18" spans="1:24" ht="20.25">
      <c r="A18" s="56" t="s">
        <v>131</v>
      </c>
      <c r="B18" s="57" t="s">
        <v>10</v>
      </c>
      <c r="C18" s="57" t="s">
        <v>9</v>
      </c>
      <c r="D18" s="57" t="s">
        <v>135</v>
      </c>
      <c r="E18" s="44"/>
      <c r="F18" s="56" t="s">
        <v>131</v>
      </c>
      <c r="G18" s="57" t="s">
        <v>10</v>
      </c>
      <c r="H18" s="57" t="s">
        <v>9</v>
      </c>
      <c r="I18" s="57" t="s">
        <v>135</v>
      </c>
      <c r="J18" s="44"/>
      <c r="K18" s="56" t="s">
        <v>131</v>
      </c>
      <c r="L18" s="57" t="s">
        <v>10</v>
      </c>
      <c r="M18" s="57" t="s">
        <v>9</v>
      </c>
      <c r="N18" s="57" t="s">
        <v>135</v>
      </c>
      <c r="O18" s="44"/>
      <c r="P18" s="56" t="s">
        <v>131</v>
      </c>
      <c r="Q18" s="57" t="s">
        <v>10</v>
      </c>
      <c r="R18" s="57" t="s">
        <v>9</v>
      </c>
      <c r="S18" s="57" t="s">
        <v>135</v>
      </c>
      <c r="T18" s="90"/>
      <c r="U18" s="56" t="s">
        <v>131</v>
      </c>
      <c r="V18" s="57" t="s">
        <v>10</v>
      </c>
      <c r="W18" s="57" t="s">
        <v>9</v>
      </c>
      <c r="X18" s="57" t="s">
        <v>135</v>
      </c>
    </row>
    <row r="19" spans="1:24">
      <c r="A19" s="58" t="s">
        <v>62</v>
      </c>
      <c r="B19" s="58">
        <v>3444</v>
      </c>
      <c r="C19" s="58">
        <f t="shared" ref="C19:C28" si="0">B19*B3</f>
        <v>413.28</v>
      </c>
      <c r="D19" s="58">
        <v>2580</v>
      </c>
      <c r="E19" s="43"/>
      <c r="F19" s="58" t="s">
        <v>62</v>
      </c>
      <c r="G19" s="58">
        <v>6943</v>
      </c>
      <c r="H19" s="58">
        <f t="shared" ref="H19:H28" si="1">G19*C3</f>
        <v>833.16</v>
      </c>
      <c r="I19" s="58">
        <v>8707.5</v>
      </c>
      <c r="J19" s="43"/>
      <c r="K19" s="58" t="s">
        <v>62</v>
      </c>
      <c r="L19" s="58">
        <v>0</v>
      </c>
      <c r="M19" s="58">
        <f>L19*E3</f>
        <v>0</v>
      </c>
      <c r="N19" s="58">
        <v>0</v>
      </c>
      <c r="O19" s="43"/>
      <c r="P19" s="58" t="s">
        <v>62</v>
      </c>
      <c r="Q19" s="58">
        <v>2810</v>
      </c>
      <c r="R19" s="58">
        <f t="shared" ref="R19:R28" si="2">Q19*D3</f>
        <v>337.2</v>
      </c>
      <c r="S19" s="58">
        <v>0</v>
      </c>
      <c r="U19" s="58" t="s">
        <v>62</v>
      </c>
      <c r="V19" s="58">
        <v>-2520</v>
      </c>
      <c r="W19" s="58">
        <f t="shared" ref="W19:W28" si="3">V19*F3</f>
        <v>-302.39999999999998</v>
      </c>
      <c r="X19" s="58">
        <v>0</v>
      </c>
    </row>
    <row r="20" spans="1:24">
      <c r="A20" s="58" t="s">
        <v>36</v>
      </c>
      <c r="B20" s="58">
        <v>710</v>
      </c>
      <c r="C20" s="58">
        <f t="shared" si="0"/>
        <v>35.5</v>
      </c>
      <c r="D20" s="58">
        <v>0</v>
      </c>
      <c r="E20" s="43"/>
      <c r="F20" s="58" t="s">
        <v>36</v>
      </c>
      <c r="G20" s="58">
        <v>80</v>
      </c>
      <c r="H20" s="58">
        <f t="shared" si="1"/>
        <v>4</v>
      </c>
      <c r="I20" s="58">
        <v>0</v>
      </c>
      <c r="J20" s="43"/>
      <c r="K20" s="58" t="s">
        <v>36</v>
      </c>
      <c r="L20" s="58">
        <v>0</v>
      </c>
      <c r="M20" s="58">
        <f t="shared" ref="M20:M28" si="4">L20*E4</f>
        <v>0</v>
      </c>
      <c r="N20" s="58">
        <v>0</v>
      </c>
      <c r="O20" s="43"/>
      <c r="P20" s="58" t="s">
        <v>36</v>
      </c>
      <c r="Q20" s="58">
        <v>0</v>
      </c>
      <c r="R20" s="58">
        <f t="shared" si="2"/>
        <v>0</v>
      </c>
      <c r="S20" s="58">
        <v>0</v>
      </c>
      <c r="U20" s="58" t="s">
        <v>36</v>
      </c>
      <c r="V20" s="58">
        <v>0</v>
      </c>
      <c r="W20" s="58">
        <f t="shared" si="3"/>
        <v>0</v>
      </c>
      <c r="X20" s="58">
        <v>0</v>
      </c>
    </row>
    <row r="21" spans="1:24">
      <c r="A21" s="58" t="s">
        <v>29</v>
      </c>
      <c r="B21" s="58">
        <v>65</v>
      </c>
      <c r="C21" s="58">
        <f t="shared" si="0"/>
        <v>7.8</v>
      </c>
      <c r="D21" s="58">
        <v>0</v>
      </c>
      <c r="E21" s="43"/>
      <c r="F21" s="58" t="s">
        <v>29</v>
      </c>
      <c r="G21" s="58">
        <v>0</v>
      </c>
      <c r="H21" s="58">
        <f t="shared" si="1"/>
        <v>0</v>
      </c>
      <c r="I21" s="58">
        <v>0</v>
      </c>
      <c r="J21" s="43"/>
      <c r="K21" s="58" t="s">
        <v>29</v>
      </c>
      <c r="L21" s="58">
        <v>0</v>
      </c>
      <c r="M21" s="58">
        <f t="shared" si="4"/>
        <v>0</v>
      </c>
      <c r="N21" s="58">
        <v>0</v>
      </c>
      <c r="O21" s="43"/>
      <c r="P21" s="58" t="s">
        <v>29</v>
      </c>
      <c r="Q21" s="58">
        <v>0</v>
      </c>
      <c r="R21" s="58">
        <f t="shared" si="2"/>
        <v>0</v>
      </c>
      <c r="S21" s="58">
        <v>0</v>
      </c>
      <c r="U21" s="58" t="s">
        <v>29</v>
      </c>
      <c r="V21" s="58">
        <v>0</v>
      </c>
      <c r="W21" s="58">
        <f t="shared" si="3"/>
        <v>0</v>
      </c>
      <c r="X21" s="58">
        <v>0</v>
      </c>
    </row>
    <row r="22" spans="1:24">
      <c r="A22" s="58" t="s">
        <v>45</v>
      </c>
      <c r="B22" s="58">
        <v>3100</v>
      </c>
      <c r="C22" s="58">
        <f t="shared" si="0"/>
        <v>108.50000000000001</v>
      </c>
      <c r="D22" s="58">
        <v>200</v>
      </c>
      <c r="E22" s="43"/>
      <c r="F22" s="58" t="s">
        <v>45</v>
      </c>
      <c r="G22" s="58">
        <v>500</v>
      </c>
      <c r="H22" s="58">
        <f t="shared" si="1"/>
        <v>17.5</v>
      </c>
      <c r="I22" s="58">
        <v>0</v>
      </c>
      <c r="J22" s="43"/>
      <c r="K22" s="58" t="s">
        <v>45</v>
      </c>
      <c r="L22" s="58">
        <v>0</v>
      </c>
      <c r="M22" s="58">
        <f t="shared" si="4"/>
        <v>0</v>
      </c>
      <c r="N22" s="58">
        <v>0</v>
      </c>
      <c r="O22" s="43"/>
      <c r="P22" s="58" t="s">
        <v>45</v>
      </c>
      <c r="Q22" s="58">
        <v>0</v>
      </c>
      <c r="R22" s="58">
        <f t="shared" si="2"/>
        <v>0</v>
      </c>
      <c r="S22" s="58">
        <v>0</v>
      </c>
      <c r="U22" s="58" t="s">
        <v>45</v>
      </c>
      <c r="V22" s="58">
        <v>-2500</v>
      </c>
      <c r="W22" s="58">
        <f t="shared" si="3"/>
        <v>-75</v>
      </c>
      <c r="X22" s="58">
        <v>0</v>
      </c>
    </row>
    <row r="23" spans="1:24">
      <c r="A23" s="58" t="s">
        <v>25</v>
      </c>
      <c r="B23" s="58">
        <v>0</v>
      </c>
      <c r="C23" s="58">
        <f t="shared" si="0"/>
        <v>0</v>
      </c>
      <c r="D23" s="58">
        <v>0</v>
      </c>
      <c r="E23" s="43"/>
      <c r="F23" s="58" t="s">
        <v>25</v>
      </c>
      <c r="G23" s="58">
        <v>0</v>
      </c>
      <c r="H23" s="58">
        <f t="shared" si="1"/>
        <v>0</v>
      </c>
      <c r="I23" s="58">
        <v>0</v>
      </c>
      <c r="J23" s="43"/>
      <c r="K23" s="58" t="s">
        <v>25</v>
      </c>
      <c r="L23" s="58">
        <v>0</v>
      </c>
      <c r="M23" s="58">
        <f t="shared" si="4"/>
        <v>0</v>
      </c>
      <c r="N23" s="58">
        <v>0</v>
      </c>
      <c r="O23" s="43"/>
      <c r="P23" s="58" t="s">
        <v>25</v>
      </c>
      <c r="Q23" s="58">
        <v>0</v>
      </c>
      <c r="R23" s="58">
        <f t="shared" si="2"/>
        <v>0</v>
      </c>
      <c r="S23" s="58">
        <v>0</v>
      </c>
      <c r="U23" s="58" t="s">
        <v>25</v>
      </c>
      <c r="V23" s="58">
        <v>0</v>
      </c>
      <c r="W23" s="58">
        <f t="shared" si="3"/>
        <v>0</v>
      </c>
      <c r="X23" s="58">
        <v>0</v>
      </c>
    </row>
    <row r="24" spans="1:24">
      <c r="A24" s="58" t="s">
        <v>103</v>
      </c>
      <c r="B24" s="58">
        <v>0</v>
      </c>
      <c r="C24" s="58">
        <f t="shared" si="0"/>
        <v>0</v>
      </c>
      <c r="D24" s="58">
        <v>0</v>
      </c>
      <c r="E24" s="43"/>
      <c r="F24" s="58" t="s">
        <v>103</v>
      </c>
      <c r="G24" s="58">
        <v>0</v>
      </c>
      <c r="H24" s="58">
        <f t="shared" si="1"/>
        <v>0</v>
      </c>
      <c r="I24" s="58">
        <v>0</v>
      </c>
      <c r="J24" s="43"/>
      <c r="K24" s="58" t="s">
        <v>103</v>
      </c>
      <c r="L24" s="58">
        <v>0</v>
      </c>
      <c r="M24" s="58">
        <f t="shared" si="4"/>
        <v>0</v>
      </c>
      <c r="N24" s="58">
        <v>0</v>
      </c>
      <c r="O24" s="43"/>
      <c r="P24" s="58" t="s">
        <v>103</v>
      </c>
      <c r="Q24" s="58">
        <v>0</v>
      </c>
      <c r="R24" s="58">
        <f t="shared" si="2"/>
        <v>0</v>
      </c>
      <c r="S24" s="58">
        <v>0</v>
      </c>
      <c r="U24" s="58" t="s">
        <v>103</v>
      </c>
      <c r="V24" s="58">
        <v>0</v>
      </c>
      <c r="W24" s="58">
        <f t="shared" si="3"/>
        <v>0</v>
      </c>
      <c r="X24" s="58">
        <v>0</v>
      </c>
    </row>
    <row r="25" spans="1:24">
      <c r="A25" s="58" t="s">
        <v>127</v>
      </c>
      <c r="B25" s="58">
        <v>0</v>
      </c>
      <c r="C25" s="58">
        <f t="shared" si="0"/>
        <v>0</v>
      </c>
      <c r="D25" s="58">
        <v>0</v>
      </c>
      <c r="E25" s="43"/>
      <c r="F25" s="58" t="s">
        <v>127</v>
      </c>
      <c r="G25" s="58">
        <v>500</v>
      </c>
      <c r="H25" s="58">
        <f t="shared" si="1"/>
        <v>25</v>
      </c>
      <c r="I25" s="58">
        <v>900</v>
      </c>
      <c r="J25" s="43"/>
      <c r="K25" s="58" t="s">
        <v>127</v>
      </c>
      <c r="L25" s="58">
        <v>0</v>
      </c>
      <c r="M25" s="58">
        <f t="shared" si="4"/>
        <v>0</v>
      </c>
      <c r="N25" s="58">
        <v>0</v>
      </c>
      <c r="O25" s="43"/>
      <c r="P25" s="58" t="s">
        <v>127</v>
      </c>
      <c r="Q25" s="58">
        <v>0</v>
      </c>
      <c r="R25" s="58">
        <f t="shared" si="2"/>
        <v>0</v>
      </c>
      <c r="S25" s="58">
        <v>0</v>
      </c>
      <c r="U25" s="58" t="s">
        <v>127</v>
      </c>
      <c r="V25" s="58">
        <v>0</v>
      </c>
      <c r="W25" s="58">
        <f t="shared" si="3"/>
        <v>0</v>
      </c>
      <c r="X25" s="58">
        <v>0</v>
      </c>
    </row>
    <row r="26" spans="1:24">
      <c r="A26" s="58" t="s">
        <v>104</v>
      </c>
      <c r="B26" s="58">
        <v>0</v>
      </c>
      <c r="C26" s="58">
        <f t="shared" si="0"/>
        <v>0</v>
      </c>
      <c r="D26" s="58">
        <v>0</v>
      </c>
      <c r="E26" s="43"/>
      <c r="F26" s="58" t="s">
        <v>104</v>
      </c>
      <c r="G26" s="58">
        <v>0</v>
      </c>
      <c r="H26" s="58">
        <f t="shared" si="1"/>
        <v>0</v>
      </c>
      <c r="I26" s="58">
        <v>0</v>
      </c>
      <c r="J26" s="43"/>
      <c r="K26" s="58" t="s">
        <v>104</v>
      </c>
      <c r="L26" s="58">
        <v>0</v>
      </c>
      <c r="M26" s="58">
        <f t="shared" si="4"/>
        <v>0</v>
      </c>
      <c r="N26" s="58">
        <v>0</v>
      </c>
      <c r="O26" s="43"/>
      <c r="P26" s="58" t="s">
        <v>104</v>
      </c>
      <c r="Q26" s="58">
        <v>0</v>
      </c>
      <c r="R26" s="58">
        <f t="shared" si="2"/>
        <v>0</v>
      </c>
      <c r="S26" s="58">
        <v>0</v>
      </c>
      <c r="U26" s="58" t="s">
        <v>104</v>
      </c>
      <c r="V26" s="58">
        <v>0</v>
      </c>
      <c r="W26" s="58">
        <f t="shared" si="3"/>
        <v>0</v>
      </c>
      <c r="X26" s="58">
        <v>0</v>
      </c>
    </row>
    <row r="27" spans="1:24">
      <c r="A27" s="58" t="s">
        <v>60</v>
      </c>
      <c r="B27" s="58">
        <v>0</v>
      </c>
      <c r="C27" s="58">
        <f t="shared" si="0"/>
        <v>0</v>
      </c>
      <c r="D27" s="58">
        <v>0</v>
      </c>
      <c r="E27" s="43"/>
      <c r="F27" s="58" t="s">
        <v>60</v>
      </c>
      <c r="G27" s="58">
        <v>0</v>
      </c>
      <c r="H27" s="58">
        <f t="shared" si="1"/>
        <v>0</v>
      </c>
      <c r="I27" s="58">
        <v>0</v>
      </c>
      <c r="J27" s="43"/>
      <c r="K27" s="58" t="s">
        <v>60</v>
      </c>
      <c r="L27" s="58">
        <v>0</v>
      </c>
      <c r="M27" s="58">
        <f t="shared" si="4"/>
        <v>0</v>
      </c>
      <c r="N27" s="58">
        <v>0</v>
      </c>
      <c r="O27" s="43"/>
      <c r="P27" s="58" t="s">
        <v>60</v>
      </c>
      <c r="Q27" s="58">
        <v>0</v>
      </c>
      <c r="R27" s="58">
        <f t="shared" si="2"/>
        <v>0</v>
      </c>
      <c r="S27" s="58">
        <v>0</v>
      </c>
      <c r="U27" s="58" t="s">
        <v>60</v>
      </c>
      <c r="V27" s="58">
        <v>0</v>
      </c>
      <c r="W27" s="58">
        <f t="shared" si="3"/>
        <v>0</v>
      </c>
      <c r="X27" s="58">
        <v>0</v>
      </c>
    </row>
    <row r="28" spans="1:24">
      <c r="A28" s="58" t="s">
        <v>84</v>
      </c>
      <c r="B28" s="58">
        <v>0</v>
      </c>
      <c r="C28" s="58">
        <f t="shared" si="0"/>
        <v>0</v>
      </c>
      <c r="D28" s="58">
        <v>0</v>
      </c>
      <c r="E28" s="43"/>
      <c r="F28" s="58" t="s">
        <v>84</v>
      </c>
      <c r="G28" s="58">
        <v>0</v>
      </c>
      <c r="H28" s="58">
        <f t="shared" si="1"/>
        <v>0</v>
      </c>
      <c r="I28" s="58">
        <v>0</v>
      </c>
      <c r="J28" s="43"/>
      <c r="K28" s="58" t="s">
        <v>84</v>
      </c>
      <c r="L28" s="58">
        <v>0</v>
      </c>
      <c r="M28" s="58">
        <f t="shared" si="4"/>
        <v>0</v>
      </c>
      <c r="N28" s="58">
        <v>0</v>
      </c>
      <c r="O28" s="43"/>
      <c r="P28" s="58" t="s">
        <v>84</v>
      </c>
      <c r="Q28" s="58">
        <v>0</v>
      </c>
      <c r="R28" s="58">
        <f t="shared" si="2"/>
        <v>0</v>
      </c>
      <c r="S28" s="58">
        <v>0</v>
      </c>
      <c r="U28" s="58" t="s">
        <v>84</v>
      </c>
      <c r="V28" s="58">
        <v>0</v>
      </c>
      <c r="W28" s="58">
        <f t="shared" si="3"/>
        <v>0</v>
      </c>
      <c r="X28" s="58">
        <v>0</v>
      </c>
    </row>
    <row r="29" spans="1:24">
      <c r="A29" s="59" t="s">
        <v>8</v>
      </c>
      <c r="B29" s="59">
        <f>SUM(B19:B28)</f>
        <v>7319</v>
      </c>
      <c r="C29" s="59">
        <f>SUM(C19:C28)</f>
        <v>565.08000000000004</v>
      </c>
      <c r="D29" s="59">
        <f>SUM(D19:D28)</f>
        <v>2780</v>
      </c>
      <c r="E29" s="47"/>
      <c r="F29" s="59" t="s">
        <v>8</v>
      </c>
      <c r="G29" s="59">
        <f>SUM(G19:G28)</f>
        <v>8023</v>
      </c>
      <c r="H29" s="59">
        <f>SUM(H19:H28)</f>
        <v>879.66</v>
      </c>
      <c r="I29" s="59">
        <f>SUM(I19:I28)</f>
        <v>9607.5</v>
      </c>
      <c r="J29" s="47"/>
      <c r="K29" s="59" t="s">
        <v>8</v>
      </c>
      <c r="L29" s="59">
        <f>SUM(L19:L28)</f>
        <v>0</v>
      </c>
      <c r="M29" s="59">
        <f>SUM(M19:M28)</f>
        <v>0</v>
      </c>
      <c r="N29" s="59">
        <f>SUM(N19:N28)</f>
        <v>0</v>
      </c>
      <c r="O29" s="47"/>
      <c r="P29" s="59" t="s">
        <v>8</v>
      </c>
      <c r="Q29" s="59">
        <f>SUM(Q19:Q28)</f>
        <v>2810</v>
      </c>
      <c r="R29" s="59">
        <f>SUM(R19:R28)</f>
        <v>337.2</v>
      </c>
      <c r="S29" s="59">
        <f>SUM(S19:S28)</f>
        <v>0</v>
      </c>
      <c r="U29" s="59" t="s">
        <v>8</v>
      </c>
      <c r="V29" s="59">
        <f>SUM(V19:V28)</f>
        <v>-5020</v>
      </c>
      <c r="W29" s="59">
        <f>SUM(W19:W28)</f>
        <v>-377.4</v>
      </c>
      <c r="X29" s="59">
        <f>SUM(X19:X28)</f>
        <v>0</v>
      </c>
    </row>
    <row r="30" spans="1:24">
      <c r="A30" s="59" t="s">
        <v>24</v>
      </c>
      <c r="B30" s="118">
        <f>B29-C29-D29</f>
        <v>3973.92</v>
      </c>
      <c r="C30" s="118"/>
      <c r="D30" s="118"/>
      <c r="E30" s="49"/>
      <c r="F30" s="59" t="s">
        <v>24</v>
      </c>
      <c r="G30" s="114">
        <f>G29-H29-I29</f>
        <v>-2464.16</v>
      </c>
      <c r="H30" s="115"/>
      <c r="I30" s="116"/>
      <c r="J30" s="48"/>
      <c r="K30" s="59" t="s">
        <v>24</v>
      </c>
      <c r="L30" s="114">
        <f>L29-M29-N29</f>
        <v>0</v>
      </c>
      <c r="M30" s="115"/>
      <c r="N30" s="116"/>
      <c r="O30" s="48"/>
      <c r="P30" s="59" t="s">
        <v>24</v>
      </c>
      <c r="Q30" s="114">
        <f>Q29-R29-S29</f>
        <v>2472.8000000000002</v>
      </c>
      <c r="R30" s="115"/>
      <c r="S30" s="116"/>
      <c r="U30" s="59" t="s">
        <v>24</v>
      </c>
      <c r="V30" s="114">
        <f>V29-W29-X29</f>
        <v>-4642.6000000000004</v>
      </c>
      <c r="W30" s="115"/>
      <c r="X30" s="116"/>
    </row>
    <row r="31" spans="1:24">
      <c r="U31" s="42"/>
      <c r="V31" s="42"/>
      <c r="W31" s="42"/>
      <c r="X31" s="42"/>
    </row>
    <row r="32" spans="1:24">
      <c r="A32" s="43"/>
      <c r="B32" s="43"/>
      <c r="C32" s="43"/>
      <c r="D32" s="43"/>
      <c r="E32" s="43"/>
      <c r="P32" s="43"/>
      <c r="Q32" s="43"/>
      <c r="R32" s="43"/>
      <c r="S32" s="43"/>
      <c r="T32" s="43"/>
      <c r="U32" s="43"/>
      <c r="V32" s="43"/>
      <c r="W32" s="43"/>
      <c r="X32" s="43"/>
    </row>
    <row r="33" spans="1:24">
      <c r="A33" s="43"/>
      <c r="B33" s="43"/>
      <c r="C33" s="43"/>
      <c r="D33" s="43"/>
      <c r="E33" s="43"/>
      <c r="P33" s="43"/>
      <c r="Q33" s="43"/>
      <c r="R33" s="43"/>
      <c r="S33" s="43"/>
      <c r="T33" s="43"/>
      <c r="U33" s="43"/>
      <c r="V33" s="43"/>
      <c r="W33" s="43"/>
      <c r="X33" s="43"/>
    </row>
    <row r="34" spans="1:24">
      <c r="A34" s="43"/>
      <c r="B34" s="43"/>
      <c r="C34" s="43"/>
      <c r="D34" s="43"/>
      <c r="E34" s="43"/>
      <c r="P34" s="43"/>
      <c r="Q34" s="43"/>
      <c r="R34" s="43"/>
      <c r="S34" s="43"/>
      <c r="T34" s="43"/>
      <c r="U34" s="43"/>
      <c r="V34" s="43"/>
      <c r="W34" s="43"/>
      <c r="X34" s="43"/>
    </row>
    <row r="44" spans="1:24">
      <c r="D44">
        <v>150</v>
      </c>
    </row>
    <row r="45" spans="1:24">
      <c r="D45">
        <v>550</v>
      </c>
    </row>
    <row r="46" spans="1:24">
      <c r="D46">
        <v>450</v>
      </c>
    </row>
    <row r="47" spans="1:24">
      <c r="D47">
        <v>200</v>
      </c>
    </row>
    <row r="48" spans="1:24">
      <c r="D48">
        <v>250</v>
      </c>
    </row>
    <row r="49" spans="4:4">
      <c r="D49">
        <v>500</v>
      </c>
    </row>
    <row r="50" spans="4:4">
      <c r="D50">
        <v>150</v>
      </c>
    </row>
    <row r="51" spans="4:4">
      <c r="D51">
        <v>120</v>
      </c>
    </row>
    <row r="52" spans="4:4">
      <c r="D52">
        <v>100</v>
      </c>
    </row>
    <row r="53" spans="4:4">
      <c r="D53">
        <v>50</v>
      </c>
    </row>
    <row r="54" spans="4:4">
      <c r="D54">
        <v>2500</v>
      </c>
    </row>
  </sheetData>
  <mergeCells count="11">
    <mergeCell ref="U17:X17"/>
    <mergeCell ref="B1:F1"/>
    <mergeCell ref="A17:D17"/>
    <mergeCell ref="F17:I17"/>
    <mergeCell ref="K17:N17"/>
    <mergeCell ref="P17:S17"/>
    <mergeCell ref="B30:D30"/>
    <mergeCell ref="G30:I30"/>
    <mergeCell ref="L30:N30"/>
    <mergeCell ref="Q30:S30"/>
    <mergeCell ref="V30:X3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selection activeCell="T8" sqref="A1:XFD1048576"/>
    </sheetView>
  </sheetViews>
  <sheetFormatPr defaultRowHeight="13.5" outlineLevelCol="1"/>
  <cols>
    <col min="5" max="5" width="13" bestFit="1" customWidth="1"/>
    <col min="23" max="27" width="9" customWidth="1" outlineLevel="1"/>
  </cols>
  <sheetData>
    <row r="1" spans="1:13" ht="22.5">
      <c r="A1" s="28"/>
      <c r="B1" s="119" t="s">
        <v>22</v>
      </c>
      <c r="C1" s="119"/>
      <c r="D1" s="119"/>
      <c r="E1" s="119"/>
      <c r="F1" s="119"/>
      <c r="G1" s="83"/>
    </row>
    <row r="2" spans="1:13" ht="20.25">
      <c r="A2" s="51" t="s">
        <v>11</v>
      </c>
      <c r="B2" s="52" t="s">
        <v>46</v>
      </c>
      <c r="C2" s="52" t="s">
        <v>47</v>
      </c>
      <c r="D2" s="52" t="s">
        <v>51</v>
      </c>
      <c r="E2" s="52" t="s">
        <v>110</v>
      </c>
      <c r="F2" s="52" t="s">
        <v>80</v>
      </c>
    </row>
    <row r="3" spans="1:13">
      <c r="A3" s="28" t="s">
        <v>62</v>
      </c>
      <c r="B3" s="28">
        <v>0.12</v>
      </c>
      <c r="C3" s="28">
        <v>0.12</v>
      </c>
      <c r="D3" s="28">
        <v>0.12</v>
      </c>
      <c r="E3" s="28">
        <v>0.12</v>
      </c>
      <c r="F3" s="28">
        <v>0.12</v>
      </c>
      <c r="L3" s="28" t="s">
        <v>62</v>
      </c>
      <c r="M3" s="28">
        <v>0.12</v>
      </c>
    </row>
    <row r="4" spans="1:13">
      <c r="A4" s="28" t="s">
        <v>36</v>
      </c>
      <c r="B4" s="28">
        <v>0.05</v>
      </c>
      <c r="C4" s="28">
        <v>0.05</v>
      </c>
      <c r="D4" s="28">
        <v>0.05</v>
      </c>
      <c r="E4" s="28">
        <v>0.05</v>
      </c>
      <c r="F4" s="28">
        <v>0.03</v>
      </c>
      <c r="L4" s="28" t="s">
        <v>36</v>
      </c>
      <c r="M4" s="28">
        <v>0.05</v>
      </c>
    </row>
    <row r="5" spans="1:13">
      <c r="A5" s="28" t="s">
        <v>29</v>
      </c>
      <c r="B5" s="28">
        <v>0.12</v>
      </c>
      <c r="C5" s="28">
        <v>0.12</v>
      </c>
      <c r="D5" s="28">
        <v>0.05</v>
      </c>
      <c r="E5" s="28">
        <v>0.12</v>
      </c>
      <c r="F5" s="28">
        <v>0.12</v>
      </c>
      <c r="L5" s="28" t="s">
        <v>29</v>
      </c>
      <c r="M5" s="28">
        <v>0.12</v>
      </c>
    </row>
    <row r="6" spans="1:13">
      <c r="A6" s="28" t="s">
        <v>45</v>
      </c>
      <c r="B6" s="28">
        <v>3.5000000000000003E-2</v>
      </c>
      <c r="C6" s="28">
        <v>3.5000000000000003E-2</v>
      </c>
      <c r="D6" s="28">
        <v>3.5000000000000003E-2</v>
      </c>
      <c r="E6" s="28">
        <v>3.5000000000000003E-2</v>
      </c>
      <c r="F6" s="28">
        <v>0.03</v>
      </c>
      <c r="L6" s="28" t="s">
        <v>45</v>
      </c>
      <c r="M6" s="28">
        <v>3.5000000000000003E-2</v>
      </c>
    </row>
    <row r="7" spans="1:13">
      <c r="A7" s="28" t="s">
        <v>25</v>
      </c>
      <c r="B7" s="28">
        <v>3.5000000000000003E-2</v>
      </c>
      <c r="C7" s="28">
        <v>3.5000000000000003E-2</v>
      </c>
      <c r="D7" s="28">
        <v>3.5000000000000003E-2</v>
      </c>
      <c r="E7" s="28">
        <v>3.5000000000000003E-2</v>
      </c>
      <c r="F7" s="28">
        <v>0.03</v>
      </c>
      <c r="L7" s="28" t="s">
        <v>25</v>
      </c>
      <c r="M7" s="28">
        <v>3.5000000000000003E-2</v>
      </c>
    </row>
    <row r="8" spans="1:13">
      <c r="A8" s="28" t="s">
        <v>103</v>
      </c>
      <c r="B8" s="28">
        <v>0.05</v>
      </c>
      <c r="C8" s="28">
        <v>0.05</v>
      </c>
      <c r="D8" s="28">
        <v>0.05</v>
      </c>
      <c r="E8" s="28">
        <v>0.05</v>
      </c>
      <c r="F8" s="28">
        <v>0.03</v>
      </c>
      <c r="L8" s="28" t="s">
        <v>103</v>
      </c>
      <c r="M8" s="28">
        <v>0.12</v>
      </c>
    </row>
    <row r="9" spans="1:13">
      <c r="A9" s="28" t="s">
        <v>127</v>
      </c>
      <c r="B9" s="28">
        <v>0.05</v>
      </c>
      <c r="C9" s="28">
        <v>0.05</v>
      </c>
      <c r="D9" s="28">
        <v>0.03</v>
      </c>
      <c r="E9" s="28">
        <v>0.05</v>
      </c>
      <c r="F9" s="28">
        <v>0.03</v>
      </c>
      <c r="L9" s="28" t="s">
        <v>127</v>
      </c>
      <c r="M9" s="28">
        <v>0.12</v>
      </c>
    </row>
    <row r="10" spans="1:13">
      <c r="A10" s="28" t="s">
        <v>104</v>
      </c>
      <c r="B10" s="28">
        <v>0.05</v>
      </c>
      <c r="C10" s="28">
        <v>0.05</v>
      </c>
      <c r="D10" s="28">
        <v>0.03</v>
      </c>
      <c r="E10" s="28">
        <v>0.05</v>
      </c>
      <c r="F10" s="28">
        <v>0.05</v>
      </c>
      <c r="L10" s="28" t="s">
        <v>104</v>
      </c>
      <c r="M10" s="28">
        <v>0.05</v>
      </c>
    </row>
    <row r="11" spans="1:13">
      <c r="A11" s="28" t="s">
        <v>60</v>
      </c>
      <c r="B11" s="28">
        <v>0.05</v>
      </c>
      <c r="C11" s="28">
        <v>0.05</v>
      </c>
      <c r="D11" s="28">
        <v>0.05</v>
      </c>
      <c r="E11" s="28">
        <v>0.05</v>
      </c>
      <c r="F11" s="28">
        <v>0.05</v>
      </c>
      <c r="L11" s="28" t="s">
        <v>60</v>
      </c>
      <c r="M11" s="28">
        <v>0.05</v>
      </c>
    </row>
    <row r="12" spans="1:13">
      <c r="A12" s="28" t="s">
        <v>84</v>
      </c>
      <c r="B12" s="28">
        <v>0.12</v>
      </c>
      <c r="C12" s="28">
        <v>0.12</v>
      </c>
      <c r="D12" s="28">
        <v>0.12</v>
      </c>
      <c r="E12" s="28">
        <v>0.12</v>
      </c>
      <c r="F12" s="28">
        <v>0.12</v>
      </c>
      <c r="L12" s="28" t="s">
        <v>84</v>
      </c>
      <c r="M12" s="28">
        <v>0.12</v>
      </c>
    </row>
    <row r="17" spans="1:24" ht="22.5">
      <c r="A17" s="117" t="s">
        <v>46</v>
      </c>
      <c r="B17" s="117"/>
      <c r="C17" s="117"/>
      <c r="D17" s="117"/>
      <c r="E17" s="46"/>
      <c r="F17" s="117" t="s">
        <v>47</v>
      </c>
      <c r="G17" s="117"/>
      <c r="H17" s="117"/>
      <c r="I17" s="117"/>
      <c r="J17" s="45"/>
      <c r="K17" s="111" t="s">
        <v>110</v>
      </c>
      <c r="L17" s="112"/>
      <c r="M17" s="112"/>
      <c r="N17" s="113"/>
      <c r="O17" s="45"/>
      <c r="P17" s="111" t="s">
        <v>51</v>
      </c>
      <c r="Q17" s="112"/>
      <c r="R17" s="112"/>
      <c r="S17" s="113"/>
      <c r="T17" s="41"/>
      <c r="U17" s="117" t="s">
        <v>80</v>
      </c>
      <c r="V17" s="117"/>
      <c r="W17" s="117"/>
      <c r="X17" s="117"/>
    </row>
    <row r="18" spans="1:24" ht="20.25">
      <c r="A18" s="56" t="s">
        <v>131</v>
      </c>
      <c r="B18" s="57" t="s">
        <v>10</v>
      </c>
      <c r="C18" s="57" t="s">
        <v>9</v>
      </c>
      <c r="D18" s="57" t="s">
        <v>135</v>
      </c>
      <c r="E18" s="44"/>
      <c r="F18" s="56" t="s">
        <v>131</v>
      </c>
      <c r="G18" s="57" t="s">
        <v>10</v>
      </c>
      <c r="H18" s="57" t="s">
        <v>9</v>
      </c>
      <c r="I18" s="57" t="s">
        <v>135</v>
      </c>
      <c r="J18" s="44"/>
      <c r="K18" s="56" t="s">
        <v>131</v>
      </c>
      <c r="L18" s="57" t="s">
        <v>10</v>
      </c>
      <c r="M18" s="57" t="s">
        <v>9</v>
      </c>
      <c r="N18" s="57" t="s">
        <v>135</v>
      </c>
      <c r="O18" s="44"/>
      <c r="P18" s="56" t="s">
        <v>131</v>
      </c>
      <c r="Q18" s="57" t="s">
        <v>10</v>
      </c>
      <c r="R18" s="57" t="s">
        <v>9</v>
      </c>
      <c r="S18" s="57" t="s">
        <v>135</v>
      </c>
      <c r="T18" s="82"/>
      <c r="U18" s="56" t="s">
        <v>131</v>
      </c>
      <c r="V18" s="57" t="s">
        <v>10</v>
      </c>
      <c r="W18" s="57" t="s">
        <v>9</v>
      </c>
      <c r="X18" s="57" t="s">
        <v>135</v>
      </c>
    </row>
    <row r="19" spans="1:24">
      <c r="A19" s="58" t="s">
        <v>62</v>
      </c>
      <c r="B19" s="58">
        <v>3108</v>
      </c>
      <c r="C19" s="58">
        <f t="shared" ref="C19:C28" si="0">B19*B3</f>
        <v>372.96</v>
      </c>
      <c r="D19" s="58">
        <v>1720</v>
      </c>
      <c r="E19" s="43"/>
      <c r="F19" s="58" t="s">
        <v>62</v>
      </c>
      <c r="G19" s="58">
        <v>6613</v>
      </c>
      <c r="H19" s="58">
        <f t="shared" ref="H19:H28" si="1">G19*C3</f>
        <v>793.56</v>
      </c>
      <c r="I19" s="58">
        <v>8686</v>
      </c>
      <c r="J19" s="43"/>
      <c r="K19" s="58" t="s">
        <v>62</v>
      </c>
      <c r="L19" s="58">
        <v>0</v>
      </c>
      <c r="M19" s="58">
        <f>L19*E3</f>
        <v>0</v>
      </c>
      <c r="N19" s="58">
        <v>0</v>
      </c>
      <c r="O19" s="43"/>
      <c r="P19" s="58" t="s">
        <v>62</v>
      </c>
      <c r="Q19" s="58">
        <v>2700</v>
      </c>
      <c r="R19" s="58">
        <f t="shared" ref="R19:R28" si="2">Q19*D3</f>
        <v>324</v>
      </c>
      <c r="S19" s="58">
        <v>4300</v>
      </c>
      <c r="U19" s="58" t="s">
        <v>62</v>
      </c>
      <c r="V19" s="58">
        <v>-1890</v>
      </c>
      <c r="W19" s="58">
        <f t="shared" ref="W19:W28" si="3">V19*F3</f>
        <v>-226.79999999999998</v>
      </c>
      <c r="X19" s="58">
        <v>-1720</v>
      </c>
    </row>
    <row r="20" spans="1:24">
      <c r="A20" s="58" t="s">
        <v>36</v>
      </c>
      <c r="B20" s="58">
        <v>700</v>
      </c>
      <c r="C20" s="58">
        <f t="shared" si="0"/>
        <v>35</v>
      </c>
      <c r="D20" s="58">
        <v>0</v>
      </c>
      <c r="E20" s="43"/>
      <c r="F20" s="58" t="s">
        <v>36</v>
      </c>
      <c r="G20" s="58">
        <v>100</v>
      </c>
      <c r="H20" s="58">
        <f t="shared" si="1"/>
        <v>5</v>
      </c>
      <c r="I20" s="58">
        <v>0</v>
      </c>
      <c r="J20" s="43"/>
      <c r="K20" s="58" t="s">
        <v>36</v>
      </c>
      <c r="L20" s="58">
        <v>0</v>
      </c>
      <c r="M20" s="58">
        <f t="shared" ref="M20:M28" si="4">L20*E4</f>
        <v>0</v>
      </c>
      <c r="N20" s="58">
        <v>0</v>
      </c>
      <c r="O20" s="43"/>
      <c r="P20" s="58" t="s">
        <v>36</v>
      </c>
      <c r="Q20" s="58">
        <v>0</v>
      </c>
      <c r="R20" s="58">
        <f t="shared" si="2"/>
        <v>0</v>
      </c>
      <c r="S20" s="58">
        <v>0</v>
      </c>
      <c r="U20" s="58" t="s">
        <v>36</v>
      </c>
      <c r="V20" s="58">
        <v>0</v>
      </c>
      <c r="W20" s="58">
        <f t="shared" si="3"/>
        <v>0</v>
      </c>
      <c r="X20" s="58">
        <v>0</v>
      </c>
    </row>
    <row r="21" spans="1:24">
      <c r="A21" s="58" t="s">
        <v>29</v>
      </c>
      <c r="B21" s="58">
        <v>70</v>
      </c>
      <c r="C21" s="58">
        <f t="shared" si="0"/>
        <v>8.4</v>
      </c>
      <c r="D21" s="58">
        <v>0</v>
      </c>
      <c r="E21" s="43"/>
      <c r="F21" s="58" t="s">
        <v>29</v>
      </c>
      <c r="G21" s="58">
        <v>0</v>
      </c>
      <c r="H21" s="58">
        <f t="shared" si="1"/>
        <v>0</v>
      </c>
      <c r="I21" s="58">
        <v>0</v>
      </c>
      <c r="J21" s="43"/>
      <c r="K21" s="58" t="s">
        <v>29</v>
      </c>
      <c r="L21" s="58">
        <v>0</v>
      </c>
      <c r="M21" s="58">
        <f t="shared" si="4"/>
        <v>0</v>
      </c>
      <c r="N21" s="58">
        <v>0</v>
      </c>
      <c r="O21" s="43"/>
      <c r="P21" s="58" t="s">
        <v>29</v>
      </c>
      <c r="Q21" s="58">
        <v>0</v>
      </c>
      <c r="R21" s="58">
        <f t="shared" si="2"/>
        <v>0</v>
      </c>
      <c r="S21" s="58">
        <v>0</v>
      </c>
      <c r="U21" s="58" t="s">
        <v>29</v>
      </c>
      <c r="V21" s="58">
        <v>0</v>
      </c>
      <c r="W21" s="58">
        <f t="shared" si="3"/>
        <v>0</v>
      </c>
      <c r="X21" s="58">
        <v>0</v>
      </c>
    </row>
    <row r="22" spans="1:24">
      <c r="A22" s="58" t="s">
        <v>45</v>
      </c>
      <c r="B22" s="58">
        <v>100</v>
      </c>
      <c r="C22" s="58">
        <f t="shared" si="0"/>
        <v>3.5000000000000004</v>
      </c>
      <c r="D22" s="58">
        <v>200</v>
      </c>
      <c r="E22" s="43"/>
      <c r="F22" s="58" t="s">
        <v>45</v>
      </c>
      <c r="G22" s="58">
        <v>0</v>
      </c>
      <c r="H22" s="58">
        <f t="shared" si="1"/>
        <v>0</v>
      </c>
      <c r="I22" s="58">
        <v>0</v>
      </c>
      <c r="J22" s="43"/>
      <c r="K22" s="58" t="s">
        <v>45</v>
      </c>
      <c r="L22" s="58">
        <v>0</v>
      </c>
      <c r="M22" s="58">
        <f t="shared" si="4"/>
        <v>0</v>
      </c>
      <c r="N22" s="58">
        <v>0</v>
      </c>
      <c r="O22" s="43"/>
      <c r="P22" s="58" t="s">
        <v>45</v>
      </c>
      <c r="Q22" s="58">
        <v>0</v>
      </c>
      <c r="R22" s="58">
        <f t="shared" si="2"/>
        <v>0</v>
      </c>
      <c r="S22" s="58">
        <v>0</v>
      </c>
      <c r="U22" s="58" t="s">
        <v>45</v>
      </c>
      <c r="V22" s="58">
        <v>0</v>
      </c>
      <c r="W22" s="58">
        <f t="shared" si="3"/>
        <v>0</v>
      </c>
      <c r="X22" s="58">
        <v>0</v>
      </c>
    </row>
    <row r="23" spans="1:24">
      <c r="A23" s="58" t="s">
        <v>25</v>
      </c>
      <c r="B23" s="58">
        <v>0</v>
      </c>
      <c r="C23" s="58">
        <f t="shared" si="0"/>
        <v>0</v>
      </c>
      <c r="D23" s="58">
        <v>0</v>
      </c>
      <c r="E23" s="43"/>
      <c r="F23" s="58" t="s">
        <v>25</v>
      </c>
      <c r="G23" s="58">
        <v>0</v>
      </c>
      <c r="H23" s="58">
        <f t="shared" si="1"/>
        <v>0</v>
      </c>
      <c r="I23" s="58">
        <v>0</v>
      </c>
      <c r="J23" s="43"/>
      <c r="K23" s="58" t="s">
        <v>25</v>
      </c>
      <c r="L23" s="58">
        <v>0</v>
      </c>
      <c r="M23" s="58">
        <f t="shared" si="4"/>
        <v>0</v>
      </c>
      <c r="N23" s="58">
        <v>0</v>
      </c>
      <c r="O23" s="43"/>
      <c r="P23" s="58" t="s">
        <v>25</v>
      </c>
      <c r="Q23" s="58">
        <v>0</v>
      </c>
      <c r="R23" s="58">
        <f t="shared" si="2"/>
        <v>0</v>
      </c>
      <c r="S23" s="58">
        <v>0</v>
      </c>
      <c r="U23" s="58" t="s">
        <v>25</v>
      </c>
      <c r="V23" s="58">
        <v>0</v>
      </c>
      <c r="W23" s="58">
        <f t="shared" si="3"/>
        <v>0</v>
      </c>
      <c r="X23" s="58">
        <v>0</v>
      </c>
    </row>
    <row r="24" spans="1:24">
      <c r="A24" s="58" t="s">
        <v>103</v>
      </c>
      <c r="B24" s="58">
        <v>0</v>
      </c>
      <c r="C24" s="58">
        <f t="shared" si="0"/>
        <v>0</v>
      </c>
      <c r="D24" s="58">
        <v>0</v>
      </c>
      <c r="E24" s="43"/>
      <c r="F24" s="58" t="s">
        <v>103</v>
      </c>
      <c r="G24" s="58">
        <v>100</v>
      </c>
      <c r="H24" s="58">
        <f t="shared" si="1"/>
        <v>5</v>
      </c>
      <c r="I24" s="58">
        <v>250</v>
      </c>
      <c r="J24" s="43"/>
      <c r="K24" s="58" t="s">
        <v>103</v>
      </c>
      <c r="L24" s="58">
        <v>0</v>
      </c>
      <c r="M24" s="58">
        <f t="shared" si="4"/>
        <v>0</v>
      </c>
      <c r="N24" s="58">
        <v>0</v>
      </c>
      <c r="O24" s="43"/>
      <c r="P24" s="58" t="s">
        <v>103</v>
      </c>
      <c r="Q24" s="58">
        <v>0</v>
      </c>
      <c r="R24" s="58">
        <f t="shared" si="2"/>
        <v>0</v>
      </c>
      <c r="S24" s="58">
        <v>0</v>
      </c>
      <c r="U24" s="58" t="s">
        <v>103</v>
      </c>
      <c r="V24" s="58">
        <v>0</v>
      </c>
      <c r="W24" s="58">
        <f t="shared" si="3"/>
        <v>0</v>
      </c>
      <c r="X24" s="58">
        <v>0</v>
      </c>
    </row>
    <row r="25" spans="1:24">
      <c r="A25" s="58" t="s">
        <v>127</v>
      </c>
      <c r="B25" s="58">
        <v>0</v>
      </c>
      <c r="C25" s="58">
        <f t="shared" si="0"/>
        <v>0</v>
      </c>
      <c r="D25" s="58">
        <v>0</v>
      </c>
      <c r="E25" s="43"/>
      <c r="F25" s="58" t="s">
        <v>127</v>
      </c>
      <c r="G25" s="58">
        <v>0</v>
      </c>
      <c r="H25" s="58">
        <f t="shared" si="1"/>
        <v>0</v>
      </c>
      <c r="I25" s="58">
        <v>0</v>
      </c>
      <c r="J25" s="43"/>
      <c r="K25" s="58" t="s">
        <v>127</v>
      </c>
      <c r="L25" s="58">
        <v>0</v>
      </c>
      <c r="M25" s="58">
        <f t="shared" si="4"/>
        <v>0</v>
      </c>
      <c r="N25" s="58">
        <v>0</v>
      </c>
      <c r="O25" s="43"/>
      <c r="P25" s="58" t="s">
        <v>127</v>
      </c>
      <c r="Q25" s="58">
        <v>0</v>
      </c>
      <c r="R25" s="58">
        <f t="shared" si="2"/>
        <v>0</v>
      </c>
      <c r="S25" s="58">
        <v>0</v>
      </c>
      <c r="U25" s="58" t="s">
        <v>127</v>
      </c>
      <c r="V25" s="58">
        <v>0</v>
      </c>
      <c r="W25" s="58">
        <f t="shared" si="3"/>
        <v>0</v>
      </c>
      <c r="X25" s="58">
        <v>0</v>
      </c>
    </row>
    <row r="26" spans="1:24">
      <c r="A26" s="58" t="s">
        <v>104</v>
      </c>
      <c r="B26" s="58">
        <v>0</v>
      </c>
      <c r="C26" s="58">
        <f t="shared" si="0"/>
        <v>0</v>
      </c>
      <c r="D26" s="58">
        <v>0</v>
      </c>
      <c r="E26" s="43"/>
      <c r="F26" s="58" t="s">
        <v>104</v>
      </c>
      <c r="G26" s="58">
        <v>0</v>
      </c>
      <c r="H26" s="58">
        <f t="shared" si="1"/>
        <v>0</v>
      </c>
      <c r="I26" s="58">
        <v>0</v>
      </c>
      <c r="J26" s="43"/>
      <c r="K26" s="58" t="s">
        <v>104</v>
      </c>
      <c r="L26" s="58">
        <v>0</v>
      </c>
      <c r="M26" s="58">
        <f t="shared" si="4"/>
        <v>0</v>
      </c>
      <c r="N26" s="58">
        <v>0</v>
      </c>
      <c r="O26" s="43"/>
      <c r="P26" s="58" t="s">
        <v>104</v>
      </c>
      <c r="Q26" s="58">
        <v>0</v>
      </c>
      <c r="R26" s="58">
        <f t="shared" si="2"/>
        <v>0</v>
      </c>
      <c r="S26" s="58">
        <v>0</v>
      </c>
      <c r="U26" s="58" t="s">
        <v>104</v>
      </c>
      <c r="V26" s="58">
        <v>0</v>
      </c>
      <c r="W26" s="58">
        <f t="shared" si="3"/>
        <v>0</v>
      </c>
      <c r="X26" s="58">
        <v>0</v>
      </c>
    </row>
    <row r="27" spans="1:24">
      <c r="A27" s="58" t="s">
        <v>60</v>
      </c>
      <c r="B27" s="58">
        <v>0</v>
      </c>
      <c r="C27" s="58">
        <f t="shared" si="0"/>
        <v>0</v>
      </c>
      <c r="D27" s="58">
        <v>0</v>
      </c>
      <c r="E27" s="43"/>
      <c r="F27" s="58" t="s">
        <v>60</v>
      </c>
      <c r="G27" s="58">
        <v>0</v>
      </c>
      <c r="H27" s="58">
        <f t="shared" si="1"/>
        <v>0</v>
      </c>
      <c r="I27" s="58">
        <v>0</v>
      </c>
      <c r="J27" s="43"/>
      <c r="K27" s="58" t="s">
        <v>60</v>
      </c>
      <c r="L27" s="58">
        <v>0</v>
      </c>
      <c r="M27" s="58">
        <f t="shared" si="4"/>
        <v>0</v>
      </c>
      <c r="N27" s="58">
        <v>0</v>
      </c>
      <c r="O27" s="43"/>
      <c r="P27" s="58" t="s">
        <v>60</v>
      </c>
      <c r="Q27" s="58">
        <v>0</v>
      </c>
      <c r="R27" s="58">
        <f t="shared" si="2"/>
        <v>0</v>
      </c>
      <c r="S27" s="58">
        <v>0</v>
      </c>
      <c r="U27" s="58" t="s">
        <v>60</v>
      </c>
      <c r="V27" s="58">
        <v>0</v>
      </c>
      <c r="W27" s="58">
        <f t="shared" si="3"/>
        <v>0</v>
      </c>
      <c r="X27" s="58">
        <v>0</v>
      </c>
    </row>
    <row r="28" spans="1:24">
      <c r="A28" s="58" t="s">
        <v>84</v>
      </c>
      <c r="B28" s="58">
        <v>0</v>
      </c>
      <c r="C28" s="58">
        <f t="shared" si="0"/>
        <v>0</v>
      </c>
      <c r="D28" s="58">
        <v>0</v>
      </c>
      <c r="E28" s="43"/>
      <c r="F28" s="58" t="s">
        <v>84</v>
      </c>
      <c r="G28" s="58">
        <v>0</v>
      </c>
      <c r="H28" s="58">
        <f t="shared" si="1"/>
        <v>0</v>
      </c>
      <c r="I28" s="58">
        <v>0</v>
      </c>
      <c r="J28" s="43"/>
      <c r="K28" s="58" t="s">
        <v>84</v>
      </c>
      <c r="L28" s="58">
        <v>0</v>
      </c>
      <c r="M28" s="58">
        <f t="shared" si="4"/>
        <v>0</v>
      </c>
      <c r="N28" s="58">
        <v>0</v>
      </c>
      <c r="O28" s="43"/>
      <c r="P28" s="58" t="s">
        <v>84</v>
      </c>
      <c r="Q28" s="58">
        <v>0</v>
      </c>
      <c r="R28" s="58">
        <f t="shared" si="2"/>
        <v>0</v>
      </c>
      <c r="S28" s="58">
        <v>0</v>
      </c>
      <c r="U28" s="58" t="s">
        <v>84</v>
      </c>
      <c r="V28" s="58">
        <v>0</v>
      </c>
      <c r="W28" s="58">
        <f t="shared" si="3"/>
        <v>0</v>
      </c>
      <c r="X28" s="58">
        <v>0</v>
      </c>
    </row>
    <row r="29" spans="1:24">
      <c r="A29" s="59" t="s">
        <v>8</v>
      </c>
      <c r="B29" s="59">
        <f>SUM(B19:B28)</f>
        <v>3978</v>
      </c>
      <c r="C29" s="59">
        <f>SUM(C19:C28)</f>
        <v>419.85999999999996</v>
      </c>
      <c r="D29" s="59">
        <f>SUM(D19:D28)</f>
        <v>1920</v>
      </c>
      <c r="E29" s="47"/>
      <c r="F29" s="59" t="s">
        <v>8</v>
      </c>
      <c r="G29" s="59">
        <f>SUM(G19:G28)</f>
        <v>6813</v>
      </c>
      <c r="H29" s="59">
        <f>SUM(H19:H28)</f>
        <v>803.56</v>
      </c>
      <c r="I29" s="59">
        <f>SUM(I19:I28)</f>
        <v>8936</v>
      </c>
      <c r="J29" s="47"/>
      <c r="K29" s="59" t="s">
        <v>8</v>
      </c>
      <c r="L29" s="59">
        <f>SUM(L19:L28)</f>
        <v>0</v>
      </c>
      <c r="M29" s="59">
        <f>SUM(M19:M28)</f>
        <v>0</v>
      </c>
      <c r="N29" s="59">
        <f>SUM(N19:N28)</f>
        <v>0</v>
      </c>
      <c r="O29" s="47"/>
      <c r="P29" s="59" t="s">
        <v>8</v>
      </c>
      <c r="Q29" s="59">
        <f>SUM(Q19:Q28)</f>
        <v>2700</v>
      </c>
      <c r="R29" s="59">
        <f>SUM(R19:R28)</f>
        <v>324</v>
      </c>
      <c r="S29" s="59">
        <f>SUM(S19:S28)</f>
        <v>4300</v>
      </c>
      <c r="U29" s="59" t="s">
        <v>8</v>
      </c>
      <c r="V29" s="59">
        <f>SUM(V19:V28)</f>
        <v>-1890</v>
      </c>
      <c r="W29" s="59">
        <f>SUM(W19:W28)</f>
        <v>-226.79999999999998</v>
      </c>
      <c r="X29" s="59">
        <f>SUM(X19:X28)</f>
        <v>-1720</v>
      </c>
    </row>
    <row r="30" spans="1:24">
      <c r="A30" s="59" t="s">
        <v>24</v>
      </c>
      <c r="B30" s="118">
        <f>B29-C29-D29</f>
        <v>1638.1399999999999</v>
      </c>
      <c r="C30" s="118"/>
      <c r="D30" s="118"/>
      <c r="E30" s="49"/>
      <c r="F30" s="59" t="s">
        <v>24</v>
      </c>
      <c r="G30" s="114">
        <f>G29-H29-I29</f>
        <v>-2926.5599999999995</v>
      </c>
      <c r="H30" s="115"/>
      <c r="I30" s="116"/>
      <c r="J30" s="48"/>
      <c r="K30" s="59" t="s">
        <v>24</v>
      </c>
      <c r="L30" s="114">
        <f>L29-M29-N29</f>
        <v>0</v>
      </c>
      <c r="M30" s="115"/>
      <c r="N30" s="116"/>
      <c r="O30" s="48"/>
      <c r="P30" s="59" t="s">
        <v>24</v>
      </c>
      <c r="Q30" s="114">
        <f>Q29-R29-S29</f>
        <v>-1924</v>
      </c>
      <c r="R30" s="115"/>
      <c r="S30" s="116"/>
      <c r="U30" s="59" t="s">
        <v>24</v>
      </c>
      <c r="V30" s="114">
        <f>V29-W29-X29</f>
        <v>56.799999999999955</v>
      </c>
      <c r="W30" s="115"/>
      <c r="X30" s="116"/>
    </row>
    <row r="31" spans="1:24">
      <c r="U31" s="42"/>
      <c r="V31" s="42"/>
      <c r="W31" s="42"/>
      <c r="X31" s="42"/>
    </row>
    <row r="32" spans="1:24">
      <c r="A32" s="43"/>
      <c r="B32" s="43"/>
      <c r="C32" s="43"/>
      <c r="D32" s="43"/>
      <c r="E32" s="43"/>
      <c r="P32" s="43"/>
      <c r="Q32" s="43"/>
      <c r="R32" s="43"/>
      <c r="S32" s="43"/>
      <c r="T32" s="43"/>
      <c r="U32" s="43"/>
      <c r="V32" s="43"/>
      <c r="W32" s="43"/>
      <c r="X32" s="43"/>
    </row>
    <row r="33" spans="1:24">
      <c r="A33" s="43"/>
      <c r="B33" s="43"/>
      <c r="C33" s="43"/>
      <c r="D33" s="43"/>
      <c r="E33" s="43"/>
      <c r="P33" s="43"/>
      <c r="Q33" s="43"/>
      <c r="R33" s="43"/>
      <c r="S33" s="43"/>
      <c r="T33" s="43"/>
      <c r="U33" s="43"/>
      <c r="V33" s="43"/>
      <c r="W33" s="43"/>
      <c r="X33" s="43"/>
    </row>
    <row r="34" spans="1:24">
      <c r="A34" s="43"/>
      <c r="B34" s="43"/>
      <c r="C34" s="43"/>
      <c r="D34" s="43"/>
      <c r="E34" s="43"/>
      <c r="P34" s="43"/>
      <c r="Q34" s="43"/>
      <c r="R34" s="43"/>
      <c r="S34" s="43"/>
      <c r="T34" s="43"/>
      <c r="U34" s="43"/>
      <c r="V34" s="43"/>
      <c r="W34" s="43"/>
      <c r="X34" s="43"/>
    </row>
  </sheetData>
  <mergeCells count="11">
    <mergeCell ref="U17:X17"/>
    <mergeCell ref="B1:F1"/>
    <mergeCell ref="A17:D17"/>
    <mergeCell ref="F17:I17"/>
    <mergeCell ref="K17:N17"/>
    <mergeCell ref="P17:S17"/>
    <mergeCell ref="B30:D30"/>
    <mergeCell ref="G30:I30"/>
    <mergeCell ref="L30:N30"/>
    <mergeCell ref="Q30:S30"/>
    <mergeCell ref="V30:X3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赔率</vt:lpstr>
      <vt:lpstr>总账</vt:lpstr>
      <vt:lpstr>下注模板</vt:lpstr>
      <vt:lpstr>老况老板模版</vt:lpstr>
      <vt:lpstr>結賬模板</vt:lpstr>
      <vt:lpstr>2018051</vt:lpstr>
      <vt:lpstr>2018050</vt:lpstr>
      <vt:lpstr>2018049</vt:lpstr>
      <vt:lpstr>2018048</vt:lpstr>
      <vt:lpstr>2018047</vt:lpstr>
      <vt:lpstr>2018036</vt:lpstr>
      <vt:lpstr>2018037</vt:lpstr>
      <vt:lpstr>2018038</vt:lpstr>
      <vt:lpstr>2018039</vt:lpstr>
      <vt:lpstr>2018040</vt:lpstr>
      <vt:lpstr>2018041</vt:lpstr>
      <vt:lpstr>2018042</vt:lpstr>
      <vt:lpstr>2018043</vt:lpstr>
      <vt:lpstr>2018044</vt:lpstr>
      <vt:lpstr>2018045</vt:lpstr>
      <vt:lpstr>2018046</vt:lpstr>
      <vt:lpstr>Sheet1</vt:lpstr>
      <vt:lpstr>LB2018043</vt:lpstr>
      <vt:lpstr>LB2018044</vt:lpstr>
      <vt:lpstr>LB2018045</vt:lpstr>
      <vt:lpstr>LB2018046</vt:lpstr>
      <vt:lpstr>LB2018047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2018-05-14T19:12:10Z</dcterms:modified>
</cp:coreProperties>
</file>