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李艺彤项目\2024年写作项目\2024-1-1 P785 肺腺癌 李艺彤\P785 raw data\"/>
    </mc:Choice>
  </mc:AlternateContent>
  <xr:revisionPtr revIDLastSave="0" documentId="13_ncr:1_{7AED3B15-B8BD-4544-B07E-890C9A55634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ESULT" sheetId="1" r:id="rId1"/>
    <sheet name="RAW DATA" sheetId="2" r:id="rId2"/>
    <sheet name="cell 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E2" i="3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8" i="1" l="1"/>
  <c r="G9" i="1" s="1"/>
  <c r="G20" i="1"/>
  <c r="G21" i="1" s="1"/>
  <c r="G22" i="1" s="1"/>
  <c r="G23" i="1" s="1"/>
  <c r="G24" i="1" s="1"/>
  <c r="G25" i="1" s="1"/>
  <c r="G2" i="1"/>
  <c r="G3" i="1" s="1"/>
  <c r="G4" i="1" s="1"/>
  <c r="G5" i="1" s="1"/>
  <c r="G6" i="1" s="1"/>
  <c r="G7" i="1" s="1"/>
  <c r="G14" i="1"/>
  <c r="G15" i="1" s="1"/>
  <c r="G16" i="1" s="1"/>
  <c r="G17" i="1" s="1"/>
  <c r="G18" i="1" s="1"/>
  <c r="G19" i="1" s="1"/>
  <c r="H23" i="1"/>
  <c r="I23" i="1" s="1"/>
  <c r="H22" i="1" l="1"/>
  <c r="I22" i="1" s="1"/>
  <c r="H24" i="1"/>
  <c r="I24" i="1" s="1"/>
  <c r="H19" i="1"/>
  <c r="I19" i="1" s="1"/>
  <c r="H16" i="1"/>
  <c r="I16" i="1" s="1"/>
  <c r="H18" i="1"/>
  <c r="I18" i="1" s="1"/>
  <c r="H15" i="1"/>
  <c r="I15" i="1" s="1"/>
  <c r="H2" i="1"/>
  <c r="I2" i="1" s="1"/>
  <c r="H4" i="1"/>
  <c r="I4" i="1" s="1"/>
  <c r="H20" i="1"/>
  <c r="I20" i="1" s="1"/>
  <c r="H3" i="1"/>
  <c r="I3" i="1" s="1"/>
  <c r="H14" i="1"/>
  <c r="I14" i="1" s="1"/>
  <c r="H25" i="1"/>
  <c r="I25" i="1" s="1"/>
  <c r="K23" i="1" s="1"/>
  <c r="H7" i="1"/>
  <c r="I7" i="1" s="1"/>
  <c r="H5" i="1"/>
  <c r="I5" i="1" s="1"/>
  <c r="H6" i="1"/>
  <c r="I6" i="1" s="1"/>
  <c r="H21" i="1"/>
  <c r="I21" i="1" s="1"/>
  <c r="H17" i="1"/>
  <c r="I17" i="1" s="1"/>
  <c r="H8" i="1"/>
  <c r="I8" i="1" s="1"/>
  <c r="G10" i="1"/>
  <c r="H9" i="1"/>
  <c r="I9" i="1" s="1"/>
  <c r="K14" i="1" l="1"/>
  <c r="J14" i="1"/>
  <c r="L17" i="1"/>
  <c r="K17" i="1"/>
  <c r="J17" i="1"/>
  <c r="L23" i="1"/>
  <c r="K20" i="1"/>
  <c r="J20" i="1"/>
  <c r="J23" i="1"/>
  <c r="G11" i="1"/>
  <c r="H10" i="1"/>
  <c r="I10" i="1" s="1"/>
  <c r="K8" i="1" s="1"/>
  <c r="J5" i="1"/>
  <c r="K5" i="1"/>
  <c r="K2" i="1"/>
  <c r="J2" i="1"/>
  <c r="L5" i="1"/>
  <c r="J8" i="1" l="1"/>
  <c r="G12" i="1"/>
  <c r="H11" i="1"/>
  <c r="I11" i="1" s="1"/>
  <c r="G13" i="1" l="1"/>
  <c r="H12" i="1"/>
  <c r="I12" i="1" s="1"/>
  <c r="H13" i="1" l="1"/>
  <c r="I13" i="1" s="1"/>
  <c r="L11" i="1" s="1"/>
  <c r="J11" i="1" l="1"/>
  <c r="K11" i="1"/>
</calcChain>
</file>

<file path=xl/sharedStrings.xml><?xml version="1.0" encoding="utf-8"?>
<sst xmlns="http://schemas.openxmlformats.org/spreadsheetml/2006/main" count="224" uniqueCount="66">
  <si>
    <t xml:space="preserve">Cq   </t>
  </si>
  <si>
    <t>Cq Mean</t>
  </si>
  <si>
    <t>target gene</t>
  </si>
  <si>
    <t>expression</t>
  </si>
  <si>
    <t>average</t>
  </si>
  <si>
    <t>p value</t>
  </si>
  <si>
    <t>GAPDH</t>
  </si>
  <si>
    <t>UBE2T</t>
    <phoneticPr fontId="1" type="noConversion"/>
  </si>
  <si>
    <t>TEDC2</t>
    <phoneticPr fontId="1" type="noConversion"/>
  </si>
  <si>
    <t>RCC1</t>
    <phoneticPr fontId="1" type="noConversion"/>
  </si>
  <si>
    <t>FAM136A</t>
    <phoneticPr fontId="1" type="noConversion"/>
  </si>
  <si>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</si>
  <si>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</si>
  <si>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</si>
  <si>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</si>
  <si>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</si>
  <si>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</si>
  <si>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</si>
  <si>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</si>
  <si>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</si>
  <si>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</si>
  <si>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</si>
  <si>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</si>
  <si>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</si>
  <si>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UBE2T</t>
  </si>
  <si>
    <t>A02</t>
  </si>
  <si>
    <t>A03</t>
  </si>
  <si>
    <t>A04</t>
  </si>
  <si>
    <t>A05</t>
  </si>
  <si>
    <t>A06</t>
  </si>
  <si>
    <t>B01</t>
  </si>
  <si>
    <t>TEDC2</t>
  </si>
  <si>
    <t>B02</t>
  </si>
  <si>
    <t>B03</t>
  </si>
  <si>
    <t>B04</t>
  </si>
  <si>
    <t>B05</t>
  </si>
  <si>
    <t>B06</t>
  </si>
  <si>
    <t>C01</t>
  </si>
  <si>
    <t>RCC1</t>
  </si>
  <si>
    <t>C02</t>
  </si>
  <si>
    <t>C03</t>
  </si>
  <si>
    <t>C04</t>
  </si>
  <si>
    <t>C05</t>
  </si>
  <si>
    <t>C06</t>
  </si>
  <si>
    <t>D01</t>
  </si>
  <si>
    <t>FAM136A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</si>
  <si>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</si>
  <si>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</si>
  <si>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</si>
  <si>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</si>
  <si>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</si>
  <si>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</si>
  <si>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</si>
  <si>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</si>
  <si>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</si>
  <si>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</si>
  <si>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</si>
  <si>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A549</t>
  </si>
  <si>
    <t>A549</t>
    <phoneticPr fontId="1" type="noConversion"/>
  </si>
  <si>
    <t>BEAS-2B</t>
    <phoneticPr fontId="1" type="noConversion"/>
  </si>
  <si>
    <t>GAPDH</t>
    <phoneticPr fontId="1" type="noConversion"/>
  </si>
  <si>
    <t>si-NC</t>
  </si>
  <si>
    <t>P</t>
  </si>
  <si>
    <t>Migration</t>
  </si>
  <si>
    <t>Invasion</t>
  </si>
  <si>
    <t>si-TEDC2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</si>
</sst>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1" xr:uid="{4C4A8AA1-1345-45CC-B43E-1B58635D280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G28" sqref="G28"/>
    </sheetView>
  </sheetViews>
  <sheetFormatPr defaultRowHeight="14" x14ac:dyDescent="0.3"/>
  <sheetData>
    <row r="1" spans="1:20" s="2" customFormat="1" x14ac:dyDescent="0.3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3" t="s">
        <v>3</v>
      </c>
      <c r="J1" t="s">
        <v>4</v>
      </c>
      <c r="K1"/>
      <c r="L1" s="4" t="s">
        <v>5</v>
      </c>
      <c r="O1" s="5"/>
      <c r="P1" s="5"/>
      <c r="Q1" s="5"/>
      <c r="R1" s="5"/>
      <c r="S1" s="5"/>
      <c r="T1" s="5"/>
    </row>
    <row r="2" spans="1:20" s="2" customFormat="1" ht="15.5" x14ac:dyDescent="0.3">
      <c r="A2" s="2" t="s">
        <v>59</v>
      </c>
      <c r="B2" t="s">
        <v>6</v>
      </c>
      <c r="C2" s="2">
        <v>14.77</v>
      </c>
      <c r="D2" s="1">
        <f>AVERAGE(C2:C4)</f>
        <v>14.803333333333333</v>
      </c>
      <c r="E2" s="8">
        <v>21.35</v>
      </c>
      <c r="F2" s="1">
        <f>E2-D2</f>
        <v>6.5466666666666686</v>
      </c>
      <c r="G2" s="1">
        <f>AVERAGE(F2:F4)</f>
        <v>6.5333333333333341</v>
      </c>
      <c r="H2" s="1">
        <f>F2-G2</f>
        <v>1.3333333333334529E-2</v>
      </c>
      <c r="I2">
        <f>POWER(2,-H2)</f>
        <v>0.99080061326522861</v>
      </c>
      <c r="J2">
        <f>AVERAGE(I2:I4)</f>
        <v>1.0001661294024531</v>
      </c>
      <c r="K2">
        <f>STDEV(I2:I4)</f>
        <v>2.2411383476934207E-2</v>
      </c>
      <c r="L2"/>
      <c r="M2" s="12" t="s">
        <v>7</v>
      </c>
      <c r="R2" s="5"/>
      <c r="S2" s="5"/>
      <c r="T2" s="5"/>
    </row>
    <row r="3" spans="1:20" s="2" customFormat="1" ht="15.5" x14ac:dyDescent="0.3">
      <c r="A3" s="2" t="s">
        <v>59</v>
      </c>
      <c r="B3" t="s">
        <v>6</v>
      </c>
      <c r="C3" s="2">
        <v>14.88</v>
      </c>
      <c r="D3" s="1">
        <f>AVERAGE(C2:C4)</f>
        <v>14.803333333333333</v>
      </c>
      <c r="E3" s="8">
        <v>21.36</v>
      </c>
      <c r="F3" s="1">
        <f t="shared" ref="F3:F7" si="0">E3-D3</f>
        <v>6.5566666666666666</v>
      </c>
      <c r="G3" s="1">
        <f>G2</f>
        <v>6.5333333333333341</v>
      </c>
      <c r="H3" s="1">
        <f t="shared" ref="H3:H7" si="1">F3-G3</f>
        <v>2.333333333333254E-2</v>
      </c>
      <c r="I3">
        <f t="shared" ref="I3:I7" si="2">POWER(2,-H3)</f>
        <v>0.98395665350811268</v>
      </c>
      <c r="J3"/>
      <c r="K3"/>
      <c r="L3"/>
      <c r="M3" s="13"/>
      <c r="R3" s="5"/>
      <c r="S3" s="5"/>
      <c r="T3" s="5"/>
    </row>
    <row r="4" spans="1:20" s="2" customFormat="1" ht="15.5" x14ac:dyDescent="0.3">
      <c r="A4" s="2" t="s">
        <v>59</v>
      </c>
      <c r="B4" t="s">
        <v>6</v>
      </c>
      <c r="C4" s="2">
        <v>14.76</v>
      </c>
      <c r="D4" s="1">
        <f>AVERAGE(C2:C4)</f>
        <v>14.803333333333333</v>
      </c>
      <c r="E4" s="8">
        <v>21.3</v>
      </c>
      <c r="F4" s="1">
        <f t="shared" si="0"/>
        <v>6.4966666666666679</v>
      </c>
      <c r="G4" s="1">
        <f t="shared" ref="G4:G7" si="3">G3</f>
        <v>6.5333333333333341</v>
      </c>
      <c r="H4" s="1">
        <f t="shared" si="1"/>
        <v>-3.6666666666666181E-2</v>
      </c>
      <c r="I4">
        <f t="shared" si="2"/>
        <v>1.0257411214340175</v>
      </c>
      <c r="J4"/>
      <c r="K4"/>
      <c r="L4"/>
      <c r="M4" s="13"/>
      <c r="R4" s="5"/>
      <c r="S4" s="5"/>
      <c r="T4" s="5"/>
    </row>
    <row r="5" spans="1:20" s="2" customFormat="1" x14ac:dyDescent="0.3">
      <c r="A5" s="2" t="s">
        <v>58</v>
      </c>
      <c r="B5" t="s">
        <v>6</v>
      </c>
      <c r="C5" s="2">
        <v>14.79</v>
      </c>
      <c r="D5" s="1">
        <f>AVERAGE(C5:C7)</f>
        <v>14.826666666666666</v>
      </c>
      <c r="E5" s="9">
        <v>20.420000000000002</v>
      </c>
      <c r="F5" s="1">
        <f t="shared" si="0"/>
        <v>5.5933333333333355</v>
      </c>
      <c r="G5" s="1">
        <f t="shared" si="3"/>
        <v>6.5333333333333341</v>
      </c>
      <c r="H5" s="1">
        <f t="shared" si="1"/>
        <v>-0.93999999999999861</v>
      </c>
      <c r="I5">
        <f t="shared" si="2"/>
        <v>1.9185282386505269</v>
      </c>
      <c r="J5">
        <f>AVERAGE(I5:I7)</f>
        <v>1.9014044782416171</v>
      </c>
      <c r="K5">
        <f>STDEV(I5:I7)</f>
        <v>5.4522789823015033E-2</v>
      </c>
      <c r="L5" s="7">
        <f>IF(_xlfn.F.TEST(I2:I4,I5:I7)&gt;0.05,_xlfn.T.TEST(I2:I4,I5:I7,2,2),_xlfn.T.TEST(I2:I4,I5:I7,2,3))</f>
        <v>1.2087684094973772E-5</v>
      </c>
      <c r="M5" s="13"/>
      <c r="O5" s="5"/>
      <c r="P5" s="5"/>
      <c r="Q5" s="5"/>
      <c r="R5" s="5"/>
      <c r="S5" s="5"/>
      <c r="T5" s="5"/>
    </row>
    <row r="6" spans="1:20" s="2" customFormat="1" x14ac:dyDescent="0.3">
      <c r="A6" s="2" t="s">
        <v>58</v>
      </c>
      <c r="B6" t="s">
        <v>6</v>
      </c>
      <c r="C6" s="2">
        <v>14.83</v>
      </c>
      <c r="D6" s="1">
        <f>AVERAGE(C5:C7)</f>
        <v>14.826666666666666</v>
      </c>
      <c r="E6" s="9">
        <v>20.399999999999999</v>
      </c>
      <c r="F6" s="1">
        <f t="shared" si="0"/>
        <v>5.5733333333333324</v>
      </c>
      <c r="G6" s="1">
        <f t="shared" si="3"/>
        <v>6.5333333333333341</v>
      </c>
      <c r="H6" s="1">
        <f t="shared" si="1"/>
        <v>-0.96000000000000174</v>
      </c>
      <c r="I6">
        <f t="shared" si="2"/>
        <v>1.9453098948245735</v>
      </c>
      <c r="J6"/>
      <c r="K6"/>
      <c r="L6"/>
      <c r="M6" s="13"/>
      <c r="O6" s="5"/>
      <c r="P6" s="5"/>
      <c r="Q6" s="5"/>
      <c r="R6" s="5"/>
      <c r="S6" s="5"/>
      <c r="T6" s="5"/>
    </row>
    <row r="7" spans="1:20" s="2" customFormat="1" x14ac:dyDescent="0.3">
      <c r="A7" s="2" t="s">
        <v>57</v>
      </c>
      <c r="B7" t="s">
        <v>6</v>
      </c>
      <c r="C7" s="2">
        <v>14.86</v>
      </c>
      <c r="D7" s="1">
        <f>AVERAGE(C5:C7)</f>
        <v>14.826666666666666</v>
      </c>
      <c r="E7" s="9">
        <v>20.48</v>
      </c>
      <c r="F7" s="1">
        <f t="shared" si="0"/>
        <v>5.6533333333333342</v>
      </c>
      <c r="G7" s="1">
        <f t="shared" si="3"/>
        <v>6.5333333333333341</v>
      </c>
      <c r="H7" s="1">
        <f t="shared" si="1"/>
        <v>-0.87999999999999989</v>
      </c>
      <c r="I7">
        <f t="shared" si="2"/>
        <v>1.8403753012497499</v>
      </c>
      <c r="J7"/>
      <c r="K7"/>
      <c r="L7"/>
      <c r="M7" s="13"/>
      <c r="O7" s="5"/>
      <c r="P7" s="5"/>
      <c r="Q7" s="5"/>
      <c r="R7" s="5"/>
      <c r="S7" s="5"/>
      <c r="T7" s="5"/>
    </row>
    <row r="8" spans="1:20" s="2" customFormat="1" x14ac:dyDescent="0.3">
      <c r="A8" s="2" t="s">
        <v>59</v>
      </c>
      <c r="B8" t="s">
        <v>6</v>
      </c>
      <c r="C8" s="2">
        <v>14.77</v>
      </c>
      <c r="D8" s="1">
        <f>AVERAGE(C8:C10)</f>
        <v>14.803333333333333</v>
      </c>
      <c r="E8" s="9">
        <v>26.66</v>
      </c>
      <c r="F8" s="1">
        <f>E8-D8</f>
        <v>11.856666666666667</v>
      </c>
      <c r="G8" s="1">
        <f>AVERAGE(F8:F10)</f>
        <v>11.846666666666666</v>
      </c>
      <c r="H8" s="1">
        <f>F8-G8</f>
        <v>1.0000000000001563E-2</v>
      </c>
      <c r="I8">
        <f>POWER(2,-H8)</f>
        <v>0.99309249543703471</v>
      </c>
      <c r="J8">
        <f>AVERAGE(I8:I10)</f>
        <v>1.0055197358653707</v>
      </c>
      <c r="K8">
        <f>STDEV(I8:I10)</f>
        <v>0.12947841895754728</v>
      </c>
      <c r="L8"/>
      <c r="M8" s="12" t="s">
        <v>8</v>
      </c>
      <c r="O8" s="5"/>
      <c r="P8" s="5"/>
      <c r="Q8" s="5"/>
      <c r="R8" s="5"/>
      <c r="S8" s="5"/>
      <c r="T8" s="5"/>
    </row>
    <row r="9" spans="1:20" s="2" customFormat="1" x14ac:dyDescent="0.3">
      <c r="A9" s="2" t="s">
        <v>59</v>
      </c>
      <c r="B9" t="s">
        <v>6</v>
      </c>
      <c r="C9" s="2">
        <v>14.88</v>
      </c>
      <c r="D9" s="1">
        <f>AVERAGE(C8:C10)</f>
        <v>14.803333333333333</v>
      </c>
      <c r="E9" s="9">
        <v>26.83</v>
      </c>
      <c r="F9" s="1">
        <f t="shared" ref="F9:F13" si="4">E9-D9</f>
        <v>12.026666666666666</v>
      </c>
      <c r="G9" s="1">
        <f>G8</f>
        <v>11.846666666666666</v>
      </c>
      <c r="H9" s="1">
        <f t="shared" ref="H9:H13" si="5">F9-G9</f>
        <v>0.17999999999999972</v>
      </c>
      <c r="I9">
        <f t="shared" ref="I9:I13" si="6">POWER(2,-H9)</f>
        <v>0.88270299629065507</v>
      </c>
      <c r="J9"/>
      <c r="K9"/>
      <c r="L9"/>
      <c r="M9" s="13"/>
      <c r="O9" s="5"/>
      <c r="P9" s="5"/>
      <c r="Q9" s="5"/>
      <c r="R9" s="5"/>
      <c r="S9" s="5"/>
      <c r="T9" s="5"/>
    </row>
    <row r="10" spans="1:20" s="2" customFormat="1" x14ac:dyDescent="0.3">
      <c r="A10" s="2" t="s">
        <v>59</v>
      </c>
      <c r="B10" t="s">
        <v>6</v>
      </c>
      <c r="C10" s="2">
        <v>14.76</v>
      </c>
      <c r="D10" s="1">
        <f>AVERAGE(C8:C10)</f>
        <v>14.803333333333333</v>
      </c>
      <c r="E10" s="9">
        <v>26.46</v>
      </c>
      <c r="F10" s="1">
        <f t="shared" si="4"/>
        <v>11.656666666666668</v>
      </c>
      <c r="G10" s="1">
        <f t="shared" ref="G10:G13" si="7">G9</f>
        <v>11.846666666666666</v>
      </c>
      <c r="H10" s="1">
        <f t="shared" si="5"/>
        <v>-0.18999999999999773</v>
      </c>
      <c r="I10">
        <f t="shared" si="6"/>
        <v>1.1407637158684218</v>
      </c>
      <c r="J10"/>
      <c r="K10"/>
      <c r="L10"/>
      <c r="M10" s="13"/>
      <c r="O10" s="5"/>
      <c r="P10" s="5"/>
      <c r="Q10" s="5"/>
      <c r="R10" s="5"/>
      <c r="S10" s="5"/>
      <c r="T10" s="5"/>
    </row>
    <row r="11" spans="1:20" s="2" customFormat="1" x14ac:dyDescent="0.3">
      <c r="A11" s="2" t="s">
        <v>58</v>
      </c>
      <c r="B11" t="s">
        <v>6</v>
      </c>
      <c r="C11" s="2">
        <v>14.79</v>
      </c>
      <c r="D11" s="1">
        <f>AVERAGE(C11:C13)</f>
        <v>14.826666666666666</v>
      </c>
      <c r="E11" s="9">
        <v>25.83</v>
      </c>
      <c r="F11" s="1">
        <f t="shared" si="4"/>
        <v>11.003333333333332</v>
      </c>
      <c r="G11" s="1">
        <f t="shared" si="7"/>
        <v>11.846666666666666</v>
      </c>
      <c r="H11" s="1">
        <f t="shared" si="5"/>
        <v>-0.84333333333333371</v>
      </c>
      <c r="I11">
        <f t="shared" si="6"/>
        <v>1.7941908175396626</v>
      </c>
      <c r="J11">
        <f>AVERAGE(I11:I13)</f>
        <v>1.8805337846486958</v>
      </c>
      <c r="K11">
        <f>STDEV(I11:I13)</f>
        <v>9.1840345405792015E-2</v>
      </c>
      <c r="L11" s="7">
        <f>IF(_xlfn.F.TEST(I8:I10,I11:I13)&gt;0.05,_xlfn.T.TEST(I8:I10,I11:I13,2,2),_xlfn.T.TEST(I8:I10,I11:I13,2,3))</f>
        <v>6.7222029950765204E-4</v>
      </c>
      <c r="M11" s="13"/>
      <c r="O11" s="5"/>
      <c r="P11" s="5"/>
      <c r="Q11" s="5"/>
      <c r="R11" s="5"/>
      <c r="S11" s="5"/>
      <c r="T11" s="5"/>
    </row>
    <row r="12" spans="1:20" s="2" customFormat="1" x14ac:dyDescent="0.3">
      <c r="A12" s="2" t="s">
        <v>58</v>
      </c>
      <c r="B12" t="s">
        <v>6</v>
      </c>
      <c r="C12" s="2">
        <v>14.83</v>
      </c>
      <c r="D12" s="1">
        <f>AVERAGE(C11:C13)</f>
        <v>14.826666666666666</v>
      </c>
      <c r="E12" s="9">
        <v>25.77</v>
      </c>
      <c r="F12" s="1">
        <f t="shared" si="4"/>
        <v>10.943333333333333</v>
      </c>
      <c r="G12" s="1">
        <f t="shared" si="7"/>
        <v>11.846666666666666</v>
      </c>
      <c r="H12" s="1">
        <f t="shared" si="5"/>
        <v>-0.90333333333333243</v>
      </c>
      <c r="I12">
        <f t="shared" si="6"/>
        <v>1.8703824957006361</v>
      </c>
      <c r="J12"/>
      <c r="K12"/>
      <c r="L12"/>
      <c r="M12" s="13"/>
      <c r="O12" s="5"/>
      <c r="P12" s="5"/>
      <c r="Q12" s="5"/>
      <c r="R12" s="5"/>
      <c r="S12" s="5"/>
      <c r="T12" s="5"/>
    </row>
    <row r="13" spans="1:20" s="2" customFormat="1" x14ac:dyDescent="0.3">
      <c r="A13" s="2" t="s">
        <v>57</v>
      </c>
      <c r="B13" t="s">
        <v>6</v>
      </c>
      <c r="C13" s="2">
        <v>14.86</v>
      </c>
      <c r="D13" s="1">
        <f>AVERAGE(C11:C13)</f>
        <v>14.826666666666666</v>
      </c>
      <c r="E13" s="9">
        <v>25.69</v>
      </c>
      <c r="F13" s="1">
        <f t="shared" si="4"/>
        <v>10.863333333333335</v>
      </c>
      <c r="G13" s="1">
        <f t="shared" si="7"/>
        <v>11.846666666666666</v>
      </c>
      <c r="H13" s="1">
        <f t="shared" si="5"/>
        <v>-0.98333333333333073</v>
      </c>
      <c r="I13">
        <f t="shared" si="6"/>
        <v>1.9770280407057885</v>
      </c>
      <c r="J13"/>
      <c r="K13"/>
      <c r="L13"/>
      <c r="M13" s="13"/>
      <c r="O13" s="5"/>
      <c r="P13" s="5"/>
      <c r="Q13" s="5"/>
      <c r="R13" s="5"/>
      <c r="S13" s="5"/>
      <c r="T13" s="5"/>
    </row>
    <row r="14" spans="1:20" s="2" customFormat="1" x14ac:dyDescent="0.3">
      <c r="A14" s="2" t="s">
        <v>59</v>
      </c>
      <c r="B14" t="s">
        <v>6</v>
      </c>
      <c r="C14" s="2">
        <v>14.77</v>
      </c>
      <c r="D14" s="1">
        <f>AVERAGE(C14:C16)</f>
        <v>14.803333333333333</v>
      </c>
      <c r="E14" s="9">
        <v>23.88</v>
      </c>
      <c r="F14" s="1">
        <f>E14-D14</f>
        <v>9.0766666666666662</v>
      </c>
      <c r="G14" s="1">
        <f>AVERAGE(F14:F16)</f>
        <v>8.7233333333333345</v>
      </c>
      <c r="H14" s="1">
        <f>F14-G14</f>
        <v>0.35333333333333172</v>
      </c>
      <c r="I14">
        <f>POWER(2,-H14)</f>
        <v>0.78277341629910135</v>
      </c>
      <c r="J14">
        <f>AVERAGE(I14:I16)</f>
        <v>1.0146003165526558</v>
      </c>
      <c r="K14">
        <f>STDEV(I14:I16)</f>
        <v>0.20213922945505575</v>
      </c>
      <c r="L14"/>
      <c r="M14" s="12" t="s">
        <v>9</v>
      </c>
      <c r="O14" s="5"/>
      <c r="P14" s="5"/>
      <c r="Q14" s="5"/>
      <c r="R14" s="5"/>
      <c r="S14" s="5"/>
      <c r="T14" s="5"/>
    </row>
    <row r="15" spans="1:20" s="2" customFormat="1" x14ac:dyDescent="0.3">
      <c r="A15" s="2" t="s">
        <v>59</v>
      </c>
      <c r="B15" t="s">
        <v>6</v>
      </c>
      <c r="C15" s="2">
        <v>14.88</v>
      </c>
      <c r="D15" s="1">
        <f>AVERAGE(C14:C16)</f>
        <v>14.803333333333333</v>
      </c>
      <c r="E15" s="9">
        <v>23.38</v>
      </c>
      <c r="F15" s="1">
        <f t="shared" ref="F15:F19" si="8">E15-D15</f>
        <v>8.5766666666666662</v>
      </c>
      <c r="G15" s="1">
        <f>G14</f>
        <v>8.7233333333333345</v>
      </c>
      <c r="H15" s="1">
        <f t="shared" ref="H15:H19" si="9">F15-G15</f>
        <v>-0.14666666666666828</v>
      </c>
      <c r="I15">
        <f t="shared" ref="I15:I19" si="10">POWER(2,-H15)</f>
        <v>1.1070087815953098</v>
      </c>
      <c r="J15"/>
      <c r="K15"/>
      <c r="L15"/>
      <c r="M15" s="13"/>
      <c r="O15" s="5"/>
      <c r="P15" s="5"/>
      <c r="Q15" s="5"/>
      <c r="R15" s="5"/>
      <c r="S15" s="5"/>
      <c r="T15" s="5"/>
    </row>
    <row r="16" spans="1:20" s="2" customFormat="1" x14ac:dyDescent="0.3">
      <c r="A16" s="2" t="s">
        <v>59</v>
      </c>
      <c r="B16" t="s">
        <v>6</v>
      </c>
      <c r="C16" s="2">
        <v>14.76</v>
      </c>
      <c r="D16" s="1">
        <f>AVERAGE(C14:C16)</f>
        <v>14.803333333333333</v>
      </c>
      <c r="E16" s="9">
        <v>23.32</v>
      </c>
      <c r="F16" s="1">
        <f t="shared" si="8"/>
        <v>8.5166666666666675</v>
      </c>
      <c r="G16" s="1">
        <f t="shared" ref="G16:G19" si="11">G15</f>
        <v>8.7233333333333345</v>
      </c>
      <c r="H16" s="1">
        <f t="shared" si="9"/>
        <v>-0.206666666666667</v>
      </c>
      <c r="I16">
        <f t="shared" si="10"/>
        <v>1.1540187517635563</v>
      </c>
      <c r="J16"/>
      <c r="K16"/>
      <c r="L16"/>
      <c r="M16" s="13"/>
      <c r="O16" s="5"/>
      <c r="P16" s="5"/>
      <c r="Q16" s="5"/>
      <c r="R16" s="5"/>
      <c r="S16" s="5"/>
      <c r="T16" s="5"/>
    </row>
    <row r="17" spans="1:20" s="2" customFormat="1" x14ac:dyDescent="0.3">
      <c r="A17" s="2" t="s">
        <v>58</v>
      </c>
      <c r="B17" t="s">
        <v>6</v>
      </c>
      <c r="C17" s="2">
        <v>14.79</v>
      </c>
      <c r="D17" s="1">
        <f>AVERAGE(C17:C19)</f>
        <v>14.826666666666666</v>
      </c>
      <c r="E17" s="9">
        <v>22.92</v>
      </c>
      <c r="F17" s="1">
        <f t="shared" si="8"/>
        <v>8.0933333333333355</v>
      </c>
      <c r="G17" s="1">
        <f t="shared" si="11"/>
        <v>8.7233333333333345</v>
      </c>
      <c r="H17" s="1">
        <f t="shared" si="9"/>
        <v>-0.62999999999999901</v>
      </c>
      <c r="I17">
        <f t="shared" si="10"/>
        <v>1.5475649935423887</v>
      </c>
      <c r="J17">
        <f>AVERAGE(I17:I19)</f>
        <v>1.5024035851917619</v>
      </c>
      <c r="K17">
        <f>STDEV(I17:I19)</f>
        <v>5.3085038019179472E-2</v>
      </c>
      <c r="L17" s="7">
        <f>IF(_xlfn.F.TEST(I14:I16,I17:I19)&gt;0.05,_xlfn.T.TEST(I14:I16,I17:I19,2,2),_xlfn.T.TEST(I14:I16,I17:I19,2,3))</f>
        <v>1.5569122084487564E-2</v>
      </c>
      <c r="M17" s="13"/>
      <c r="O17" s="5"/>
      <c r="P17" s="5"/>
      <c r="Q17" s="5"/>
      <c r="R17" s="5"/>
      <c r="S17" s="5"/>
      <c r="T17" s="5"/>
    </row>
    <row r="18" spans="1:20" s="2" customFormat="1" x14ac:dyDescent="0.3">
      <c r="A18" s="2" t="s">
        <v>58</v>
      </c>
      <c r="B18" t="s">
        <v>6</v>
      </c>
      <c r="C18" s="2">
        <v>14.83</v>
      </c>
      <c r="D18" s="1">
        <f>AVERAGE(C17:C19)</f>
        <v>14.826666666666666</v>
      </c>
      <c r="E18" s="9">
        <v>23.02</v>
      </c>
      <c r="F18" s="1">
        <f t="shared" si="8"/>
        <v>8.1933333333333334</v>
      </c>
      <c r="G18" s="1">
        <f t="shared" si="11"/>
        <v>8.7233333333333345</v>
      </c>
      <c r="H18" s="1">
        <f t="shared" si="9"/>
        <v>-0.53000000000000114</v>
      </c>
      <c r="I18">
        <f t="shared" si="10"/>
        <v>1.4439291955224973</v>
      </c>
      <c r="J18"/>
      <c r="K18"/>
      <c r="L18"/>
      <c r="M18" s="13"/>
      <c r="O18" s="5"/>
      <c r="P18" s="5"/>
      <c r="Q18" s="5"/>
      <c r="R18" s="5"/>
      <c r="S18" s="5"/>
      <c r="T18" s="5"/>
    </row>
    <row r="19" spans="1:20" s="2" customFormat="1" x14ac:dyDescent="0.3">
      <c r="A19" s="2" t="s">
        <v>57</v>
      </c>
      <c r="B19" t="s">
        <v>6</v>
      </c>
      <c r="C19" s="2">
        <v>14.86</v>
      </c>
      <c r="D19" s="1">
        <f>AVERAGE(C17:C19)</f>
        <v>14.826666666666666</v>
      </c>
      <c r="E19" s="9">
        <v>22.95</v>
      </c>
      <c r="F19" s="1">
        <f t="shared" si="8"/>
        <v>8.1233333333333331</v>
      </c>
      <c r="G19" s="1">
        <f t="shared" si="11"/>
        <v>8.7233333333333345</v>
      </c>
      <c r="H19" s="1">
        <f t="shared" si="9"/>
        <v>-0.60000000000000142</v>
      </c>
      <c r="I19">
        <f t="shared" si="10"/>
        <v>1.5157165665103995</v>
      </c>
      <c r="J19"/>
      <c r="K19"/>
      <c r="L19"/>
      <c r="M19" s="13"/>
      <c r="O19" s="5"/>
      <c r="P19" s="5"/>
      <c r="Q19" s="5"/>
      <c r="R19" s="5"/>
      <c r="S19" s="5"/>
      <c r="T19" s="5"/>
    </row>
    <row r="20" spans="1:20" s="2" customFormat="1" ht="15.5" x14ac:dyDescent="0.3">
      <c r="A20" s="2" t="s">
        <v>59</v>
      </c>
      <c r="B20" t="s">
        <v>6</v>
      </c>
      <c r="C20" s="2">
        <v>14.77</v>
      </c>
      <c r="D20" s="1">
        <f>AVERAGE(C20:C22)</f>
        <v>14.803333333333333</v>
      </c>
      <c r="E20" s="8">
        <v>32.6</v>
      </c>
      <c r="F20" s="1">
        <f>E20-D20</f>
        <v>17.796666666666667</v>
      </c>
      <c r="G20" s="1">
        <f>AVERAGE(F20:F22)</f>
        <v>17.66</v>
      </c>
      <c r="H20" s="1">
        <f>F20-G20</f>
        <v>0.13666666666666671</v>
      </c>
      <c r="I20">
        <f>POWER(2,-H20)</f>
        <v>0.90961839399828137</v>
      </c>
      <c r="J20">
        <f>AVERAGE(I20:I22)</f>
        <v>1.0037252844305993</v>
      </c>
      <c r="K20">
        <f>STDEV(I20:I22)</f>
        <v>0.10684524047885789</v>
      </c>
      <c r="L20"/>
      <c r="M20" s="12" t="s">
        <v>10</v>
      </c>
      <c r="P20" s="5"/>
      <c r="Q20" s="5"/>
      <c r="R20" s="5"/>
      <c r="S20" s="5"/>
      <c r="T20" s="5"/>
    </row>
    <row r="21" spans="1:20" s="2" customFormat="1" ht="15.5" x14ac:dyDescent="0.3">
      <c r="A21" s="2" t="s">
        <v>59</v>
      </c>
      <c r="B21" t="s">
        <v>6</v>
      </c>
      <c r="C21" s="2">
        <v>14.88</v>
      </c>
      <c r="D21" s="1">
        <f>AVERAGE(C20:C22)</f>
        <v>14.803333333333333</v>
      </c>
      <c r="E21" s="8">
        <v>32.299999999999997</v>
      </c>
      <c r="F21" s="1">
        <f t="shared" ref="F21:F25" si="12">E21-D21</f>
        <v>17.496666666666663</v>
      </c>
      <c r="G21" s="1">
        <f>G20</f>
        <v>17.66</v>
      </c>
      <c r="H21" s="1">
        <f t="shared" ref="H21:H25" si="13">F21-G21</f>
        <v>-0.16333333333333755</v>
      </c>
      <c r="I21">
        <f t="shared" ref="I21:I25" si="14">POWER(2,-H21)</f>
        <v>1.1198716040467624</v>
      </c>
      <c r="J21"/>
      <c r="K21"/>
      <c r="L21"/>
      <c r="M21" s="13"/>
      <c r="P21" s="5"/>
      <c r="Q21" s="5"/>
      <c r="R21" s="5"/>
      <c r="S21" s="5"/>
      <c r="T21" s="5"/>
    </row>
    <row r="22" spans="1:20" s="2" customFormat="1" ht="15.5" x14ac:dyDescent="0.3">
      <c r="A22" s="2" t="s">
        <v>59</v>
      </c>
      <c r="B22" t="s">
        <v>6</v>
      </c>
      <c r="C22" s="2">
        <v>14.76</v>
      </c>
      <c r="D22" s="1">
        <f>AVERAGE(C20:C22)</f>
        <v>14.803333333333333</v>
      </c>
      <c r="E22" s="8">
        <v>32.49</v>
      </c>
      <c r="F22" s="1">
        <f t="shared" si="12"/>
        <v>17.686666666666667</v>
      </c>
      <c r="G22" s="1">
        <f t="shared" ref="G22:G25" si="15">G21</f>
        <v>17.66</v>
      </c>
      <c r="H22" s="1">
        <f t="shared" si="13"/>
        <v>2.6666666666667282E-2</v>
      </c>
      <c r="I22">
        <f t="shared" si="14"/>
        <v>0.981685855246754</v>
      </c>
      <c r="J22"/>
      <c r="K22"/>
      <c r="L22"/>
      <c r="M22" s="13"/>
      <c r="P22" s="5"/>
      <c r="Q22" s="5"/>
      <c r="R22" s="5"/>
      <c r="S22" s="5"/>
      <c r="T22" s="5"/>
    </row>
    <row r="23" spans="1:20" s="2" customFormat="1" ht="15.5" x14ac:dyDescent="0.3">
      <c r="A23" s="2" t="s">
        <v>58</v>
      </c>
      <c r="B23" t="s">
        <v>6</v>
      </c>
      <c r="C23" s="2">
        <v>14.79</v>
      </c>
      <c r="D23" s="1">
        <f>AVERAGE(C23:C25)</f>
        <v>14.826666666666666</v>
      </c>
      <c r="E23" s="9">
        <v>31.54</v>
      </c>
      <c r="F23" s="1">
        <f t="shared" si="12"/>
        <v>16.713333333333331</v>
      </c>
      <c r="G23" s="1">
        <f t="shared" si="15"/>
        <v>17.66</v>
      </c>
      <c r="H23" s="1">
        <f t="shared" si="13"/>
        <v>-0.94666666666666899</v>
      </c>
      <c r="I23">
        <f t="shared" si="14"/>
        <v>1.9274142367831069</v>
      </c>
      <c r="J23">
        <f>AVERAGE(I23:I25)</f>
        <v>1.9831891227065495</v>
      </c>
      <c r="K23">
        <f>STDEV(I23:I25)</f>
        <v>0.44814045953732057</v>
      </c>
      <c r="L23" s="7">
        <f>IF(_xlfn.F.TEST(I20:I22,I23:I25)&gt;0.05,_xlfn.T.TEST(I20:I22,I23:I25,2,2),_xlfn.T.TEST(I20:I22,I23:I25,2,3))</f>
        <v>2.1159558768475667E-2</v>
      </c>
      <c r="M23" s="13"/>
      <c r="O23" s="6"/>
      <c r="P23" s="5"/>
      <c r="Q23" s="5"/>
      <c r="R23" s="5"/>
      <c r="S23" s="5"/>
      <c r="T23" s="5"/>
    </row>
    <row r="24" spans="1:20" s="2" customFormat="1" ht="15.5" x14ac:dyDescent="0.3">
      <c r="A24" s="2" t="s">
        <v>58</v>
      </c>
      <c r="B24" t="s">
        <v>6</v>
      </c>
      <c r="C24" s="2">
        <v>14.83</v>
      </c>
      <c r="D24" s="1">
        <f>AVERAGE(C23:C25)</f>
        <v>14.826666666666666</v>
      </c>
      <c r="E24" s="9">
        <v>31.84</v>
      </c>
      <c r="F24" s="1">
        <f t="shared" si="12"/>
        <v>17.013333333333335</v>
      </c>
      <c r="G24" s="1">
        <f t="shared" si="15"/>
        <v>17.66</v>
      </c>
      <c r="H24" s="1">
        <f t="shared" si="13"/>
        <v>-0.64666666666666472</v>
      </c>
      <c r="I24">
        <f t="shared" si="14"/>
        <v>1.5655468325981987</v>
      </c>
      <c r="J24"/>
      <c r="K24"/>
      <c r="L24"/>
      <c r="M24" s="13"/>
      <c r="O24" s="6"/>
      <c r="P24" s="5"/>
      <c r="Q24" s="5"/>
      <c r="R24" s="5"/>
      <c r="S24" s="5"/>
      <c r="T24" s="5"/>
    </row>
    <row r="25" spans="1:20" s="2" customFormat="1" ht="15.5" x14ac:dyDescent="0.3">
      <c r="A25" s="2" t="s">
        <v>57</v>
      </c>
      <c r="B25" t="s">
        <v>6</v>
      </c>
      <c r="C25" s="2">
        <v>14.86</v>
      </c>
      <c r="D25" s="1">
        <f>AVERAGE(C23:C25)</f>
        <v>14.826666666666666</v>
      </c>
      <c r="E25" s="9">
        <v>31.19</v>
      </c>
      <c r="F25" s="1">
        <f t="shared" si="12"/>
        <v>16.363333333333337</v>
      </c>
      <c r="G25" s="1">
        <f t="shared" si="15"/>
        <v>17.66</v>
      </c>
      <c r="H25" s="1">
        <f t="shared" si="13"/>
        <v>-1.2966666666666633</v>
      </c>
      <c r="I25">
        <f t="shared" si="14"/>
        <v>2.4566062987383437</v>
      </c>
      <c r="J25"/>
      <c r="K25"/>
      <c r="L25"/>
      <c r="M25" s="13"/>
      <c r="O25" s="6"/>
      <c r="P25" s="5"/>
      <c r="Q25" s="5"/>
      <c r="R25" s="5"/>
      <c r="S25" s="5"/>
      <c r="T25" s="5"/>
    </row>
  </sheetData>
  <mergeCells count="4">
    <mergeCell ref="M2:M7"/>
    <mergeCell ref="M8:M13"/>
    <mergeCell ref="M14:M19"/>
    <mergeCell ref="M20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40B7-9D50-4A62-BF93-5CFC1E533D69}">
  <dimension ref="A1:J31"/>
  <sheetViews>
    <sheetView workbookViewId="0">
      <selection activeCell="J30" sqref="J30"/>
    </sheetView>
  </sheetViews>
  <sheetFormatPr defaultRowHeight="14" x14ac:dyDescent="0.3"/>
  <sheetData>
    <row r="1" spans="1:10" s="2" customForma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s="2" customFormat="1" ht="15.5" x14ac:dyDescent="0.3">
      <c r="A2" s="2" t="s">
        <v>21</v>
      </c>
      <c r="B2" s="2" t="s">
        <v>22</v>
      </c>
      <c r="C2" s="8">
        <v>21.35</v>
      </c>
      <c r="D2" s="2">
        <v>82</v>
      </c>
      <c r="E2" s="2" t="s">
        <v>23</v>
      </c>
      <c r="F2" s="2" t="s">
        <v>24</v>
      </c>
      <c r="G2" s="2" t="s">
        <v>59</v>
      </c>
    </row>
    <row r="3" spans="1:10" s="2" customFormat="1" ht="15.5" x14ac:dyDescent="0.3">
      <c r="A3" s="2" t="s">
        <v>25</v>
      </c>
      <c r="B3" s="2" t="s">
        <v>22</v>
      </c>
      <c r="C3" s="8">
        <v>21.36</v>
      </c>
      <c r="D3" s="2">
        <v>82</v>
      </c>
      <c r="E3" s="2" t="s">
        <v>23</v>
      </c>
      <c r="F3" s="2" t="s">
        <v>24</v>
      </c>
      <c r="G3" s="2" t="s">
        <v>59</v>
      </c>
    </row>
    <row r="4" spans="1:10" s="2" customFormat="1" ht="15.5" x14ac:dyDescent="0.3">
      <c r="A4" s="2" t="s">
        <v>26</v>
      </c>
      <c r="B4" s="2" t="s">
        <v>22</v>
      </c>
      <c r="C4" s="8">
        <v>21.3</v>
      </c>
      <c r="D4" s="2">
        <v>82</v>
      </c>
      <c r="E4" s="2" t="s">
        <v>23</v>
      </c>
      <c r="F4" s="2" t="s">
        <v>24</v>
      </c>
      <c r="G4" s="2" t="s">
        <v>59</v>
      </c>
    </row>
    <row r="5" spans="1:10" s="2" customFormat="1" x14ac:dyDescent="0.3">
      <c r="A5" s="2" t="s">
        <v>27</v>
      </c>
      <c r="B5" s="2" t="s">
        <v>22</v>
      </c>
      <c r="C5" s="9">
        <v>20.420000000000002</v>
      </c>
      <c r="D5" s="2">
        <v>82</v>
      </c>
      <c r="E5" s="2" t="s">
        <v>23</v>
      </c>
      <c r="F5" s="2" t="s">
        <v>24</v>
      </c>
      <c r="G5" s="2" t="s">
        <v>58</v>
      </c>
    </row>
    <row r="6" spans="1:10" s="2" customFormat="1" x14ac:dyDescent="0.3">
      <c r="A6" s="2" t="s">
        <v>28</v>
      </c>
      <c r="B6" s="2" t="s">
        <v>22</v>
      </c>
      <c r="C6" s="9">
        <v>20.399999999999999</v>
      </c>
      <c r="D6" s="2">
        <v>82</v>
      </c>
      <c r="E6" s="2" t="s">
        <v>23</v>
      </c>
      <c r="F6" s="2" t="s">
        <v>24</v>
      </c>
      <c r="G6" s="2" t="s">
        <v>58</v>
      </c>
    </row>
    <row r="7" spans="1:10" s="2" customFormat="1" x14ac:dyDescent="0.3">
      <c r="A7" s="2" t="s">
        <v>29</v>
      </c>
      <c r="B7" s="2" t="s">
        <v>22</v>
      </c>
      <c r="C7" s="9">
        <v>20.48</v>
      </c>
      <c r="D7" s="2">
        <v>82</v>
      </c>
      <c r="E7" s="2" t="s">
        <v>23</v>
      </c>
      <c r="F7" s="2" t="s">
        <v>24</v>
      </c>
      <c r="G7" s="2" t="s">
        <v>57</v>
      </c>
    </row>
    <row r="8" spans="1:10" s="2" customFormat="1" x14ac:dyDescent="0.3">
      <c r="A8" s="2" t="s">
        <v>30</v>
      </c>
      <c r="B8" s="2" t="s">
        <v>22</v>
      </c>
      <c r="C8" s="9">
        <v>26.66</v>
      </c>
      <c r="D8" s="2">
        <v>86.5</v>
      </c>
      <c r="E8" s="2" t="s">
        <v>23</v>
      </c>
      <c r="F8" s="2" t="s">
        <v>31</v>
      </c>
      <c r="G8" s="2" t="s">
        <v>59</v>
      </c>
    </row>
    <row r="9" spans="1:10" s="2" customFormat="1" x14ac:dyDescent="0.3">
      <c r="A9" s="2" t="s">
        <v>32</v>
      </c>
      <c r="B9" s="2" t="s">
        <v>22</v>
      </c>
      <c r="C9" s="9">
        <v>26.83</v>
      </c>
      <c r="D9" s="2">
        <v>86.5</v>
      </c>
      <c r="E9" s="2" t="s">
        <v>23</v>
      </c>
      <c r="F9" s="2" t="s">
        <v>31</v>
      </c>
      <c r="G9" s="2" t="s">
        <v>59</v>
      </c>
    </row>
    <row r="10" spans="1:10" s="2" customFormat="1" x14ac:dyDescent="0.3">
      <c r="A10" s="2" t="s">
        <v>33</v>
      </c>
      <c r="B10" s="2" t="s">
        <v>22</v>
      </c>
      <c r="C10" s="9">
        <v>26.46</v>
      </c>
      <c r="D10" s="2">
        <v>86.5</v>
      </c>
      <c r="E10" s="2" t="s">
        <v>23</v>
      </c>
      <c r="F10" s="2" t="s">
        <v>31</v>
      </c>
      <c r="G10" s="2" t="s">
        <v>59</v>
      </c>
    </row>
    <row r="11" spans="1:10" s="2" customFormat="1" x14ac:dyDescent="0.3">
      <c r="A11" s="2" t="s">
        <v>34</v>
      </c>
      <c r="B11" s="2" t="s">
        <v>22</v>
      </c>
      <c r="C11" s="9">
        <v>25.83</v>
      </c>
      <c r="D11" s="2">
        <v>86</v>
      </c>
      <c r="E11" s="2" t="s">
        <v>23</v>
      </c>
      <c r="F11" s="2" t="s">
        <v>31</v>
      </c>
      <c r="G11" s="2" t="s">
        <v>58</v>
      </c>
    </row>
    <row r="12" spans="1:10" s="2" customFormat="1" x14ac:dyDescent="0.3">
      <c r="A12" s="2" t="s">
        <v>35</v>
      </c>
      <c r="B12" s="2" t="s">
        <v>22</v>
      </c>
      <c r="C12" s="9">
        <v>25.77</v>
      </c>
      <c r="D12" s="2">
        <v>86</v>
      </c>
      <c r="E12" s="2" t="s">
        <v>23</v>
      </c>
      <c r="F12" s="2" t="s">
        <v>31</v>
      </c>
      <c r="G12" s="2" t="s">
        <v>58</v>
      </c>
    </row>
    <row r="13" spans="1:10" s="2" customFormat="1" x14ac:dyDescent="0.3">
      <c r="A13" s="2" t="s">
        <v>36</v>
      </c>
      <c r="B13" s="2" t="s">
        <v>22</v>
      </c>
      <c r="C13" s="9">
        <v>25.69</v>
      </c>
      <c r="D13" s="2">
        <v>86</v>
      </c>
      <c r="E13" s="2" t="s">
        <v>23</v>
      </c>
      <c r="F13" s="2" t="s">
        <v>31</v>
      </c>
      <c r="G13" s="2" t="s">
        <v>57</v>
      </c>
    </row>
    <row r="14" spans="1:10" s="2" customFormat="1" x14ac:dyDescent="0.3">
      <c r="A14" s="2" t="s">
        <v>37</v>
      </c>
      <c r="B14" s="2" t="s">
        <v>22</v>
      </c>
      <c r="C14" s="9">
        <v>23.88</v>
      </c>
      <c r="D14" s="2">
        <v>88.5</v>
      </c>
      <c r="E14" s="2" t="s">
        <v>23</v>
      </c>
      <c r="F14" s="2" t="s">
        <v>38</v>
      </c>
      <c r="G14" s="2" t="s">
        <v>59</v>
      </c>
    </row>
    <row r="15" spans="1:10" s="2" customFormat="1" x14ac:dyDescent="0.3">
      <c r="A15" s="2" t="s">
        <v>39</v>
      </c>
      <c r="B15" s="2" t="s">
        <v>22</v>
      </c>
      <c r="C15" s="9">
        <v>23.38</v>
      </c>
      <c r="D15" s="2">
        <v>88.5</v>
      </c>
      <c r="E15" s="2" t="s">
        <v>23</v>
      </c>
      <c r="F15" s="2" t="s">
        <v>38</v>
      </c>
      <c r="G15" s="2" t="s">
        <v>59</v>
      </c>
    </row>
    <row r="16" spans="1:10" s="2" customFormat="1" x14ac:dyDescent="0.3">
      <c r="A16" s="2" t="s">
        <v>40</v>
      </c>
      <c r="B16" s="2" t="s">
        <v>22</v>
      </c>
      <c r="C16" s="9">
        <v>23.32</v>
      </c>
      <c r="D16" s="2">
        <v>88.5</v>
      </c>
      <c r="E16" s="2" t="s">
        <v>23</v>
      </c>
      <c r="F16" s="2" t="s">
        <v>38</v>
      </c>
      <c r="G16" s="2" t="s">
        <v>59</v>
      </c>
    </row>
    <row r="17" spans="1:7" s="2" customFormat="1" x14ac:dyDescent="0.3">
      <c r="A17" s="2" t="s">
        <v>41</v>
      </c>
      <c r="B17" s="2" t="s">
        <v>22</v>
      </c>
      <c r="C17" s="9">
        <v>22.92</v>
      </c>
      <c r="D17" s="2">
        <v>88.5</v>
      </c>
      <c r="E17" s="2" t="s">
        <v>23</v>
      </c>
      <c r="F17" s="2" t="s">
        <v>38</v>
      </c>
      <c r="G17" s="2" t="s">
        <v>58</v>
      </c>
    </row>
    <row r="18" spans="1:7" s="2" customFormat="1" x14ac:dyDescent="0.3">
      <c r="A18" s="2" t="s">
        <v>42</v>
      </c>
      <c r="B18" s="2" t="s">
        <v>22</v>
      </c>
      <c r="C18" s="9">
        <v>23.02</v>
      </c>
      <c r="D18" s="2">
        <v>88.5</v>
      </c>
      <c r="E18" s="2" t="s">
        <v>23</v>
      </c>
      <c r="F18" s="2" t="s">
        <v>38</v>
      </c>
      <c r="G18" s="2" t="s">
        <v>58</v>
      </c>
    </row>
    <row r="19" spans="1:7" s="2" customFormat="1" x14ac:dyDescent="0.3">
      <c r="A19" s="2" t="s">
        <v>43</v>
      </c>
      <c r="B19" s="2" t="s">
        <v>22</v>
      </c>
      <c r="C19" s="9">
        <v>22.95</v>
      </c>
      <c r="D19" s="2">
        <v>88.5</v>
      </c>
      <c r="E19" s="2" t="s">
        <v>23</v>
      </c>
      <c r="F19" s="2" t="s">
        <v>38</v>
      </c>
      <c r="G19" s="2" t="s">
        <v>57</v>
      </c>
    </row>
    <row r="20" spans="1:7" s="2" customFormat="1" ht="15.5" x14ac:dyDescent="0.3">
      <c r="A20" s="2" t="s">
        <v>44</v>
      </c>
      <c r="B20" s="2" t="s">
        <v>22</v>
      </c>
      <c r="C20" s="8">
        <v>32.6</v>
      </c>
      <c r="D20" s="2">
        <v>83</v>
      </c>
      <c r="E20" s="2" t="s">
        <v>23</v>
      </c>
      <c r="F20" s="2" t="s">
        <v>45</v>
      </c>
      <c r="G20" s="2" t="s">
        <v>59</v>
      </c>
    </row>
    <row r="21" spans="1:7" s="2" customFormat="1" ht="15.5" x14ac:dyDescent="0.3">
      <c r="A21" s="2" t="s">
        <v>46</v>
      </c>
      <c r="B21" s="2" t="s">
        <v>22</v>
      </c>
      <c r="C21" s="8">
        <v>32.299999999999997</v>
      </c>
      <c r="D21" s="2">
        <v>83.5</v>
      </c>
      <c r="E21" s="2" t="s">
        <v>23</v>
      </c>
      <c r="F21" s="2" t="s">
        <v>45</v>
      </c>
      <c r="G21" s="2" t="s">
        <v>59</v>
      </c>
    </row>
    <row r="22" spans="1:7" s="2" customFormat="1" ht="15.5" x14ac:dyDescent="0.3">
      <c r="A22" s="2" t="s">
        <v>47</v>
      </c>
      <c r="B22" s="2" t="s">
        <v>22</v>
      </c>
      <c r="C22" s="8">
        <v>32.49</v>
      </c>
      <c r="D22" s="2">
        <v>83.5</v>
      </c>
      <c r="E22" s="2" t="s">
        <v>23</v>
      </c>
      <c r="F22" s="2" t="s">
        <v>45</v>
      </c>
      <c r="G22" s="2" t="s">
        <v>59</v>
      </c>
    </row>
    <row r="23" spans="1:7" s="2" customFormat="1" x14ac:dyDescent="0.3">
      <c r="A23" s="2" t="s">
        <v>48</v>
      </c>
      <c r="B23" s="2" t="s">
        <v>22</v>
      </c>
      <c r="C23" s="9">
        <v>31.54</v>
      </c>
      <c r="D23" s="2">
        <v>83.5</v>
      </c>
      <c r="E23" s="2" t="s">
        <v>23</v>
      </c>
      <c r="F23" s="2" t="s">
        <v>45</v>
      </c>
      <c r="G23" s="2" t="s">
        <v>58</v>
      </c>
    </row>
    <row r="24" spans="1:7" s="2" customFormat="1" x14ac:dyDescent="0.3">
      <c r="A24" s="2" t="s">
        <v>49</v>
      </c>
      <c r="B24" s="2" t="s">
        <v>22</v>
      </c>
      <c r="C24" s="2">
        <v>31.84</v>
      </c>
      <c r="D24" s="2">
        <v>83.5</v>
      </c>
      <c r="E24" s="2" t="s">
        <v>23</v>
      </c>
      <c r="F24" s="2" t="s">
        <v>45</v>
      </c>
      <c r="G24" s="2" t="s">
        <v>58</v>
      </c>
    </row>
    <row r="25" spans="1:7" s="2" customFormat="1" x14ac:dyDescent="0.3">
      <c r="A25" s="2" t="s">
        <v>50</v>
      </c>
      <c r="B25" s="2" t="s">
        <v>22</v>
      </c>
      <c r="C25" s="2">
        <v>31.19</v>
      </c>
      <c r="D25" s="2">
        <v>87.5</v>
      </c>
      <c r="E25" s="2" t="s">
        <v>23</v>
      </c>
      <c r="F25" s="2" t="s">
        <v>45</v>
      </c>
      <c r="G25" s="2" t="s">
        <v>57</v>
      </c>
    </row>
    <row r="26" spans="1:7" s="2" customFormat="1" x14ac:dyDescent="0.3">
      <c r="A26" s="2" t="s">
        <v>51</v>
      </c>
      <c r="B26" s="2" t="s">
        <v>22</v>
      </c>
      <c r="C26" s="2">
        <v>14.77</v>
      </c>
      <c r="D26" s="2">
        <v>87</v>
      </c>
      <c r="E26" s="2" t="s">
        <v>23</v>
      </c>
      <c r="F26" s="2" t="s">
        <v>60</v>
      </c>
      <c r="G26" s="2" t="s">
        <v>59</v>
      </c>
    </row>
    <row r="27" spans="1:7" s="2" customFormat="1" x14ac:dyDescent="0.3">
      <c r="A27" s="2" t="s">
        <v>52</v>
      </c>
      <c r="B27" s="2" t="s">
        <v>22</v>
      </c>
      <c r="C27" s="2">
        <v>14.88</v>
      </c>
      <c r="D27" s="2">
        <v>87</v>
      </c>
      <c r="E27" s="2" t="s">
        <v>23</v>
      </c>
      <c r="F27" s="2" t="s">
        <v>60</v>
      </c>
      <c r="G27" s="2" t="s">
        <v>59</v>
      </c>
    </row>
    <row r="28" spans="1:7" s="2" customFormat="1" x14ac:dyDescent="0.3">
      <c r="A28" s="2" t="s">
        <v>53</v>
      </c>
      <c r="B28" s="2" t="s">
        <v>22</v>
      </c>
      <c r="C28" s="2">
        <v>14.76</v>
      </c>
      <c r="D28" s="2">
        <v>87</v>
      </c>
      <c r="E28" s="2" t="s">
        <v>23</v>
      </c>
      <c r="F28" s="2" t="s">
        <v>60</v>
      </c>
      <c r="G28" s="2" t="s">
        <v>59</v>
      </c>
    </row>
    <row r="29" spans="1:7" s="2" customFormat="1" x14ac:dyDescent="0.3">
      <c r="A29" s="2" t="s">
        <v>54</v>
      </c>
      <c r="B29" s="2" t="s">
        <v>22</v>
      </c>
      <c r="C29" s="2">
        <v>14.79</v>
      </c>
      <c r="D29" s="2">
        <v>87</v>
      </c>
      <c r="E29" s="2" t="s">
        <v>23</v>
      </c>
      <c r="F29" s="2" t="s">
        <v>60</v>
      </c>
      <c r="G29" s="2" t="s">
        <v>58</v>
      </c>
    </row>
    <row r="30" spans="1:7" s="2" customFormat="1" x14ac:dyDescent="0.3">
      <c r="A30" s="2" t="s">
        <v>55</v>
      </c>
      <c r="B30" s="2" t="s">
        <v>22</v>
      </c>
      <c r="C30" s="2">
        <v>14.83</v>
      </c>
      <c r="D30" s="2">
        <v>87</v>
      </c>
      <c r="E30" s="2" t="s">
        <v>23</v>
      </c>
      <c r="F30" s="2" t="s">
        <v>60</v>
      </c>
      <c r="G30" s="2" t="s">
        <v>58</v>
      </c>
    </row>
    <row r="31" spans="1:7" s="2" customFormat="1" x14ac:dyDescent="0.3">
      <c r="A31" s="2" t="s">
        <v>56</v>
      </c>
      <c r="B31" s="2" t="s">
        <v>22</v>
      </c>
      <c r="C31" s="2">
        <v>14.86</v>
      </c>
      <c r="D31" s="2">
        <v>87</v>
      </c>
      <c r="E31" s="2" t="s">
        <v>23</v>
      </c>
      <c r="F31" s="2" t="s">
        <v>60</v>
      </c>
      <c r="G31" s="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D43E-0EA4-4077-A748-1B803B5C71DC}">
  <dimension ref="A1:E8"/>
  <sheetViews>
    <sheetView workbookViewId="0">
      <selection activeCell="E8" sqref="E8"/>
    </sheetView>
  </sheetViews>
  <sheetFormatPr defaultRowHeight="14" x14ac:dyDescent="0.3"/>
  <cols>
    <col min="5" max="5" width="13" bestFit="1" customWidth="1"/>
  </cols>
  <sheetData>
    <row r="1" spans="1:5" x14ac:dyDescent="0.3">
      <c r="A1" t="s">
        <v>58</v>
      </c>
      <c r="C1" t="s">
        <v>61</v>
      </c>
      <c r="D1" t="s">
        <v>65</v>
      </c>
      <c r="E1" s="10" t="s">
        <v>62</v>
      </c>
    </row>
    <row r="2" spans="1:5" x14ac:dyDescent="0.3">
      <c r="B2" t="s">
        <v>63</v>
      </c>
      <c r="C2">
        <v>996</v>
      </c>
      <c r="D2">
        <v>301</v>
      </c>
      <c r="E2" s="11">
        <f>TTEST(C2:C4,D2:D4,2,3)</f>
        <v>3.6146568781282146E-3</v>
      </c>
    </row>
    <row r="3" spans="1:5" x14ac:dyDescent="0.3">
      <c r="C3">
        <v>862</v>
      </c>
      <c r="D3">
        <v>278</v>
      </c>
    </row>
    <row r="4" spans="1:5" x14ac:dyDescent="0.3">
      <c r="C4">
        <v>831</v>
      </c>
      <c r="D4">
        <v>246</v>
      </c>
    </row>
    <row r="6" spans="1:5" x14ac:dyDescent="0.3">
      <c r="B6" t="s">
        <v>64</v>
      </c>
      <c r="C6">
        <v>812</v>
      </c>
      <c r="D6">
        <v>102</v>
      </c>
      <c r="E6">
        <f>_xlfn.T.TEST(C6:C8,D6:D8,2,3)</f>
        <v>1.0929392314295262E-3</v>
      </c>
    </row>
    <row r="7" spans="1:5" x14ac:dyDescent="0.3">
      <c r="C7">
        <v>779</v>
      </c>
      <c r="D7">
        <v>129</v>
      </c>
    </row>
    <row r="8" spans="1:5" x14ac:dyDescent="0.3">
      <c r="C8">
        <v>696</v>
      </c>
      <c r="D8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RAW DATA</vt:lpstr>
      <vt:lpstr>cell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2015-06-05T18:19:34Z</dcterms:created>
  <dcterms:modified xsi:type="dcterms:W3CDTF">2024-01-19T02:25:27Z</dcterms:modified>
</cp:coreProperties>
</file>