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Visualizaions/"/>
    </mc:Choice>
  </mc:AlternateContent>
  <xr:revisionPtr revIDLastSave="1" documentId="8_{74D18389-68D5-4F30-A10A-AC62ED50EA08}" xr6:coauthVersionLast="47" xr6:coauthVersionMax="47" xr10:uidLastSave="{FFA0EDED-50E2-4B69-AFEE-845ED98B570F}"/>
  <bookViews>
    <workbookView xWindow="-120" yWindow="-120" windowWidth="29040" windowHeight="15840" tabRatio="500" xr2:uid="{00000000-000D-0000-FFFF-FFFF00000000}"/>
  </bookViews>
  <sheets>
    <sheet name="Inflation Rates" sheetId="2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8" i="2" l="1"/>
  <c r="BK9" i="2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K54" i="2" s="1"/>
  <c r="BK55" i="2" s="1"/>
  <c r="BK56" i="2" s="1"/>
  <c r="BK57" i="2" s="1"/>
  <c r="BK58" i="2" s="1"/>
  <c r="BK59" i="2" s="1"/>
  <c r="BK60" i="2" s="1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F785" i="2"/>
</calcChain>
</file>

<file path=xl/sharedStrings.xml><?xml version="1.0" encoding="utf-8"?>
<sst xmlns="http://schemas.openxmlformats.org/spreadsheetml/2006/main" count="3979" uniqueCount="526">
  <si>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</si>
  <si>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</si>
  <si>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</si>
  <si>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</si>
  <si>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</si>
  <si>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</si>
  <si>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</si>
  <si>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</si>
  <si>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</si>
  <si>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</si>
  <si>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</si>
  <si>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</si>
  <si>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</si>
  <si>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</si>
  <si>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</si>
  <si>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</si>
  <si>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</si>
  <si>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</si>
  <si>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</si>
  <si>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</si>
  <si>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</si>
  <si>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</si>
  <si>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</si>
  <si>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</si>
  <si>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</si>
  <si>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</si>
  <si>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</si>
  <si>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</si>
  <si>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</si>
  <si>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</si>
  <si>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</si>
  <si>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</si>
  <si>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</si>
  <si>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</si>
  <si>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</si>
  <si>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</si>
  <si>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</si>
  <si>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</si>
  <si>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</si>
  <si>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</si>
  <si>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</si>
  <si>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</si>
  <si>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</si>
  <si>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</si>
  <si>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</si>
  <si>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</si>
  <si>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</si>
  <si>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</si>
  <si>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</si>
  <si>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</si>
  <si>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</si>
  <si>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</si>
  <si>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</si>
  <si>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</si>
  <si>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</si>
  <si>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</si>
  <si>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</si>
  <si>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</si>
  <si>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</si>
  <si>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</si>
  <si>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</si>
  <si>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</si>
  <si>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</si>
  <si>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</si>
  <si>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</si>
  <si>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</si>
  <si>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</si>
  <si>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</si>
  <si>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</si>
  <si>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</si>
  <si>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</si>
  <si>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</si>
  <si>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</si>
  <si>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</si>
  <si>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</si>
  <si>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</si>
  <si>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</si>
  <si>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</si>
  <si>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</si>
  <si>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</si>
  <si>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</si>
  <si>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</si>
  <si>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</si>
  <si>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</si>
  <si>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</si>
  <si>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</si>
  <si>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</si>
  <si>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</si>
  <si>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</si>
  <si>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</si>
  <si>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</si>
  <si>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</si>
  <si>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</si>
  <si>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</si>
  <si>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</si>
  <si>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</si>
  <si>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</si>
  <si>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</si>
  <si>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</si>
  <si>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</si>
  <si>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</si>
  <si>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</si>
  <si>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</si>
  <si>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</si>
  <si>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</si>
  <si>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</si>
  <si>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</si>
  <si>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</si>
  <si>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</si>
  <si>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</si>
  <si>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</si>
  <si>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</si>
  <si>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</si>
  <si>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</si>
  <si>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</si>
  <si>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</si>
  <si>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</si>
  <si>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</si>
  <si>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</si>
  <si>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</si>
  <si>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</si>
  <si>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</si>
  <si>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</si>
  <si>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</si>
  <si>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</si>
  <si>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</si>
  <si>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</si>
  <si>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</si>
  <si>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</si>
  <si>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</si>
  <si>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</si>
  <si>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</si>
  <si>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</si>
  <si>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</si>
  <si>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</si>
  <si>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</si>
  <si>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</si>
  <si>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</si>
  <si>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</si>
  <si>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</si>
  <si>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</si>
  <si>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</si>
  <si>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</si>
  <si>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</si>
  <si>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</si>
  <si>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</si>
  <si>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</si>
  <si>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</si>
  <si>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</si>
  <si>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</si>
  <si>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</si>
  <si>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</si>
  <si>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</si>
  <si>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</si>
  <si>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</si>
  <si>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</si>
  <si>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</si>
  <si>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</si>
  <si>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</si>
  <si>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</si>
  <si>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</si>
  <si>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</si>
  <si>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</si>
  <si>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</si>
  <si>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</si>
  <si>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</si>
  <si>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</si>
  <si>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</si>
  <si>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</si>
  <si>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</si>
  <si>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</si>
  <si>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</si>
  <si>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</si>
  <si>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</si>
  <si>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</si>
  <si>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</si>
  <si>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</si>
  <si>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</si>
  <si>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</si>
  <si>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</si>
  <si>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</si>
  <si>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</si>
  <si>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</si>
  <si>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</si>
  <si>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</si>
  <si>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</si>
  <si>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</si>
  <si>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</si>
  <si>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</si>
  <si>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</si>
  <si>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</si>
  <si>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</si>
  <si>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</si>
  <si>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</si>
  <si>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</si>
  <si>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</si>
  <si>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</si>
  <si>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</si>
  <si>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</si>
  <si>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</si>
  <si>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</si>
  <si>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</si>
  <si>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</si>
  <si>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</si>
  <si>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</si>
  <si>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</si>
  <si>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</si>
  <si>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</si>
  <si>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</si>
  <si>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</si>
  <si>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</si>
  <si>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</si>
  <si>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</si>
  <si>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</si>
  <si>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</si>
  <si>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</si>
  <si>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</si>
  <si>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</si>
  <si>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</si>
  <si>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</si>
  <si>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</si>
  <si>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</si>
  <si>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</si>
  <si>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</si>
  <si>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</si>
  <si>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</si>
  <si>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</si>
  <si>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</si>
  <si>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</si>
  <si>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</si>
  <si>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</si>
  <si>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</si>
  <si>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</si>
  <si>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</si>
  <si>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</si>
  <si>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</si>
  <si>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</si>
  <si>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</si>
  <si>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</si>
  <si>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</si>
  <si>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</si>
  <si>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</si>
  <si>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</si>
  <si>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</si>
  <si>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</si>
  <si>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</si>
  <si>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</si>
  <si>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</si>
  <si>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</si>
  <si>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</si>
  <si>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</si>
  <si>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</si>
  <si>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</si>
  <si>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</si>
  <si>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</si>
  <si>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</si>
  <si>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</si>
  <si>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</si>
  <si>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</si>
  <si>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</si>
  <si>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</si>
  <si>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</si>
  <si>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</si>
  <si>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</si>
  <si>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</si>
  <si>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</si>
  <si>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</si>
  <si>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</si>
  <si>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</si>
  <si>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</si>
  <si>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</si>
  <si>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</si>
  <si>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</si>
  <si>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</si>
  <si>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</si>
  <si>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</si>
  <si>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</si>
  <si>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</si>
  <si>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</si>
  <si>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</si>
  <si>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</si>
  <si>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</si>
  <si>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</si>
  <si>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</si>
  <si>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</si>
  <si>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</si>
  <si>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</si>
  <si>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</si>
  <si>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</si>
  <si>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</si>
  <si>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</si>
  <si>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</si>
  <si>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</si>
  <si>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</si>
  <si>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</si>
  <si>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</si>
  <si>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</si>
  <si>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</si>
  <si>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</si>
  <si>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</si>
  <si>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</si>
  <si>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</si>
  <si>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</si>
  <si>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</si>
  <si>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</si>
  <si>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</si>
  <si>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</si>
  <si>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</si>
  <si>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</si>
  <si>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</si>
  <si>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</si>
  <si>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</si>
  <si>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</si>
  <si>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</si>
  <si>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</si>
  <si>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</si>
  <si>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</si>
  <si>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</si>
  <si>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</si>
  <si>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</si>
  <si>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</si>
  <si>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</si>
  <si>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</si>
  <si>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</si>
  <si>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</si>
  <si>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</si>
  <si>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</si>
  <si>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</si>
  <si>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</si>
  <si>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</si>
  <si>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</si>
  <si>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</si>
  <si>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</si>
  <si>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</si>
  <si>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</si>
  <si>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</si>
  <si>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</si>
  <si>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</si>
  <si>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</si>
  <si>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</si>
  <si>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</si>
  <si>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</si>
  <si>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</si>
  <si>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</si>
  <si>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</si>
  <si>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</si>
  <si>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</si>
  <si>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</si>
  <si>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</si>
  <si>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</si>
  <si>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</si>
  <si>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</si>
  <si>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</si>
  <si>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</si>
  <si>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</si>
  <si>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</si>
  <si>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</si>
  <si>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</si>
  <si>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</si>
  <si>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</si>
  <si>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</si>
  <si>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</si>
  <si>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</si>
  <si>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</si>
  <si>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</si>
  <si>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</si>
  <si>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</si>
  <si>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</si>
  <si>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</si>
  <si>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</si>
  <si>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</si>
  <si>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</si>
  <si>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</si>
  <si>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</si>
  <si>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</si>
  <si>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</si>
  <si>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</si>
  <si>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</si>
  <si>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</si>
  <si>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</si>
  <si>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</si>
  <si>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</si>
  <si>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</si>
  <si>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</si>
  <si>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</si>
  <si>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</si>
  <si>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</si>
  <si>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</si>
  <si>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</si>
  <si>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</si>
  <si>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</si>
  <si>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</si>
  <si>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</si>
  <si>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</si>
  <si>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</si>
  <si>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</si>
  <si>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</si>
  <si>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</si>
  <si>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</si>
  <si>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</si>
  <si>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</si>
  <si>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</si>
  <si>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</si>
  <si>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</si>
  <si>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</si>
  <si>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</si>
  <si>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</si>
  <si>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</si>
  <si>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</si>
  <si>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</si>
  <si>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</si>
  <si>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</si>
  <si>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</si>
  <si>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</si>
  <si>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</si>
  <si>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</si>
  <si>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</si>
  <si>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</si>
  <si>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</si>
  <si>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</si>
  <si>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</si>
  <si>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</si>
  <si>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</si>
  <si>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</si>
  <si>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</si>
  <si>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</si>
  <si>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</si>
  <si>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</si>
  <si>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</si>
  <si>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</si>
  <si>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</si>
  <si>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</si>
  <si>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</si>
  <si>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</si>
  <si>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</si>
  <si>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</si>
  <si>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</si>
  <si>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</si>
  <si>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</si>
  <si>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</si>
  <si>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</si>
  <si>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</si>
  <si>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</si>
  <si>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</si>
  <si>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</si>
  <si>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</si>
  <si>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</si>
  <si>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</si>
  <si>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</si>
  <si>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</si>
  <si>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</si>
  <si>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</si>
  <si>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</si>
  <si>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</si>
  <si>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</si>
  <si>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</si>
  <si>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</si>
  <si>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</si>
  <si>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</si>
  <si>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</si>
  <si>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</si>
  <si>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</si>
  <si>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</si>
  <si>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</si>
  <si>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</si>
  <si>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</si>
  <si>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</si>
  <si>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</si>
  <si>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</si>
  <si>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</si>
  <si>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</si>
  <si>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</si>
  <si>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</si>
  <si>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</si>
  <si>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</si>
  <si>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</si>
  <si>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</si>
  <si>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</si>
  <si>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</si>
  <si>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</si>
  <si>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</si>
  <si>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</si>
  <si>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</si>
  <si>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</si>
  <si>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</si>
  <si>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</si>
  <si>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</si>
  <si>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</si>
  <si>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</si>
  <si>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</si>
  <si>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</si>
  <si>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</si>
  <si>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</si>
  <si>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</si>
  <si>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</si>
  <si>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</si>
  <si>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</si>
  <si>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</si>
  <si>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</si>
  <si>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</si>
  <si>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</si>
  <si>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</si>
  <si>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</si>
  <si>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</si>
  <si>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</si>
  <si>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</si>
  <si>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</si>
  <si>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</si>
  <si>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</si>
  <si>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</si>
  <si>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</si>
  <si>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</si>
  <si>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</si>
  <si>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</si>
  <si>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</si>
  <si>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</si>
  <si>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</si>
  <si>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</si>
  <si>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</si>
  <si>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</si>
  <si>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</si>
  <si>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This chart makes me say - what happened in 2018? Where in the world are these high numbers coming from?</t>
  </si>
  <si>
    <t>If we go and look at it? - we see Venezula, Argentina, Sudan, Iran, Congo. All countries that have seen economic and troubling times</t>
  </si>
  <si>
    <t>So with visualizing it we can see it clearly what is happening and why it looks like that.</t>
  </si>
  <si>
    <t>Create a Visualization to show the average inflation rates each year across the world. (Use a line chart)</t>
  </si>
  <si>
    <t>Dig into the highest inflation rate period and determine what caused the high rates during that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</si>
</sst>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3" borderId="1" xfId="0" applyFont="1" applyFill="1" applyBorder="1"/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Inflation Rates 1970-2022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6708333333333336"/>
          <c:w val="0.89019685039370078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Rates'!$BK$8:$BK$60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'Inflation Rates'!$BL$8:$BL$60</c:f>
              <c:numCache>
                <c:formatCode>General</c:formatCode>
                <c:ptCount val="53"/>
                <c:pt idx="0">
                  <c:v>5.8678542712251165</c:v>
                </c:pt>
                <c:pt idx="1">
                  <c:v>6.0571728971962626</c:v>
                </c:pt>
                <c:pt idx="2">
                  <c:v>7.7057209302325642</c:v>
                </c:pt>
                <c:pt idx="3">
                  <c:v>14.538465116279072</c:v>
                </c:pt>
                <c:pt idx="4">
                  <c:v>24.174101382488512</c:v>
                </c:pt>
                <c:pt idx="5">
                  <c:v>16.539423963133636</c:v>
                </c:pt>
                <c:pt idx="6">
                  <c:v>15.472046511627903</c:v>
                </c:pt>
                <c:pt idx="7">
                  <c:v>15.123021077283367</c:v>
                </c:pt>
                <c:pt idx="8">
                  <c:v>12.062359813084111</c:v>
                </c:pt>
                <c:pt idx="9">
                  <c:v>16.387640186915874</c:v>
                </c:pt>
                <c:pt idx="10">
                  <c:v>21.150554272517304</c:v>
                </c:pt>
                <c:pt idx="11">
                  <c:v>17.929866962305983</c:v>
                </c:pt>
                <c:pt idx="12">
                  <c:v>16.547838427947603</c:v>
                </c:pt>
                <c:pt idx="13">
                  <c:v>19.876616379310324</c:v>
                </c:pt>
                <c:pt idx="14">
                  <c:v>28.798574468085121</c:v>
                </c:pt>
                <c:pt idx="15">
                  <c:v>119.6133690987125</c:v>
                </c:pt>
                <c:pt idx="16">
                  <c:v>20.65517894736842</c:v>
                </c:pt>
                <c:pt idx="17">
                  <c:v>48.666535269709577</c:v>
                </c:pt>
                <c:pt idx="18">
                  <c:v>36.240865979381482</c:v>
                </c:pt>
                <c:pt idx="19">
                  <c:v>96.492049689440933</c:v>
                </c:pt>
                <c:pt idx="20">
                  <c:v>123.86503067484668</c:v>
                </c:pt>
                <c:pt idx="21">
                  <c:v>45.13155818540438</c:v>
                </c:pt>
                <c:pt idx="22">
                  <c:v>108.38314065510593</c:v>
                </c:pt>
                <c:pt idx="23">
                  <c:v>169.80841417910446</c:v>
                </c:pt>
                <c:pt idx="24">
                  <c:v>186.72820652173931</c:v>
                </c:pt>
                <c:pt idx="25">
                  <c:v>45.001949910554551</c:v>
                </c:pt>
                <c:pt idx="26">
                  <c:v>25.327438596491227</c:v>
                </c:pt>
                <c:pt idx="27">
                  <c:v>18.832713043478279</c:v>
                </c:pt>
                <c:pt idx="28">
                  <c:v>8.6791438356164328</c:v>
                </c:pt>
                <c:pt idx="29">
                  <c:v>9.8412859560067645</c:v>
                </c:pt>
                <c:pt idx="30">
                  <c:v>10.657097315436241</c:v>
                </c:pt>
                <c:pt idx="31">
                  <c:v>7.3762622950819559</c:v>
                </c:pt>
                <c:pt idx="32">
                  <c:v>5.9331199999999944</c:v>
                </c:pt>
                <c:pt idx="33">
                  <c:v>6.6174244833068459</c:v>
                </c:pt>
                <c:pt idx="34">
                  <c:v>7.1787381703469952</c:v>
                </c:pt>
                <c:pt idx="35">
                  <c:v>6.5488080495355963</c:v>
                </c:pt>
                <c:pt idx="36">
                  <c:v>8.282647503782151</c:v>
                </c:pt>
                <c:pt idx="37">
                  <c:v>17.439880774962759</c:v>
                </c:pt>
                <c:pt idx="38">
                  <c:v>22.071544117647047</c:v>
                </c:pt>
                <c:pt idx="39">
                  <c:v>3.3300437317784239</c:v>
                </c:pt>
                <c:pt idx="40">
                  <c:v>4.9748484848484846</c:v>
                </c:pt>
                <c:pt idx="41">
                  <c:v>6.827685589519648</c:v>
                </c:pt>
                <c:pt idx="42">
                  <c:v>5.2676592579683943</c:v>
                </c:pt>
                <c:pt idx="43">
                  <c:v>3.990969655226575</c:v>
                </c:pt>
                <c:pt idx="44">
                  <c:v>3.5756882751130763</c:v>
                </c:pt>
                <c:pt idx="45">
                  <c:v>3.5703860700612253</c:v>
                </c:pt>
                <c:pt idx="46">
                  <c:v>5.0923164236018792</c:v>
                </c:pt>
                <c:pt idx="47">
                  <c:v>7.2634282071818106</c:v>
                </c:pt>
                <c:pt idx="48">
                  <c:v>503.42854409769336</c:v>
                </c:pt>
                <c:pt idx="49">
                  <c:v>80.269581043955924</c:v>
                </c:pt>
                <c:pt idx="50">
                  <c:v>36.131405252963894</c:v>
                </c:pt>
                <c:pt idx="51">
                  <c:v>16.324631728045325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5-439F-84DD-E6729908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32639"/>
        <c:axId val="386803391"/>
      </c:lineChart>
      <c:catAx>
        <c:axId val="126453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3391"/>
        <c:crosses val="autoZero"/>
        <c:auto val="1"/>
        <c:lblAlgn val="ctr"/>
        <c:lblOffset val="100"/>
        <c:noMultiLvlLbl val="0"/>
      </c:catAx>
      <c:valAx>
        <c:axId val="386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</a:t>
                </a:r>
                <a:r>
                  <a:rPr lang="en-US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835024</xdr:colOff>
      <xdr:row>6</xdr:row>
      <xdr:rowOff>174624</xdr:rowOff>
    </xdr:from>
    <xdr:to>
      <xdr:col>70</xdr:col>
      <xdr:colOff>463549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C1610-7E19-737D-856C-6EFA4D7B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sans-my.sharepoint.com/personal/the_isans_ca/Documents/the-Personal/20240509data/Excel/Visualizaions/6.%20Visualization%20Challenge%20-%20Inflation%20Rates.xlsx" TargetMode="External"/><Relationship Id="rId1" Type="http://schemas.openxmlformats.org/officeDocument/2006/relationships/externalLinkPath" Target="6.%20Visualization%20Challenge%20-%20Inflation%20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tion Rate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G785" totalsRowCount="1">
  <autoFilter ref="A1:BG784" xr:uid="{55CEF614-D222-41C2-B367-1D94ADAA75B0}"/>
  <sortState xmlns:xlrd2="http://schemas.microsoft.com/office/spreadsheetml/2017/richdata2" ref="A2:BG784">
    <sortCondition descending="1" ref="BB1:BB784"/>
  </sortState>
  <tableColumns count="59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AVERAGE(Table1[1970])</totalsRowFormula>
    </tableColumn>
    <tableColumn id="7" xr3:uid="{0DEBDFA0-0E98-458C-B01C-9A896EFB380F}" name="1971" totalsRowFunction="custom">
      <totalsRowFormula>AVERAGE(Table1[1971])</totalsRowFormula>
    </tableColumn>
    <tableColumn id="8" xr3:uid="{EAE7B07C-6AC6-45C2-B9D9-C148DFBA0BEC}" name="1972" totalsRowFunction="custom">
      <totalsRowFormula>AVERAGE(Table1[1972])</totalsRowFormula>
    </tableColumn>
    <tableColumn id="9" xr3:uid="{99D23ACD-2279-4A41-B981-D2512DF9B8D4}" name="1973" totalsRowFunction="custom">
      <totalsRowFormula>AVERAGE(Table1[1973])</totalsRowFormula>
    </tableColumn>
    <tableColumn id="10" xr3:uid="{206F962F-3BA9-49FA-8B11-D5D4CBDBD512}" name="1974" totalsRowFunction="custom">
      <totalsRowFormula>AVERAGE(Table1[1974])</totalsRowFormula>
    </tableColumn>
    <tableColumn id="11" xr3:uid="{B31F6F1E-5031-4E37-89CC-9FE8FF5CB7C3}" name="1975" totalsRowFunction="custom">
      <totalsRowFormula>AVERAGE(Table1[1975])</totalsRowFormula>
    </tableColumn>
    <tableColumn id="12" xr3:uid="{9F9C2851-6909-478E-85C9-7249DF7EF863}" name="1976" totalsRowFunction="custom">
      <totalsRowFormula>AVERAGE(Table1[1976])</totalsRowFormula>
    </tableColumn>
    <tableColumn id="13" xr3:uid="{B55AB681-427B-4651-AF4C-3CBD2510CF14}" name="1977" totalsRowFunction="custom">
      <totalsRowFormula>AVERAGE(Table1[1977])</totalsRowFormula>
    </tableColumn>
    <tableColumn id="14" xr3:uid="{6D2C15D2-A040-47DD-9D62-877995CE3415}" name="1978" totalsRowFunction="custom">
      <totalsRowFormula>AVERAGE(Table1[1978])</totalsRowFormula>
    </tableColumn>
    <tableColumn id="15" xr3:uid="{D466AC05-B892-460D-B5EF-2C56573EB972}" name="1979" totalsRowFunction="custom">
      <totalsRowFormula>AVERAGE(Table1[1979])</totalsRowFormula>
    </tableColumn>
    <tableColumn id="16" xr3:uid="{E53E7E3F-6D8A-4521-86F1-E8A35D5EB89F}" name="1980" totalsRowFunction="custom">
      <totalsRowFormula>AVERAGE(Table1[1980])</totalsRowFormula>
    </tableColumn>
    <tableColumn id="17" xr3:uid="{693CA842-4C31-47DA-9029-48174583EEDB}" name="1981" totalsRowFunction="custom">
      <totalsRowFormula>AVERAGE(Table1[1981])</totalsRowFormula>
    </tableColumn>
    <tableColumn id="18" xr3:uid="{4EE28E51-D446-4E21-AD0D-D6E7CFD29153}" name="1982" totalsRowFunction="custom">
      <totalsRowFormula>AVERAGE(Table1[1982])</totalsRowFormula>
    </tableColumn>
    <tableColumn id="19" xr3:uid="{96998990-294E-48E2-AA37-88EAD6A65B67}" name="1983" totalsRowFunction="custom">
      <totalsRowFormula>AVERAGE(Table1[1983])</totalsRowFormula>
    </tableColumn>
    <tableColumn id="20" xr3:uid="{1317FFFB-A84F-4E83-A2C4-F9347AEA45C8}" name="1984" totalsRowFunction="custom">
      <totalsRowFormula>AVERAGE(Table1[1984])</totalsRowFormula>
    </tableColumn>
    <tableColumn id="21" xr3:uid="{6610715D-350F-41DA-B417-54C3EDE6F010}" name="1985" totalsRowFunction="custom">
      <totalsRowFormula>AVERAGE(Table1[1985])</totalsRowFormula>
    </tableColumn>
    <tableColumn id="22" xr3:uid="{B79BB1C2-E043-4192-AB88-663B0B2D42FB}" name="1986" totalsRowFunction="custom">
      <totalsRowFormula>AVERAGE(Table1[1986])</totalsRowFormula>
    </tableColumn>
    <tableColumn id="23" xr3:uid="{FB1C4AAF-89E6-4B88-B2E3-56950BAE4FB1}" name="1987" totalsRowFunction="custom">
      <totalsRowFormula>AVERAGE(Table1[1987])</totalsRowFormula>
    </tableColumn>
    <tableColumn id="24" xr3:uid="{24F965B5-C804-431D-A913-43D224A5645D}" name="1988" totalsRowFunction="custom">
      <totalsRowFormula>AVERAGE(Table1[1988])</totalsRowFormula>
    </tableColumn>
    <tableColumn id="25" xr3:uid="{91701C96-4C10-4269-9065-A706301712ED}" name="1989" totalsRowFunction="custom">
      <totalsRowFormula>AVERAGE(Table1[1989])</totalsRowFormula>
    </tableColumn>
    <tableColumn id="26" xr3:uid="{77F630B8-5DDF-4022-A38C-2A912B1BC5EB}" name="1990" totalsRowFunction="custom">
      <totalsRowFormula>AVERAGE(Table1[1990])</totalsRowFormula>
    </tableColumn>
    <tableColumn id="27" xr3:uid="{799F76CD-AEDA-4BF5-AF55-6DA2693DB534}" name="1991" totalsRowFunction="custom">
      <totalsRowFormula>AVERAGE(Table1[1991])</totalsRowFormula>
    </tableColumn>
    <tableColumn id="28" xr3:uid="{CB1CA5F4-7766-4FD1-9B4C-39E8C1D2B9E7}" name="1992" totalsRowFunction="custom">
      <totalsRowFormula>AVERAGE(Table1[1992])</totalsRowFormula>
    </tableColumn>
    <tableColumn id="29" xr3:uid="{54797EA5-85FB-4527-9055-04E502C39E2F}" name="1993" totalsRowFunction="custom">
      <totalsRowFormula>AVERAGE(Table1[1993])</totalsRowFormula>
    </tableColumn>
    <tableColumn id="30" xr3:uid="{1E466B6F-85E5-4E0B-85D1-A06B9331B3EE}" name="1994" totalsRowFunction="custom">
      <totalsRowFormula>AVERAGE(Table1[1994])</totalsRowFormula>
    </tableColumn>
    <tableColumn id="31" xr3:uid="{ECB87A6A-BA01-4E85-A19A-C74ACD462F0A}" name="1995" totalsRowFunction="custom">
      <totalsRowFormula>AVERAGE(Table1[1995])</totalsRowFormula>
    </tableColumn>
    <tableColumn id="32" xr3:uid="{AC9C2E46-EC3B-42D2-829D-AAD518B6CA67}" name="1996" totalsRowFunction="custom">
      <totalsRowFormula>AVERAGE(Table1[1996])</totalsRowFormula>
    </tableColumn>
    <tableColumn id="33" xr3:uid="{12F61E17-A40B-4A78-93DF-8FA9E24B53A1}" name="1997" totalsRowFunction="custom">
      <totalsRowFormula>AVERAGE(Table1[1997])</totalsRowFormula>
    </tableColumn>
    <tableColumn id="34" xr3:uid="{AB0CD460-BB32-4FD2-BEFA-A79D20631797}" name="1998" totalsRowFunction="custom">
      <totalsRowFormula>AVERAGE(Table1[1998])</totalsRowFormula>
    </tableColumn>
    <tableColumn id="35" xr3:uid="{9E2BFC75-92AF-4881-ABF3-1574EA8A62AE}" name="1999" totalsRowFunction="custom">
      <totalsRowFormula>AVERAGE(Table1[1999])</totalsRowFormula>
    </tableColumn>
    <tableColumn id="36" xr3:uid="{5DCE077C-8B08-4566-A91D-D4DE3C128657}" name="2000" totalsRowFunction="custom">
      <totalsRowFormula>AVERAGE(Table1[2000])</totalsRowFormula>
    </tableColumn>
    <tableColumn id="37" xr3:uid="{BBA17782-CA43-4BA8-ADFF-7E9B5CF035E4}" name="2001" totalsRowFunction="custom">
      <totalsRowFormula>AVERAGE(Table1[2001])</totalsRowFormula>
    </tableColumn>
    <tableColumn id="38" xr3:uid="{F3E76288-6F2A-4434-9645-CE01169CBAA7}" name="2002" totalsRowFunction="custom">
      <totalsRowFormula>AVERAGE(Table1[2002])</totalsRowFormula>
    </tableColumn>
    <tableColumn id="39" xr3:uid="{A4247675-7E1C-4831-8378-B0870BA24E0F}" name="2003" totalsRowFunction="custom">
      <totalsRowFormula>AVERAGE(Table1[2003])</totalsRowFormula>
    </tableColumn>
    <tableColumn id="40" xr3:uid="{5F80DBF5-4F76-4348-8D14-D2D93584266F}" name="2004" totalsRowFunction="custom">
      <totalsRowFormula>AVERAGE(Table1[2004])</totalsRowFormula>
    </tableColumn>
    <tableColumn id="41" xr3:uid="{9F7D2D73-B0D9-49D2-BD7F-45CA7AB0AADF}" name="2005" totalsRowFunction="custom">
      <totalsRowFormula>AVERAGE(Table1[2005])</totalsRowFormula>
    </tableColumn>
    <tableColumn id="42" xr3:uid="{6841A9C4-0DDA-448F-BBC2-A964549B884D}" name="2006" totalsRowFunction="custom">
      <totalsRowFormula>AVERAGE(Table1[2006])</totalsRowFormula>
    </tableColumn>
    <tableColumn id="43" xr3:uid="{85AB48FD-E414-461E-A433-30988DE4B5BD}" name="2007" totalsRowFunction="custom">
      <totalsRowFormula>AVERAGE(Table1[2007])</totalsRowFormula>
    </tableColumn>
    <tableColumn id="44" xr3:uid="{A817B3B7-CC32-4C2A-BD27-362A4BD4A5AA}" name="2008" totalsRowFunction="custom">
      <totalsRowFormula>AVERAGE(Table1[2008])</totalsRowFormula>
    </tableColumn>
    <tableColumn id="45" xr3:uid="{3BCF296A-3659-4E5A-8915-362F74521895}" name="2009" totalsRowFunction="custom">
      <totalsRowFormula>AVERAGE(Table1[2009])</totalsRowFormula>
    </tableColumn>
    <tableColumn id="46" xr3:uid="{5A01FC4C-E3A7-45E0-AB4F-EA170C3FBF7A}" name="2010" totalsRowFunction="custom">
      <totalsRowFormula>AVERAGE(Table1[2010])</totalsRowFormula>
    </tableColumn>
    <tableColumn id="47" xr3:uid="{EDA9D942-FF3C-4D55-9743-F46273E4D404}" name="2011" totalsRowFunction="custom">
      <totalsRowFormula>AVERAGE(Table1[2011])</totalsRowFormula>
    </tableColumn>
    <tableColumn id="48" xr3:uid="{C260C3CB-DB5C-4381-BEE4-0A6BE23AEC9E}" name="2012" totalsRowFunction="custom">
      <totalsRowFormula>AVERAGE(Table1[2012])</totalsRowFormula>
    </tableColumn>
    <tableColumn id="49" xr3:uid="{888D1685-936E-4D55-8CC9-B7217377805D}" name="2013" totalsRowFunction="custom">
      <totalsRowFormula>AVERAGE(Table1[2013])</totalsRowFormula>
    </tableColumn>
    <tableColumn id="50" xr3:uid="{3DE11292-A74D-4A8B-BA5F-7B67A4307616}" name="2014" totalsRowFunction="custom">
      <totalsRowFormula>AVERAGE(Table1[2014])</totalsRowFormula>
    </tableColumn>
    <tableColumn id="51" xr3:uid="{092DA167-C59A-44E6-BE6C-4186393C43D1}" name="2015" totalsRowFunction="custom">
      <totalsRowFormula>AVERAGE(Table1[2015])</totalsRowFormula>
    </tableColumn>
    <tableColumn id="52" xr3:uid="{955A9443-3F51-4D68-8A67-B4728685A4E8}" name="2016" totalsRowFunction="custom">
      <totalsRowFormula>AVERAGE(Table1[2016])</totalsRowFormula>
    </tableColumn>
    <tableColumn id="53" xr3:uid="{ECDFAAEA-45FF-4BF0-B388-99AF4F0A2396}" name="2017" totalsRowFunction="custom">
      <totalsRowFormula>AVERAGE(Table1[2017])</totalsRowFormula>
    </tableColumn>
    <tableColumn id="54" xr3:uid="{BAE98BE7-2A2B-460A-922C-FF6DEEB33D1E}" name="2018" totalsRowFunction="custom">
      <totalsRowFormula>AVERAGE(Table1[2018])</totalsRowFormula>
    </tableColumn>
    <tableColumn id="55" xr3:uid="{392CBECA-4741-4599-9A0F-F2E6162B281E}" name="2019" totalsRowFunction="custom">
      <totalsRowFormula>AVERAGE(Table1[2019])</totalsRowFormula>
    </tableColumn>
    <tableColumn id="56" xr3:uid="{AA5ADC8F-3AE7-46E6-A21E-13425442505C}" name="2020" totalsRowFunction="custom">
      <totalsRowFormula>AVERAGE(Table1[2020])</totalsRowFormula>
    </tableColumn>
    <tableColumn id="57" xr3:uid="{41EB8B01-2C55-4728-B665-6FA1FC1A14F2}" name="2021" totalsRowFunction="custom">
      <totalsRowFormula>AVERAGE(Table1[2021])</totalsRowFormula>
    </tableColumn>
    <tableColumn id="58" xr3:uid="{58B421B3-DA8A-4321-9CB0-3007D430C8A4}" name="2022" totalsRowFunction="custom">
      <totalsRowFormula>AVERAGE(Table1[2022])</totalsRowFormula>
    </tableColumn>
    <tableColumn id="59" xr3:uid="{A3095E63-F67B-4667-9F5F-3BA727A305B1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N785"/>
  <sheetViews>
    <sheetView tabSelected="1" topLeftCell="BH1" workbookViewId="0">
      <selection activeCell="BJ9" sqref="BJ9"/>
    </sheetView>
  </sheetViews>
  <sheetFormatPr defaultColWidth="18.7109375" defaultRowHeight="15" x14ac:dyDescent="0.25"/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12</v>
      </c>
      <c r="BJ1" s="2" t="s">
        <v>524</v>
      </c>
      <c r="BK1" s="2"/>
      <c r="BL1" s="2"/>
      <c r="BM1" s="2"/>
      <c r="BN1" s="2"/>
    </row>
    <row r="2" spans="1:66" x14ac:dyDescent="0.25">
      <c r="A2" t="s">
        <v>379</v>
      </c>
      <c r="B2">
        <v>299</v>
      </c>
      <c r="C2" t="s">
        <v>380</v>
      </c>
      <c r="D2" t="s">
        <v>15</v>
      </c>
      <c r="E2" t="s">
        <v>462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G2" t="s">
        <v>463</v>
      </c>
      <c r="BJ2" s="2" t="s">
        <v>525</v>
      </c>
      <c r="BK2" s="2"/>
      <c r="BL2" s="2"/>
      <c r="BM2" s="2"/>
      <c r="BN2" s="2"/>
    </row>
    <row r="3" spans="1:66" x14ac:dyDescent="0.25">
      <c r="A3" t="s">
        <v>379</v>
      </c>
      <c r="B3">
        <v>299</v>
      </c>
      <c r="C3" t="s">
        <v>380</v>
      </c>
      <c r="D3" t="s">
        <v>15</v>
      </c>
      <c r="E3" t="s">
        <v>416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  <c r="BG3" t="s">
        <v>419</v>
      </c>
    </row>
    <row r="4" spans="1:66" x14ac:dyDescent="0.25">
      <c r="A4" t="s">
        <v>379</v>
      </c>
      <c r="B4">
        <v>299</v>
      </c>
      <c r="C4" t="s">
        <v>380</v>
      </c>
      <c r="D4" t="s">
        <v>15</v>
      </c>
      <c r="E4" t="s">
        <v>16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  <c r="BG4" t="s">
        <v>17</v>
      </c>
    </row>
    <row r="5" spans="1:66" x14ac:dyDescent="0.25">
      <c r="A5" t="s">
        <v>379</v>
      </c>
      <c r="B5">
        <v>299</v>
      </c>
      <c r="C5" t="s">
        <v>380</v>
      </c>
      <c r="D5" t="s">
        <v>15</v>
      </c>
      <c r="E5" t="s">
        <v>425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  <c r="BG5" t="s">
        <v>426</v>
      </c>
    </row>
    <row r="6" spans="1:66" x14ac:dyDescent="0.25">
      <c r="A6" t="s">
        <v>327</v>
      </c>
      <c r="B6">
        <v>733</v>
      </c>
      <c r="C6" t="s">
        <v>328</v>
      </c>
      <c r="D6" t="s">
        <v>15</v>
      </c>
      <c r="E6" t="s">
        <v>16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  <c r="BG6" t="s">
        <v>17</v>
      </c>
    </row>
    <row r="7" spans="1:66" ht="15.75" thickBot="1" x14ac:dyDescent="0.3">
      <c r="A7" t="s">
        <v>312</v>
      </c>
      <c r="B7">
        <v>732</v>
      </c>
      <c r="C7" t="s">
        <v>313</v>
      </c>
      <c r="D7" t="s">
        <v>15</v>
      </c>
      <c r="E7" t="s">
        <v>16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G7" t="s">
        <v>17</v>
      </c>
    </row>
    <row r="8" spans="1:66" ht="16.5" thickTop="1" thickBot="1" x14ac:dyDescent="0.3">
      <c r="A8" t="s">
        <v>312</v>
      </c>
      <c r="B8">
        <v>732</v>
      </c>
      <c r="C8" t="s">
        <v>313</v>
      </c>
      <c r="D8" t="s">
        <v>15</v>
      </c>
      <c r="E8" t="s">
        <v>441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G8" t="s">
        <v>442</v>
      </c>
      <c r="BJ8" s="1" t="b">
        <f>'[1]Inflation Rates'!$BJ$5=AVERAGE(Table1[1970])</f>
        <v>0</v>
      </c>
      <c r="BK8">
        <v>1970</v>
      </c>
      <c r="BL8">
        <v>5.8678542712251165</v>
      </c>
    </row>
    <row r="9" spans="1:66" ht="16.5" thickTop="1" thickBot="1" x14ac:dyDescent="0.3">
      <c r="A9" t="s">
        <v>26</v>
      </c>
      <c r="B9">
        <v>213</v>
      </c>
      <c r="C9" t="s">
        <v>27</v>
      </c>
      <c r="D9" t="s">
        <v>15</v>
      </c>
      <c r="E9" t="s">
        <v>416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G9" t="s">
        <v>419</v>
      </c>
      <c r="BJ9" s="1">
        <f>AVERAGE(Table1[1971])</f>
        <v>6.0571728971962653</v>
      </c>
      <c r="BK9">
        <f>BK8+1</f>
        <v>1971</v>
      </c>
      <c r="BL9">
        <v>6.0571728971962626</v>
      </c>
    </row>
    <row r="10" spans="1:66" ht="16.5" thickTop="1" thickBot="1" x14ac:dyDescent="0.3">
      <c r="A10" t="s">
        <v>26</v>
      </c>
      <c r="B10">
        <v>213</v>
      </c>
      <c r="C10" t="s">
        <v>27</v>
      </c>
      <c r="D10" t="s">
        <v>15</v>
      </c>
      <c r="E10" t="s">
        <v>462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G10" t="s">
        <v>463</v>
      </c>
      <c r="BJ10" s="1">
        <f>AVERAGE(Table1[1972])</f>
        <v>7.7057209302325669</v>
      </c>
      <c r="BK10">
        <f t="shared" ref="BK10:BK60" si="0">BK9+1</f>
        <v>1972</v>
      </c>
      <c r="BL10">
        <v>7.7057209302325642</v>
      </c>
    </row>
    <row r="11" spans="1:66" ht="16.5" thickTop="1" thickBot="1" x14ac:dyDescent="0.3">
      <c r="A11" t="s">
        <v>26</v>
      </c>
      <c r="B11">
        <v>213</v>
      </c>
      <c r="C11" t="s">
        <v>27</v>
      </c>
      <c r="D11" t="s">
        <v>15</v>
      </c>
      <c r="E11" t="s">
        <v>16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G11" t="s">
        <v>17</v>
      </c>
      <c r="BJ11" s="1">
        <f>AVERAGE(Table1[1973])</f>
        <v>14.538465116279083</v>
      </c>
      <c r="BK11">
        <f t="shared" si="0"/>
        <v>1973</v>
      </c>
      <c r="BL11">
        <v>14.538465116279072</v>
      </c>
    </row>
    <row r="12" spans="1:66" ht="16.5" thickTop="1" thickBot="1" x14ac:dyDescent="0.3">
      <c r="A12" t="s">
        <v>26</v>
      </c>
      <c r="B12">
        <v>213</v>
      </c>
      <c r="C12" t="s">
        <v>27</v>
      </c>
      <c r="D12" t="s">
        <v>15</v>
      </c>
      <c r="E12" t="s">
        <v>425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G12" t="s">
        <v>426</v>
      </c>
      <c r="BJ12" s="1">
        <f>AVERAGE(Table1[1974])</f>
        <v>24.174101382488487</v>
      </c>
      <c r="BK12">
        <f t="shared" si="0"/>
        <v>1974</v>
      </c>
      <c r="BL12">
        <v>24.174101382488512</v>
      </c>
    </row>
    <row r="13" spans="1:66" ht="16.5" thickTop="1" thickBot="1" x14ac:dyDescent="0.3">
      <c r="A13" t="s">
        <v>375</v>
      </c>
      <c r="B13">
        <v>927</v>
      </c>
      <c r="C13" t="s">
        <v>376</v>
      </c>
      <c r="D13" t="s">
        <v>15</v>
      </c>
      <c r="E13" t="s">
        <v>462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G13" t="s">
        <v>463</v>
      </c>
      <c r="BJ13" s="1">
        <f>AVERAGE(Table1[1975])</f>
        <v>16.539423963133629</v>
      </c>
      <c r="BK13">
        <f t="shared" si="0"/>
        <v>1975</v>
      </c>
      <c r="BL13">
        <v>16.539423963133636</v>
      </c>
    </row>
    <row r="14" spans="1:66" ht="16.5" thickTop="1" thickBot="1" x14ac:dyDescent="0.3">
      <c r="A14" t="s">
        <v>174</v>
      </c>
      <c r="B14">
        <v>429</v>
      </c>
      <c r="C14" t="s">
        <v>175</v>
      </c>
      <c r="D14" t="s">
        <v>15</v>
      </c>
      <c r="E14" t="s">
        <v>462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G14" t="s">
        <v>463</v>
      </c>
      <c r="BJ14" s="1">
        <f>AVERAGE(Table1[1976])</f>
        <v>15.472046511627912</v>
      </c>
      <c r="BK14">
        <f t="shared" si="0"/>
        <v>1976</v>
      </c>
      <c r="BL14">
        <v>15.472046511627903</v>
      </c>
    </row>
    <row r="15" spans="1:66" ht="16.5" thickTop="1" thickBot="1" x14ac:dyDescent="0.3">
      <c r="A15" t="s">
        <v>87</v>
      </c>
      <c r="B15">
        <v>636</v>
      </c>
      <c r="C15" t="s">
        <v>88</v>
      </c>
      <c r="D15" t="s">
        <v>15</v>
      </c>
      <c r="E15" t="s">
        <v>16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G15" t="s">
        <v>17</v>
      </c>
      <c r="BJ15" s="1">
        <f>AVERAGE(Table1[1977])</f>
        <v>15.123021077283376</v>
      </c>
      <c r="BK15">
        <f t="shared" si="0"/>
        <v>1977</v>
      </c>
      <c r="BL15">
        <v>15.123021077283367</v>
      </c>
    </row>
    <row r="16" spans="1:66" ht="16.5" thickTop="1" thickBot="1" x14ac:dyDescent="0.3">
      <c r="A16" t="s">
        <v>387</v>
      </c>
      <c r="B16">
        <v>474</v>
      </c>
      <c r="C16" t="s">
        <v>388</v>
      </c>
      <c r="D16" t="s">
        <v>15</v>
      </c>
      <c r="E16" t="s">
        <v>16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G16" t="s">
        <v>17</v>
      </c>
      <c r="BJ16" s="1">
        <f>AVERAGE(Table1[1978])</f>
        <v>12.062359813084113</v>
      </c>
      <c r="BK16">
        <f t="shared" si="0"/>
        <v>1978</v>
      </c>
      <c r="BL16">
        <v>12.062359813084111</v>
      </c>
    </row>
    <row r="17" spans="1:66" ht="16.5" thickTop="1" thickBot="1" x14ac:dyDescent="0.3">
      <c r="A17" t="s">
        <v>361</v>
      </c>
      <c r="B17">
        <v>186</v>
      </c>
      <c r="C17" t="s">
        <v>362</v>
      </c>
      <c r="D17" t="s">
        <v>15</v>
      </c>
      <c r="E17" t="s">
        <v>462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G17" t="s">
        <v>463</v>
      </c>
      <c r="BJ17" s="1">
        <f>AVERAGE(Table1[1979])</f>
        <v>16.387640186915856</v>
      </c>
      <c r="BK17">
        <f t="shared" si="0"/>
        <v>1979</v>
      </c>
      <c r="BL17">
        <v>16.387640186915874</v>
      </c>
    </row>
    <row r="18" spans="1:66" ht="16.5" thickTop="1" thickBot="1" x14ac:dyDescent="0.3">
      <c r="A18" t="s">
        <v>36</v>
      </c>
      <c r="B18">
        <v>912</v>
      </c>
      <c r="C18" t="s">
        <v>37</v>
      </c>
      <c r="D18" t="s">
        <v>15</v>
      </c>
      <c r="E18" t="s">
        <v>462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G18" t="s">
        <v>463</v>
      </c>
      <c r="BJ18" s="1">
        <f>AVERAGE(Table1[1980])</f>
        <v>21.150554272517308</v>
      </c>
      <c r="BK18">
        <f t="shared" si="0"/>
        <v>1980</v>
      </c>
      <c r="BL18">
        <v>21.150554272517304</v>
      </c>
    </row>
    <row r="19" spans="1:66" ht="16.5" thickTop="1" thickBot="1" x14ac:dyDescent="0.3">
      <c r="A19" t="s">
        <v>302</v>
      </c>
      <c r="B19">
        <v>453</v>
      </c>
      <c r="C19" t="s">
        <v>303</v>
      </c>
      <c r="D19" t="s">
        <v>15</v>
      </c>
      <c r="E19" t="s">
        <v>462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G19" t="s">
        <v>463</v>
      </c>
      <c r="BJ19" s="1">
        <f>AVERAGE(Table1[1981])</f>
        <v>17.929866962305983</v>
      </c>
      <c r="BK19">
        <f t="shared" si="0"/>
        <v>1981</v>
      </c>
      <c r="BL19">
        <v>17.929866962305983</v>
      </c>
    </row>
    <row r="20" spans="1:66" ht="16.5" thickTop="1" thickBot="1" x14ac:dyDescent="0.3">
      <c r="A20" t="s">
        <v>373</v>
      </c>
      <c r="B20">
        <v>111</v>
      </c>
      <c r="C20" t="s">
        <v>374</v>
      </c>
      <c r="D20" t="s">
        <v>15</v>
      </c>
      <c r="E20" t="s">
        <v>416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G20" t="s">
        <v>419</v>
      </c>
      <c r="BJ20" s="1">
        <f>AVERAGE(Table1[1982])</f>
        <v>16.5478384279476</v>
      </c>
      <c r="BK20">
        <f t="shared" si="0"/>
        <v>1982</v>
      </c>
      <c r="BL20">
        <v>16.547838427947603</v>
      </c>
    </row>
    <row r="21" spans="1:66" ht="16.5" thickTop="1" thickBot="1" x14ac:dyDescent="0.3">
      <c r="A21" t="s">
        <v>118</v>
      </c>
      <c r="B21">
        <v>469</v>
      </c>
      <c r="C21" t="s">
        <v>119</v>
      </c>
      <c r="D21" t="s">
        <v>15</v>
      </c>
      <c r="E21" t="s">
        <v>462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G21" t="s">
        <v>463</v>
      </c>
      <c r="BJ21" s="1">
        <f>AVERAGE(Table1[1983])</f>
        <v>19.876616379310359</v>
      </c>
      <c r="BK21">
        <f t="shared" si="0"/>
        <v>1983</v>
      </c>
      <c r="BL21">
        <v>19.876616379310324</v>
      </c>
    </row>
    <row r="22" spans="1:66" ht="16.5" thickTop="1" thickBot="1" x14ac:dyDescent="0.3">
      <c r="A22" t="s">
        <v>210</v>
      </c>
      <c r="B22">
        <v>668</v>
      </c>
      <c r="C22" t="s">
        <v>211</v>
      </c>
      <c r="D22" t="s">
        <v>15</v>
      </c>
      <c r="E22" t="s">
        <v>16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G22" t="s">
        <v>17</v>
      </c>
      <c r="BJ22" s="1">
        <f>AVERAGE(Table1[1984])</f>
        <v>28.798574468085103</v>
      </c>
      <c r="BK22">
        <f t="shared" si="0"/>
        <v>1984</v>
      </c>
      <c r="BL22">
        <v>28.798574468085121</v>
      </c>
    </row>
    <row r="23" spans="1:66" ht="16.5" thickTop="1" thickBot="1" x14ac:dyDescent="0.3">
      <c r="A23" t="s">
        <v>174</v>
      </c>
      <c r="B23">
        <v>429</v>
      </c>
      <c r="C23" t="s">
        <v>175</v>
      </c>
      <c r="D23" t="s">
        <v>15</v>
      </c>
      <c r="E23" t="s">
        <v>425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G23" t="s">
        <v>426</v>
      </c>
      <c r="BJ23" s="1">
        <f>AVERAGE(Table1[1985])</f>
        <v>119.61336909871247</v>
      </c>
      <c r="BK23">
        <f t="shared" si="0"/>
        <v>1985</v>
      </c>
      <c r="BL23">
        <v>119.6133690987125</v>
      </c>
    </row>
    <row r="24" spans="1:66" ht="16.5" thickTop="1" thickBot="1" x14ac:dyDescent="0.3">
      <c r="A24" t="s">
        <v>20</v>
      </c>
      <c r="B24">
        <v>614</v>
      </c>
      <c r="C24" t="s">
        <v>21</v>
      </c>
      <c r="D24" t="s">
        <v>15</v>
      </c>
      <c r="E24" t="s">
        <v>425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G24" t="s">
        <v>427</v>
      </c>
      <c r="BJ24" s="1">
        <f>AVERAGE(Table1[1986])</f>
        <v>20.65517894736842</v>
      </c>
      <c r="BK24">
        <f t="shared" si="0"/>
        <v>1986</v>
      </c>
      <c r="BL24">
        <v>20.65517894736842</v>
      </c>
    </row>
    <row r="25" spans="1:66" ht="16.5" thickTop="1" thickBot="1" x14ac:dyDescent="0.3">
      <c r="A25" t="s">
        <v>150</v>
      </c>
      <c r="B25">
        <v>174</v>
      </c>
      <c r="C25" t="s">
        <v>151</v>
      </c>
      <c r="D25" t="s">
        <v>15</v>
      </c>
      <c r="E25" t="s">
        <v>441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G25" t="s">
        <v>442</v>
      </c>
      <c r="BJ25" s="1">
        <f>AVERAGE(Table1[1987])</f>
        <v>48.666535269709634</v>
      </c>
      <c r="BK25">
        <f t="shared" si="0"/>
        <v>1987</v>
      </c>
      <c r="BL25">
        <v>48.666535269709577</v>
      </c>
    </row>
    <row r="26" spans="1:66" ht="16.5" thickTop="1" thickBot="1" x14ac:dyDescent="0.3">
      <c r="A26" t="s">
        <v>278</v>
      </c>
      <c r="B26">
        <v>449</v>
      </c>
      <c r="C26" t="s">
        <v>279</v>
      </c>
      <c r="D26" t="s">
        <v>15</v>
      </c>
      <c r="E26" t="s">
        <v>462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G26" t="s">
        <v>463</v>
      </c>
      <c r="BJ26" s="1">
        <f>AVERAGE(Table1[1988])</f>
        <v>36.240865979381439</v>
      </c>
      <c r="BK26">
        <f t="shared" si="0"/>
        <v>1988</v>
      </c>
      <c r="BL26">
        <v>36.240865979381482</v>
      </c>
    </row>
    <row r="27" spans="1:66" ht="16.5" thickTop="1" thickBot="1" x14ac:dyDescent="0.3">
      <c r="A27" t="s">
        <v>312</v>
      </c>
      <c r="B27">
        <v>732</v>
      </c>
      <c r="C27" t="s">
        <v>313</v>
      </c>
      <c r="D27" t="s">
        <v>15</v>
      </c>
      <c r="E27" t="s">
        <v>416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G27" t="s">
        <v>419</v>
      </c>
      <c r="BJ27" s="1">
        <f>AVERAGE(Table1[1989])</f>
        <v>96.492049689440975</v>
      </c>
      <c r="BK27">
        <f t="shared" si="0"/>
        <v>1989</v>
      </c>
      <c r="BL27">
        <v>96.492049689440933</v>
      </c>
    </row>
    <row r="28" spans="1:66" ht="16.5" thickTop="1" thickBot="1" x14ac:dyDescent="0.3">
      <c r="A28" t="s">
        <v>210</v>
      </c>
      <c r="B28">
        <v>668</v>
      </c>
      <c r="C28" t="s">
        <v>211</v>
      </c>
      <c r="D28" t="s">
        <v>15</v>
      </c>
      <c r="E28" t="s">
        <v>425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G28" t="s">
        <v>426</v>
      </c>
      <c r="BJ28" s="1">
        <f>AVERAGE(Table1[1990])</f>
        <v>123.86503067484661</v>
      </c>
      <c r="BK28">
        <f t="shared" si="0"/>
        <v>1990</v>
      </c>
      <c r="BL28">
        <v>123.86503067484668</v>
      </c>
    </row>
    <row r="29" spans="1:66" ht="16.5" thickTop="1" thickBot="1" x14ac:dyDescent="0.3">
      <c r="A29" t="s">
        <v>20</v>
      </c>
      <c r="B29">
        <v>614</v>
      </c>
      <c r="C29" t="s">
        <v>21</v>
      </c>
      <c r="D29" t="s">
        <v>15</v>
      </c>
      <c r="E29" t="s">
        <v>16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G29" t="s">
        <v>17</v>
      </c>
      <c r="BJ29" s="1">
        <f>AVERAGE(Table1[1991])</f>
        <v>45.131558185404373</v>
      </c>
      <c r="BK29">
        <f t="shared" si="0"/>
        <v>1991</v>
      </c>
      <c r="BL29">
        <v>45.13155818540438</v>
      </c>
      <c r="BN29" t="s">
        <v>521</v>
      </c>
    </row>
    <row r="30" spans="1:66" ht="16.5" thickTop="1" thickBot="1" x14ac:dyDescent="0.3">
      <c r="A30" t="s">
        <v>210</v>
      </c>
      <c r="B30">
        <v>668</v>
      </c>
      <c r="C30" t="s">
        <v>211</v>
      </c>
      <c r="D30" t="s">
        <v>15</v>
      </c>
      <c r="E30" t="s">
        <v>416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G30" t="s">
        <v>419</v>
      </c>
      <c r="BJ30" s="1">
        <f>AVERAGE(Table1[1992])</f>
        <v>108.38314065510593</v>
      </c>
      <c r="BK30">
        <f t="shared" si="0"/>
        <v>1992</v>
      </c>
      <c r="BL30">
        <v>108.38314065510593</v>
      </c>
    </row>
    <row r="31" spans="1:66" ht="16.5" thickTop="1" thickBot="1" x14ac:dyDescent="0.3">
      <c r="A31" t="s">
        <v>190</v>
      </c>
      <c r="B31">
        <v>916</v>
      </c>
      <c r="C31" t="s">
        <v>191</v>
      </c>
      <c r="D31" t="s">
        <v>15</v>
      </c>
      <c r="E31" t="s">
        <v>462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G31" t="s">
        <v>463</v>
      </c>
      <c r="BJ31" s="1">
        <f>AVERAGE(Table1[1993])</f>
        <v>169.80841417910443</v>
      </c>
      <c r="BK31">
        <f t="shared" si="0"/>
        <v>1993</v>
      </c>
      <c r="BL31">
        <v>169.80841417910446</v>
      </c>
      <c r="BN31" t="s">
        <v>522</v>
      </c>
    </row>
    <row r="32" spans="1:66" ht="16.5" thickTop="1" thickBot="1" x14ac:dyDescent="0.3">
      <c r="A32" t="s">
        <v>343</v>
      </c>
      <c r="B32">
        <v>463</v>
      </c>
      <c r="C32" t="s">
        <v>344</v>
      </c>
      <c r="D32" t="s">
        <v>15</v>
      </c>
      <c r="E32" t="s">
        <v>416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G32" t="s">
        <v>419</v>
      </c>
      <c r="BJ32" s="1">
        <f>AVERAGE(Table1[1994])</f>
        <v>186.7282065217392</v>
      </c>
      <c r="BK32">
        <f t="shared" si="0"/>
        <v>1994</v>
      </c>
      <c r="BL32">
        <v>186.72820652173931</v>
      </c>
    </row>
    <row r="33" spans="1:66" ht="16.5" thickTop="1" thickBot="1" x14ac:dyDescent="0.3">
      <c r="A33" t="s">
        <v>361</v>
      </c>
      <c r="B33">
        <v>186</v>
      </c>
      <c r="C33" t="s">
        <v>362</v>
      </c>
      <c r="D33" t="s">
        <v>15</v>
      </c>
      <c r="E33" t="s">
        <v>425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G33" t="s">
        <v>426</v>
      </c>
      <c r="BJ33" s="1">
        <f>AVERAGE(Table1[1995])</f>
        <v>45.001949910554607</v>
      </c>
      <c r="BK33">
        <f t="shared" si="0"/>
        <v>1995</v>
      </c>
      <c r="BL33">
        <v>45.001949910554551</v>
      </c>
      <c r="BN33" t="s">
        <v>523</v>
      </c>
    </row>
    <row r="34" spans="1:66" ht="16.5" thickTop="1" thickBot="1" x14ac:dyDescent="0.3">
      <c r="A34" t="s">
        <v>174</v>
      </c>
      <c r="B34">
        <v>429</v>
      </c>
      <c r="C34" t="s">
        <v>175</v>
      </c>
      <c r="D34" t="s">
        <v>15</v>
      </c>
      <c r="E34" t="s">
        <v>16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G34" t="s">
        <v>17</v>
      </c>
      <c r="BJ34" s="1">
        <f>AVERAGE(Table1[1996])</f>
        <v>25.327438596491245</v>
      </c>
      <c r="BK34">
        <f t="shared" si="0"/>
        <v>1996</v>
      </c>
      <c r="BL34">
        <v>25.327438596491227</v>
      </c>
    </row>
    <row r="35" spans="1:66" ht="16.5" thickTop="1" thickBot="1" x14ac:dyDescent="0.3">
      <c r="A35" t="s">
        <v>319</v>
      </c>
      <c r="B35">
        <v>724</v>
      </c>
      <c r="C35" t="s">
        <v>320</v>
      </c>
      <c r="D35" t="s">
        <v>15</v>
      </c>
      <c r="E35" t="s">
        <v>425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G35" t="s">
        <v>426</v>
      </c>
      <c r="BJ35" s="1">
        <f>AVERAGE(Table1[1997])</f>
        <v>18.832713043478297</v>
      </c>
      <c r="BK35">
        <f t="shared" si="0"/>
        <v>1997</v>
      </c>
      <c r="BL35">
        <v>18.832713043478279</v>
      </c>
    </row>
    <row r="36" spans="1:66" ht="16.5" thickTop="1" thickBot="1" x14ac:dyDescent="0.3">
      <c r="A36" t="s">
        <v>375</v>
      </c>
      <c r="B36">
        <v>927</v>
      </c>
      <c r="C36" t="s">
        <v>376</v>
      </c>
      <c r="D36" t="s">
        <v>15</v>
      </c>
      <c r="E36" t="s">
        <v>16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G36" t="s">
        <v>17</v>
      </c>
      <c r="BJ36" s="1">
        <f>AVERAGE(Table1[1998])</f>
        <v>8.6791438356164416</v>
      </c>
      <c r="BK36">
        <f t="shared" si="0"/>
        <v>1998</v>
      </c>
      <c r="BL36">
        <v>8.6791438356164328</v>
      </c>
    </row>
    <row r="37" spans="1:66" ht="16.5" thickTop="1" thickBot="1" x14ac:dyDescent="0.3">
      <c r="A37" t="s">
        <v>369</v>
      </c>
      <c r="B37">
        <v>926</v>
      </c>
      <c r="C37" t="s">
        <v>370</v>
      </c>
      <c r="D37" t="s">
        <v>15</v>
      </c>
      <c r="E37" t="s">
        <v>462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G37" t="s">
        <v>463</v>
      </c>
      <c r="BJ37" s="1">
        <f>AVERAGE(Table1[1999])</f>
        <v>9.8412859560067592</v>
      </c>
      <c r="BK37">
        <f t="shared" si="0"/>
        <v>1999</v>
      </c>
      <c r="BL37">
        <v>9.8412859560067645</v>
      </c>
    </row>
    <row r="38" spans="1:66" ht="16.5" thickTop="1" thickBot="1" x14ac:dyDescent="0.3">
      <c r="A38" t="s">
        <v>174</v>
      </c>
      <c r="B38">
        <v>429</v>
      </c>
      <c r="C38" t="s">
        <v>175</v>
      </c>
      <c r="D38" t="s">
        <v>15</v>
      </c>
      <c r="E38" t="s">
        <v>441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G38" t="s">
        <v>442</v>
      </c>
      <c r="BJ38" s="1">
        <f>AVERAGE(Table1[2000])</f>
        <v>10.657097315436248</v>
      </c>
      <c r="BK38">
        <f t="shared" si="0"/>
        <v>2000</v>
      </c>
      <c r="BL38">
        <v>10.657097315436241</v>
      </c>
    </row>
    <row r="39" spans="1:66" ht="16.5" thickTop="1" thickBot="1" x14ac:dyDescent="0.3">
      <c r="A39" t="s">
        <v>126</v>
      </c>
      <c r="B39">
        <v>644</v>
      </c>
      <c r="C39" t="s">
        <v>127</v>
      </c>
      <c r="D39" t="s">
        <v>15</v>
      </c>
      <c r="E39" t="s">
        <v>416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G39" t="s">
        <v>418</v>
      </c>
      <c r="BJ39" s="1">
        <f>AVERAGE(Table1[2001])</f>
        <v>7.376262295081971</v>
      </c>
      <c r="BK39">
        <f t="shared" si="0"/>
        <v>2001</v>
      </c>
      <c r="BL39">
        <v>7.3762622950819559</v>
      </c>
    </row>
    <row r="40" spans="1:66" ht="16.5" thickTop="1" thickBot="1" x14ac:dyDescent="0.3">
      <c r="A40" t="s">
        <v>361</v>
      </c>
      <c r="B40">
        <v>186</v>
      </c>
      <c r="C40" t="s">
        <v>362</v>
      </c>
      <c r="D40" t="s">
        <v>15</v>
      </c>
      <c r="E40" t="s">
        <v>441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G40" t="s">
        <v>442</v>
      </c>
      <c r="BJ40" s="1">
        <f>AVERAGE(Table1[2002])</f>
        <v>5.9331199999999971</v>
      </c>
      <c r="BK40">
        <f t="shared" si="0"/>
        <v>2002</v>
      </c>
      <c r="BL40">
        <v>5.9331199999999944</v>
      </c>
    </row>
    <row r="41" spans="1:66" ht="16.5" thickTop="1" thickBot="1" x14ac:dyDescent="0.3">
      <c r="A41" t="s">
        <v>361</v>
      </c>
      <c r="B41">
        <v>186</v>
      </c>
      <c r="C41" t="s">
        <v>362</v>
      </c>
      <c r="D41" t="s">
        <v>15</v>
      </c>
      <c r="E41" t="s">
        <v>16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G41" t="s">
        <v>17</v>
      </c>
      <c r="BJ41" s="1">
        <f>AVERAGE(Table1[2003])</f>
        <v>6.617424483306837</v>
      </c>
      <c r="BK41">
        <f t="shared" si="0"/>
        <v>2003</v>
      </c>
      <c r="BL41">
        <v>6.6174244833068459</v>
      </c>
    </row>
    <row r="42" spans="1:66" ht="16.5" thickTop="1" thickBot="1" x14ac:dyDescent="0.3">
      <c r="A42" t="s">
        <v>20</v>
      </c>
      <c r="B42">
        <v>614</v>
      </c>
      <c r="C42" t="s">
        <v>21</v>
      </c>
      <c r="D42" t="s">
        <v>15</v>
      </c>
      <c r="E42" t="s">
        <v>462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G42" t="s">
        <v>463</v>
      </c>
      <c r="BJ42" s="1">
        <f>AVERAGE(Table1[2004])</f>
        <v>7.1787381703470068</v>
      </c>
      <c r="BK42">
        <f t="shared" si="0"/>
        <v>2004</v>
      </c>
      <c r="BL42">
        <v>7.1787381703469952</v>
      </c>
    </row>
    <row r="43" spans="1:66" ht="16.5" thickTop="1" thickBot="1" x14ac:dyDescent="0.3">
      <c r="A43" t="s">
        <v>319</v>
      </c>
      <c r="B43">
        <v>724</v>
      </c>
      <c r="C43" t="s">
        <v>320</v>
      </c>
      <c r="D43" t="s">
        <v>15</v>
      </c>
      <c r="E43" t="s">
        <v>16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G43" t="s">
        <v>17</v>
      </c>
      <c r="BJ43" s="1">
        <f>AVERAGE(Table1[2005])</f>
        <v>6.5488080495355989</v>
      </c>
      <c r="BK43">
        <f t="shared" si="0"/>
        <v>2005</v>
      </c>
      <c r="BL43">
        <v>6.5488080495355963</v>
      </c>
    </row>
    <row r="44" spans="1:66" ht="16.5" thickTop="1" thickBot="1" x14ac:dyDescent="0.3">
      <c r="A44" t="s">
        <v>310</v>
      </c>
      <c r="B44">
        <v>456</v>
      </c>
      <c r="C44" t="s">
        <v>311</v>
      </c>
      <c r="D44" t="s">
        <v>15</v>
      </c>
      <c r="E44" t="s">
        <v>462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G44" t="s">
        <v>463</v>
      </c>
      <c r="BJ44" s="1">
        <f>AVERAGE(Table1[2006])</f>
        <v>8.2826475037821545</v>
      </c>
      <c r="BK44">
        <f t="shared" si="0"/>
        <v>2006</v>
      </c>
      <c r="BL44">
        <v>8.282647503782151</v>
      </c>
    </row>
    <row r="45" spans="1:66" ht="16.5" thickTop="1" thickBot="1" x14ac:dyDescent="0.3">
      <c r="A45" t="s">
        <v>359</v>
      </c>
      <c r="B45">
        <v>744</v>
      </c>
      <c r="C45" t="s">
        <v>360</v>
      </c>
      <c r="D45" t="s">
        <v>15</v>
      </c>
      <c r="E45" t="s">
        <v>416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G45" t="s">
        <v>418</v>
      </c>
      <c r="BJ45" s="1">
        <f>AVERAGE(Table1[2007])</f>
        <v>17.43988077496272</v>
      </c>
      <c r="BK45">
        <f t="shared" si="0"/>
        <v>2007</v>
      </c>
      <c r="BL45">
        <v>17.439880774962759</v>
      </c>
    </row>
    <row r="46" spans="1:66" ht="16.5" thickTop="1" thickBot="1" x14ac:dyDescent="0.3">
      <c r="A46" t="s">
        <v>262</v>
      </c>
      <c r="B46">
        <v>692</v>
      </c>
      <c r="C46" t="s">
        <v>263</v>
      </c>
      <c r="D46" t="s">
        <v>15</v>
      </c>
      <c r="E46" t="s">
        <v>416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G46" t="s">
        <v>419</v>
      </c>
      <c r="BJ46" s="1">
        <f>AVERAGE(Table1[2008])</f>
        <v>22.071544117647086</v>
      </c>
      <c r="BK46">
        <f t="shared" si="0"/>
        <v>2008</v>
      </c>
      <c r="BL46">
        <v>22.071544117647047</v>
      </c>
    </row>
    <row r="47" spans="1:66" ht="16.5" thickTop="1" thickBot="1" x14ac:dyDescent="0.3">
      <c r="A47" t="s">
        <v>375</v>
      </c>
      <c r="B47">
        <v>927</v>
      </c>
      <c r="C47" t="s">
        <v>376</v>
      </c>
      <c r="D47" t="s">
        <v>15</v>
      </c>
      <c r="E47" t="s">
        <v>425</v>
      </c>
      <c r="AZ47">
        <v>0.3</v>
      </c>
      <c r="BA47">
        <v>15.9</v>
      </c>
      <c r="BB47">
        <v>14.9</v>
      </c>
      <c r="BE47">
        <v>14.42</v>
      </c>
      <c r="BF47">
        <v>14.9</v>
      </c>
      <c r="BG47" t="s">
        <v>426</v>
      </c>
      <c r="BJ47" s="1">
        <f>AVERAGE(Table1[2009])</f>
        <v>3.3300437317784253</v>
      </c>
      <c r="BK47">
        <f t="shared" si="0"/>
        <v>2009</v>
      </c>
      <c r="BL47">
        <v>3.3300437317784239</v>
      </c>
    </row>
    <row r="48" spans="1:66" ht="16.5" thickTop="1" thickBot="1" x14ac:dyDescent="0.3">
      <c r="A48" t="s">
        <v>270</v>
      </c>
      <c r="B48">
        <v>142</v>
      </c>
      <c r="C48" t="s">
        <v>271</v>
      </c>
      <c r="D48" t="s">
        <v>15</v>
      </c>
      <c r="E48" t="s">
        <v>462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G48" t="s">
        <v>463</v>
      </c>
      <c r="BJ48" s="1">
        <f>AVERAGE(Table1[2010])</f>
        <v>4.9748484848484775</v>
      </c>
      <c r="BK48">
        <f t="shared" si="0"/>
        <v>2010</v>
      </c>
      <c r="BL48">
        <v>4.9748484848484846</v>
      </c>
    </row>
    <row r="49" spans="1:64" ht="16.5" thickTop="1" thickBot="1" x14ac:dyDescent="0.3">
      <c r="A49" t="s">
        <v>256</v>
      </c>
      <c r="B49">
        <v>676</v>
      </c>
      <c r="C49" t="s">
        <v>257</v>
      </c>
      <c r="D49" t="s">
        <v>15</v>
      </c>
      <c r="E49" t="s">
        <v>416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G49" t="s">
        <v>419</v>
      </c>
      <c r="BJ49" s="1">
        <f>AVERAGE(Table1[2011])</f>
        <v>6.8276855895196507</v>
      </c>
      <c r="BK49">
        <f t="shared" si="0"/>
        <v>2011</v>
      </c>
      <c r="BL49">
        <v>6.827685589519648</v>
      </c>
    </row>
    <row r="50" spans="1:64" ht="16.5" thickTop="1" thickBot="1" x14ac:dyDescent="0.3">
      <c r="A50" t="s">
        <v>393</v>
      </c>
      <c r="B50">
        <v>698</v>
      </c>
      <c r="C50" t="s">
        <v>394</v>
      </c>
      <c r="D50" t="s">
        <v>15</v>
      </c>
      <c r="E50" t="s">
        <v>425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G50" t="s">
        <v>426</v>
      </c>
      <c r="BJ50" s="1">
        <f>AVERAGE(Table1[2012])</f>
        <v>5.2676592579683952</v>
      </c>
      <c r="BK50">
        <f t="shared" si="0"/>
        <v>2012</v>
      </c>
      <c r="BL50">
        <v>5.2676592579683943</v>
      </c>
    </row>
    <row r="51" spans="1:64" ht="16.5" thickTop="1" thickBot="1" x14ac:dyDescent="0.3">
      <c r="A51" t="s">
        <v>118</v>
      </c>
      <c r="B51">
        <v>469</v>
      </c>
      <c r="C51" t="s">
        <v>119</v>
      </c>
      <c r="D51" t="s">
        <v>15</v>
      </c>
      <c r="E51" t="s">
        <v>16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G51" t="s">
        <v>17</v>
      </c>
      <c r="BJ51" s="1">
        <f>AVERAGE(Table1[2013])</f>
        <v>3.9909696552265768</v>
      </c>
      <c r="BK51">
        <f t="shared" si="0"/>
        <v>2013</v>
      </c>
      <c r="BL51">
        <v>3.990969655226575</v>
      </c>
    </row>
    <row r="52" spans="1:64" ht="16.5" thickTop="1" thickBot="1" x14ac:dyDescent="0.3">
      <c r="A52" t="s">
        <v>118</v>
      </c>
      <c r="B52">
        <v>469</v>
      </c>
      <c r="C52" t="s">
        <v>119</v>
      </c>
      <c r="D52" t="s">
        <v>15</v>
      </c>
      <c r="E52" t="s">
        <v>416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G52" t="s">
        <v>418</v>
      </c>
      <c r="BJ52" s="1">
        <f>AVERAGE(Table1[2014])</f>
        <v>3.5756882751130736</v>
      </c>
      <c r="BK52">
        <f t="shared" si="0"/>
        <v>2014</v>
      </c>
      <c r="BL52">
        <v>3.5756882751130763</v>
      </c>
    </row>
    <row r="53" spans="1:64" ht="16.5" thickTop="1" thickBot="1" x14ac:dyDescent="0.3">
      <c r="A53" t="s">
        <v>264</v>
      </c>
      <c r="B53">
        <v>694</v>
      </c>
      <c r="C53" t="s">
        <v>265</v>
      </c>
      <c r="D53" t="s">
        <v>15</v>
      </c>
      <c r="E53" t="s">
        <v>425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G53" t="s">
        <v>426</v>
      </c>
      <c r="BJ53" s="1">
        <f>AVERAGE(Table1[2015])</f>
        <v>3.5703860700612271</v>
      </c>
      <c r="BK53">
        <f t="shared" si="0"/>
        <v>2015</v>
      </c>
      <c r="BL53">
        <v>3.5703860700612253</v>
      </c>
    </row>
    <row r="54" spans="1:64" ht="16.5" thickTop="1" thickBot="1" x14ac:dyDescent="0.3">
      <c r="A54" t="s">
        <v>126</v>
      </c>
      <c r="B54">
        <v>644</v>
      </c>
      <c r="C54" t="s">
        <v>127</v>
      </c>
      <c r="D54" t="s">
        <v>15</v>
      </c>
      <c r="E54" t="s">
        <v>16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G54" t="s">
        <v>17</v>
      </c>
      <c r="BJ54" s="1">
        <f>AVERAGE(Table1[2016])</f>
        <v>5.0923164236018854</v>
      </c>
      <c r="BK54">
        <f t="shared" si="0"/>
        <v>2016</v>
      </c>
      <c r="BL54">
        <v>5.0923164236018792</v>
      </c>
    </row>
    <row r="55" spans="1:64" ht="16.5" thickTop="1" thickBot="1" x14ac:dyDescent="0.3">
      <c r="A55" t="s">
        <v>164</v>
      </c>
      <c r="B55">
        <v>263</v>
      </c>
      <c r="C55" t="s">
        <v>165</v>
      </c>
      <c r="D55" t="s">
        <v>15</v>
      </c>
      <c r="E55" t="s">
        <v>425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G55" t="s">
        <v>426</v>
      </c>
      <c r="BJ55" s="1">
        <f>AVERAGE(Table1[2017])</f>
        <v>7.2634282071818186</v>
      </c>
      <c r="BK55">
        <f t="shared" si="0"/>
        <v>2017</v>
      </c>
      <c r="BL55">
        <v>7.2634282071818106</v>
      </c>
    </row>
    <row r="56" spans="1:64" ht="16.5" thickTop="1" thickBot="1" x14ac:dyDescent="0.3">
      <c r="A56" t="s">
        <v>142</v>
      </c>
      <c r="B56">
        <v>656</v>
      </c>
      <c r="C56" t="s">
        <v>143</v>
      </c>
      <c r="D56" t="s">
        <v>15</v>
      </c>
      <c r="E56" t="s">
        <v>425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G56" t="s">
        <v>426</v>
      </c>
      <c r="BJ56" s="1">
        <f>AVERAGE(Table1[2018])</f>
        <v>503.42854409769393</v>
      </c>
      <c r="BK56">
        <f t="shared" si="0"/>
        <v>2018</v>
      </c>
      <c r="BL56">
        <v>503.42854409769336</v>
      </c>
    </row>
    <row r="57" spans="1:64" ht="16.5" thickTop="1" thickBot="1" x14ac:dyDescent="0.3">
      <c r="A57" t="s">
        <v>353</v>
      </c>
      <c r="B57">
        <v>925</v>
      </c>
      <c r="C57" t="s">
        <v>354</v>
      </c>
      <c r="D57" t="s">
        <v>15</v>
      </c>
      <c r="E57" t="s">
        <v>16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G57" t="s">
        <v>17</v>
      </c>
      <c r="BJ57" s="1">
        <f>AVERAGE(Table1[2019])</f>
        <v>80.269581043955952</v>
      </c>
      <c r="BK57">
        <f t="shared" si="0"/>
        <v>2019</v>
      </c>
      <c r="BL57">
        <v>80.269581043955924</v>
      </c>
    </row>
    <row r="58" spans="1:64" ht="16.5" thickTop="1" thickBot="1" x14ac:dyDescent="0.3">
      <c r="A58" t="s">
        <v>118</v>
      </c>
      <c r="B58">
        <v>469</v>
      </c>
      <c r="C58" t="s">
        <v>119</v>
      </c>
      <c r="D58" t="s">
        <v>15</v>
      </c>
      <c r="E58" t="s">
        <v>425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G58" t="s">
        <v>434</v>
      </c>
      <c r="BJ58" s="1">
        <f>AVERAGE(Table1[2020])</f>
        <v>36.131405252963894</v>
      </c>
      <c r="BK58">
        <f t="shared" si="0"/>
        <v>2020</v>
      </c>
      <c r="BL58">
        <v>36.131405252963894</v>
      </c>
    </row>
    <row r="59" spans="1:64" ht="16.5" thickTop="1" thickBot="1" x14ac:dyDescent="0.3">
      <c r="A59" t="s">
        <v>319</v>
      </c>
      <c r="B59">
        <v>724</v>
      </c>
      <c r="C59" t="s">
        <v>320</v>
      </c>
      <c r="D59" t="s">
        <v>15</v>
      </c>
      <c r="E59" t="s">
        <v>416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G59" t="s">
        <v>419</v>
      </c>
      <c r="BJ59" s="1">
        <f>AVERAGE(Table1[2021])</f>
        <v>16.324631728045333</v>
      </c>
      <c r="BK59">
        <f t="shared" si="0"/>
        <v>2021</v>
      </c>
      <c r="BL59">
        <v>16.324631728045325</v>
      </c>
    </row>
    <row r="60" spans="1:64" ht="15.75" thickTop="1" x14ac:dyDescent="0.25">
      <c r="A60" t="s">
        <v>248</v>
      </c>
      <c r="B60">
        <v>948</v>
      </c>
      <c r="C60" t="s">
        <v>249</v>
      </c>
      <c r="D60" t="s">
        <v>15</v>
      </c>
      <c r="E60" t="s">
        <v>416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G60" t="s">
        <v>419</v>
      </c>
      <c r="BJ60" s="1">
        <f>AVERAGE(Table1[2022])</f>
        <v>17.285654135338358</v>
      </c>
      <c r="BK60">
        <f t="shared" si="0"/>
        <v>2022</v>
      </c>
      <c r="BL60">
        <v>17.285654135338358</v>
      </c>
    </row>
    <row r="61" spans="1:64" x14ac:dyDescent="0.25">
      <c r="A61" t="s">
        <v>174</v>
      </c>
      <c r="B61">
        <v>429</v>
      </c>
      <c r="C61" t="s">
        <v>175</v>
      </c>
      <c r="D61" t="s">
        <v>15</v>
      </c>
      <c r="E61" t="s">
        <v>416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  <c r="BG61" t="s">
        <v>419</v>
      </c>
    </row>
    <row r="62" spans="1:64" x14ac:dyDescent="0.25">
      <c r="A62" t="s">
        <v>164</v>
      </c>
      <c r="B62">
        <v>263</v>
      </c>
      <c r="C62" t="s">
        <v>165</v>
      </c>
      <c r="D62" t="s">
        <v>15</v>
      </c>
      <c r="E62" t="s">
        <v>16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  <c r="BG62" t="s">
        <v>17</v>
      </c>
    </row>
    <row r="63" spans="1:64" x14ac:dyDescent="0.25">
      <c r="A63" t="s">
        <v>192</v>
      </c>
      <c r="B63">
        <v>664</v>
      </c>
      <c r="C63" t="s">
        <v>193</v>
      </c>
      <c r="D63" t="s">
        <v>15</v>
      </c>
      <c r="E63" t="s">
        <v>416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  <c r="BG63" t="s">
        <v>419</v>
      </c>
    </row>
    <row r="64" spans="1:64" x14ac:dyDescent="0.25">
      <c r="A64" t="s">
        <v>256</v>
      </c>
      <c r="B64">
        <v>676</v>
      </c>
      <c r="C64" t="s">
        <v>257</v>
      </c>
      <c r="D64" t="s">
        <v>15</v>
      </c>
      <c r="E64" t="s">
        <v>425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  <c r="BG64" t="s">
        <v>426</v>
      </c>
    </row>
    <row r="65" spans="1:59" x14ac:dyDescent="0.25">
      <c r="A65" t="s">
        <v>126</v>
      </c>
      <c r="B65">
        <v>644</v>
      </c>
      <c r="C65" t="s">
        <v>127</v>
      </c>
      <c r="D65" t="s">
        <v>15</v>
      </c>
      <c r="E65" t="s">
        <v>425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  <c r="BG65" t="s">
        <v>426</v>
      </c>
    </row>
    <row r="66" spans="1:59" x14ac:dyDescent="0.25">
      <c r="A66" t="s">
        <v>164</v>
      </c>
      <c r="B66">
        <v>263</v>
      </c>
      <c r="C66" t="s">
        <v>165</v>
      </c>
      <c r="D66" t="s">
        <v>15</v>
      </c>
      <c r="E66" t="s">
        <v>416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  <c r="BG66" t="s">
        <v>418</v>
      </c>
    </row>
    <row r="67" spans="1:59" x14ac:dyDescent="0.25">
      <c r="A67" t="s">
        <v>56</v>
      </c>
      <c r="B67">
        <v>913</v>
      </c>
      <c r="C67" t="s">
        <v>57</v>
      </c>
      <c r="D67" t="s">
        <v>15</v>
      </c>
      <c r="E67" t="s">
        <v>416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  <c r="BG67" t="s">
        <v>419</v>
      </c>
    </row>
    <row r="68" spans="1:59" x14ac:dyDescent="0.25">
      <c r="A68" t="s">
        <v>141</v>
      </c>
      <c r="B68">
        <v>652</v>
      </c>
      <c r="C68" t="s">
        <v>4</v>
      </c>
      <c r="D68" t="s">
        <v>15</v>
      </c>
      <c r="E68" t="s">
        <v>441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  <c r="BG68" t="s">
        <v>442</v>
      </c>
    </row>
    <row r="69" spans="1:59" x14ac:dyDescent="0.25">
      <c r="A69" t="s">
        <v>304</v>
      </c>
      <c r="B69">
        <v>968</v>
      </c>
      <c r="C69" t="s">
        <v>305</v>
      </c>
      <c r="D69" t="s">
        <v>15</v>
      </c>
      <c r="E69" t="s">
        <v>416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  <c r="BG69" t="s">
        <v>418</v>
      </c>
    </row>
    <row r="70" spans="1:59" x14ac:dyDescent="0.25">
      <c r="A70" t="s">
        <v>306</v>
      </c>
      <c r="B70">
        <v>922</v>
      </c>
      <c r="C70" t="s">
        <v>307</v>
      </c>
      <c r="D70" t="s">
        <v>15</v>
      </c>
      <c r="E70" t="s">
        <v>462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  <c r="BG70" t="s">
        <v>463</v>
      </c>
    </row>
    <row r="71" spans="1:59" x14ac:dyDescent="0.25">
      <c r="A71" t="s">
        <v>280</v>
      </c>
      <c r="B71">
        <v>564</v>
      </c>
      <c r="C71" t="s">
        <v>281</v>
      </c>
      <c r="D71" t="s">
        <v>15</v>
      </c>
      <c r="E71" t="s">
        <v>462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  <c r="BG71" t="s">
        <v>463</v>
      </c>
    </row>
    <row r="72" spans="1:59" x14ac:dyDescent="0.25">
      <c r="A72" t="s">
        <v>264</v>
      </c>
      <c r="B72">
        <v>694</v>
      </c>
      <c r="C72" t="s">
        <v>265</v>
      </c>
      <c r="D72" t="s">
        <v>15</v>
      </c>
      <c r="E72" t="s">
        <v>16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  <c r="BG72" t="s">
        <v>17</v>
      </c>
    </row>
    <row r="73" spans="1:59" x14ac:dyDescent="0.25">
      <c r="A73" t="s">
        <v>361</v>
      </c>
      <c r="B73">
        <v>186</v>
      </c>
      <c r="C73" t="s">
        <v>362</v>
      </c>
      <c r="D73" t="s">
        <v>15</v>
      </c>
      <c r="E73" t="s">
        <v>416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  <c r="BG73" t="s">
        <v>422</v>
      </c>
    </row>
    <row r="74" spans="1:59" x14ac:dyDescent="0.25">
      <c r="A74" t="s">
        <v>391</v>
      </c>
      <c r="B74">
        <v>754</v>
      </c>
      <c r="C74" t="s">
        <v>392</v>
      </c>
      <c r="D74" t="s">
        <v>15</v>
      </c>
      <c r="E74" t="s">
        <v>416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  <c r="BG74" t="s">
        <v>419</v>
      </c>
    </row>
    <row r="75" spans="1:59" x14ac:dyDescent="0.25">
      <c r="A75" t="s">
        <v>62</v>
      </c>
      <c r="B75">
        <v>223</v>
      </c>
      <c r="C75" t="s">
        <v>63</v>
      </c>
      <c r="D75" t="s">
        <v>15</v>
      </c>
      <c r="E75" t="s">
        <v>462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  <c r="BG75" t="s">
        <v>463</v>
      </c>
    </row>
    <row r="76" spans="1:59" x14ac:dyDescent="0.25">
      <c r="A76" t="s">
        <v>264</v>
      </c>
      <c r="B76">
        <v>694</v>
      </c>
      <c r="C76" t="s">
        <v>265</v>
      </c>
      <c r="D76" t="s">
        <v>15</v>
      </c>
      <c r="E76" t="s">
        <v>441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  <c r="BG76" t="s">
        <v>442</v>
      </c>
    </row>
    <row r="77" spans="1:59" x14ac:dyDescent="0.25">
      <c r="A77" t="s">
        <v>369</v>
      </c>
      <c r="B77">
        <v>926</v>
      </c>
      <c r="C77" t="s">
        <v>370</v>
      </c>
      <c r="D77" t="s">
        <v>15</v>
      </c>
      <c r="E77" t="s">
        <v>425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  <c r="BG77" t="s">
        <v>426</v>
      </c>
    </row>
    <row r="78" spans="1:59" x14ac:dyDescent="0.25">
      <c r="A78" t="s">
        <v>146</v>
      </c>
      <c r="B78">
        <v>654</v>
      </c>
      <c r="C78" t="s">
        <v>147</v>
      </c>
      <c r="D78" t="s">
        <v>15</v>
      </c>
      <c r="E78" t="s">
        <v>416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  <c r="BG78" t="s">
        <v>419</v>
      </c>
    </row>
    <row r="79" spans="1:59" x14ac:dyDescent="0.25">
      <c r="A79" t="s">
        <v>308</v>
      </c>
      <c r="B79">
        <v>714</v>
      </c>
      <c r="C79" t="s">
        <v>309</v>
      </c>
      <c r="D79" t="s">
        <v>15</v>
      </c>
      <c r="E79" t="s">
        <v>416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  <c r="BG79" t="s">
        <v>418</v>
      </c>
    </row>
    <row r="80" spans="1:59" x14ac:dyDescent="0.25">
      <c r="A80" t="s">
        <v>369</v>
      </c>
      <c r="B80">
        <v>926</v>
      </c>
      <c r="C80" t="s">
        <v>370</v>
      </c>
      <c r="D80" t="s">
        <v>15</v>
      </c>
      <c r="E80" t="s">
        <v>16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  <c r="BG80" t="s">
        <v>17</v>
      </c>
    </row>
    <row r="81" spans="1:59" x14ac:dyDescent="0.25">
      <c r="A81" t="s">
        <v>231</v>
      </c>
      <c r="B81">
        <v>674</v>
      </c>
      <c r="C81" t="s">
        <v>232</v>
      </c>
      <c r="D81" t="s">
        <v>15</v>
      </c>
      <c r="E81" t="s">
        <v>425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  <c r="BG81" t="s">
        <v>426</v>
      </c>
    </row>
    <row r="82" spans="1:59" x14ac:dyDescent="0.25">
      <c r="A82" t="s">
        <v>38</v>
      </c>
      <c r="B82">
        <v>618</v>
      </c>
      <c r="C82" t="s">
        <v>39</v>
      </c>
      <c r="D82" t="s">
        <v>15</v>
      </c>
      <c r="E82" t="s">
        <v>416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  <c r="BG82" t="s">
        <v>418</v>
      </c>
    </row>
    <row r="83" spans="1:59" x14ac:dyDescent="0.25">
      <c r="A83" t="s">
        <v>393</v>
      </c>
      <c r="B83">
        <v>698</v>
      </c>
      <c r="C83" t="s">
        <v>394</v>
      </c>
      <c r="D83" t="s">
        <v>15</v>
      </c>
      <c r="E83" t="s">
        <v>16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  <c r="BG83" t="s">
        <v>17</v>
      </c>
    </row>
    <row r="84" spans="1:59" x14ac:dyDescent="0.25">
      <c r="A84" t="s">
        <v>118</v>
      </c>
      <c r="B84">
        <v>469</v>
      </c>
      <c r="C84" t="s">
        <v>119</v>
      </c>
      <c r="D84" t="s">
        <v>15</v>
      </c>
      <c r="E84" t="s">
        <v>441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  <c r="BG84" t="s">
        <v>443</v>
      </c>
    </row>
    <row r="85" spans="1:59" x14ac:dyDescent="0.25">
      <c r="A85" t="s">
        <v>141</v>
      </c>
      <c r="B85">
        <v>652</v>
      </c>
      <c r="C85" t="s">
        <v>4</v>
      </c>
      <c r="D85" t="s">
        <v>15</v>
      </c>
      <c r="E85" t="s">
        <v>16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  <c r="BG85" t="s">
        <v>17</v>
      </c>
    </row>
    <row r="86" spans="1:59" x14ac:dyDescent="0.25">
      <c r="A86" t="s">
        <v>142</v>
      </c>
      <c r="B86">
        <v>656</v>
      </c>
      <c r="C86" t="s">
        <v>143</v>
      </c>
      <c r="D86" t="s">
        <v>15</v>
      </c>
      <c r="E86" t="s">
        <v>16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  <c r="BG86" t="s">
        <v>17</v>
      </c>
    </row>
    <row r="87" spans="1:59" x14ac:dyDescent="0.25">
      <c r="A87" t="s">
        <v>339</v>
      </c>
      <c r="B87">
        <v>734</v>
      </c>
      <c r="C87" t="s">
        <v>340</v>
      </c>
      <c r="D87" t="s">
        <v>15</v>
      </c>
      <c r="E87" t="s">
        <v>416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  <c r="BG87" t="s">
        <v>419</v>
      </c>
    </row>
    <row r="88" spans="1:59" x14ac:dyDescent="0.25">
      <c r="A88" t="s">
        <v>341</v>
      </c>
      <c r="B88">
        <v>718</v>
      </c>
      <c r="C88" t="s">
        <v>342</v>
      </c>
      <c r="D88" t="s">
        <v>15</v>
      </c>
      <c r="E88" t="s">
        <v>416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  <c r="BG88" t="s">
        <v>419</v>
      </c>
    </row>
    <row r="89" spans="1:59" x14ac:dyDescent="0.25">
      <c r="A89" t="s">
        <v>371</v>
      </c>
      <c r="B89">
        <v>298</v>
      </c>
      <c r="C89" t="s">
        <v>372</v>
      </c>
      <c r="D89" t="s">
        <v>15</v>
      </c>
      <c r="E89" t="s">
        <v>462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  <c r="BG89" t="s">
        <v>463</v>
      </c>
    </row>
    <row r="90" spans="1:59" x14ac:dyDescent="0.25">
      <c r="A90" t="s">
        <v>256</v>
      </c>
      <c r="B90">
        <v>676</v>
      </c>
      <c r="C90" t="s">
        <v>257</v>
      </c>
      <c r="D90" t="s">
        <v>15</v>
      </c>
      <c r="E90" t="s">
        <v>16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  <c r="BG90" t="s">
        <v>17</v>
      </c>
    </row>
    <row r="91" spans="1:59" x14ac:dyDescent="0.25">
      <c r="A91" t="s">
        <v>214</v>
      </c>
      <c r="B91">
        <v>362</v>
      </c>
      <c r="C91" t="s">
        <v>215</v>
      </c>
      <c r="D91" t="s">
        <v>15</v>
      </c>
      <c r="E91" t="s">
        <v>416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  <c r="BG91" t="s">
        <v>419</v>
      </c>
    </row>
    <row r="92" spans="1:59" x14ac:dyDescent="0.25">
      <c r="A92" t="s">
        <v>355</v>
      </c>
      <c r="B92">
        <v>866</v>
      </c>
      <c r="C92" t="s">
        <v>356</v>
      </c>
      <c r="D92" t="s">
        <v>15</v>
      </c>
      <c r="E92" t="s">
        <v>425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  <c r="BG92" t="s">
        <v>426</v>
      </c>
    </row>
    <row r="93" spans="1:59" x14ac:dyDescent="0.25">
      <c r="A93" t="s">
        <v>369</v>
      </c>
      <c r="B93">
        <v>926</v>
      </c>
      <c r="C93" t="s">
        <v>370</v>
      </c>
      <c r="D93" t="s">
        <v>15</v>
      </c>
      <c r="E93" t="s">
        <v>441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  <c r="BG93" t="s">
        <v>442</v>
      </c>
    </row>
    <row r="94" spans="1:59" x14ac:dyDescent="0.25">
      <c r="A94" t="s">
        <v>331</v>
      </c>
      <c r="B94">
        <v>366</v>
      </c>
      <c r="C94" t="s">
        <v>332</v>
      </c>
      <c r="D94" t="s">
        <v>15</v>
      </c>
      <c r="E94" t="s">
        <v>425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  <c r="BG94" t="s">
        <v>426</v>
      </c>
    </row>
    <row r="95" spans="1:59" x14ac:dyDescent="0.25">
      <c r="A95" t="s">
        <v>218</v>
      </c>
      <c r="B95">
        <v>666</v>
      </c>
      <c r="C95" t="s">
        <v>219</v>
      </c>
      <c r="D95" t="s">
        <v>15</v>
      </c>
      <c r="E95" t="s">
        <v>416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  <c r="BG95" t="s">
        <v>418</v>
      </c>
    </row>
    <row r="96" spans="1:59" x14ac:dyDescent="0.25">
      <c r="A96" t="s">
        <v>329</v>
      </c>
      <c r="B96">
        <v>716</v>
      </c>
      <c r="C96" t="s">
        <v>330</v>
      </c>
      <c r="D96" t="s">
        <v>15</v>
      </c>
      <c r="E96" t="s">
        <v>425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  <c r="BG96" t="s">
        <v>426</v>
      </c>
    </row>
    <row r="97" spans="1:59" x14ac:dyDescent="0.25">
      <c r="A97" t="s">
        <v>371</v>
      </c>
      <c r="B97">
        <v>298</v>
      </c>
      <c r="C97" t="s">
        <v>372</v>
      </c>
      <c r="D97" t="s">
        <v>15</v>
      </c>
      <c r="E97" t="s">
        <v>425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  <c r="BG97" t="s">
        <v>426</v>
      </c>
    </row>
    <row r="98" spans="1:59" x14ac:dyDescent="0.25">
      <c r="A98" t="s">
        <v>359</v>
      </c>
      <c r="B98">
        <v>744</v>
      </c>
      <c r="C98" t="s">
        <v>360</v>
      </c>
      <c r="D98" t="s">
        <v>15</v>
      </c>
      <c r="E98" t="s">
        <v>462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  <c r="BG98" t="s">
        <v>463</v>
      </c>
    </row>
    <row r="99" spans="1:59" x14ac:dyDescent="0.25">
      <c r="A99" t="s">
        <v>329</v>
      </c>
      <c r="B99">
        <v>716</v>
      </c>
      <c r="C99" t="s">
        <v>330</v>
      </c>
      <c r="D99" t="s">
        <v>15</v>
      </c>
      <c r="E99" t="s">
        <v>16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  <c r="BG99" t="s">
        <v>17</v>
      </c>
    </row>
    <row r="100" spans="1:59" x14ac:dyDescent="0.25">
      <c r="A100" t="s">
        <v>244</v>
      </c>
      <c r="B100">
        <v>518</v>
      </c>
      <c r="C100" t="s">
        <v>245</v>
      </c>
      <c r="D100" t="s">
        <v>15</v>
      </c>
      <c r="E100" t="s">
        <v>416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  <c r="BG100" t="s">
        <v>418</v>
      </c>
    </row>
    <row r="101" spans="1:59" x14ac:dyDescent="0.25">
      <c r="A101" t="s">
        <v>141</v>
      </c>
      <c r="B101">
        <v>652</v>
      </c>
      <c r="C101" t="s">
        <v>4</v>
      </c>
      <c r="D101" t="s">
        <v>15</v>
      </c>
      <c r="E101" t="s">
        <v>425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  <c r="BG101" t="s">
        <v>426</v>
      </c>
    </row>
    <row r="102" spans="1:59" x14ac:dyDescent="0.25">
      <c r="A102" t="s">
        <v>101</v>
      </c>
      <c r="B102">
        <v>423</v>
      </c>
      <c r="C102" t="s">
        <v>102</v>
      </c>
      <c r="D102" t="s">
        <v>15</v>
      </c>
      <c r="E102" t="s">
        <v>416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  <c r="BG102" t="s">
        <v>418</v>
      </c>
    </row>
    <row r="103" spans="1:59" x14ac:dyDescent="0.25">
      <c r="A103" t="s">
        <v>371</v>
      </c>
      <c r="B103">
        <v>298</v>
      </c>
      <c r="C103" t="s">
        <v>372</v>
      </c>
      <c r="D103" t="s">
        <v>15</v>
      </c>
      <c r="E103" t="s">
        <v>16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  <c r="BG103" t="s">
        <v>17</v>
      </c>
    </row>
    <row r="104" spans="1:59" x14ac:dyDescent="0.25">
      <c r="A104" t="s">
        <v>272</v>
      </c>
      <c r="B104">
        <v>558</v>
      </c>
      <c r="C104" t="s">
        <v>273</v>
      </c>
      <c r="D104" t="s">
        <v>15</v>
      </c>
      <c r="E104" t="s">
        <v>416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  <c r="BG104" t="s">
        <v>419</v>
      </c>
    </row>
    <row r="105" spans="1:59" x14ac:dyDescent="0.25">
      <c r="A105" t="s">
        <v>170</v>
      </c>
      <c r="B105">
        <v>534</v>
      </c>
      <c r="C105" t="s">
        <v>171</v>
      </c>
      <c r="D105" t="s">
        <v>15</v>
      </c>
      <c r="E105" t="s">
        <v>416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  <c r="BG105" t="s">
        <v>418</v>
      </c>
    </row>
    <row r="106" spans="1:59" x14ac:dyDescent="0.25">
      <c r="A106" t="s">
        <v>186</v>
      </c>
      <c r="B106">
        <v>439</v>
      </c>
      <c r="C106" t="s">
        <v>187</v>
      </c>
      <c r="D106" t="s">
        <v>15</v>
      </c>
      <c r="E106" t="s">
        <v>462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  <c r="BG106" t="s">
        <v>463</v>
      </c>
    </row>
    <row r="107" spans="1:59" x14ac:dyDescent="0.25">
      <c r="A107" t="s">
        <v>391</v>
      </c>
      <c r="B107">
        <v>754</v>
      </c>
      <c r="C107" t="s">
        <v>392</v>
      </c>
      <c r="D107" t="s">
        <v>15</v>
      </c>
      <c r="E107" t="s">
        <v>16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  <c r="BG107" t="s">
        <v>17</v>
      </c>
    </row>
    <row r="108" spans="1:59" x14ac:dyDescent="0.25">
      <c r="A108" t="s">
        <v>359</v>
      </c>
      <c r="B108">
        <v>744</v>
      </c>
      <c r="C108" t="s">
        <v>360</v>
      </c>
      <c r="D108" t="s">
        <v>15</v>
      </c>
      <c r="E108" t="s">
        <v>441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  <c r="BG108" t="s">
        <v>442</v>
      </c>
    </row>
    <row r="109" spans="1:59" x14ac:dyDescent="0.25">
      <c r="A109" t="s">
        <v>13</v>
      </c>
      <c r="B109">
        <v>314</v>
      </c>
      <c r="C109" t="s">
        <v>14</v>
      </c>
      <c r="D109" t="s">
        <v>15</v>
      </c>
      <c r="E109" t="s">
        <v>425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  <c r="BG109" t="s">
        <v>426</v>
      </c>
    </row>
    <row r="110" spans="1:59" x14ac:dyDescent="0.25">
      <c r="A110" t="s">
        <v>264</v>
      </c>
      <c r="B110">
        <v>694</v>
      </c>
      <c r="C110" t="s">
        <v>265</v>
      </c>
      <c r="D110" t="s">
        <v>15</v>
      </c>
      <c r="E110" t="s">
        <v>416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  <c r="BG110" t="s">
        <v>419</v>
      </c>
    </row>
    <row r="111" spans="1:59" x14ac:dyDescent="0.25">
      <c r="A111" t="s">
        <v>231</v>
      </c>
      <c r="B111">
        <v>674</v>
      </c>
      <c r="C111" t="s">
        <v>232</v>
      </c>
      <c r="D111" t="s">
        <v>15</v>
      </c>
      <c r="E111" t="s">
        <v>16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  <c r="BG111" t="s">
        <v>17</v>
      </c>
    </row>
    <row r="112" spans="1:59" x14ac:dyDescent="0.25">
      <c r="A112" t="s">
        <v>359</v>
      </c>
      <c r="B112">
        <v>744</v>
      </c>
      <c r="C112" t="s">
        <v>360</v>
      </c>
      <c r="D112" t="s">
        <v>15</v>
      </c>
      <c r="E112" t="s">
        <v>16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  <c r="BG112" t="s">
        <v>17</v>
      </c>
    </row>
    <row r="113" spans="1:59" x14ac:dyDescent="0.25">
      <c r="A113" t="s">
        <v>184</v>
      </c>
      <c r="B113">
        <v>343</v>
      </c>
      <c r="C113" t="s">
        <v>185</v>
      </c>
      <c r="D113" t="s">
        <v>15</v>
      </c>
      <c r="E113" t="s">
        <v>462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  <c r="BG113" t="s">
        <v>463</v>
      </c>
    </row>
    <row r="114" spans="1:59" x14ac:dyDescent="0.25">
      <c r="A114" t="s">
        <v>359</v>
      </c>
      <c r="B114">
        <v>744</v>
      </c>
      <c r="C114" t="s">
        <v>360</v>
      </c>
      <c r="D114" t="s">
        <v>15</v>
      </c>
      <c r="E114" t="s">
        <v>425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  <c r="BG114" t="s">
        <v>426</v>
      </c>
    </row>
    <row r="115" spans="1:59" x14ac:dyDescent="0.25">
      <c r="A115" t="s">
        <v>154</v>
      </c>
      <c r="B115">
        <v>258</v>
      </c>
      <c r="C115" t="s">
        <v>155</v>
      </c>
      <c r="D115" t="s">
        <v>15</v>
      </c>
      <c r="E115" t="s">
        <v>425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  <c r="BG115" t="s">
        <v>426</v>
      </c>
    </row>
    <row r="116" spans="1:59" x14ac:dyDescent="0.25">
      <c r="A116" t="s">
        <v>391</v>
      </c>
      <c r="B116">
        <v>754</v>
      </c>
      <c r="C116" t="s">
        <v>392</v>
      </c>
      <c r="D116" t="s">
        <v>15</v>
      </c>
      <c r="E116" t="s">
        <v>425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  <c r="BG116" t="s">
        <v>426</v>
      </c>
    </row>
    <row r="117" spans="1:59" x14ac:dyDescent="0.25">
      <c r="A117" t="s">
        <v>266</v>
      </c>
      <c r="B117">
        <v>278</v>
      </c>
      <c r="C117" t="s">
        <v>267</v>
      </c>
      <c r="D117" t="s">
        <v>15</v>
      </c>
      <c r="E117" t="s">
        <v>416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  <c r="BG117" t="s">
        <v>419</v>
      </c>
    </row>
    <row r="118" spans="1:59" x14ac:dyDescent="0.25">
      <c r="A118" t="s">
        <v>331</v>
      </c>
      <c r="B118">
        <v>366</v>
      </c>
      <c r="C118" t="s">
        <v>332</v>
      </c>
      <c r="D118" t="s">
        <v>15</v>
      </c>
      <c r="E118" t="s">
        <v>16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  <c r="BG118" t="s">
        <v>17</v>
      </c>
    </row>
    <row r="119" spans="1:59" x14ac:dyDescent="0.25">
      <c r="A119" t="s">
        <v>231</v>
      </c>
      <c r="B119">
        <v>674</v>
      </c>
      <c r="C119" t="s">
        <v>232</v>
      </c>
      <c r="D119" t="s">
        <v>15</v>
      </c>
      <c r="E119" t="s">
        <v>416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  <c r="BG119" t="s">
        <v>419</v>
      </c>
    </row>
    <row r="120" spans="1:59" x14ac:dyDescent="0.25">
      <c r="A120" t="s">
        <v>248</v>
      </c>
      <c r="B120">
        <v>948</v>
      </c>
      <c r="C120" t="s">
        <v>249</v>
      </c>
      <c r="D120" t="s">
        <v>15</v>
      </c>
      <c r="E120" t="s">
        <v>425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  <c r="BG120" t="s">
        <v>426</v>
      </c>
    </row>
    <row r="121" spans="1:59" x14ac:dyDescent="0.25">
      <c r="A121" t="s">
        <v>248</v>
      </c>
      <c r="B121">
        <v>948</v>
      </c>
      <c r="C121" t="s">
        <v>249</v>
      </c>
      <c r="D121" t="s">
        <v>15</v>
      </c>
      <c r="E121" t="s">
        <v>462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  <c r="BG121" t="s">
        <v>463</v>
      </c>
    </row>
    <row r="122" spans="1:59" x14ac:dyDescent="0.25">
      <c r="A122" t="s">
        <v>286</v>
      </c>
      <c r="B122">
        <v>566</v>
      </c>
      <c r="C122" t="s">
        <v>287</v>
      </c>
      <c r="D122" t="s">
        <v>15</v>
      </c>
      <c r="E122" t="s">
        <v>425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  <c r="BG122" t="s">
        <v>426</v>
      </c>
    </row>
    <row r="123" spans="1:59" x14ac:dyDescent="0.25">
      <c r="A123" t="s">
        <v>208</v>
      </c>
      <c r="B123">
        <v>446</v>
      </c>
      <c r="C123" t="s">
        <v>209</v>
      </c>
      <c r="D123" t="s">
        <v>15</v>
      </c>
      <c r="E123" t="s">
        <v>416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  <c r="BG123" t="s">
        <v>419</v>
      </c>
    </row>
    <row r="124" spans="1:59" x14ac:dyDescent="0.25">
      <c r="A124" t="s">
        <v>248</v>
      </c>
      <c r="B124">
        <v>948</v>
      </c>
      <c r="C124" t="s">
        <v>249</v>
      </c>
      <c r="D124" t="s">
        <v>15</v>
      </c>
      <c r="E124" t="s">
        <v>16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  <c r="BG124" t="s">
        <v>17</v>
      </c>
    </row>
    <row r="125" spans="1:59" x14ac:dyDescent="0.25">
      <c r="A125" t="s">
        <v>367</v>
      </c>
      <c r="B125">
        <v>746</v>
      </c>
      <c r="C125" t="s">
        <v>368</v>
      </c>
      <c r="D125" t="s">
        <v>15</v>
      </c>
      <c r="E125" t="s">
        <v>416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  <c r="BG125" t="s">
        <v>419</v>
      </c>
    </row>
    <row r="126" spans="1:59" x14ac:dyDescent="0.25">
      <c r="A126" t="s">
        <v>178</v>
      </c>
      <c r="B126">
        <v>176</v>
      </c>
      <c r="C126" t="s">
        <v>179</v>
      </c>
      <c r="D126" t="s">
        <v>15</v>
      </c>
      <c r="E126" t="s">
        <v>462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  <c r="BG126" t="s">
        <v>463</v>
      </c>
    </row>
    <row r="127" spans="1:59" x14ac:dyDescent="0.25">
      <c r="A127" t="s">
        <v>290</v>
      </c>
      <c r="B127">
        <v>853</v>
      </c>
      <c r="C127" t="s">
        <v>291</v>
      </c>
      <c r="D127" t="s">
        <v>15</v>
      </c>
      <c r="E127" t="s">
        <v>416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  <c r="BG127" t="s">
        <v>418</v>
      </c>
    </row>
    <row r="128" spans="1:59" x14ac:dyDescent="0.25">
      <c r="A128" t="s">
        <v>76</v>
      </c>
      <c r="B128">
        <v>156</v>
      </c>
      <c r="C128" t="s">
        <v>1</v>
      </c>
      <c r="D128" t="s">
        <v>15</v>
      </c>
      <c r="E128" t="s">
        <v>416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  <c r="BG128" t="s">
        <v>418</v>
      </c>
    </row>
    <row r="129" spans="1:59" x14ac:dyDescent="0.25">
      <c r="A129" t="s">
        <v>142</v>
      </c>
      <c r="B129">
        <v>656</v>
      </c>
      <c r="C129" t="s">
        <v>143</v>
      </c>
      <c r="D129" t="s">
        <v>15</v>
      </c>
      <c r="E129" t="s">
        <v>416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  <c r="BG129" t="s">
        <v>419</v>
      </c>
    </row>
    <row r="130" spans="1:59" x14ac:dyDescent="0.25">
      <c r="A130" t="s">
        <v>337</v>
      </c>
      <c r="B130">
        <v>144</v>
      </c>
      <c r="C130" t="s">
        <v>338</v>
      </c>
      <c r="D130" t="s">
        <v>15</v>
      </c>
      <c r="E130" t="s">
        <v>462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  <c r="BG130" t="s">
        <v>463</v>
      </c>
    </row>
    <row r="131" spans="1:59" x14ac:dyDescent="0.25">
      <c r="A131" t="s">
        <v>244</v>
      </c>
      <c r="B131">
        <v>518</v>
      </c>
      <c r="C131" t="s">
        <v>245</v>
      </c>
      <c r="D131" t="s">
        <v>15</v>
      </c>
      <c r="E131" t="s">
        <v>425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  <c r="BG131" t="s">
        <v>426</v>
      </c>
    </row>
    <row r="132" spans="1:59" x14ac:dyDescent="0.25">
      <c r="A132" t="s">
        <v>144</v>
      </c>
      <c r="B132">
        <v>648</v>
      </c>
      <c r="C132" t="s">
        <v>145</v>
      </c>
      <c r="D132" t="s">
        <v>15</v>
      </c>
      <c r="E132" t="s">
        <v>16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  <c r="BG132" t="s">
        <v>17</v>
      </c>
    </row>
    <row r="133" spans="1:59" x14ac:dyDescent="0.25">
      <c r="A133" t="s">
        <v>178</v>
      </c>
      <c r="B133">
        <v>176</v>
      </c>
      <c r="C133" t="s">
        <v>179</v>
      </c>
      <c r="D133" t="s">
        <v>15</v>
      </c>
      <c r="E133" t="s">
        <v>416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  <c r="BG133" t="s">
        <v>418</v>
      </c>
    </row>
    <row r="134" spans="1:59" x14ac:dyDescent="0.25">
      <c r="A134" t="s">
        <v>310</v>
      </c>
      <c r="B134">
        <v>456</v>
      </c>
      <c r="C134" t="s">
        <v>311</v>
      </c>
      <c r="D134" t="s">
        <v>15</v>
      </c>
      <c r="E134" t="s">
        <v>425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  <c r="BG134" t="s">
        <v>438</v>
      </c>
    </row>
    <row r="135" spans="1:59" x14ac:dyDescent="0.25">
      <c r="A135" t="s">
        <v>141</v>
      </c>
      <c r="B135">
        <v>652</v>
      </c>
      <c r="C135" t="s">
        <v>4</v>
      </c>
      <c r="D135" t="s">
        <v>15</v>
      </c>
      <c r="E135" t="s">
        <v>462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  <c r="BG135" t="s">
        <v>463</v>
      </c>
    </row>
    <row r="136" spans="1:59" x14ac:dyDescent="0.25">
      <c r="A136" t="s">
        <v>216</v>
      </c>
      <c r="B136">
        <v>524</v>
      </c>
      <c r="C136" t="s">
        <v>217</v>
      </c>
      <c r="D136" t="s">
        <v>15</v>
      </c>
      <c r="E136" t="s">
        <v>462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  <c r="BG136" t="s">
        <v>463</v>
      </c>
    </row>
    <row r="137" spans="1:59" x14ac:dyDescent="0.25">
      <c r="A137" t="s">
        <v>144</v>
      </c>
      <c r="B137">
        <v>648</v>
      </c>
      <c r="C137" t="s">
        <v>145</v>
      </c>
      <c r="D137" t="s">
        <v>15</v>
      </c>
      <c r="E137" t="s">
        <v>425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  <c r="BG137" t="s">
        <v>426</v>
      </c>
    </row>
    <row r="138" spans="1:59" x14ac:dyDescent="0.25">
      <c r="A138" t="s">
        <v>184</v>
      </c>
      <c r="B138">
        <v>343</v>
      </c>
      <c r="C138" t="s">
        <v>185</v>
      </c>
      <c r="D138" t="s">
        <v>15</v>
      </c>
      <c r="E138" t="s">
        <v>416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  <c r="BG138" t="s">
        <v>419</v>
      </c>
    </row>
    <row r="139" spans="1:59" x14ac:dyDescent="0.25">
      <c r="A139" t="s">
        <v>124</v>
      </c>
      <c r="B139">
        <v>939</v>
      </c>
      <c r="C139" t="s">
        <v>125</v>
      </c>
      <c r="D139" t="s">
        <v>15</v>
      </c>
      <c r="E139" t="s">
        <v>416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  <c r="BG139" t="s">
        <v>419</v>
      </c>
    </row>
    <row r="140" spans="1:59" x14ac:dyDescent="0.25">
      <c r="A140" t="s">
        <v>280</v>
      </c>
      <c r="B140">
        <v>564</v>
      </c>
      <c r="C140" t="s">
        <v>281</v>
      </c>
      <c r="D140" t="s">
        <v>15</v>
      </c>
      <c r="E140" t="s">
        <v>416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  <c r="BG140" t="s">
        <v>419</v>
      </c>
    </row>
    <row r="141" spans="1:59" x14ac:dyDescent="0.25">
      <c r="A141" t="s">
        <v>46</v>
      </c>
      <c r="B141">
        <v>513</v>
      </c>
      <c r="C141" t="s">
        <v>47</v>
      </c>
      <c r="D141" t="s">
        <v>15</v>
      </c>
      <c r="E141" t="s">
        <v>425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  <c r="BG141" t="s">
        <v>430</v>
      </c>
    </row>
    <row r="142" spans="1:59" x14ac:dyDescent="0.25">
      <c r="A142" t="s">
        <v>190</v>
      </c>
      <c r="B142">
        <v>916</v>
      </c>
      <c r="C142" t="s">
        <v>191</v>
      </c>
      <c r="D142" t="s">
        <v>15</v>
      </c>
      <c r="E142" t="s">
        <v>441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  <c r="BG142" t="s">
        <v>442</v>
      </c>
    </row>
    <row r="143" spans="1:59" x14ac:dyDescent="0.25">
      <c r="A143" t="s">
        <v>365</v>
      </c>
      <c r="B143">
        <v>738</v>
      </c>
      <c r="C143" t="s">
        <v>467</v>
      </c>
      <c r="D143" t="s">
        <v>15</v>
      </c>
      <c r="E143" t="s">
        <v>462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  <c r="BG143" t="s">
        <v>463</v>
      </c>
    </row>
    <row r="144" spans="1:59" x14ac:dyDescent="0.25">
      <c r="A144" t="s">
        <v>139</v>
      </c>
      <c r="B144">
        <v>915</v>
      </c>
      <c r="C144" t="s">
        <v>140</v>
      </c>
      <c r="D144" t="s">
        <v>15</v>
      </c>
      <c r="E144" t="s">
        <v>462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  <c r="BG144" t="s">
        <v>463</v>
      </c>
    </row>
    <row r="145" spans="1:59" x14ac:dyDescent="0.25">
      <c r="A145" t="s">
        <v>208</v>
      </c>
      <c r="B145">
        <v>446</v>
      </c>
      <c r="C145" t="s">
        <v>209</v>
      </c>
      <c r="D145" t="s">
        <v>15</v>
      </c>
      <c r="E145" t="s">
        <v>16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  <c r="BG145" t="s">
        <v>17</v>
      </c>
    </row>
    <row r="146" spans="1:59" x14ac:dyDescent="0.25">
      <c r="A146" t="s">
        <v>369</v>
      </c>
      <c r="B146">
        <v>926</v>
      </c>
      <c r="C146" t="s">
        <v>370</v>
      </c>
      <c r="D146" t="s">
        <v>15</v>
      </c>
      <c r="E146" t="s">
        <v>416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  <c r="BG146" t="s">
        <v>419</v>
      </c>
    </row>
    <row r="147" spans="1:59" x14ac:dyDescent="0.25">
      <c r="A147" t="s">
        <v>190</v>
      </c>
      <c r="B147">
        <v>916</v>
      </c>
      <c r="C147" t="s">
        <v>191</v>
      </c>
      <c r="D147" t="s">
        <v>15</v>
      </c>
      <c r="E147" t="s">
        <v>16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  <c r="BG147" t="s">
        <v>17</v>
      </c>
    </row>
    <row r="148" spans="1:59" x14ac:dyDescent="0.25">
      <c r="A148" t="s">
        <v>64</v>
      </c>
      <c r="B148">
        <v>316</v>
      </c>
      <c r="C148" t="s">
        <v>65</v>
      </c>
      <c r="D148" t="s">
        <v>15</v>
      </c>
      <c r="E148" t="s">
        <v>416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  <c r="BG148" t="s">
        <v>419</v>
      </c>
    </row>
    <row r="149" spans="1:59" x14ac:dyDescent="0.25">
      <c r="A149" t="s">
        <v>244</v>
      </c>
      <c r="B149">
        <v>518</v>
      </c>
      <c r="C149" t="s">
        <v>245</v>
      </c>
      <c r="D149" t="s">
        <v>15</v>
      </c>
      <c r="E149" t="s">
        <v>16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  <c r="BG149" t="s">
        <v>17</v>
      </c>
    </row>
    <row r="150" spans="1:59" x14ac:dyDescent="0.25">
      <c r="A150" t="s">
        <v>144</v>
      </c>
      <c r="B150">
        <v>648</v>
      </c>
      <c r="C150" t="s">
        <v>145</v>
      </c>
      <c r="D150" t="s">
        <v>15</v>
      </c>
      <c r="E150" t="s">
        <v>416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  <c r="BG150" t="s">
        <v>419</v>
      </c>
    </row>
    <row r="151" spans="1:59" x14ac:dyDescent="0.25">
      <c r="A151" t="s">
        <v>290</v>
      </c>
      <c r="B151">
        <v>853</v>
      </c>
      <c r="C151" t="s">
        <v>291</v>
      </c>
      <c r="D151" t="s">
        <v>15</v>
      </c>
      <c r="E151" t="s">
        <v>441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  <c r="BG151" t="s">
        <v>442</v>
      </c>
    </row>
    <row r="152" spans="1:59" x14ac:dyDescent="0.25">
      <c r="A152" t="s">
        <v>250</v>
      </c>
      <c r="B152">
        <v>688</v>
      </c>
      <c r="C152" t="s">
        <v>251</v>
      </c>
      <c r="D152" t="s">
        <v>15</v>
      </c>
      <c r="E152" t="s">
        <v>462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  <c r="BG152" t="s">
        <v>463</v>
      </c>
    </row>
    <row r="153" spans="1:59" x14ac:dyDescent="0.25">
      <c r="A153" t="s">
        <v>62</v>
      </c>
      <c r="B153">
        <v>223</v>
      </c>
      <c r="C153" t="s">
        <v>63</v>
      </c>
      <c r="D153" t="s">
        <v>15</v>
      </c>
      <c r="E153" t="s">
        <v>416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  <c r="BG153" t="s">
        <v>419</v>
      </c>
    </row>
    <row r="154" spans="1:59" x14ac:dyDescent="0.25">
      <c r="A154" t="s">
        <v>254</v>
      </c>
      <c r="B154">
        <v>684</v>
      </c>
      <c r="C154" t="s">
        <v>255</v>
      </c>
      <c r="D154" t="s">
        <v>15</v>
      </c>
      <c r="E154" t="s">
        <v>425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  <c r="BG154" t="s">
        <v>426</v>
      </c>
    </row>
    <row r="155" spans="1:59" x14ac:dyDescent="0.25">
      <c r="A155" t="s">
        <v>365</v>
      </c>
      <c r="B155">
        <v>738</v>
      </c>
      <c r="C155" t="s">
        <v>366</v>
      </c>
      <c r="D155" t="s">
        <v>15</v>
      </c>
      <c r="E155" t="s">
        <v>416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  <c r="BG155" t="s">
        <v>419</v>
      </c>
    </row>
    <row r="156" spans="1:59" x14ac:dyDescent="0.25">
      <c r="A156" t="s">
        <v>385</v>
      </c>
      <c r="B156">
        <v>862</v>
      </c>
      <c r="C156" t="s">
        <v>386</v>
      </c>
      <c r="D156" t="s">
        <v>15</v>
      </c>
      <c r="E156" t="s">
        <v>425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  <c r="BG156" t="s">
        <v>426</v>
      </c>
    </row>
    <row r="157" spans="1:59" x14ac:dyDescent="0.25">
      <c r="A157" t="s">
        <v>170</v>
      </c>
      <c r="B157">
        <v>534</v>
      </c>
      <c r="C157" t="s">
        <v>171</v>
      </c>
      <c r="D157" t="s">
        <v>15</v>
      </c>
      <c r="E157" t="s">
        <v>441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  <c r="BG157" t="s">
        <v>442</v>
      </c>
    </row>
    <row r="158" spans="1:59" x14ac:dyDescent="0.25">
      <c r="A158" t="s">
        <v>220</v>
      </c>
      <c r="B158">
        <v>946</v>
      </c>
      <c r="C158" t="s">
        <v>3</v>
      </c>
      <c r="D158" t="s">
        <v>15</v>
      </c>
      <c r="E158" t="s">
        <v>462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  <c r="BG158" t="s">
        <v>463</v>
      </c>
    </row>
    <row r="159" spans="1:59" x14ac:dyDescent="0.25">
      <c r="A159" t="s">
        <v>162</v>
      </c>
      <c r="B159">
        <v>960</v>
      </c>
      <c r="C159" t="s">
        <v>163</v>
      </c>
      <c r="D159" t="s">
        <v>15</v>
      </c>
      <c r="E159" t="s">
        <v>416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  <c r="BG159" t="s">
        <v>419</v>
      </c>
    </row>
    <row r="160" spans="1:59" x14ac:dyDescent="0.25">
      <c r="A160" t="s">
        <v>46</v>
      </c>
      <c r="B160">
        <v>513</v>
      </c>
      <c r="C160" t="s">
        <v>47</v>
      </c>
      <c r="D160" t="s">
        <v>15</v>
      </c>
      <c r="E160" t="s">
        <v>16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  <c r="BG160" t="s">
        <v>17</v>
      </c>
    </row>
    <row r="161" spans="1:59" x14ac:dyDescent="0.25">
      <c r="A161" t="s">
        <v>229</v>
      </c>
      <c r="B161">
        <v>921</v>
      </c>
      <c r="C161" t="s">
        <v>230</v>
      </c>
      <c r="D161" t="s">
        <v>15</v>
      </c>
      <c r="E161" t="s">
        <v>425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  <c r="BG161" t="s">
        <v>436</v>
      </c>
    </row>
    <row r="162" spans="1:59" x14ac:dyDescent="0.25">
      <c r="A162" t="s">
        <v>166</v>
      </c>
      <c r="B162">
        <v>944</v>
      </c>
      <c r="C162" t="s">
        <v>167</v>
      </c>
      <c r="D162" t="s">
        <v>15</v>
      </c>
      <c r="E162" t="s">
        <v>462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  <c r="BG162" t="s">
        <v>463</v>
      </c>
    </row>
    <row r="163" spans="1:59" x14ac:dyDescent="0.25">
      <c r="A163" t="s">
        <v>250</v>
      </c>
      <c r="B163">
        <v>688</v>
      </c>
      <c r="C163" t="s">
        <v>251</v>
      </c>
      <c r="D163" t="s">
        <v>15</v>
      </c>
      <c r="E163" t="s">
        <v>416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  <c r="BG163" t="s">
        <v>419</v>
      </c>
    </row>
    <row r="164" spans="1:59" x14ac:dyDescent="0.25">
      <c r="A164" t="s">
        <v>235</v>
      </c>
      <c r="B164">
        <v>273</v>
      </c>
      <c r="C164" t="s">
        <v>2</v>
      </c>
      <c r="D164" t="s">
        <v>15</v>
      </c>
      <c r="E164" t="s">
        <v>462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  <c r="BG164" t="s">
        <v>463</v>
      </c>
    </row>
    <row r="165" spans="1:59" x14ac:dyDescent="0.25">
      <c r="A165" t="s">
        <v>389</v>
      </c>
      <c r="B165">
        <v>199</v>
      </c>
      <c r="C165" t="s">
        <v>390</v>
      </c>
      <c r="D165" t="s">
        <v>15</v>
      </c>
      <c r="E165" t="s">
        <v>462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  <c r="BG165" t="s">
        <v>463</v>
      </c>
    </row>
    <row r="166" spans="1:59" x14ac:dyDescent="0.25">
      <c r="A166" t="s">
        <v>286</v>
      </c>
      <c r="B166">
        <v>566</v>
      </c>
      <c r="C166" t="s">
        <v>287</v>
      </c>
      <c r="D166" t="s">
        <v>15</v>
      </c>
      <c r="E166" t="s">
        <v>16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  <c r="BG166" t="s">
        <v>17</v>
      </c>
    </row>
    <row r="167" spans="1:59" x14ac:dyDescent="0.25">
      <c r="A167" t="s">
        <v>32</v>
      </c>
      <c r="B167">
        <v>193</v>
      </c>
      <c r="C167" t="s">
        <v>33</v>
      </c>
      <c r="D167" t="s">
        <v>15</v>
      </c>
      <c r="E167" t="s">
        <v>462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  <c r="BG167" t="s">
        <v>463</v>
      </c>
    </row>
    <row r="168" spans="1:59" x14ac:dyDescent="0.25">
      <c r="A168" t="s">
        <v>40</v>
      </c>
      <c r="B168">
        <v>124</v>
      </c>
      <c r="C168" t="s">
        <v>41</v>
      </c>
      <c r="D168" t="s">
        <v>15</v>
      </c>
      <c r="E168" t="s">
        <v>462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  <c r="BG168" t="s">
        <v>463</v>
      </c>
    </row>
    <row r="169" spans="1:59" x14ac:dyDescent="0.25">
      <c r="A169" t="s">
        <v>150</v>
      </c>
      <c r="B169">
        <v>174</v>
      </c>
      <c r="C169" t="s">
        <v>151</v>
      </c>
      <c r="D169" t="s">
        <v>15</v>
      </c>
      <c r="E169" t="s">
        <v>462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  <c r="BG169" t="s">
        <v>463</v>
      </c>
    </row>
    <row r="170" spans="1:59" x14ac:dyDescent="0.25">
      <c r="A170" t="s">
        <v>202</v>
      </c>
      <c r="B170">
        <v>542</v>
      </c>
      <c r="C170" t="s">
        <v>203</v>
      </c>
      <c r="D170" t="s">
        <v>15</v>
      </c>
      <c r="E170" t="s">
        <v>462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  <c r="BG170" t="s">
        <v>463</v>
      </c>
    </row>
    <row r="171" spans="1:59" x14ac:dyDescent="0.25">
      <c r="A171" t="s">
        <v>208</v>
      </c>
      <c r="B171">
        <v>446</v>
      </c>
      <c r="C171" t="s">
        <v>209</v>
      </c>
      <c r="D171" t="s">
        <v>15</v>
      </c>
      <c r="E171" t="s">
        <v>425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  <c r="BG171" t="s">
        <v>426</v>
      </c>
    </row>
    <row r="172" spans="1:59" x14ac:dyDescent="0.25">
      <c r="A172" t="s">
        <v>91</v>
      </c>
      <c r="B172">
        <v>233</v>
      </c>
      <c r="C172" t="s">
        <v>92</v>
      </c>
      <c r="D172" t="s">
        <v>15</v>
      </c>
      <c r="E172" t="s">
        <v>462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  <c r="BG172" t="s">
        <v>463</v>
      </c>
    </row>
    <row r="173" spans="1:59" x14ac:dyDescent="0.25">
      <c r="A173" t="s">
        <v>172</v>
      </c>
      <c r="B173">
        <v>178</v>
      </c>
      <c r="C173" t="s">
        <v>173</v>
      </c>
      <c r="D173" t="s">
        <v>15</v>
      </c>
      <c r="E173" t="s">
        <v>416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  <c r="BG173" t="s">
        <v>419</v>
      </c>
    </row>
    <row r="174" spans="1:59" x14ac:dyDescent="0.25">
      <c r="A174" t="s">
        <v>280</v>
      </c>
      <c r="B174">
        <v>564</v>
      </c>
      <c r="C174" t="s">
        <v>281</v>
      </c>
      <c r="D174" t="s">
        <v>15</v>
      </c>
      <c r="E174" t="s">
        <v>16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  <c r="BG174" t="s">
        <v>17</v>
      </c>
    </row>
    <row r="175" spans="1:59" x14ac:dyDescent="0.25">
      <c r="A175" t="s">
        <v>68</v>
      </c>
      <c r="B175">
        <v>514</v>
      </c>
      <c r="C175" t="s">
        <v>69</v>
      </c>
      <c r="D175" t="s">
        <v>15</v>
      </c>
      <c r="E175" t="s">
        <v>462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  <c r="BG175" t="s">
        <v>463</v>
      </c>
    </row>
    <row r="176" spans="1:59" x14ac:dyDescent="0.25">
      <c r="A176" t="s">
        <v>304</v>
      </c>
      <c r="B176">
        <v>968</v>
      </c>
      <c r="C176" t="s">
        <v>305</v>
      </c>
      <c r="D176" t="s">
        <v>15</v>
      </c>
      <c r="E176" t="s">
        <v>462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  <c r="BG176" t="s">
        <v>463</v>
      </c>
    </row>
    <row r="177" spans="1:59" x14ac:dyDescent="0.25">
      <c r="A177" t="s">
        <v>270</v>
      </c>
      <c r="B177">
        <v>142</v>
      </c>
      <c r="C177" t="s">
        <v>271</v>
      </c>
      <c r="D177" t="s">
        <v>15</v>
      </c>
      <c r="E177" t="s">
        <v>416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  <c r="BG177" t="s">
        <v>419</v>
      </c>
    </row>
    <row r="178" spans="1:59" x14ac:dyDescent="0.25">
      <c r="A178" t="s">
        <v>351</v>
      </c>
      <c r="B178">
        <v>923</v>
      </c>
      <c r="C178" t="s">
        <v>352</v>
      </c>
      <c r="D178" t="s">
        <v>15</v>
      </c>
      <c r="E178" t="s">
        <v>416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  <c r="BG178" t="s">
        <v>419</v>
      </c>
    </row>
    <row r="179" spans="1:59" x14ac:dyDescent="0.25">
      <c r="A179" t="s">
        <v>68</v>
      </c>
      <c r="B179">
        <v>514</v>
      </c>
      <c r="C179" t="s">
        <v>69</v>
      </c>
      <c r="D179" t="s">
        <v>15</v>
      </c>
      <c r="E179" t="s">
        <v>425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  <c r="BG179" t="s">
        <v>426</v>
      </c>
    </row>
    <row r="180" spans="1:59" x14ac:dyDescent="0.25">
      <c r="A180" t="s">
        <v>266</v>
      </c>
      <c r="B180">
        <v>278</v>
      </c>
      <c r="C180" t="s">
        <v>267</v>
      </c>
      <c r="D180" t="s">
        <v>15</v>
      </c>
      <c r="E180" t="s">
        <v>16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  <c r="BG180" t="s">
        <v>17</v>
      </c>
    </row>
    <row r="181" spans="1:59" x14ac:dyDescent="0.25">
      <c r="A181" t="s">
        <v>235</v>
      </c>
      <c r="B181">
        <v>273</v>
      </c>
      <c r="C181" t="s">
        <v>2</v>
      </c>
      <c r="D181" t="s">
        <v>15</v>
      </c>
      <c r="E181" t="s">
        <v>16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  <c r="BG181" t="s">
        <v>17</v>
      </c>
    </row>
    <row r="182" spans="1:59" x14ac:dyDescent="0.25">
      <c r="A182" t="s">
        <v>389</v>
      </c>
      <c r="B182">
        <v>199</v>
      </c>
      <c r="C182" t="s">
        <v>390</v>
      </c>
      <c r="D182" t="s">
        <v>15</v>
      </c>
      <c r="E182" t="s">
        <v>416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  <c r="BG182" t="s">
        <v>419</v>
      </c>
    </row>
    <row r="183" spans="1:59" x14ac:dyDescent="0.25">
      <c r="A183" t="s">
        <v>79</v>
      </c>
      <c r="B183">
        <v>228</v>
      </c>
      <c r="C183" t="s">
        <v>80</v>
      </c>
      <c r="D183" t="s">
        <v>15</v>
      </c>
      <c r="E183" t="s">
        <v>462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  <c r="BG183" t="s">
        <v>463</v>
      </c>
    </row>
    <row r="184" spans="1:59" x14ac:dyDescent="0.25">
      <c r="A184" t="s">
        <v>56</v>
      </c>
      <c r="B184">
        <v>913</v>
      </c>
      <c r="C184" t="s">
        <v>57</v>
      </c>
      <c r="D184" t="s">
        <v>15</v>
      </c>
      <c r="E184" t="s">
        <v>16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  <c r="BG184" t="s">
        <v>17</v>
      </c>
    </row>
    <row r="185" spans="1:59" x14ac:dyDescent="0.25">
      <c r="A185" t="s">
        <v>170</v>
      </c>
      <c r="B185">
        <v>534</v>
      </c>
      <c r="C185" t="s">
        <v>171</v>
      </c>
      <c r="D185" t="s">
        <v>15</v>
      </c>
      <c r="E185" t="s">
        <v>16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  <c r="BG185" t="s">
        <v>17</v>
      </c>
    </row>
    <row r="186" spans="1:59" x14ac:dyDescent="0.25">
      <c r="A186" t="s">
        <v>339</v>
      </c>
      <c r="B186">
        <v>734</v>
      </c>
      <c r="C186" t="s">
        <v>340</v>
      </c>
      <c r="D186" t="s">
        <v>15</v>
      </c>
      <c r="E186" t="s">
        <v>16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  <c r="BG186" t="s">
        <v>17</v>
      </c>
    </row>
    <row r="187" spans="1:59" x14ac:dyDescent="0.25">
      <c r="A187" t="s">
        <v>357</v>
      </c>
      <c r="B187">
        <v>369</v>
      </c>
      <c r="C187" t="s">
        <v>358</v>
      </c>
      <c r="D187" t="s">
        <v>15</v>
      </c>
      <c r="E187" t="s">
        <v>416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  <c r="BG187" t="s">
        <v>419</v>
      </c>
    </row>
    <row r="188" spans="1:59" x14ac:dyDescent="0.25">
      <c r="A188" t="s">
        <v>235</v>
      </c>
      <c r="B188">
        <v>273</v>
      </c>
      <c r="C188" t="s">
        <v>2</v>
      </c>
      <c r="D188" t="s">
        <v>15</v>
      </c>
      <c r="E188" t="s">
        <v>425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  <c r="BG188" t="s">
        <v>426</v>
      </c>
    </row>
    <row r="189" spans="1:59" x14ac:dyDescent="0.25">
      <c r="A189" t="s">
        <v>135</v>
      </c>
      <c r="B189">
        <v>646</v>
      </c>
      <c r="C189" t="s">
        <v>136</v>
      </c>
      <c r="D189" t="s">
        <v>15</v>
      </c>
      <c r="E189" t="s">
        <v>16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  <c r="BG189" t="s">
        <v>17</v>
      </c>
    </row>
    <row r="190" spans="1:59" x14ac:dyDescent="0.25">
      <c r="A190" t="s">
        <v>290</v>
      </c>
      <c r="B190">
        <v>853</v>
      </c>
      <c r="C190" t="s">
        <v>291</v>
      </c>
      <c r="D190" t="s">
        <v>15</v>
      </c>
      <c r="E190" t="s">
        <v>16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  <c r="BG190" t="s">
        <v>17</v>
      </c>
    </row>
    <row r="191" spans="1:59" x14ac:dyDescent="0.25">
      <c r="A191" t="s">
        <v>190</v>
      </c>
      <c r="B191">
        <v>916</v>
      </c>
      <c r="C191" t="s">
        <v>191</v>
      </c>
      <c r="D191" t="s">
        <v>15</v>
      </c>
      <c r="E191" t="s">
        <v>425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  <c r="BG191" t="s">
        <v>426</v>
      </c>
    </row>
    <row r="192" spans="1:59" x14ac:dyDescent="0.25">
      <c r="A192" t="s">
        <v>128</v>
      </c>
      <c r="B192">
        <v>172</v>
      </c>
      <c r="C192" t="s">
        <v>129</v>
      </c>
      <c r="D192" t="s">
        <v>15</v>
      </c>
      <c r="E192" t="s">
        <v>462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  <c r="BG192" t="s">
        <v>463</v>
      </c>
    </row>
    <row r="193" spans="1:59" x14ac:dyDescent="0.25">
      <c r="A193" t="s">
        <v>192</v>
      </c>
      <c r="B193">
        <v>664</v>
      </c>
      <c r="C193" t="s">
        <v>193</v>
      </c>
      <c r="D193" t="s">
        <v>15</v>
      </c>
      <c r="E193" t="s">
        <v>16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  <c r="BG193" t="s">
        <v>17</v>
      </c>
    </row>
    <row r="194" spans="1:59" x14ac:dyDescent="0.25">
      <c r="A194" t="s">
        <v>304</v>
      </c>
      <c r="B194">
        <v>968</v>
      </c>
      <c r="C194" t="s">
        <v>305</v>
      </c>
      <c r="D194" t="s">
        <v>15</v>
      </c>
      <c r="E194" t="s">
        <v>16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  <c r="BG194" t="s">
        <v>17</v>
      </c>
    </row>
    <row r="195" spans="1:59" x14ac:dyDescent="0.25">
      <c r="A195" t="s">
        <v>186</v>
      </c>
      <c r="B195">
        <v>439</v>
      </c>
      <c r="C195" t="s">
        <v>187</v>
      </c>
      <c r="D195" t="s">
        <v>15</v>
      </c>
      <c r="E195" t="s">
        <v>441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  <c r="BG195" t="s">
        <v>442</v>
      </c>
    </row>
    <row r="196" spans="1:59" x14ac:dyDescent="0.25">
      <c r="A196" t="s">
        <v>48</v>
      </c>
      <c r="B196">
        <v>918</v>
      </c>
      <c r="C196" t="s">
        <v>49</v>
      </c>
      <c r="D196" t="s">
        <v>15</v>
      </c>
      <c r="E196" t="s">
        <v>416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  <c r="BG196" t="s">
        <v>418</v>
      </c>
    </row>
    <row r="197" spans="1:59" x14ac:dyDescent="0.25">
      <c r="A197" t="s">
        <v>221</v>
      </c>
      <c r="B197">
        <v>137</v>
      </c>
      <c r="C197" t="s">
        <v>222</v>
      </c>
      <c r="D197" t="s">
        <v>15</v>
      </c>
      <c r="E197" t="s">
        <v>462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  <c r="BG197" t="s">
        <v>463</v>
      </c>
    </row>
    <row r="198" spans="1:59" x14ac:dyDescent="0.25">
      <c r="A198" t="s">
        <v>389</v>
      </c>
      <c r="B198">
        <v>199</v>
      </c>
      <c r="C198" t="s">
        <v>390</v>
      </c>
      <c r="D198" t="s">
        <v>15</v>
      </c>
      <c r="E198" t="s">
        <v>16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  <c r="BG198" t="s">
        <v>17</v>
      </c>
    </row>
    <row r="199" spans="1:59" x14ac:dyDescent="0.25">
      <c r="A199" t="s">
        <v>186</v>
      </c>
      <c r="B199">
        <v>439</v>
      </c>
      <c r="C199" t="s">
        <v>187</v>
      </c>
      <c r="D199" t="s">
        <v>15</v>
      </c>
      <c r="E199" t="s">
        <v>16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  <c r="BG199" t="s">
        <v>17</v>
      </c>
    </row>
    <row r="200" spans="1:59" x14ac:dyDescent="0.25">
      <c r="A200" t="s">
        <v>46</v>
      </c>
      <c r="B200">
        <v>513</v>
      </c>
      <c r="C200" t="s">
        <v>47</v>
      </c>
      <c r="D200" t="s">
        <v>15</v>
      </c>
      <c r="E200" t="s">
        <v>462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  <c r="BG200" t="s">
        <v>463</v>
      </c>
    </row>
    <row r="201" spans="1:59" x14ac:dyDescent="0.25">
      <c r="A201" t="s">
        <v>218</v>
      </c>
      <c r="B201">
        <v>666</v>
      </c>
      <c r="C201" t="s">
        <v>219</v>
      </c>
      <c r="D201" t="s">
        <v>15</v>
      </c>
      <c r="E201" t="s">
        <v>425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  <c r="BG201" t="s">
        <v>426</v>
      </c>
    </row>
    <row r="202" spans="1:59" x14ac:dyDescent="0.25">
      <c r="A202" t="s">
        <v>126</v>
      </c>
      <c r="B202">
        <v>644</v>
      </c>
      <c r="C202" t="s">
        <v>127</v>
      </c>
      <c r="D202" t="s">
        <v>15</v>
      </c>
      <c r="E202" t="s">
        <v>462</v>
      </c>
      <c r="AS202">
        <v>-3.2</v>
      </c>
      <c r="AT202">
        <v>-1.95</v>
      </c>
      <c r="AZ202">
        <v>3.05</v>
      </c>
      <c r="BA202">
        <v>10.65</v>
      </c>
      <c r="BB202">
        <v>4.43</v>
      </c>
      <c r="BG202" t="s">
        <v>463</v>
      </c>
    </row>
    <row r="203" spans="1:59" x14ac:dyDescent="0.25">
      <c r="A203" t="s">
        <v>36</v>
      </c>
      <c r="B203">
        <v>912</v>
      </c>
      <c r="C203" t="s">
        <v>37</v>
      </c>
      <c r="D203" t="s">
        <v>15</v>
      </c>
      <c r="E203" t="s">
        <v>416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  <c r="BG203" t="s">
        <v>419</v>
      </c>
    </row>
    <row r="204" spans="1:59" x14ac:dyDescent="0.25">
      <c r="A204" t="s">
        <v>316</v>
      </c>
      <c r="B204">
        <v>576</v>
      </c>
      <c r="C204" t="s">
        <v>0</v>
      </c>
      <c r="D204" t="s">
        <v>15</v>
      </c>
      <c r="E204" t="s">
        <v>462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  <c r="BG204" t="s">
        <v>463</v>
      </c>
    </row>
    <row r="205" spans="1:59" x14ac:dyDescent="0.25">
      <c r="A205" t="s">
        <v>223</v>
      </c>
      <c r="B205">
        <v>941</v>
      </c>
      <c r="C205" t="s">
        <v>224</v>
      </c>
      <c r="D205" t="s">
        <v>15</v>
      </c>
      <c r="E205" t="s">
        <v>462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  <c r="BG205" t="s">
        <v>463</v>
      </c>
    </row>
    <row r="206" spans="1:59" x14ac:dyDescent="0.25">
      <c r="A206" t="s">
        <v>160</v>
      </c>
      <c r="B206">
        <v>268</v>
      </c>
      <c r="C206" t="s">
        <v>161</v>
      </c>
      <c r="D206" t="s">
        <v>15</v>
      </c>
      <c r="E206" t="s">
        <v>416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  <c r="BG206" t="s">
        <v>418</v>
      </c>
    </row>
    <row r="207" spans="1:59" x14ac:dyDescent="0.25">
      <c r="A207" t="s">
        <v>242</v>
      </c>
      <c r="B207">
        <v>181</v>
      </c>
      <c r="C207" t="s">
        <v>243</v>
      </c>
      <c r="D207" t="s">
        <v>15</v>
      </c>
      <c r="E207" t="s">
        <v>462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  <c r="BG207" t="s">
        <v>463</v>
      </c>
    </row>
    <row r="208" spans="1:59" x14ac:dyDescent="0.25">
      <c r="A208" t="s">
        <v>160</v>
      </c>
      <c r="B208">
        <v>268</v>
      </c>
      <c r="C208" t="s">
        <v>161</v>
      </c>
      <c r="D208" t="s">
        <v>15</v>
      </c>
      <c r="E208" t="s">
        <v>16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  <c r="BG208" t="s">
        <v>17</v>
      </c>
    </row>
    <row r="209" spans="1:59" x14ac:dyDescent="0.25">
      <c r="A209" t="s">
        <v>97</v>
      </c>
      <c r="B209">
        <v>238</v>
      </c>
      <c r="C209" t="s">
        <v>98</v>
      </c>
      <c r="D209" t="s">
        <v>15</v>
      </c>
      <c r="E209" t="s">
        <v>416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  <c r="BG209" t="s">
        <v>419</v>
      </c>
    </row>
    <row r="210" spans="1:59" x14ac:dyDescent="0.25">
      <c r="A210" t="s">
        <v>141</v>
      </c>
      <c r="B210">
        <v>652</v>
      </c>
      <c r="C210" t="s">
        <v>4</v>
      </c>
      <c r="D210" t="s">
        <v>15</v>
      </c>
      <c r="E210" t="s">
        <v>416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  <c r="BG210" t="s">
        <v>419</v>
      </c>
    </row>
    <row r="211" spans="1:59" x14ac:dyDescent="0.25">
      <c r="A211" t="s">
        <v>110</v>
      </c>
      <c r="B211">
        <v>128</v>
      </c>
      <c r="C211" t="s">
        <v>111</v>
      </c>
      <c r="D211" t="s">
        <v>15</v>
      </c>
      <c r="E211" t="s">
        <v>462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  <c r="BG211" t="s">
        <v>463</v>
      </c>
    </row>
    <row r="212" spans="1:59" x14ac:dyDescent="0.25">
      <c r="A212" t="s">
        <v>79</v>
      </c>
      <c r="B212">
        <v>228</v>
      </c>
      <c r="C212" t="s">
        <v>80</v>
      </c>
      <c r="D212" t="s">
        <v>15</v>
      </c>
      <c r="E212" t="s">
        <v>416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  <c r="BG212" t="s">
        <v>418</v>
      </c>
    </row>
    <row r="213" spans="1:59" x14ac:dyDescent="0.25">
      <c r="A213" t="s">
        <v>260</v>
      </c>
      <c r="B213">
        <v>728</v>
      </c>
      <c r="C213" t="s">
        <v>261</v>
      </c>
      <c r="D213" t="s">
        <v>15</v>
      </c>
      <c r="E213" t="s">
        <v>16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  <c r="BG213" t="s">
        <v>17</v>
      </c>
    </row>
    <row r="214" spans="1:59" x14ac:dyDescent="0.25">
      <c r="A214" t="s">
        <v>345</v>
      </c>
      <c r="B214">
        <v>628</v>
      </c>
      <c r="C214" t="s">
        <v>346</v>
      </c>
      <c r="D214" t="s">
        <v>15</v>
      </c>
      <c r="E214" t="s">
        <v>16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  <c r="BG214" t="s">
        <v>17</v>
      </c>
    </row>
    <row r="215" spans="1:59" x14ac:dyDescent="0.25">
      <c r="A215" t="s">
        <v>170</v>
      </c>
      <c r="B215">
        <v>534</v>
      </c>
      <c r="C215" t="s">
        <v>171</v>
      </c>
      <c r="D215" t="s">
        <v>15</v>
      </c>
      <c r="E215" t="s">
        <v>462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  <c r="BG215" t="s">
        <v>463</v>
      </c>
    </row>
    <row r="216" spans="1:59" x14ac:dyDescent="0.25">
      <c r="A216" t="s">
        <v>389</v>
      </c>
      <c r="B216">
        <v>199</v>
      </c>
      <c r="C216" t="s">
        <v>390</v>
      </c>
      <c r="D216" t="s">
        <v>15</v>
      </c>
      <c r="E216" t="s">
        <v>441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  <c r="BG216" t="s">
        <v>442</v>
      </c>
    </row>
    <row r="217" spans="1:59" x14ac:dyDescent="0.25">
      <c r="A217" t="s">
        <v>139</v>
      </c>
      <c r="B217">
        <v>915</v>
      </c>
      <c r="C217" t="s">
        <v>140</v>
      </c>
      <c r="D217" t="s">
        <v>15</v>
      </c>
      <c r="E217" t="s">
        <v>416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  <c r="BG217" t="s">
        <v>419</v>
      </c>
    </row>
    <row r="218" spans="1:59" x14ac:dyDescent="0.25">
      <c r="A218" t="s">
        <v>168</v>
      </c>
      <c r="B218">
        <v>536</v>
      </c>
      <c r="C218" t="s">
        <v>169</v>
      </c>
      <c r="D218" t="s">
        <v>15</v>
      </c>
      <c r="E218" t="s">
        <v>425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  <c r="BG218" t="s">
        <v>437</v>
      </c>
    </row>
    <row r="219" spans="1:59" x14ac:dyDescent="0.25">
      <c r="A219" t="s">
        <v>351</v>
      </c>
      <c r="B219">
        <v>923</v>
      </c>
      <c r="C219" t="s">
        <v>352</v>
      </c>
      <c r="D219" t="s">
        <v>15</v>
      </c>
      <c r="E219" t="s">
        <v>441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  <c r="BG219" t="s">
        <v>442</v>
      </c>
    </row>
    <row r="220" spans="1:59" x14ac:dyDescent="0.25">
      <c r="A220" t="s">
        <v>276</v>
      </c>
      <c r="B220">
        <v>196</v>
      </c>
      <c r="C220" t="s">
        <v>277</v>
      </c>
      <c r="D220" t="s">
        <v>15</v>
      </c>
      <c r="E220" t="s">
        <v>462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  <c r="BG220" t="s">
        <v>466</v>
      </c>
    </row>
    <row r="221" spans="1:59" x14ac:dyDescent="0.25">
      <c r="A221" t="s">
        <v>385</v>
      </c>
      <c r="B221">
        <v>862</v>
      </c>
      <c r="C221" t="s">
        <v>386</v>
      </c>
      <c r="D221" t="s">
        <v>15</v>
      </c>
      <c r="E221" t="s">
        <v>16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  <c r="BG221" t="s">
        <v>17</v>
      </c>
    </row>
    <row r="222" spans="1:59" x14ac:dyDescent="0.25">
      <c r="A222" t="s">
        <v>252</v>
      </c>
      <c r="B222">
        <v>682</v>
      </c>
      <c r="C222" t="s">
        <v>253</v>
      </c>
      <c r="D222" t="s">
        <v>15</v>
      </c>
      <c r="E222" t="s">
        <v>425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  <c r="BG222" t="s">
        <v>426</v>
      </c>
    </row>
    <row r="223" spans="1:59" x14ac:dyDescent="0.25">
      <c r="A223" t="s">
        <v>266</v>
      </c>
      <c r="B223">
        <v>278</v>
      </c>
      <c r="C223" t="s">
        <v>267</v>
      </c>
      <c r="D223" t="s">
        <v>15</v>
      </c>
      <c r="E223" t="s">
        <v>425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  <c r="BG223" t="s">
        <v>426</v>
      </c>
    </row>
    <row r="224" spans="1:59" x14ac:dyDescent="0.25">
      <c r="A224" t="s">
        <v>272</v>
      </c>
      <c r="B224">
        <v>558</v>
      </c>
      <c r="C224" t="s">
        <v>273</v>
      </c>
      <c r="D224" t="s">
        <v>15</v>
      </c>
      <c r="E224" t="s">
        <v>16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  <c r="BG224" t="s">
        <v>17</v>
      </c>
    </row>
    <row r="225" spans="1:59" x14ac:dyDescent="0.25">
      <c r="A225" t="s">
        <v>166</v>
      </c>
      <c r="B225">
        <v>944</v>
      </c>
      <c r="C225" t="s">
        <v>167</v>
      </c>
      <c r="D225" t="s">
        <v>15</v>
      </c>
      <c r="E225" t="s">
        <v>425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  <c r="BG225" t="s">
        <v>426</v>
      </c>
    </row>
    <row r="226" spans="1:59" x14ac:dyDescent="0.25">
      <c r="A226" t="s">
        <v>284</v>
      </c>
      <c r="B226">
        <v>293</v>
      </c>
      <c r="C226" t="s">
        <v>285</v>
      </c>
      <c r="D226" t="s">
        <v>15</v>
      </c>
      <c r="E226" t="s">
        <v>416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  <c r="BG226" t="s">
        <v>419</v>
      </c>
    </row>
    <row r="227" spans="1:59" x14ac:dyDescent="0.25">
      <c r="A227" t="s">
        <v>223</v>
      </c>
      <c r="B227">
        <v>941</v>
      </c>
      <c r="C227" t="s">
        <v>224</v>
      </c>
      <c r="D227" t="s">
        <v>15</v>
      </c>
      <c r="E227" t="s">
        <v>416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  <c r="BG227" t="s">
        <v>419</v>
      </c>
    </row>
    <row r="228" spans="1:59" x14ac:dyDescent="0.25">
      <c r="A228" t="s">
        <v>383</v>
      </c>
      <c r="B228">
        <v>846</v>
      </c>
      <c r="C228" t="s">
        <v>384</v>
      </c>
      <c r="D228" t="s">
        <v>15</v>
      </c>
      <c r="E228" t="s">
        <v>425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  <c r="BG228" t="s">
        <v>426</v>
      </c>
    </row>
    <row r="229" spans="1:59" x14ac:dyDescent="0.25">
      <c r="A229" t="s">
        <v>266</v>
      </c>
      <c r="B229">
        <v>278</v>
      </c>
      <c r="C229" t="s">
        <v>267</v>
      </c>
      <c r="D229" t="s">
        <v>15</v>
      </c>
      <c r="E229" t="s">
        <v>441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  <c r="BG229" t="s">
        <v>442</v>
      </c>
    </row>
    <row r="230" spans="1:59" x14ac:dyDescent="0.25">
      <c r="A230" t="s">
        <v>135</v>
      </c>
      <c r="B230">
        <v>646</v>
      </c>
      <c r="C230" t="s">
        <v>136</v>
      </c>
      <c r="D230" t="s">
        <v>15</v>
      </c>
      <c r="E230" t="s">
        <v>416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  <c r="BG230" t="s">
        <v>418</v>
      </c>
    </row>
    <row r="231" spans="1:59" x14ac:dyDescent="0.25">
      <c r="A231" t="s">
        <v>130</v>
      </c>
      <c r="B231">
        <v>819</v>
      </c>
      <c r="C231" t="s">
        <v>131</v>
      </c>
      <c r="D231" t="s">
        <v>15</v>
      </c>
      <c r="E231" t="s">
        <v>16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  <c r="BG231" t="s">
        <v>17</v>
      </c>
    </row>
    <row r="232" spans="1:59" x14ac:dyDescent="0.25">
      <c r="A232" t="s">
        <v>184</v>
      </c>
      <c r="B232">
        <v>343</v>
      </c>
      <c r="C232" t="s">
        <v>185</v>
      </c>
      <c r="D232" t="s">
        <v>15</v>
      </c>
      <c r="E232" t="s">
        <v>425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  <c r="BG232" t="s">
        <v>426</v>
      </c>
    </row>
    <row r="233" spans="1:59" x14ac:dyDescent="0.25">
      <c r="A233" t="s">
        <v>114</v>
      </c>
      <c r="B233">
        <v>612</v>
      </c>
      <c r="C233" t="s">
        <v>115</v>
      </c>
      <c r="D233" t="s">
        <v>15</v>
      </c>
      <c r="E233" t="s">
        <v>462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  <c r="BG233" t="s">
        <v>463</v>
      </c>
    </row>
    <row r="234" spans="1:59" x14ac:dyDescent="0.25">
      <c r="A234" t="s">
        <v>56</v>
      </c>
      <c r="B234">
        <v>913</v>
      </c>
      <c r="C234" t="s">
        <v>57</v>
      </c>
      <c r="D234" t="s">
        <v>15</v>
      </c>
      <c r="E234" t="s">
        <v>425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  <c r="BG234" t="s">
        <v>426</v>
      </c>
    </row>
    <row r="235" spans="1:59" x14ac:dyDescent="0.25">
      <c r="A235" t="s">
        <v>70</v>
      </c>
      <c r="B235">
        <v>616</v>
      </c>
      <c r="C235" t="s">
        <v>71</v>
      </c>
      <c r="D235" t="s">
        <v>15</v>
      </c>
      <c r="E235" t="s">
        <v>416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  <c r="BG235" t="s">
        <v>418</v>
      </c>
    </row>
    <row r="236" spans="1:59" x14ac:dyDescent="0.25">
      <c r="A236" t="s">
        <v>220</v>
      </c>
      <c r="B236">
        <v>946</v>
      </c>
      <c r="C236" t="s">
        <v>3</v>
      </c>
      <c r="D236" t="s">
        <v>15</v>
      </c>
      <c r="E236" t="s">
        <v>416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  <c r="BG236" t="s">
        <v>418</v>
      </c>
    </row>
    <row r="237" spans="1:59" x14ac:dyDescent="0.25">
      <c r="A237" t="s">
        <v>91</v>
      </c>
      <c r="B237">
        <v>233</v>
      </c>
      <c r="C237" t="s">
        <v>92</v>
      </c>
      <c r="D237" t="s">
        <v>15</v>
      </c>
      <c r="E237" t="s">
        <v>416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  <c r="BG237" t="s">
        <v>419</v>
      </c>
    </row>
    <row r="238" spans="1:59" x14ac:dyDescent="0.25">
      <c r="A238" t="s">
        <v>218</v>
      </c>
      <c r="B238">
        <v>666</v>
      </c>
      <c r="C238" t="s">
        <v>219</v>
      </c>
      <c r="D238" t="s">
        <v>15</v>
      </c>
      <c r="E238" t="s">
        <v>16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  <c r="BG238" t="s">
        <v>17</v>
      </c>
    </row>
    <row r="239" spans="1:59" x14ac:dyDescent="0.25">
      <c r="A239" t="s">
        <v>333</v>
      </c>
      <c r="B239">
        <v>936</v>
      </c>
      <c r="C239" t="s">
        <v>334</v>
      </c>
      <c r="D239" t="s">
        <v>15</v>
      </c>
      <c r="E239" t="s">
        <v>416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  <c r="BG239" t="s">
        <v>418</v>
      </c>
    </row>
    <row r="240" spans="1:59" x14ac:dyDescent="0.25">
      <c r="A240" t="s">
        <v>306</v>
      </c>
      <c r="B240">
        <v>922</v>
      </c>
      <c r="C240" t="s">
        <v>307</v>
      </c>
      <c r="D240" t="s">
        <v>15</v>
      </c>
      <c r="E240" t="s">
        <v>416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  <c r="BG240" t="s">
        <v>419</v>
      </c>
    </row>
    <row r="241" spans="1:59" x14ac:dyDescent="0.25">
      <c r="A241" t="s">
        <v>286</v>
      </c>
      <c r="B241">
        <v>566</v>
      </c>
      <c r="C241" t="s">
        <v>287</v>
      </c>
      <c r="D241" t="s">
        <v>15</v>
      </c>
      <c r="E241" t="s">
        <v>416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  <c r="BG241" t="s">
        <v>419</v>
      </c>
    </row>
    <row r="242" spans="1:59" x14ac:dyDescent="0.25">
      <c r="A242" t="s">
        <v>298</v>
      </c>
      <c r="B242">
        <v>288</v>
      </c>
      <c r="C242" t="s">
        <v>299</v>
      </c>
      <c r="D242" t="s">
        <v>15</v>
      </c>
      <c r="E242" t="s">
        <v>16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  <c r="BG242" t="s">
        <v>17</v>
      </c>
    </row>
    <row r="243" spans="1:59" x14ac:dyDescent="0.25">
      <c r="A243" t="s">
        <v>48</v>
      </c>
      <c r="B243">
        <v>918</v>
      </c>
      <c r="C243" t="s">
        <v>49</v>
      </c>
      <c r="D243" t="s">
        <v>15</v>
      </c>
      <c r="E243" t="s">
        <v>462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  <c r="BG243" t="s">
        <v>463</v>
      </c>
    </row>
    <row r="244" spans="1:59" x14ac:dyDescent="0.25">
      <c r="A244" t="s">
        <v>250</v>
      </c>
      <c r="B244">
        <v>688</v>
      </c>
      <c r="C244" t="s">
        <v>251</v>
      </c>
      <c r="D244" t="s">
        <v>15</v>
      </c>
      <c r="E244" t="s">
        <v>16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  <c r="BG244" t="s">
        <v>17</v>
      </c>
    </row>
    <row r="245" spans="1:59" x14ac:dyDescent="0.25">
      <c r="A245" t="s">
        <v>286</v>
      </c>
      <c r="B245">
        <v>566</v>
      </c>
      <c r="C245" t="s">
        <v>287</v>
      </c>
      <c r="D245" t="s">
        <v>15</v>
      </c>
      <c r="E245" t="s">
        <v>441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  <c r="BG245" t="s">
        <v>450</v>
      </c>
    </row>
    <row r="246" spans="1:59" x14ac:dyDescent="0.25">
      <c r="A246" t="s">
        <v>235</v>
      </c>
      <c r="B246">
        <v>273</v>
      </c>
      <c r="C246" t="s">
        <v>2</v>
      </c>
      <c r="D246" t="s">
        <v>15</v>
      </c>
      <c r="E246" t="s">
        <v>416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  <c r="BG246" t="s">
        <v>418</v>
      </c>
    </row>
    <row r="247" spans="1:59" x14ac:dyDescent="0.25">
      <c r="A247" t="s">
        <v>112</v>
      </c>
      <c r="B247">
        <v>243</v>
      </c>
      <c r="C247" t="s">
        <v>113</v>
      </c>
      <c r="D247" t="s">
        <v>15</v>
      </c>
      <c r="E247" t="s">
        <v>416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  <c r="BG247" t="s">
        <v>419</v>
      </c>
    </row>
    <row r="248" spans="1:59" x14ac:dyDescent="0.25">
      <c r="A248" t="s">
        <v>298</v>
      </c>
      <c r="B248">
        <v>288</v>
      </c>
      <c r="C248" t="s">
        <v>299</v>
      </c>
      <c r="D248" t="s">
        <v>15</v>
      </c>
      <c r="E248" t="s">
        <v>425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  <c r="BG248" t="s">
        <v>426</v>
      </c>
    </row>
    <row r="249" spans="1:59" x14ac:dyDescent="0.25">
      <c r="A249" t="s">
        <v>333</v>
      </c>
      <c r="B249">
        <v>936</v>
      </c>
      <c r="C249" t="s">
        <v>334</v>
      </c>
      <c r="D249" t="s">
        <v>15</v>
      </c>
      <c r="E249" t="s">
        <v>425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  <c r="BG249" t="s">
        <v>426</v>
      </c>
    </row>
    <row r="250" spans="1:59" x14ac:dyDescent="0.25">
      <c r="A250" t="s">
        <v>160</v>
      </c>
      <c r="B250">
        <v>268</v>
      </c>
      <c r="C250" t="s">
        <v>161</v>
      </c>
      <c r="D250" t="s">
        <v>15</v>
      </c>
      <c r="E250" t="s">
        <v>441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  <c r="BG250" t="s">
        <v>442</v>
      </c>
    </row>
    <row r="251" spans="1:59" x14ac:dyDescent="0.25">
      <c r="A251" t="s">
        <v>76</v>
      </c>
      <c r="B251">
        <v>156</v>
      </c>
      <c r="C251" t="s">
        <v>1</v>
      </c>
      <c r="D251" t="s">
        <v>15</v>
      </c>
      <c r="E251" t="s">
        <v>462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  <c r="BG251" t="s">
        <v>463</v>
      </c>
    </row>
    <row r="252" spans="1:59" x14ac:dyDescent="0.25">
      <c r="A252" t="s">
        <v>351</v>
      </c>
      <c r="B252">
        <v>923</v>
      </c>
      <c r="C252" t="s">
        <v>352</v>
      </c>
      <c r="D252" t="s">
        <v>15</v>
      </c>
      <c r="E252" t="s">
        <v>16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  <c r="BG252" t="s">
        <v>17</v>
      </c>
    </row>
    <row r="253" spans="1:59" x14ac:dyDescent="0.25">
      <c r="A253" t="s">
        <v>235</v>
      </c>
      <c r="B253">
        <v>273</v>
      </c>
      <c r="C253" t="s">
        <v>2</v>
      </c>
      <c r="D253" t="s">
        <v>15</v>
      </c>
      <c r="E253" t="s">
        <v>441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  <c r="BG253" t="s">
        <v>442</v>
      </c>
    </row>
    <row r="254" spans="1:59" x14ac:dyDescent="0.25">
      <c r="A254" t="s">
        <v>410</v>
      </c>
      <c r="B254">
        <v>654</v>
      </c>
      <c r="C254" t="s">
        <v>411</v>
      </c>
      <c r="D254" t="s">
        <v>15</v>
      </c>
      <c r="E254" t="s">
        <v>16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  <c r="BG254" t="s">
        <v>397</v>
      </c>
    </row>
    <row r="255" spans="1:59" x14ac:dyDescent="0.25">
      <c r="A255" t="s">
        <v>154</v>
      </c>
      <c r="B255">
        <v>258</v>
      </c>
      <c r="C255" t="s">
        <v>155</v>
      </c>
      <c r="D255" t="s">
        <v>15</v>
      </c>
      <c r="E255" t="s">
        <v>16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  <c r="BG255" t="s">
        <v>17</v>
      </c>
    </row>
    <row r="256" spans="1:59" x14ac:dyDescent="0.25">
      <c r="A256" t="s">
        <v>304</v>
      </c>
      <c r="B256">
        <v>968</v>
      </c>
      <c r="C256" t="s">
        <v>305</v>
      </c>
      <c r="D256" t="s">
        <v>15</v>
      </c>
      <c r="E256" t="s">
        <v>425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  <c r="BG256" t="s">
        <v>439</v>
      </c>
    </row>
    <row r="257" spans="1:59" x14ac:dyDescent="0.25">
      <c r="A257" t="s">
        <v>184</v>
      </c>
      <c r="B257">
        <v>343</v>
      </c>
      <c r="C257" t="s">
        <v>185</v>
      </c>
      <c r="D257" t="s">
        <v>15</v>
      </c>
      <c r="E257" t="s">
        <v>16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  <c r="BG257" t="s">
        <v>17</v>
      </c>
    </row>
    <row r="258" spans="1:59" x14ac:dyDescent="0.25">
      <c r="A258" t="s">
        <v>335</v>
      </c>
      <c r="B258">
        <v>961</v>
      </c>
      <c r="C258" t="s">
        <v>336</v>
      </c>
      <c r="D258" t="s">
        <v>15</v>
      </c>
      <c r="E258" t="s">
        <v>416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  <c r="BG258" t="s">
        <v>418</v>
      </c>
    </row>
    <row r="259" spans="1:59" x14ac:dyDescent="0.25">
      <c r="A259" t="s">
        <v>337</v>
      </c>
      <c r="B259">
        <v>144</v>
      </c>
      <c r="C259" t="s">
        <v>338</v>
      </c>
      <c r="D259" t="s">
        <v>15</v>
      </c>
      <c r="E259" t="s">
        <v>416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  <c r="BG259" t="s">
        <v>419</v>
      </c>
    </row>
    <row r="260" spans="1:59" x14ac:dyDescent="0.25">
      <c r="A260" t="s">
        <v>266</v>
      </c>
      <c r="B260">
        <v>278</v>
      </c>
      <c r="C260" t="s">
        <v>267</v>
      </c>
      <c r="D260" t="s">
        <v>15</v>
      </c>
      <c r="E260" t="s">
        <v>462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  <c r="BG260" t="s">
        <v>463</v>
      </c>
    </row>
    <row r="261" spans="1:59" x14ac:dyDescent="0.25">
      <c r="A261" t="s">
        <v>341</v>
      </c>
      <c r="B261">
        <v>718</v>
      </c>
      <c r="C261" t="s">
        <v>342</v>
      </c>
      <c r="D261" t="s">
        <v>15</v>
      </c>
      <c r="E261" t="s">
        <v>16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  <c r="BG261" t="s">
        <v>17</v>
      </c>
    </row>
    <row r="262" spans="1:59" x14ac:dyDescent="0.25">
      <c r="A262" t="s">
        <v>28</v>
      </c>
      <c r="B262">
        <v>911</v>
      </c>
      <c r="C262" t="s">
        <v>29</v>
      </c>
      <c r="D262" t="s">
        <v>15</v>
      </c>
      <c r="E262" t="s">
        <v>441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  <c r="BG262" t="s">
        <v>442</v>
      </c>
    </row>
    <row r="263" spans="1:59" x14ac:dyDescent="0.25">
      <c r="A263" t="s">
        <v>137</v>
      </c>
      <c r="B263">
        <v>112</v>
      </c>
      <c r="C263" t="s">
        <v>138</v>
      </c>
      <c r="D263" t="s">
        <v>15</v>
      </c>
      <c r="E263" t="s">
        <v>462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  <c r="BG263" t="s">
        <v>463</v>
      </c>
    </row>
    <row r="264" spans="1:59" x14ac:dyDescent="0.25">
      <c r="A264" t="s">
        <v>64</v>
      </c>
      <c r="B264">
        <v>316</v>
      </c>
      <c r="C264" t="s">
        <v>65</v>
      </c>
      <c r="D264" t="s">
        <v>15</v>
      </c>
      <c r="E264" t="s">
        <v>16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  <c r="BG264" t="s">
        <v>17</v>
      </c>
    </row>
    <row r="265" spans="1:59" x14ac:dyDescent="0.25">
      <c r="A265" t="s">
        <v>62</v>
      </c>
      <c r="B265">
        <v>223</v>
      </c>
      <c r="C265" t="s">
        <v>63</v>
      </c>
      <c r="D265" t="s">
        <v>15</v>
      </c>
      <c r="E265" t="s">
        <v>16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  <c r="BG265" t="s">
        <v>17</v>
      </c>
    </row>
    <row r="266" spans="1:59" x14ac:dyDescent="0.25">
      <c r="A266" t="s">
        <v>64</v>
      </c>
      <c r="B266">
        <v>316</v>
      </c>
      <c r="C266" t="s">
        <v>65</v>
      </c>
      <c r="D266" t="s">
        <v>15</v>
      </c>
      <c r="E266" t="s">
        <v>425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  <c r="BG266" t="s">
        <v>426</v>
      </c>
    </row>
    <row r="267" spans="1:59" x14ac:dyDescent="0.25">
      <c r="A267" t="s">
        <v>214</v>
      </c>
      <c r="B267">
        <v>362</v>
      </c>
      <c r="C267" t="s">
        <v>215</v>
      </c>
      <c r="D267" t="s">
        <v>15</v>
      </c>
      <c r="E267" t="s">
        <v>425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  <c r="BG267" t="s">
        <v>426</v>
      </c>
    </row>
    <row r="268" spans="1:59" x14ac:dyDescent="0.25">
      <c r="A268" t="s">
        <v>457</v>
      </c>
      <c r="B268">
        <v>528</v>
      </c>
      <c r="C268" t="s">
        <v>458</v>
      </c>
      <c r="D268" t="s">
        <v>15</v>
      </c>
      <c r="E268" t="s">
        <v>462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  <c r="BG268" t="s">
        <v>463</v>
      </c>
    </row>
    <row r="269" spans="1:59" x14ac:dyDescent="0.25">
      <c r="A269" t="s">
        <v>112</v>
      </c>
      <c r="B269">
        <v>243</v>
      </c>
      <c r="C269" t="s">
        <v>113</v>
      </c>
      <c r="D269" t="s">
        <v>15</v>
      </c>
      <c r="E269" t="s">
        <v>425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  <c r="BG269" t="s">
        <v>426</v>
      </c>
    </row>
    <row r="270" spans="1:59" x14ac:dyDescent="0.25">
      <c r="A270" t="s">
        <v>81</v>
      </c>
      <c r="B270">
        <v>924</v>
      </c>
      <c r="C270" t="s">
        <v>82</v>
      </c>
      <c r="D270" t="s">
        <v>15</v>
      </c>
      <c r="E270" t="s">
        <v>462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  <c r="BG270" t="s">
        <v>463</v>
      </c>
    </row>
    <row r="271" spans="1:59" x14ac:dyDescent="0.25">
      <c r="A271" t="s">
        <v>13</v>
      </c>
      <c r="B271">
        <v>314</v>
      </c>
      <c r="C271" t="s">
        <v>14</v>
      </c>
      <c r="D271" t="s">
        <v>15</v>
      </c>
      <c r="E271" t="s">
        <v>16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  <c r="BG271" t="s">
        <v>17</v>
      </c>
    </row>
    <row r="272" spans="1:59" x14ac:dyDescent="0.25">
      <c r="A272" t="s">
        <v>389</v>
      </c>
      <c r="B272">
        <v>199</v>
      </c>
      <c r="C272" t="s">
        <v>390</v>
      </c>
      <c r="D272" t="s">
        <v>15</v>
      </c>
      <c r="E272" t="s">
        <v>425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  <c r="BG272" t="s">
        <v>426</v>
      </c>
    </row>
    <row r="273" spans="1:59" x14ac:dyDescent="0.25">
      <c r="A273" t="s">
        <v>56</v>
      </c>
      <c r="B273">
        <v>913</v>
      </c>
      <c r="C273" t="s">
        <v>57</v>
      </c>
      <c r="D273" t="s">
        <v>15</v>
      </c>
      <c r="E273" t="s">
        <v>441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  <c r="BG273" t="s">
        <v>442</v>
      </c>
    </row>
    <row r="274" spans="1:59" x14ac:dyDescent="0.25">
      <c r="A274" t="s">
        <v>112</v>
      </c>
      <c r="B274">
        <v>243</v>
      </c>
      <c r="C274" t="s">
        <v>113</v>
      </c>
      <c r="D274" t="s">
        <v>15</v>
      </c>
      <c r="E274" t="s">
        <v>16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  <c r="BG274" t="s">
        <v>17</v>
      </c>
    </row>
    <row r="275" spans="1:59" x14ac:dyDescent="0.25">
      <c r="A275" t="s">
        <v>406</v>
      </c>
      <c r="B275">
        <v>687</v>
      </c>
      <c r="C275" t="s">
        <v>407</v>
      </c>
      <c r="D275" t="s">
        <v>15</v>
      </c>
      <c r="E275" t="s">
        <v>416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  <c r="BG275" t="s">
        <v>424</v>
      </c>
    </row>
    <row r="276" spans="1:59" x14ac:dyDescent="0.25">
      <c r="A276" t="s">
        <v>381</v>
      </c>
      <c r="B276">
        <v>582</v>
      </c>
      <c r="C276" t="s">
        <v>382</v>
      </c>
      <c r="D276" t="s">
        <v>15</v>
      </c>
      <c r="E276" t="s">
        <v>16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  <c r="BG276" t="s">
        <v>17</v>
      </c>
    </row>
    <row r="277" spans="1:59" x14ac:dyDescent="0.25">
      <c r="A277" t="s">
        <v>24</v>
      </c>
      <c r="B277">
        <v>466</v>
      </c>
      <c r="C277" t="s">
        <v>25</v>
      </c>
      <c r="D277" t="s">
        <v>15</v>
      </c>
      <c r="E277" t="s">
        <v>425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  <c r="BG277" t="s">
        <v>426</v>
      </c>
    </row>
    <row r="278" spans="1:59" x14ac:dyDescent="0.25">
      <c r="A278" t="s">
        <v>54</v>
      </c>
      <c r="B278">
        <v>963</v>
      </c>
      <c r="C278" t="s">
        <v>55</v>
      </c>
      <c r="D278" t="s">
        <v>15</v>
      </c>
      <c r="E278" t="s">
        <v>462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  <c r="BG278" t="s">
        <v>463</v>
      </c>
    </row>
    <row r="279" spans="1:59" x14ac:dyDescent="0.25">
      <c r="A279" t="s">
        <v>186</v>
      </c>
      <c r="B279">
        <v>439</v>
      </c>
      <c r="C279" t="s">
        <v>187</v>
      </c>
      <c r="D279" t="s">
        <v>15</v>
      </c>
      <c r="E279" t="s">
        <v>416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  <c r="BG279" t="s">
        <v>418</v>
      </c>
    </row>
    <row r="280" spans="1:59" x14ac:dyDescent="0.25">
      <c r="A280" t="s">
        <v>260</v>
      </c>
      <c r="B280">
        <v>728</v>
      </c>
      <c r="C280" t="s">
        <v>261</v>
      </c>
      <c r="D280" t="s">
        <v>15</v>
      </c>
      <c r="E280" t="s">
        <v>416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  <c r="BG280" t="s">
        <v>420</v>
      </c>
    </row>
    <row r="281" spans="1:59" x14ac:dyDescent="0.25">
      <c r="A281" t="s">
        <v>160</v>
      </c>
      <c r="B281">
        <v>268</v>
      </c>
      <c r="C281" t="s">
        <v>161</v>
      </c>
      <c r="D281" t="s">
        <v>15</v>
      </c>
      <c r="E281" t="s">
        <v>425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  <c r="BG281" t="s">
        <v>426</v>
      </c>
    </row>
    <row r="282" spans="1:59" x14ac:dyDescent="0.25">
      <c r="A282" t="s">
        <v>114</v>
      </c>
      <c r="B282">
        <v>612</v>
      </c>
      <c r="C282" t="s">
        <v>115</v>
      </c>
      <c r="D282" t="s">
        <v>15</v>
      </c>
      <c r="E282" t="s">
        <v>16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  <c r="BG282" t="s">
        <v>17</v>
      </c>
    </row>
    <row r="283" spans="1:59" x14ac:dyDescent="0.25">
      <c r="A283" t="s">
        <v>365</v>
      </c>
      <c r="B283">
        <v>738</v>
      </c>
      <c r="C283" t="s">
        <v>366</v>
      </c>
      <c r="D283" t="s">
        <v>15</v>
      </c>
      <c r="E283" t="s">
        <v>16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  <c r="BG283" t="s">
        <v>17</v>
      </c>
    </row>
    <row r="284" spans="1:59" x14ac:dyDescent="0.25">
      <c r="A284" t="s">
        <v>124</v>
      </c>
      <c r="B284">
        <v>939</v>
      </c>
      <c r="C284" t="s">
        <v>125</v>
      </c>
      <c r="D284" t="s">
        <v>15</v>
      </c>
      <c r="E284" t="s">
        <v>16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  <c r="BG284" t="s">
        <v>17</v>
      </c>
    </row>
    <row r="285" spans="1:59" x14ac:dyDescent="0.25">
      <c r="A285" t="s">
        <v>216</v>
      </c>
      <c r="B285">
        <v>524</v>
      </c>
      <c r="C285" t="s">
        <v>217</v>
      </c>
      <c r="D285" t="s">
        <v>15</v>
      </c>
      <c r="E285" t="s">
        <v>441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  <c r="BG285" t="s">
        <v>447</v>
      </c>
    </row>
    <row r="286" spans="1:59" x14ac:dyDescent="0.25">
      <c r="A286" t="s">
        <v>44</v>
      </c>
      <c r="B286">
        <v>748</v>
      </c>
      <c r="C286" t="s">
        <v>45</v>
      </c>
      <c r="D286" t="s">
        <v>15</v>
      </c>
      <c r="E286" t="s">
        <v>425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  <c r="BG286" t="s">
        <v>426</v>
      </c>
    </row>
    <row r="287" spans="1:59" x14ac:dyDescent="0.25">
      <c r="A287" t="s">
        <v>158</v>
      </c>
      <c r="B287">
        <v>532</v>
      </c>
      <c r="C287" t="s">
        <v>435</v>
      </c>
      <c r="D287" t="s">
        <v>15</v>
      </c>
      <c r="E287" t="s">
        <v>425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  <c r="BG287" t="s">
        <v>436</v>
      </c>
    </row>
    <row r="288" spans="1:59" x14ac:dyDescent="0.25">
      <c r="A288" t="s">
        <v>91</v>
      </c>
      <c r="B288">
        <v>233</v>
      </c>
      <c r="C288" t="s">
        <v>92</v>
      </c>
      <c r="D288" t="s">
        <v>15</v>
      </c>
      <c r="E288" t="s">
        <v>441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  <c r="BG288" t="s">
        <v>442</v>
      </c>
    </row>
    <row r="289" spans="1:59" x14ac:dyDescent="0.25">
      <c r="A289" t="s">
        <v>180</v>
      </c>
      <c r="B289">
        <v>436</v>
      </c>
      <c r="C289" t="s">
        <v>181</v>
      </c>
      <c r="D289" t="s">
        <v>15</v>
      </c>
      <c r="E289" t="s">
        <v>462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  <c r="BG289" t="s">
        <v>463</v>
      </c>
    </row>
    <row r="290" spans="1:59" x14ac:dyDescent="0.25">
      <c r="A290" t="s">
        <v>381</v>
      </c>
      <c r="B290">
        <v>582</v>
      </c>
      <c r="C290" t="s">
        <v>382</v>
      </c>
      <c r="D290" t="s">
        <v>15</v>
      </c>
      <c r="E290" t="s">
        <v>416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  <c r="BG290" t="s">
        <v>419</v>
      </c>
    </row>
    <row r="291" spans="1:59" x14ac:dyDescent="0.25">
      <c r="A291" t="s">
        <v>74</v>
      </c>
      <c r="B291">
        <v>136</v>
      </c>
      <c r="C291" t="s">
        <v>75</v>
      </c>
      <c r="D291" t="s">
        <v>15</v>
      </c>
      <c r="E291" t="s">
        <v>16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  <c r="BG291" t="s">
        <v>17</v>
      </c>
    </row>
    <row r="292" spans="1:59" x14ac:dyDescent="0.25">
      <c r="A292" t="s">
        <v>97</v>
      </c>
      <c r="B292">
        <v>238</v>
      </c>
      <c r="C292" t="s">
        <v>98</v>
      </c>
      <c r="D292" t="s">
        <v>15</v>
      </c>
      <c r="E292" t="s">
        <v>462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  <c r="BG292" t="s">
        <v>463</v>
      </c>
    </row>
    <row r="293" spans="1:59" x14ac:dyDescent="0.25">
      <c r="A293" t="s">
        <v>182</v>
      </c>
      <c r="B293">
        <v>136</v>
      </c>
      <c r="C293" t="s">
        <v>183</v>
      </c>
      <c r="D293" t="s">
        <v>15</v>
      </c>
      <c r="E293" t="s">
        <v>462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  <c r="BG293" t="s">
        <v>463</v>
      </c>
    </row>
    <row r="294" spans="1:59" x14ac:dyDescent="0.25">
      <c r="A294" t="s">
        <v>62</v>
      </c>
      <c r="B294">
        <v>223</v>
      </c>
      <c r="C294" t="s">
        <v>63</v>
      </c>
      <c r="D294" t="s">
        <v>15</v>
      </c>
      <c r="E294" t="s">
        <v>441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  <c r="BG294" t="s">
        <v>442</v>
      </c>
    </row>
    <row r="295" spans="1:59" x14ac:dyDescent="0.25">
      <c r="A295" t="s">
        <v>321</v>
      </c>
      <c r="B295">
        <v>253</v>
      </c>
      <c r="C295" t="s">
        <v>322</v>
      </c>
      <c r="D295" t="s">
        <v>15</v>
      </c>
      <c r="E295" t="s">
        <v>416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  <c r="BG295" t="s">
        <v>419</v>
      </c>
    </row>
    <row r="296" spans="1:59" x14ac:dyDescent="0.25">
      <c r="A296" t="s">
        <v>91</v>
      </c>
      <c r="B296">
        <v>233</v>
      </c>
      <c r="C296" t="s">
        <v>92</v>
      </c>
      <c r="D296" t="s">
        <v>15</v>
      </c>
      <c r="E296" t="s">
        <v>16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  <c r="BG296" t="s">
        <v>17</v>
      </c>
    </row>
    <row r="297" spans="1:59" x14ac:dyDescent="0.25">
      <c r="A297" t="s">
        <v>93</v>
      </c>
      <c r="B297">
        <v>632</v>
      </c>
      <c r="C297" t="s">
        <v>94</v>
      </c>
      <c r="D297" t="s">
        <v>15</v>
      </c>
      <c r="E297" t="s">
        <v>425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  <c r="BG297" t="s">
        <v>426</v>
      </c>
    </row>
    <row r="298" spans="1:59" x14ac:dyDescent="0.25">
      <c r="A298" t="s">
        <v>381</v>
      </c>
      <c r="B298">
        <v>582</v>
      </c>
      <c r="C298" t="s">
        <v>382</v>
      </c>
      <c r="D298" t="s">
        <v>15</v>
      </c>
      <c r="E298" t="s">
        <v>425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  <c r="BG298" t="s">
        <v>426</v>
      </c>
    </row>
    <row r="299" spans="1:59" x14ac:dyDescent="0.25">
      <c r="A299" t="s">
        <v>186</v>
      </c>
      <c r="B299">
        <v>439</v>
      </c>
      <c r="C299" t="s">
        <v>187</v>
      </c>
      <c r="D299" t="s">
        <v>15</v>
      </c>
      <c r="E299" t="s">
        <v>425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  <c r="BG299" t="s">
        <v>426</v>
      </c>
    </row>
    <row r="300" spans="1:59" x14ac:dyDescent="0.25">
      <c r="A300" t="s">
        <v>70</v>
      </c>
      <c r="B300">
        <v>616</v>
      </c>
      <c r="C300" t="s">
        <v>71</v>
      </c>
      <c r="D300" t="s">
        <v>15</v>
      </c>
      <c r="E300" t="s">
        <v>16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  <c r="BG300" t="s">
        <v>17</v>
      </c>
    </row>
    <row r="301" spans="1:59" x14ac:dyDescent="0.25">
      <c r="A301" t="s">
        <v>254</v>
      </c>
      <c r="B301">
        <v>684</v>
      </c>
      <c r="C301" t="s">
        <v>255</v>
      </c>
      <c r="D301" t="s">
        <v>15</v>
      </c>
      <c r="E301" t="s">
        <v>16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  <c r="BG301" t="s">
        <v>17</v>
      </c>
    </row>
    <row r="302" spans="1:59" x14ac:dyDescent="0.25">
      <c r="A302" t="s">
        <v>168</v>
      </c>
      <c r="B302">
        <v>536</v>
      </c>
      <c r="C302" t="s">
        <v>169</v>
      </c>
      <c r="D302" t="s">
        <v>15</v>
      </c>
      <c r="E302" t="s">
        <v>16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  <c r="BG302" t="s">
        <v>17</v>
      </c>
    </row>
    <row r="303" spans="1:59" x14ac:dyDescent="0.25">
      <c r="A303" t="s">
        <v>298</v>
      </c>
      <c r="B303">
        <v>288</v>
      </c>
      <c r="C303" t="s">
        <v>299</v>
      </c>
      <c r="D303" t="s">
        <v>15</v>
      </c>
      <c r="E303" t="s">
        <v>441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  <c r="BG303" t="s">
        <v>442</v>
      </c>
    </row>
    <row r="304" spans="1:59" x14ac:dyDescent="0.25">
      <c r="A304" t="s">
        <v>221</v>
      </c>
      <c r="B304">
        <v>137</v>
      </c>
      <c r="C304" t="s">
        <v>222</v>
      </c>
      <c r="D304" t="s">
        <v>15</v>
      </c>
      <c r="E304" t="s">
        <v>416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  <c r="BG304" t="s">
        <v>418</v>
      </c>
    </row>
    <row r="305" spans="1:59" x14ac:dyDescent="0.25">
      <c r="A305" t="s">
        <v>260</v>
      </c>
      <c r="B305">
        <v>728</v>
      </c>
      <c r="C305" t="s">
        <v>261</v>
      </c>
      <c r="D305" t="s">
        <v>15</v>
      </c>
      <c r="E305" t="s">
        <v>425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  <c r="BG305" t="s">
        <v>426</v>
      </c>
    </row>
    <row r="306" spans="1:59" x14ac:dyDescent="0.25">
      <c r="A306" t="s">
        <v>254</v>
      </c>
      <c r="B306">
        <v>684</v>
      </c>
      <c r="C306" t="s">
        <v>255</v>
      </c>
      <c r="D306" t="s">
        <v>15</v>
      </c>
      <c r="E306" t="s">
        <v>462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  <c r="BG306" t="s">
        <v>463</v>
      </c>
    </row>
    <row r="307" spans="1:59" x14ac:dyDescent="0.25">
      <c r="A307" t="s">
        <v>304</v>
      </c>
      <c r="B307">
        <v>968</v>
      </c>
      <c r="C307" t="s">
        <v>305</v>
      </c>
      <c r="D307" t="s">
        <v>15</v>
      </c>
      <c r="E307" t="s">
        <v>441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  <c r="BG307" t="s">
        <v>442</v>
      </c>
    </row>
    <row r="308" spans="1:59" x14ac:dyDescent="0.25">
      <c r="A308" t="s">
        <v>252</v>
      </c>
      <c r="B308">
        <v>682</v>
      </c>
      <c r="C308" t="s">
        <v>253</v>
      </c>
      <c r="D308" t="s">
        <v>15</v>
      </c>
      <c r="E308" t="s">
        <v>16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  <c r="BG308" t="s">
        <v>17</v>
      </c>
    </row>
    <row r="309" spans="1:59" x14ac:dyDescent="0.25">
      <c r="A309" t="s">
        <v>24</v>
      </c>
      <c r="B309">
        <v>466</v>
      </c>
      <c r="C309" t="s">
        <v>25</v>
      </c>
      <c r="D309" t="s">
        <v>15</v>
      </c>
      <c r="E309" t="s">
        <v>16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  <c r="BG309" t="s">
        <v>17</v>
      </c>
    </row>
    <row r="310" spans="1:59" x14ac:dyDescent="0.25">
      <c r="A310" t="s">
        <v>276</v>
      </c>
      <c r="B310">
        <v>196</v>
      </c>
      <c r="C310" t="s">
        <v>277</v>
      </c>
      <c r="D310" t="s">
        <v>15</v>
      </c>
      <c r="E310" t="s">
        <v>416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  <c r="BG310" t="s">
        <v>419</v>
      </c>
    </row>
    <row r="311" spans="1:59" x14ac:dyDescent="0.25">
      <c r="A311" t="s">
        <v>79</v>
      </c>
      <c r="B311">
        <v>228</v>
      </c>
      <c r="C311" t="s">
        <v>80</v>
      </c>
      <c r="D311" t="s">
        <v>15</v>
      </c>
      <c r="E311" t="s">
        <v>425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  <c r="BG311" t="s">
        <v>426</v>
      </c>
    </row>
    <row r="312" spans="1:59" x14ac:dyDescent="0.25">
      <c r="A312" t="s">
        <v>124</v>
      </c>
      <c r="B312">
        <v>939</v>
      </c>
      <c r="C312" t="s">
        <v>125</v>
      </c>
      <c r="D312" t="s">
        <v>15</v>
      </c>
      <c r="E312" t="s">
        <v>425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  <c r="BG312" t="s">
        <v>426</v>
      </c>
    </row>
    <row r="313" spans="1:59" x14ac:dyDescent="0.25">
      <c r="A313" t="s">
        <v>310</v>
      </c>
      <c r="B313">
        <v>456</v>
      </c>
      <c r="C313" t="s">
        <v>311</v>
      </c>
      <c r="D313" t="s">
        <v>15</v>
      </c>
      <c r="E313" t="s">
        <v>441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  <c r="BG313" t="s">
        <v>442</v>
      </c>
    </row>
    <row r="314" spans="1:59" x14ac:dyDescent="0.25">
      <c r="A314" t="s">
        <v>229</v>
      </c>
      <c r="B314">
        <v>921</v>
      </c>
      <c r="C314" t="s">
        <v>230</v>
      </c>
      <c r="D314" t="s">
        <v>15</v>
      </c>
      <c r="E314" t="s">
        <v>16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  <c r="BG314" t="s">
        <v>17</v>
      </c>
    </row>
    <row r="315" spans="1:59" x14ac:dyDescent="0.25">
      <c r="A315" t="s">
        <v>42</v>
      </c>
      <c r="B315">
        <v>638</v>
      </c>
      <c r="C315" t="s">
        <v>43</v>
      </c>
      <c r="D315" t="s">
        <v>15</v>
      </c>
      <c r="E315" t="s">
        <v>416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  <c r="BG315" t="s">
        <v>419</v>
      </c>
    </row>
    <row r="316" spans="1:59" x14ac:dyDescent="0.25">
      <c r="A316" t="s">
        <v>40</v>
      </c>
      <c r="B316">
        <v>124</v>
      </c>
      <c r="C316" t="s">
        <v>41</v>
      </c>
      <c r="D316" t="s">
        <v>15</v>
      </c>
      <c r="E316" t="s">
        <v>416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  <c r="BG316" t="s">
        <v>419</v>
      </c>
    </row>
    <row r="317" spans="1:59" x14ac:dyDescent="0.25">
      <c r="A317" t="s">
        <v>262</v>
      </c>
      <c r="B317">
        <v>692</v>
      </c>
      <c r="C317" t="s">
        <v>263</v>
      </c>
      <c r="D317" t="s">
        <v>15</v>
      </c>
      <c r="E317" t="s">
        <v>16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  <c r="BG317" t="s">
        <v>17</v>
      </c>
    </row>
    <row r="318" spans="1:59" x14ac:dyDescent="0.25">
      <c r="A318" t="s">
        <v>298</v>
      </c>
      <c r="B318">
        <v>288</v>
      </c>
      <c r="C318" t="s">
        <v>299</v>
      </c>
      <c r="D318" t="s">
        <v>15</v>
      </c>
      <c r="E318" t="s">
        <v>416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  <c r="BG318" t="s">
        <v>419</v>
      </c>
    </row>
    <row r="319" spans="1:59" x14ac:dyDescent="0.25">
      <c r="A319" t="s">
        <v>225</v>
      </c>
      <c r="B319">
        <v>546</v>
      </c>
      <c r="C319" t="s">
        <v>226</v>
      </c>
      <c r="D319" t="s">
        <v>15</v>
      </c>
      <c r="E319" t="s">
        <v>16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  <c r="BG319" t="s">
        <v>17</v>
      </c>
    </row>
    <row r="320" spans="1:59" x14ac:dyDescent="0.25">
      <c r="A320" t="s">
        <v>268</v>
      </c>
      <c r="B320">
        <v>138</v>
      </c>
      <c r="C320" t="s">
        <v>269</v>
      </c>
      <c r="D320" t="s">
        <v>15</v>
      </c>
      <c r="E320" t="s">
        <v>462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  <c r="BG320" t="s">
        <v>463</v>
      </c>
    </row>
    <row r="321" spans="1:59" x14ac:dyDescent="0.25">
      <c r="A321" t="s">
        <v>103</v>
      </c>
      <c r="B321">
        <v>935</v>
      </c>
      <c r="C321" t="s">
        <v>104</v>
      </c>
      <c r="D321" t="s">
        <v>15</v>
      </c>
      <c r="E321" t="s">
        <v>416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  <c r="BG321" t="s">
        <v>418</v>
      </c>
    </row>
    <row r="322" spans="1:59" x14ac:dyDescent="0.25">
      <c r="A322" t="s">
        <v>365</v>
      </c>
      <c r="B322">
        <v>738</v>
      </c>
      <c r="C322" t="s">
        <v>366</v>
      </c>
      <c r="D322" t="s">
        <v>15</v>
      </c>
      <c r="E322" t="s">
        <v>425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  <c r="BG322" t="s">
        <v>426</v>
      </c>
    </row>
    <row r="323" spans="1:59" x14ac:dyDescent="0.25">
      <c r="A323" t="s">
        <v>268</v>
      </c>
      <c r="B323">
        <v>138</v>
      </c>
      <c r="C323" t="s">
        <v>269</v>
      </c>
      <c r="D323" t="s">
        <v>15</v>
      </c>
      <c r="E323" t="s">
        <v>416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  <c r="BG323" t="s">
        <v>418</v>
      </c>
    </row>
    <row r="324" spans="1:59" x14ac:dyDescent="0.25">
      <c r="A324" t="s">
        <v>242</v>
      </c>
      <c r="B324">
        <v>181</v>
      </c>
      <c r="C324" t="s">
        <v>243</v>
      </c>
      <c r="D324" t="s">
        <v>15</v>
      </c>
      <c r="E324" t="s">
        <v>425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  <c r="BG324" t="s">
        <v>436</v>
      </c>
    </row>
    <row r="325" spans="1:59" x14ac:dyDescent="0.25">
      <c r="A325" t="s">
        <v>355</v>
      </c>
      <c r="B325">
        <v>866</v>
      </c>
      <c r="C325" t="s">
        <v>356</v>
      </c>
      <c r="D325" t="s">
        <v>15</v>
      </c>
      <c r="E325" t="s">
        <v>16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  <c r="BG325" t="s">
        <v>17</v>
      </c>
    </row>
    <row r="326" spans="1:59" x14ac:dyDescent="0.25">
      <c r="A326" t="s">
        <v>373</v>
      </c>
      <c r="B326">
        <v>111</v>
      </c>
      <c r="C326" t="s">
        <v>374</v>
      </c>
      <c r="D326" t="s">
        <v>15</v>
      </c>
      <c r="E326" t="s">
        <v>462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  <c r="BG326" t="s">
        <v>463</v>
      </c>
    </row>
    <row r="327" spans="1:59" x14ac:dyDescent="0.25">
      <c r="A327" t="s">
        <v>371</v>
      </c>
      <c r="B327">
        <v>298</v>
      </c>
      <c r="C327" t="s">
        <v>372</v>
      </c>
      <c r="D327" t="s">
        <v>15</v>
      </c>
      <c r="E327" t="s">
        <v>416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  <c r="BG327" t="s">
        <v>418</v>
      </c>
    </row>
    <row r="328" spans="1:59" x14ac:dyDescent="0.25">
      <c r="A328" t="s">
        <v>306</v>
      </c>
      <c r="B328">
        <v>922</v>
      </c>
      <c r="C328" t="s">
        <v>307</v>
      </c>
      <c r="D328" t="s">
        <v>15</v>
      </c>
      <c r="E328" t="s">
        <v>16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  <c r="BG328" t="s">
        <v>17</v>
      </c>
    </row>
    <row r="329" spans="1:59" x14ac:dyDescent="0.25">
      <c r="A329" t="s">
        <v>308</v>
      </c>
      <c r="B329">
        <v>714</v>
      </c>
      <c r="C329" t="s">
        <v>309</v>
      </c>
      <c r="D329" t="s">
        <v>15</v>
      </c>
      <c r="E329" t="s">
        <v>425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  <c r="BG329" t="s">
        <v>426</v>
      </c>
    </row>
    <row r="330" spans="1:59" x14ac:dyDescent="0.25">
      <c r="A330" t="s">
        <v>166</v>
      </c>
      <c r="B330">
        <v>944</v>
      </c>
      <c r="C330" t="s">
        <v>167</v>
      </c>
      <c r="D330" t="s">
        <v>15</v>
      </c>
      <c r="E330" t="s">
        <v>16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  <c r="BG330" t="s">
        <v>17</v>
      </c>
    </row>
    <row r="331" spans="1:59" x14ac:dyDescent="0.25">
      <c r="A331" t="s">
        <v>48</v>
      </c>
      <c r="B331">
        <v>918</v>
      </c>
      <c r="C331" t="s">
        <v>49</v>
      </c>
      <c r="D331" t="s">
        <v>15</v>
      </c>
      <c r="E331" t="s">
        <v>16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  <c r="BG331" t="s">
        <v>17</v>
      </c>
    </row>
    <row r="332" spans="1:59" x14ac:dyDescent="0.25">
      <c r="A332" t="s">
        <v>168</v>
      </c>
      <c r="B332">
        <v>536</v>
      </c>
      <c r="C332" t="s">
        <v>169</v>
      </c>
      <c r="D332" t="s">
        <v>15</v>
      </c>
      <c r="E332" t="s">
        <v>441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  <c r="BG332" t="s">
        <v>443</v>
      </c>
    </row>
    <row r="333" spans="1:59" x14ac:dyDescent="0.25">
      <c r="A333" t="s">
        <v>22</v>
      </c>
      <c r="B333">
        <v>914</v>
      </c>
      <c r="C333" t="s">
        <v>23</v>
      </c>
      <c r="D333" t="s">
        <v>15</v>
      </c>
      <c r="E333" t="s">
        <v>416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  <c r="BG333" t="s">
        <v>419</v>
      </c>
    </row>
    <row r="334" spans="1:59" x14ac:dyDescent="0.25">
      <c r="A334" t="s">
        <v>202</v>
      </c>
      <c r="B334">
        <v>542</v>
      </c>
      <c r="C334" t="s">
        <v>203</v>
      </c>
      <c r="D334" t="s">
        <v>15</v>
      </c>
      <c r="E334" t="s">
        <v>425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  <c r="BG334" t="s">
        <v>426</v>
      </c>
    </row>
    <row r="335" spans="1:59" x14ac:dyDescent="0.25">
      <c r="A335" t="s">
        <v>270</v>
      </c>
      <c r="B335">
        <v>142</v>
      </c>
      <c r="C335" t="s">
        <v>271</v>
      </c>
      <c r="D335" t="s">
        <v>15</v>
      </c>
      <c r="E335" t="s">
        <v>16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  <c r="BG335" t="s">
        <v>17</v>
      </c>
    </row>
    <row r="336" spans="1:59" x14ac:dyDescent="0.25">
      <c r="A336" t="s">
        <v>272</v>
      </c>
      <c r="B336">
        <v>558</v>
      </c>
      <c r="C336" t="s">
        <v>273</v>
      </c>
      <c r="D336" t="s">
        <v>15</v>
      </c>
      <c r="E336" t="s">
        <v>425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  <c r="BG336" t="s">
        <v>426</v>
      </c>
    </row>
    <row r="337" spans="1:59" x14ac:dyDescent="0.25">
      <c r="A337" t="s">
        <v>54</v>
      </c>
      <c r="B337">
        <v>963</v>
      </c>
      <c r="C337" t="s">
        <v>55</v>
      </c>
      <c r="D337" t="s">
        <v>15</v>
      </c>
      <c r="E337" t="s">
        <v>416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  <c r="BG337" t="s">
        <v>419</v>
      </c>
    </row>
    <row r="338" spans="1:59" x14ac:dyDescent="0.25">
      <c r="A338" t="s">
        <v>68</v>
      </c>
      <c r="B338">
        <v>514</v>
      </c>
      <c r="C338" t="s">
        <v>69</v>
      </c>
      <c r="D338" t="s">
        <v>15</v>
      </c>
      <c r="E338" t="s">
        <v>16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  <c r="BG338" t="s">
        <v>17</v>
      </c>
    </row>
    <row r="339" spans="1:59" x14ac:dyDescent="0.25">
      <c r="A339" t="s">
        <v>154</v>
      </c>
      <c r="B339">
        <v>258</v>
      </c>
      <c r="C339" t="s">
        <v>155</v>
      </c>
      <c r="D339" t="s">
        <v>15</v>
      </c>
      <c r="E339" t="s">
        <v>441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  <c r="BG339" t="s">
        <v>442</v>
      </c>
    </row>
    <row r="340" spans="1:59" x14ac:dyDescent="0.25">
      <c r="A340" t="s">
        <v>220</v>
      </c>
      <c r="B340">
        <v>946</v>
      </c>
      <c r="C340" t="s">
        <v>3</v>
      </c>
      <c r="D340" t="s">
        <v>15</v>
      </c>
      <c r="E340" t="s">
        <v>16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  <c r="BG340" t="s">
        <v>17</v>
      </c>
    </row>
    <row r="341" spans="1:59" x14ac:dyDescent="0.25">
      <c r="A341" t="s">
        <v>298</v>
      </c>
      <c r="B341">
        <v>288</v>
      </c>
      <c r="C341" t="s">
        <v>299</v>
      </c>
      <c r="D341" t="s">
        <v>15</v>
      </c>
      <c r="E341" t="s">
        <v>462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  <c r="BG341" t="s">
        <v>463</v>
      </c>
    </row>
    <row r="342" spans="1:59" x14ac:dyDescent="0.25">
      <c r="A342" t="s">
        <v>178</v>
      </c>
      <c r="B342">
        <v>176</v>
      </c>
      <c r="C342" t="s">
        <v>179</v>
      </c>
      <c r="D342" t="s">
        <v>15</v>
      </c>
      <c r="E342" t="s">
        <v>16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  <c r="BG342" t="s">
        <v>17</v>
      </c>
    </row>
    <row r="343" spans="1:59" x14ac:dyDescent="0.25">
      <c r="A343" t="s">
        <v>351</v>
      </c>
      <c r="B343">
        <v>923</v>
      </c>
      <c r="C343" t="s">
        <v>352</v>
      </c>
      <c r="D343" t="s">
        <v>15</v>
      </c>
      <c r="E343" t="s">
        <v>425</v>
      </c>
      <c r="AZ343">
        <v>5.0999999999999996</v>
      </c>
      <c r="BA343">
        <v>9.24</v>
      </c>
      <c r="BB343">
        <v>2.68</v>
      </c>
      <c r="BG343" t="s">
        <v>426</v>
      </c>
    </row>
    <row r="344" spans="1:59" x14ac:dyDescent="0.25">
      <c r="A344" t="s">
        <v>240</v>
      </c>
      <c r="B344">
        <v>678</v>
      </c>
      <c r="C344" t="s">
        <v>241</v>
      </c>
      <c r="D344" t="s">
        <v>15</v>
      </c>
      <c r="E344" t="s">
        <v>416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  <c r="BG344" t="s">
        <v>418</v>
      </c>
    </row>
    <row r="345" spans="1:59" x14ac:dyDescent="0.25">
      <c r="A345" t="s">
        <v>22</v>
      </c>
      <c r="B345">
        <v>914</v>
      </c>
      <c r="C345" t="s">
        <v>23</v>
      </c>
      <c r="D345" t="s">
        <v>15</v>
      </c>
      <c r="E345" t="s">
        <v>425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  <c r="BG345" t="s">
        <v>426</v>
      </c>
    </row>
    <row r="346" spans="1:59" x14ac:dyDescent="0.25">
      <c r="A346" t="s">
        <v>335</v>
      </c>
      <c r="B346">
        <v>961</v>
      </c>
      <c r="C346" t="s">
        <v>336</v>
      </c>
      <c r="D346" t="s">
        <v>15</v>
      </c>
      <c r="E346" t="s">
        <v>425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  <c r="BG346" t="s">
        <v>426</v>
      </c>
    </row>
    <row r="347" spans="1:59" x14ac:dyDescent="0.25">
      <c r="A347" t="s">
        <v>296</v>
      </c>
      <c r="B347">
        <v>182</v>
      </c>
      <c r="C347" t="s">
        <v>297</v>
      </c>
      <c r="D347" t="s">
        <v>15</v>
      </c>
      <c r="E347" t="s">
        <v>462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  <c r="BG347" t="s">
        <v>466</v>
      </c>
    </row>
    <row r="348" spans="1:59" x14ac:dyDescent="0.25">
      <c r="A348" t="s">
        <v>317</v>
      </c>
      <c r="B348">
        <v>813</v>
      </c>
      <c r="C348" t="s">
        <v>318</v>
      </c>
      <c r="D348" t="s">
        <v>15</v>
      </c>
      <c r="E348" t="s">
        <v>16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  <c r="BG348" t="s">
        <v>17</v>
      </c>
    </row>
    <row r="349" spans="1:59" x14ac:dyDescent="0.25">
      <c r="A349" t="s">
        <v>168</v>
      </c>
      <c r="B349">
        <v>536</v>
      </c>
      <c r="C349" t="s">
        <v>169</v>
      </c>
      <c r="D349" t="s">
        <v>15</v>
      </c>
      <c r="E349" t="s">
        <v>416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  <c r="BG349" t="s">
        <v>418</v>
      </c>
    </row>
    <row r="350" spans="1:59" x14ac:dyDescent="0.25">
      <c r="A350" t="s">
        <v>124</v>
      </c>
      <c r="B350">
        <v>939</v>
      </c>
      <c r="C350" t="s">
        <v>125</v>
      </c>
      <c r="D350" t="s">
        <v>15</v>
      </c>
      <c r="E350" t="s">
        <v>462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  <c r="BG350" t="s">
        <v>463</v>
      </c>
    </row>
    <row r="351" spans="1:59" x14ac:dyDescent="0.25">
      <c r="A351" t="s">
        <v>139</v>
      </c>
      <c r="B351">
        <v>915</v>
      </c>
      <c r="C351" t="s">
        <v>140</v>
      </c>
      <c r="D351" t="s">
        <v>15</v>
      </c>
      <c r="E351" t="s">
        <v>16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  <c r="BG351" t="s">
        <v>17</v>
      </c>
    </row>
    <row r="352" spans="1:59" x14ac:dyDescent="0.25">
      <c r="A352" t="s">
        <v>367</v>
      </c>
      <c r="B352">
        <v>746</v>
      </c>
      <c r="C352" t="s">
        <v>368</v>
      </c>
      <c r="D352" t="s">
        <v>15</v>
      </c>
      <c r="E352" t="s">
        <v>16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  <c r="BG352" t="s">
        <v>17</v>
      </c>
    </row>
    <row r="353" spans="1:59" x14ac:dyDescent="0.25">
      <c r="A353" t="s">
        <v>227</v>
      </c>
      <c r="B353">
        <v>686</v>
      </c>
      <c r="C353" t="s">
        <v>228</v>
      </c>
      <c r="D353" t="s">
        <v>15</v>
      </c>
      <c r="E353" t="s">
        <v>462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  <c r="BG353" t="s">
        <v>463</v>
      </c>
    </row>
    <row r="354" spans="1:59" x14ac:dyDescent="0.25">
      <c r="A354" t="s">
        <v>246</v>
      </c>
      <c r="B354">
        <v>943</v>
      </c>
      <c r="C354" t="s">
        <v>247</v>
      </c>
      <c r="D354" t="s">
        <v>15</v>
      </c>
      <c r="E354" t="s">
        <v>16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  <c r="BG354" t="s">
        <v>17</v>
      </c>
    </row>
    <row r="355" spans="1:59" x14ac:dyDescent="0.25">
      <c r="A355" t="s">
        <v>60</v>
      </c>
      <c r="B355">
        <v>218</v>
      </c>
      <c r="C355" t="s">
        <v>61</v>
      </c>
      <c r="D355" t="s">
        <v>15</v>
      </c>
      <c r="E355" t="s">
        <v>416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  <c r="BG355" t="s">
        <v>417</v>
      </c>
    </row>
    <row r="356" spans="1:59" x14ac:dyDescent="0.25">
      <c r="A356" t="s">
        <v>99</v>
      </c>
      <c r="B356">
        <v>354</v>
      </c>
      <c r="C356" t="s">
        <v>100</v>
      </c>
      <c r="D356" t="s">
        <v>15</v>
      </c>
      <c r="E356" t="s">
        <v>16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  <c r="BG356" t="s">
        <v>17</v>
      </c>
    </row>
    <row r="357" spans="1:59" x14ac:dyDescent="0.25">
      <c r="A357" t="s">
        <v>112</v>
      </c>
      <c r="B357">
        <v>243</v>
      </c>
      <c r="C357" t="s">
        <v>113</v>
      </c>
      <c r="D357" t="s">
        <v>15</v>
      </c>
      <c r="E357" t="s">
        <v>441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  <c r="BG357" t="s">
        <v>442</v>
      </c>
    </row>
    <row r="358" spans="1:59" x14ac:dyDescent="0.25">
      <c r="A358" t="s">
        <v>182</v>
      </c>
      <c r="B358">
        <v>136</v>
      </c>
      <c r="C358" t="s">
        <v>183</v>
      </c>
      <c r="D358" t="s">
        <v>15</v>
      </c>
      <c r="E358" t="s">
        <v>416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  <c r="BG358" t="s">
        <v>419</v>
      </c>
    </row>
    <row r="359" spans="1:59" x14ac:dyDescent="0.25">
      <c r="A359" t="s">
        <v>292</v>
      </c>
      <c r="B359">
        <v>964</v>
      </c>
      <c r="C359" t="s">
        <v>293</v>
      </c>
      <c r="D359" t="s">
        <v>15</v>
      </c>
      <c r="E359" t="s">
        <v>425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  <c r="BG359" t="s">
        <v>426</v>
      </c>
    </row>
    <row r="360" spans="1:59" x14ac:dyDescent="0.25">
      <c r="A360" t="s">
        <v>60</v>
      </c>
      <c r="B360">
        <v>218</v>
      </c>
      <c r="C360" t="s">
        <v>61</v>
      </c>
      <c r="D360" t="s">
        <v>15</v>
      </c>
      <c r="E360" t="s">
        <v>425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  <c r="BG360" t="s">
        <v>426</v>
      </c>
    </row>
    <row r="361" spans="1:59" x14ac:dyDescent="0.25">
      <c r="A361" t="s">
        <v>223</v>
      </c>
      <c r="B361">
        <v>941</v>
      </c>
      <c r="C361" t="s">
        <v>224</v>
      </c>
      <c r="D361" t="s">
        <v>15</v>
      </c>
      <c r="E361" t="s">
        <v>16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  <c r="BG361" t="s">
        <v>17</v>
      </c>
    </row>
    <row r="362" spans="1:59" x14ac:dyDescent="0.25">
      <c r="A362" t="s">
        <v>270</v>
      </c>
      <c r="B362">
        <v>142</v>
      </c>
      <c r="C362" t="s">
        <v>271</v>
      </c>
      <c r="D362" t="s">
        <v>15</v>
      </c>
      <c r="E362" t="s">
        <v>425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  <c r="BG362" t="s">
        <v>426</v>
      </c>
    </row>
    <row r="363" spans="1:59" x14ac:dyDescent="0.25">
      <c r="A363" t="s">
        <v>178</v>
      </c>
      <c r="B363">
        <v>176</v>
      </c>
      <c r="C363" t="s">
        <v>179</v>
      </c>
      <c r="D363" t="s">
        <v>15</v>
      </c>
      <c r="E363" t="s">
        <v>441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  <c r="BG363" t="s">
        <v>445</v>
      </c>
    </row>
    <row r="364" spans="1:59" x14ac:dyDescent="0.25">
      <c r="A364" t="s">
        <v>28</v>
      </c>
      <c r="B364">
        <v>911</v>
      </c>
      <c r="C364" t="s">
        <v>29</v>
      </c>
      <c r="D364" t="s">
        <v>15</v>
      </c>
      <c r="E364" t="s">
        <v>16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  <c r="BG364" t="s">
        <v>17</v>
      </c>
    </row>
    <row r="365" spans="1:59" x14ac:dyDescent="0.25">
      <c r="A365" t="s">
        <v>333</v>
      </c>
      <c r="B365">
        <v>936</v>
      </c>
      <c r="C365" t="s">
        <v>454</v>
      </c>
      <c r="D365" t="s">
        <v>15</v>
      </c>
      <c r="E365" t="s">
        <v>462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  <c r="BG365" t="s">
        <v>463</v>
      </c>
    </row>
    <row r="366" spans="1:59" x14ac:dyDescent="0.25">
      <c r="A366" t="s">
        <v>333</v>
      </c>
      <c r="B366">
        <v>936</v>
      </c>
      <c r="C366" t="s">
        <v>334</v>
      </c>
      <c r="D366" t="s">
        <v>15</v>
      </c>
      <c r="E366" t="s">
        <v>16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  <c r="BG366" t="s">
        <v>17</v>
      </c>
    </row>
    <row r="367" spans="1:59" x14ac:dyDescent="0.25">
      <c r="A367" t="s">
        <v>377</v>
      </c>
      <c r="B367">
        <v>364</v>
      </c>
      <c r="C367" t="s">
        <v>378</v>
      </c>
      <c r="D367" t="s">
        <v>15</v>
      </c>
      <c r="E367" t="s">
        <v>416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  <c r="BG367" t="s">
        <v>419</v>
      </c>
    </row>
    <row r="368" spans="1:59" x14ac:dyDescent="0.25">
      <c r="A368" t="s">
        <v>306</v>
      </c>
      <c r="B368">
        <v>922</v>
      </c>
      <c r="C368" t="s">
        <v>307</v>
      </c>
      <c r="D368" t="s">
        <v>15</v>
      </c>
      <c r="E368" t="s">
        <v>441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  <c r="BG368" t="s">
        <v>442</v>
      </c>
    </row>
    <row r="369" spans="1:59" x14ac:dyDescent="0.25">
      <c r="A369" t="s">
        <v>188</v>
      </c>
      <c r="B369">
        <v>158</v>
      </c>
      <c r="C369" t="s">
        <v>189</v>
      </c>
      <c r="D369" t="s">
        <v>15</v>
      </c>
      <c r="E369" t="s">
        <v>462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  <c r="BG369" t="s">
        <v>463</v>
      </c>
    </row>
    <row r="370" spans="1:59" x14ac:dyDescent="0.25">
      <c r="A370" t="s">
        <v>178</v>
      </c>
      <c r="B370">
        <v>176</v>
      </c>
      <c r="C370" t="s">
        <v>179</v>
      </c>
      <c r="D370" t="s">
        <v>15</v>
      </c>
      <c r="E370" t="s">
        <v>425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  <c r="BG370" t="s">
        <v>426</v>
      </c>
    </row>
    <row r="371" spans="1:59" x14ac:dyDescent="0.25">
      <c r="A371" t="s">
        <v>166</v>
      </c>
      <c r="B371">
        <v>944</v>
      </c>
      <c r="C371" t="s">
        <v>167</v>
      </c>
      <c r="D371" t="s">
        <v>15</v>
      </c>
      <c r="E371" t="s">
        <v>441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  <c r="BG371" t="s">
        <v>442</v>
      </c>
    </row>
    <row r="372" spans="1:59" x14ac:dyDescent="0.25">
      <c r="A372" t="s">
        <v>333</v>
      </c>
      <c r="B372">
        <v>936</v>
      </c>
      <c r="C372" t="s">
        <v>454</v>
      </c>
      <c r="D372" t="s">
        <v>15</v>
      </c>
      <c r="E372" t="s">
        <v>441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  <c r="BG372" t="s">
        <v>442</v>
      </c>
    </row>
    <row r="373" spans="1:59" x14ac:dyDescent="0.25">
      <c r="A373" t="s">
        <v>310</v>
      </c>
      <c r="B373">
        <v>456</v>
      </c>
      <c r="C373" t="s">
        <v>311</v>
      </c>
      <c r="D373" t="s">
        <v>15</v>
      </c>
      <c r="E373" t="s">
        <v>16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  <c r="BG373" t="s">
        <v>17</v>
      </c>
    </row>
    <row r="374" spans="1:59" x14ac:dyDescent="0.25">
      <c r="A374" t="s">
        <v>196</v>
      </c>
      <c r="B374">
        <v>522</v>
      </c>
      <c r="C374" t="s">
        <v>197</v>
      </c>
      <c r="D374" t="s">
        <v>15</v>
      </c>
      <c r="E374" t="s">
        <v>425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  <c r="BG374" t="s">
        <v>426</v>
      </c>
    </row>
    <row r="375" spans="1:59" x14ac:dyDescent="0.25">
      <c r="A375" t="s">
        <v>312</v>
      </c>
      <c r="B375">
        <v>732</v>
      </c>
      <c r="C375" t="s">
        <v>313</v>
      </c>
      <c r="D375" t="s">
        <v>15</v>
      </c>
      <c r="E375" t="s">
        <v>425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  <c r="BG375" t="s">
        <v>426</v>
      </c>
    </row>
    <row r="376" spans="1:59" x14ac:dyDescent="0.25">
      <c r="A376" t="s">
        <v>79</v>
      </c>
      <c r="B376">
        <v>228</v>
      </c>
      <c r="C376" t="s">
        <v>80</v>
      </c>
      <c r="D376" t="s">
        <v>15</v>
      </c>
      <c r="E376" t="s">
        <v>16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  <c r="BG376" t="s">
        <v>17</v>
      </c>
    </row>
    <row r="377" spans="1:59" x14ac:dyDescent="0.25">
      <c r="A377" t="s">
        <v>373</v>
      </c>
      <c r="B377">
        <v>111</v>
      </c>
      <c r="C377" t="s">
        <v>374</v>
      </c>
      <c r="D377" t="s">
        <v>15</v>
      </c>
      <c r="E377" t="s">
        <v>16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  <c r="BG377" t="s">
        <v>17</v>
      </c>
    </row>
    <row r="378" spans="1:59" x14ac:dyDescent="0.25">
      <c r="A378" t="s">
        <v>52</v>
      </c>
      <c r="B378">
        <v>313</v>
      </c>
      <c r="C378" t="s">
        <v>53</v>
      </c>
      <c r="D378" t="s">
        <v>15</v>
      </c>
      <c r="E378" t="s">
        <v>416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  <c r="BG378" t="s">
        <v>419</v>
      </c>
    </row>
    <row r="379" spans="1:59" x14ac:dyDescent="0.25">
      <c r="A379" t="s">
        <v>52</v>
      </c>
      <c r="B379">
        <v>313</v>
      </c>
      <c r="C379" t="s">
        <v>53</v>
      </c>
      <c r="D379" t="s">
        <v>15</v>
      </c>
      <c r="E379" t="s">
        <v>425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  <c r="BG379" t="s">
        <v>426</v>
      </c>
    </row>
    <row r="380" spans="1:59" x14ac:dyDescent="0.25">
      <c r="A380" t="s">
        <v>200</v>
      </c>
      <c r="B380">
        <v>361</v>
      </c>
      <c r="C380" t="s">
        <v>201</v>
      </c>
      <c r="D380" t="s">
        <v>15</v>
      </c>
      <c r="E380" t="s">
        <v>425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  <c r="BG380" t="s">
        <v>426</v>
      </c>
    </row>
    <row r="381" spans="1:59" x14ac:dyDescent="0.25">
      <c r="A381" t="s">
        <v>367</v>
      </c>
      <c r="B381">
        <v>746</v>
      </c>
      <c r="C381" t="s">
        <v>368</v>
      </c>
      <c r="D381" t="s">
        <v>15</v>
      </c>
      <c r="E381" t="s">
        <v>441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  <c r="BG381" t="s">
        <v>442</v>
      </c>
    </row>
    <row r="382" spans="1:59" x14ac:dyDescent="0.25">
      <c r="A382" t="s">
        <v>158</v>
      </c>
      <c r="B382">
        <v>532</v>
      </c>
      <c r="C382" t="s">
        <v>159</v>
      </c>
      <c r="D382" t="s">
        <v>15</v>
      </c>
      <c r="E382" t="s">
        <v>16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  <c r="BG382" t="s">
        <v>17</v>
      </c>
    </row>
    <row r="383" spans="1:59" x14ac:dyDescent="0.25">
      <c r="A383" t="s">
        <v>355</v>
      </c>
      <c r="B383">
        <v>866</v>
      </c>
      <c r="C383" t="s">
        <v>356</v>
      </c>
      <c r="D383" t="s">
        <v>15</v>
      </c>
      <c r="E383" t="s">
        <v>416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  <c r="BG383" t="s">
        <v>419</v>
      </c>
    </row>
    <row r="384" spans="1:59" x14ac:dyDescent="0.25">
      <c r="A384" t="s">
        <v>122</v>
      </c>
      <c r="B384">
        <v>184</v>
      </c>
      <c r="C384" t="s">
        <v>123</v>
      </c>
      <c r="D384" t="s">
        <v>15</v>
      </c>
      <c r="E384" t="s">
        <v>462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  <c r="BG384" t="s">
        <v>463</v>
      </c>
    </row>
    <row r="385" spans="1:59" x14ac:dyDescent="0.25">
      <c r="A385" t="s">
        <v>196</v>
      </c>
      <c r="B385">
        <v>522</v>
      </c>
      <c r="C385" t="s">
        <v>197</v>
      </c>
      <c r="D385" t="s">
        <v>15</v>
      </c>
      <c r="E385" t="s">
        <v>16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  <c r="BG385" t="s">
        <v>17</v>
      </c>
    </row>
    <row r="386" spans="1:59" x14ac:dyDescent="0.25">
      <c r="A386" t="s">
        <v>95</v>
      </c>
      <c r="B386">
        <v>624</v>
      </c>
      <c r="C386" t="s">
        <v>96</v>
      </c>
      <c r="D386" t="s">
        <v>15</v>
      </c>
      <c r="E386" t="s">
        <v>416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  <c r="BG386" t="s">
        <v>418</v>
      </c>
    </row>
    <row r="387" spans="1:59" x14ac:dyDescent="0.25">
      <c r="A387" t="s">
        <v>132</v>
      </c>
      <c r="B387">
        <v>132</v>
      </c>
      <c r="C387" t="s">
        <v>6</v>
      </c>
      <c r="D387" t="s">
        <v>15</v>
      </c>
      <c r="E387" t="s">
        <v>416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  <c r="BG387" t="s">
        <v>418</v>
      </c>
    </row>
    <row r="388" spans="1:59" x14ac:dyDescent="0.25">
      <c r="A388" t="s">
        <v>154</v>
      </c>
      <c r="B388">
        <v>258</v>
      </c>
      <c r="C388" t="s">
        <v>155</v>
      </c>
      <c r="D388" t="s">
        <v>15</v>
      </c>
      <c r="E388" t="s">
        <v>416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  <c r="BG388" t="s">
        <v>419</v>
      </c>
    </row>
    <row r="389" spans="1:59" x14ac:dyDescent="0.25">
      <c r="A389" t="s">
        <v>34</v>
      </c>
      <c r="B389">
        <v>122</v>
      </c>
      <c r="C389" t="s">
        <v>35</v>
      </c>
      <c r="D389" t="s">
        <v>15</v>
      </c>
      <c r="E389" t="s">
        <v>462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  <c r="BG389" t="s">
        <v>463</v>
      </c>
    </row>
    <row r="390" spans="1:59" x14ac:dyDescent="0.25">
      <c r="A390" t="s">
        <v>132</v>
      </c>
      <c r="B390">
        <v>132</v>
      </c>
      <c r="C390" t="s">
        <v>6</v>
      </c>
      <c r="D390" t="s">
        <v>15</v>
      </c>
      <c r="E390" t="s">
        <v>462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  <c r="BG390" t="s">
        <v>463</v>
      </c>
    </row>
    <row r="391" spans="1:59" x14ac:dyDescent="0.25">
      <c r="A391" t="s">
        <v>122</v>
      </c>
      <c r="B391">
        <v>184</v>
      </c>
      <c r="C391" t="s">
        <v>123</v>
      </c>
      <c r="D391" t="s">
        <v>15</v>
      </c>
      <c r="E391" t="s">
        <v>416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  <c r="BG391" t="s">
        <v>418</v>
      </c>
    </row>
    <row r="392" spans="1:59" x14ac:dyDescent="0.25">
      <c r="A392" t="s">
        <v>337</v>
      </c>
      <c r="B392">
        <v>144</v>
      </c>
      <c r="C392" t="s">
        <v>338</v>
      </c>
      <c r="D392" t="s">
        <v>15</v>
      </c>
      <c r="E392" t="s">
        <v>425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  <c r="BG392" t="s">
        <v>426</v>
      </c>
    </row>
    <row r="393" spans="1:59" x14ac:dyDescent="0.25">
      <c r="A393" t="s">
        <v>314</v>
      </c>
      <c r="B393">
        <v>722</v>
      </c>
      <c r="C393" t="s">
        <v>315</v>
      </c>
      <c r="D393" t="s">
        <v>15</v>
      </c>
      <c r="E393" t="s">
        <v>462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  <c r="BG393" t="s">
        <v>463</v>
      </c>
    </row>
    <row r="394" spans="1:59" x14ac:dyDescent="0.25">
      <c r="A394" t="s">
        <v>32</v>
      </c>
      <c r="B394">
        <v>193</v>
      </c>
      <c r="C394" t="s">
        <v>33</v>
      </c>
      <c r="D394" t="s">
        <v>15</v>
      </c>
      <c r="E394" t="s">
        <v>416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  <c r="BG394" t="s">
        <v>418</v>
      </c>
    </row>
    <row r="395" spans="1:59" x14ac:dyDescent="0.25">
      <c r="A395" t="s">
        <v>377</v>
      </c>
      <c r="B395">
        <v>364</v>
      </c>
      <c r="C395" t="s">
        <v>378</v>
      </c>
      <c r="D395" t="s">
        <v>15</v>
      </c>
      <c r="E395" t="s">
        <v>425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  <c r="BG395" t="s">
        <v>426</v>
      </c>
    </row>
    <row r="396" spans="1:59" x14ac:dyDescent="0.25">
      <c r="A396" t="s">
        <v>28</v>
      </c>
      <c r="B396">
        <v>911</v>
      </c>
      <c r="C396" t="s">
        <v>29</v>
      </c>
      <c r="D396" t="s">
        <v>15</v>
      </c>
      <c r="E396" t="s">
        <v>425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  <c r="BG396" t="s">
        <v>428</v>
      </c>
    </row>
    <row r="397" spans="1:59" x14ac:dyDescent="0.25">
      <c r="A397" t="s">
        <v>36</v>
      </c>
      <c r="B397">
        <v>912</v>
      </c>
      <c r="C397" t="s">
        <v>37</v>
      </c>
      <c r="D397" t="s">
        <v>15</v>
      </c>
      <c r="E397" t="s">
        <v>16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  <c r="BG397" t="s">
        <v>17</v>
      </c>
    </row>
    <row r="398" spans="1:59" x14ac:dyDescent="0.25">
      <c r="A398" t="s">
        <v>284</v>
      </c>
      <c r="B398">
        <v>293</v>
      </c>
      <c r="C398" t="s">
        <v>285</v>
      </c>
      <c r="D398" t="s">
        <v>15</v>
      </c>
      <c r="E398" t="s">
        <v>441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  <c r="BG398" t="s">
        <v>442</v>
      </c>
    </row>
    <row r="399" spans="1:59" x14ac:dyDescent="0.25">
      <c r="A399" t="s">
        <v>101</v>
      </c>
      <c r="B399">
        <v>423</v>
      </c>
      <c r="C399" t="s">
        <v>102</v>
      </c>
      <c r="D399" t="s">
        <v>15</v>
      </c>
      <c r="E399" t="s">
        <v>462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  <c r="BG399" t="s">
        <v>463</v>
      </c>
    </row>
    <row r="400" spans="1:59" x14ac:dyDescent="0.25">
      <c r="A400" t="s">
        <v>137</v>
      </c>
      <c r="B400">
        <v>112</v>
      </c>
      <c r="C400" t="s">
        <v>138</v>
      </c>
      <c r="D400" t="s">
        <v>15</v>
      </c>
      <c r="E400" t="s">
        <v>16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  <c r="BG400" t="s">
        <v>17</v>
      </c>
    </row>
    <row r="401" spans="1:59" x14ac:dyDescent="0.25">
      <c r="A401" t="s">
        <v>139</v>
      </c>
      <c r="B401">
        <v>915</v>
      </c>
      <c r="C401" t="s">
        <v>140</v>
      </c>
      <c r="D401" t="s">
        <v>15</v>
      </c>
      <c r="E401" t="s">
        <v>425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  <c r="BG401" t="s">
        <v>426</v>
      </c>
    </row>
    <row r="402" spans="1:59" x14ac:dyDescent="0.25">
      <c r="A402" t="s">
        <v>383</v>
      </c>
      <c r="B402">
        <v>846</v>
      </c>
      <c r="C402" t="s">
        <v>384</v>
      </c>
      <c r="D402" t="s">
        <v>15</v>
      </c>
      <c r="E402" t="s">
        <v>16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  <c r="BG402" t="s">
        <v>17</v>
      </c>
    </row>
    <row r="403" spans="1:59" x14ac:dyDescent="0.25">
      <c r="A403" t="s">
        <v>124</v>
      </c>
      <c r="B403">
        <v>939</v>
      </c>
      <c r="C403" t="s">
        <v>125</v>
      </c>
      <c r="D403" t="s">
        <v>15</v>
      </c>
      <c r="E403" t="s">
        <v>441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  <c r="BG403" t="s">
        <v>442</v>
      </c>
    </row>
    <row r="404" spans="1:59" x14ac:dyDescent="0.25">
      <c r="A404" t="s">
        <v>412</v>
      </c>
      <c r="B404">
        <v>537</v>
      </c>
      <c r="C404" t="s">
        <v>413</v>
      </c>
      <c r="D404" t="s">
        <v>15</v>
      </c>
      <c r="E404" t="s">
        <v>16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  <c r="BG404" t="s">
        <v>397</v>
      </c>
    </row>
    <row r="405" spans="1:59" x14ac:dyDescent="0.25">
      <c r="A405" t="s">
        <v>34</v>
      </c>
      <c r="B405">
        <v>122</v>
      </c>
      <c r="C405" t="s">
        <v>35</v>
      </c>
      <c r="D405" t="s">
        <v>15</v>
      </c>
      <c r="E405" t="s">
        <v>416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  <c r="BG405" t="s">
        <v>419</v>
      </c>
    </row>
    <row r="406" spans="1:59" x14ac:dyDescent="0.25">
      <c r="A406" t="s">
        <v>105</v>
      </c>
      <c r="B406">
        <v>134</v>
      </c>
      <c r="C406" t="s">
        <v>5</v>
      </c>
      <c r="D406" t="s">
        <v>15</v>
      </c>
      <c r="E406" t="s">
        <v>425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  <c r="BG406" t="s">
        <v>426</v>
      </c>
    </row>
    <row r="407" spans="1:59" x14ac:dyDescent="0.25">
      <c r="A407" t="s">
        <v>60</v>
      </c>
      <c r="B407">
        <v>218</v>
      </c>
      <c r="C407" t="s">
        <v>61</v>
      </c>
      <c r="D407" t="s">
        <v>15</v>
      </c>
      <c r="E407" t="s">
        <v>16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  <c r="BG407" t="s">
        <v>17</v>
      </c>
    </row>
    <row r="408" spans="1:59" x14ac:dyDescent="0.25">
      <c r="A408" t="s">
        <v>76</v>
      </c>
      <c r="B408">
        <v>156</v>
      </c>
      <c r="C408" t="s">
        <v>1</v>
      </c>
      <c r="D408" t="s">
        <v>15</v>
      </c>
      <c r="E408" t="s">
        <v>16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  <c r="BG408" t="s">
        <v>17</v>
      </c>
    </row>
    <row r="409" spans="1:59" x14ac:dyDescent="0.25">
      <c r="A409" t="s">
        <v>81</v>
      </c>
      <c r="B409">
        <v>924</v>
      </c>
      <c r="C409" t="s">
        <v>82</v>
      </c>
      <c r="D409" t="s">
        <v>15</v>
      </c>
      <c r="E409" t="s">
        <v>416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  <c r="BG409" t="s">
        <v>419</v>
      </c>
    </row>
    <row r="410" spans="1:59" x14ac:dyDescent="0.25">
      <c r="A410" t="s">
        <v>194</v>
      </c>
      <c r="B410">
        <v>917</v>
      </c>
      <c r="C410" t="s">
        <v>195</v>
      </c>
      <c r="D410" t="s">
        <v>15</v>
      </c>
      <c r="E410" t="s">
        <v>416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  <c r="BG410" t="s">
        <v>419</v>
      </c>
    </row>
    <row r="411" spans="1:59" x14ac:dyDescent="0.25">
      <c r="A411" t="s">
        <v>223</v>
      </c>
      <c r="B411">
        <v>941</v>
      </c>
      <c r="C411" t="s">
        <v>224</v>
      </c>
      <c r="D411" t="s">
        <v>15</v>
      </c>
      <c r="E411" t="s">
        <v>441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  <c r="BG411" t="s">
        <v>443</v>
      </c>
    </row>
    <row r="412" spans="1:59" x14ac:dyDescent="0.25">
      <c r="A412" t="s">
        <v>206</v>
      </c>
      <c r="B412">
        <v>544</v>
      </c>
      <c r="C412" t="s">
        <v>446</v>
      </c>
      <c r="D412" t="s">
        <v>15</v>
      </c>
      <c r="E412" t="s">
        <v>441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  <c r="BG412" t="s">
        <v>442</v>
      </c>
    </row>
    <row r="413" spans="1:59" x14ac:dyDescent="0.25">
      <c r="A413" t="s">
        <v>144</v>
      </c>
      <c r="B413">
        <v>648</v>
      </c>
      <c r="C413" t="s">
        <v>145</v>
      </c>
      <c r="D413" t="s">
        <v>15</v>
      </c>
      <c r="E413" t="s">
        <v>462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  <c r="BG413" t="s">
        <v>463</v>
      </c>
    </row>
    <row r="414" spans="1:59" x14ac:dyDescent="0.25">
      <c r="A414" t="s">
        <v>52</v>
      </c>
      <c r="B414">
        <v>313</v>
      </c>
      <c r="C414" t="s">
        <v>53</v>
      </c>
      <c r="D414" t="s">
        <v>15</v>
      </c>
      <c r="E414" t="s">
        <v>16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  <c r="BG414" t="s">
        <v>17</v>
      </c>
    </row>
    <row r="415" spans="1:59" x14ac:dyDescent="0.25">
      <c r="A415" t="s">
        <v>325</v>
      </c>
      <c r="B415">
        <v>942</v>
      </c>
      <c r="C415" t="s">
        <v>326</v>
      </c>
      <c r="D415" t="s">
        <v>15</v>
      </c>
      <c r="E415" t="s">
        <v>462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  <c r="BG415" t="s">
        <v>463</v>
      </c>
    </row>
    <row r="416" spans="1:59" x14ac:dyDescent="0.25">
      <c r="A416" t="s">
        <v>97</v>
      </c>
      <c r="B416">
        <v>238</v>
      </c>
      <c r="C416" t="s">
        <v>98</v>
      </c>
      <c r="D416" t="s">
        <v>15</v>
      </c>
      <c r="E416" t="s">
        <v>16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  <c r="BG416" t="s">
        <v>17</v>
      </c>
    </row>
    <row r="417" spans="1:59" x14ac:dyDescent="0.25">
      <c r="A417" t="s">
        <v>221</v>
      </c>
      <c r="B417">
        <v>137</v>
      </c>
      <c r="C417" t="s">
        <v>222</v>
      </c>
      <c r="D417" t="s">
        <v>15</v>
      </c>
      <c r="E417" t="s">
        <v>425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  <c r="BG417" t="s">
        <v>426</v>
      </c>
    </row>
    <row r="418" spans="1:59" x14ac:dyDescent="0.25">
      <c r="A418" t="s">
        <v>395</v>
      </c>
      <c r="B418">
        <v>284</v>
      </c>
      <c r="C418" t="s">
        <v>396</v>
      </c>
      <c r="D418" t="s">
        <v>15</v>
      </c>
      <c r="E418" t="s">
        <v>416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  <c r="BG418" t="s">
        <v>423</v>
      </c>
    </row>
    <row r="419" spans="1:59" x14ac:dyDescent="0.25">
      <c r="A419" t="s">
        <v>48</v>
      </c>
      <c r="B419">
        <v>918</v>
      </c>
      <c r="C419" t="s">
        <v>49</v>
      </c>
      <c r="D419" t="s">
        <v>15</v>
      </c>
      <c r="E419" t="s">
        <v>425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  <c r="BG419" t="s">
        <v>426</v>
      </c>
    </row>
    <row r="420" spans="1:59" x14ac:dyDescent="0.25">
      <c r="A420" t="s">
        <v>296</v>
      </c>
      <c r="B420">
        <v>182</v>
      </c>
      <c r="C420" t="s">
        <v>297</v>
      </c>
      <c r="D420" t="s">
        <v>15</v>
      </c>
      <c r="E420" t="s">
        <v>416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  <c r="BG420" t="s">
        <v>419</v>
      </c>
    </row>
    <row r="421" spans="1:59" x14ac:dyDescent="0.25">
      <c r="A421" t="s">
        <v>280</v>
      </c>
      <c r="B421">
        <v>564</v>
      </c>
      <c r="C421" t="s">
        <v>281</v>
      </c>
      <c r="D421" t="s">
        <v>15</v>
      </c>
      <c r="E421" t="s">
        <v>425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  <c r="BG421" t="s">
        <v>426</v>
      </c>
    </row>
    <row r="422" spans="1:59" x14ac:dyDescent="0.25">
      <c r="A422" t="s">
        <v>220</v>
      </c>
      <c r="B422">
        <v>946</v>
      </c>
      <c r="C422" t="s">
        <v>3</v>
      </c>
      <c r="D422" t="s">
        <v>15</v>
      </c>
      <c r="E422" t="s">
        <v>441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  <c r="BG422" t="s">
        <v>442</v>
      </c>
    </row>
    <row r="423" spans="1:59" x14ac:dyDescent="0.25">
      <c r="A423" t="s">
        <v>351</v>
      </c>
      <c r="B423">
        <v>923</v>
      </c>
      <c r="C423" t="s">
        <v>352</v>
      </c>
      <c r="D423" t="s">
        <v>15</v>
      </c>
      <c r="E423" t="s">
        <v>462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  <c r="BG423" t="s">
        <v>463</v>
      </c>
    </row>
    <row r="424" spans="1:59" x14ac:dyDescent="0.25">
      <c r="A424" t="s">
        <v>40</v>
      </c>
      <c r="B424">
        <v>124</v>
      </c>
      <c r="C424" t="s">
        <v>41</v>
      </c>
      <c r="D424" t="s">
        <v>15</v>
      </c>
      <c r="E424" t="s">
        <v>425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  <c r="BG424" t="s">
        <v>426</v>
      </c>
    </row>
    <row r="425" spans="1:59" x14ac:dyDescent="0.25">
      <c r="A425" t="s">
        <v>108</v>
      </c>
      <c r="B425">
        <v>321</v>
      </c>
      <c r="C425" t="s">
        <v>109</v>
      </c>
      <c r="D425" t="s">
        <v>15</v>
      </c>
      <c r="E425" t="s">
        <v>425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  <c r="BG425" t="s">
        <v>426</v>
      </c>
    </row>
    <row r="426" spans="1:59" x14ac:dyDescent="0.25">
      <c r="A426" t="s">
        <v>240</v>
      </c>
      <c r="B426">
        <v>678</v>
      </c>
      <c r="C426" t="s">
        <v>241</v>
      </c>
      <c r="D426" t="s">
        <v>15</v>
      </c>
      <c r="E426" t="s">
        <v>425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  <c r="BG426" t="s">
        <v>426</v>
      </c>
    </row>
    <row r="427" spans="1:59" x14ac:dyDescent="0.25">
      <c r="A427" t="s">
        <v>103</v>
      </c>
      <c r="B427">
        <v>935</v>
      </c>
      <c r="C427" t="s">
        <v>104</v>
      </c>
      <c r="D427" t="s">
        <v>15</v>
      </c>
      <c r="E427" t="s">
        <v>16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  <c r="BG427" t="s">
        <v>17</v>
      </c>
    </row>
    <row r="428" spans="1:59" x14ac:dyDescent="0.25">
      <c r="A428" t="s">
        <v>216</v>
      </c>
      <c r="B428">
        <v>524</v>
      </c>
      <c r="C428" t="s">
        <v>217</v>
      </c>
      <c r="D428" t="s">
        <v>15</v>
      </c>
      <c r="E428" t="s">
        <v>16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  <c r="BG428" t="s">
        <v>17</v>
      </c>
    </row>
    <row r="429" spans="1:59" x14ac:dyDescent="0.25">
      <c r="A429" t="s">
        <v>363</v>
      </c>
      <c r="B429">
        <v>869</v>
      </c>
      <c r="C429" t="s">
        <v>364</v>
      </c>
      <c r="D429" t="s">
        <v>15</v>
      </c>
      <c r="E429" t="s">
        <v>16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  <c r="BG429" t="s">
        <v>17</v>
      </c>
    </row>
    <row r="430" spans="1:59" x14ac:dyDescent="0.25">
      <c r="A430" t="s">
        <v>83</v>
      </c>
      <c r="B430">
        <v>662</v>
      </c>
      <c r="C430" t="s">
        <v>84</v>
      </c>
      <c r="D430" t="s">
        <v>15</v>
      </c>
      <c r="E430" t="s">
        <v>416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  <c r="BG430" t="s">
        <v>417</v>
      </c>
    </row>
    <row r="431" spans="1:59" x14ac:dyDescent="0.25">
      <c r="A431" t="s">
        <v>373</v>
      </c>
      <c r="B431">
        <v>111</v>
      </c>
      <c r="C431" t="s">
        <v>374</v>
      </c>
      <c r="D431" t="s">
        <v>15</v>
      </c>
      <c r="E431" t="s">
        <v>441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  <c r="BG431" t="s">
        <v>442</v>
      </c>
    </row>
    <row r="432" spans="1:59" x14ac:dyDescent="0.25">
      <c r="A432" t="s">
        <v>50</v>
      </c>
      <c r="B432">
        <v>419</v>
      </c>
      <c r="C432" t="s">
        <v>51</v>
      </c>
      <c r="D432" t="s">
        <v>15</v>
      </c>
      <c r="E432" t="s">
        <v>425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  <c r="BG432" t="s">
        <v>431</v>
      </c>
    </row>
    <row r="433" spans="1:59" x14ac:dyDescent="0.25">
      <c r="A433" t="s">
        <v>162</v>
      </c>
      <c r="B433">
        <v>960</v>
      </c>
      <c r="C433" t="s">
        <v>163</v>
      </c>
      <c r="D433" t="s">
        <v>15</v>
      </c>
      <c r="E433" t="s">
        <v>462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  <c r="BG433" t="s">
        <v>463</v>
      </c>
    </row>
    <row r="434" spans="1:59" x14ac:dyDescent="0.25">
      <c r="A434" t="s">
        <v>395</v>
      </c>
      <c r="B434">
        <v>284</v>
      </c>
      <c r="C434" t="s">
        <v>396</v>
      </c>
      <c r="D434" t="s">
        <v>15</v>
      </c>
      <c r="E434" t="s">
        <v>16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  <c r="BG434" t="s">
        <v>397</v>
      </c>
    </row>
    <row r="435" spans="1:59" x14ac:dyDescent="0.25">
      <c r="A435" t="s">
        <v>414</v>
      </c>
      <c r="B435">
        <v>796</v>
      </c>
      <c r="C435" t="s">
        <v>415</v>
      </c>
      <c r="D435" t="s">
        <v>15</v>
      </c>
      <c r="E435" t="s">
        <v>16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  <c r="BG435" t="s">
        <v>397</v>
      </c>
    </row>
    <row r="436" spans="1:59" x14ac:dyDescent="0.25">
      <c r="A436" t="s">
        <v>97</v>
      </c>
      <c r="B436">
        <v>238</v>
      </c>
      <c r="C436" t="s">
        <v>98</v>
      </c>
      <c r="D436" t="s">
        <v>15</v>
      </c>
      <c r="E436" t="s">
        <v>441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  <c r="BG436" t="s">
        <v>442</v>
      </c>
    </row>
    <row r="437" spans="1:59" x14ac:dyDescent="0.25">
      <c r="A437" t="s">
        <v>50</v>
      </c>
      <c r="B437">
        <v>419</v>
      </c>
      <c r="C437" t="s">
        <v>51</v>
      </c>
      <c r="D437" t="s">
        <v>15</v>
      </c>
      <c r="E437" t="s">
        <v>16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  <c r="BG437" t="s">
        <v>17</v>
      </c>
    </row>
    <row r="438" spans="1:59" x14ac:dyDescent="0.25">
      <c r="A438" t="s">
        <v>137</v>
      </c>
      <c r="B438">
        <v>112</v>
      </c>
      <c r="C438" t="s">
        <v>138</v>
      </c>
      <c r="D438" t="s">
        <v>15</v>
      </c>
      <c r="E438" t="s">
        <v>425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  <c r="BG438" t="s">
        <v>426</v>
      </c>
    </row>
    <row r="439" spans="1:59" x14ac:dyDescent="0.25">
      <c r="A439" t="s">
        <v>81</v>
      </c>
      <c r="B439">
        <v>924</v>
      </c>
      <c r="C439" t="s">
        <v>82</v>
      </c>
      <c r="D439" t="s">
        <v>15</v>
      </c>
      <c r="E439" t="s">
        <v>16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  <c r="BG439" t="s">
        <v>17</v>
      </c>
    </row>
    <row r="440" spans="1:59" x14ac:dyDescent="0.25">
      <c r="A440" t="s">
        <v>130</v>
      </c>
      <c r="B440">
        <v>819</v>
      </c>
      <c r="C440" t="s">
        <v>131</v>
      </c>
      <c r="D440" t="s">
        <v>15</v>
      </c>
      <c r="E440" t="s">
        <v>416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  <c r="BG440" t="s">
        <v>418</v>
      </c>
    </row>
    <row r="441" spans="1:59" x14ac:dyDescent="0.25">
      <c r="A441" t="s">
        <v>180</v>
      </c>
      <c r="B441">
        <v>436</v>
      </c>
      <c r="C441" t="s">
        <v>181</v>
      </c>
      <c r="D441" t="s">
        <v>15</v>
      </c>
      <c r="E441" t="s">
        <v>416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  <c r="BG441" t="s">
        <v>418</v>
      </c>
    </row>
    <row r="442" spans="1:59" x14ac:dyDescent="0.25">
      <c r="A442" t="s">
        <v>292</v>
      </c>
      <c r="B442">
        <v>964</v>
      </c>
      <c r="C442" t="s">
        <v>293</v>
      </c>
      <c r="D442" t="s">
        <v>15</v>
      </c>
      <c r="E442" t="s">
        <v>462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  <c r="BG442" t="s">
        <v>463</v>
      </c>
    </row>
    <row r="443" spans="1:59" x14ac:dyDescent="0.25">
      <c r="A443" t="s">
        <v>335</v>
      </c>
      <c r="B443">
        <v>961</v>
      </c>
      <c r="C443" t="s">
        <v>336</v>
      </c>
      <c r="D443" t="s">
        <v>15</v>
      </c>
      <c r="E443" t="s">
        <v>462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  <c r="BG443" t="s">
        <v>463</v>
      </c>
    </row>
    <row r="444" spans="1:59" x14ac:dyDescent="0.25">
      <c r="A444" t="s">
        <v>292</v>
      </c>
      <c r="B444">
        <v>964</v>
      </c>
      <c r="C444" t="s">
        <v>293</v>
      </c>
      <c r="D444" t="s">
        <v>15</v>
      </c>
      <c r="E444" t="s">
        <v>416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  <c r="BG444" t="s">
        <v>418</v>
      </c>
    </row>
    <row r="445" spans="1:59" x14ac:dyDescent="0.25">
      <c r="A445" t="s">
        <v>40</v>
      </c>
      <c r="B445">
        <v>124</v>
      </c>
      <c r="C445" t="s">
        <v>41</v>
      </c>
      <c r="D445" t="s">
        <v>15</v>
      </c>
      <c r="E445" t="s">
        <v>16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  <c r="BG445" t="s">
        <v>17</v>
      </c>
    </row>
    <row r="446" spans="1:59" x14ac:dyDescent="0.25">
      <c r="A446" t="s">
        <v>42</v>
      </c>
      <c r="B446">
        <v>638</v>
      </c>
      <c r="C446" t="s">
        <v>43</v>
      </c>
      <c r="D446" t="s">
        <v>15</v>
      </c>
      <c r="E446" t="s">
        <v>425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  <c r="BG446" t="s">
        <v>426</v>
      </c>
    </row>
    <row r="447" spans="1:59" x14ac:dyDescent="0.25">
      <c r="A447" t="s">
        <v>103</v>
      </c>
      <c r="B447">
        <v>935</v>
      </c>
      <c r="C447" t="s">
        <v>104</v>
      </c>
      <c r="D447" t="s">
        <v>15</v>
      </c>
      <c r="E447" t="s">
        <v>462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  <c r="BG447" t="s">
        <v>463</v>
      </c>
    </row>
    <row r="448" spans="1:59" x14ac:dyDescent="0.25">
      <c r="A448" t="s">
        <v>331</v>
      </c>
      <c r="B448">
        <v>366</v>
      </c>
      <c r="C448" t="s">
        <v>332</v>
      </c>
      <c r="D448" t="s">
        <v>15</v>
      </c>
      <c r="E448" t="s">
        <v>416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  <c r="BG448" t="s">
        <v>419</v>
      </c>
    </row>
    <row r="449" spans="1:59" x14ac:dyDescent="0.25">
      <c r="A449" t="s">
        <v>22</v>
      </c>
      <c r="B449">
        <v>914</v>
      </c>
      <c r="C449" t="s">
        <v>23</v>
      </c>
      <c r="D449" t="s">
        <v>15</v>
      </c>
      <c r="E449" t="s">
        <v>16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  <c r="BG449" t="s">
        <v>17</v>
      </c>
    </row>
    <row r="450" spans="1:59" x14ac:dyDescent="0.25">
      <c r="A450" t="s">
        <v>206</v>
      </c>
      <c r="B450">
        <v>544</v>
      </c>
      <c r="C450" t="s">
        <v>207</v>
      </c>
      <c r="D450" t="s">
        <v>15</v>
      </c>
      <c r="E450" t="s">
        <v>16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  <c r="BG450" t="s">
        <v>17</v>
      </c>
    </row>
    <row r="451" spans="1:59" x14ac:dyDescent="0.25">
      <c r="A451" t="s">
        <v>46</v>
      </c>
      <c r="B451">
        <v>513</v>
      </c>
      <c r="C451" t="s">
        <v>47</v>
      </c>
      <c r="D451" t="s">
        <v>15</v>
      </c>
      <c r="E451" t="s">
        <v>416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  <c r="BG451" t="s">
        <v>419</v>
      </c>
    </row>
    <row r="452" spans="1:59" x14ac:dyDescent="0.25">
      <c r="A452" t="s">
        <v>76</v>
      </c>
      <c r="B452">
        <v>156</v>
      </c>
      <c r="C452" t="s">
        <v>1</v>
      </c>
      <c r="D452" t="s">
        <v>15</v>
      </c>
      <c r="E452" t="s">
        <v>441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  <c r="BG452" t="s">
        <v>442</v>
      </c>
    </row>
    <row r="453" spans="1:59" x14ac:dyDescent="0.25">
      <c r="A453" t="s">
        <v>34</v>
      </c>
      <c r="B453">
        <v>122</v>
      </c>
      <c r="C453" t="s">
        <v>35</v>
      </c>
      <c r="D453" t="s">
        <v>15</v>
      </c>
      <c r="E453" t="s">
        <v>16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  <c r="BG453" t="s">
        <v>17</v>
      </c>
    </row>
    <row r="454" spans="1:59" x14ac:dyDescent="0.25">
      <c r="A454" t="s">
        <v>214</v>
      </c>
      <c r="B454">
        <v>362</v>
      </c>
      <c r="C454" t="s">
        <v>215</v>
      </c>
      <c r="D454" t="s">
        <v>15</v>
      </c>
      <c r="E454" t="s">
        <v>16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  <c r="BG454" t="s">
        <v>17</v>
      </c>
    </row>
    <row r="455" spans="1:59" x14ac:dyDescent="0.25">
      <c r="A455" t="s">
        <v>258</v>
      </c>
      <c r="B455">
        <v>548</v>
      </c>
      <c r="C455" t="s">
        <v>259</v>
      </c>
      <c r="D455" t="s">
        <v>15</v>
      </c>
      <c r="E455" t="s">
        <v>416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  <c r="BG455" t="s">
        <v>419</v>
      </c>
    </row>
    <row r="456" spans="1:59" x14ac:dyDescent="0.25">
      <c r="A456" t="s">
        <v>158</v>
      </c>
      <c r="B456">
        <v>532</v>
      </c>
      <c r="C456" t="s">
        <v>159</v>
      </c>
      <c r="D456" t="s">
        <v>15</v>
      </c>
      <c r="E456" t="s">
        <v>462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  <c r="BG456" t="s">
        <v>463</v>
      </c>
    </row>
    <row r="457" spans="1:59" x14ac:dyDescent="0.25">
      <c r="A457" t="s">
        <v>132</v>
      </c>
      <c r="B457">
        <v>132</v>
      </c>
      <c r="C457" t="s">
        <v>6</v>
      </c>
      <c r="D457" t="s">
        <v>15</v>
      </c>
      <c r="E457" t="s">
        <v>425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  <c r="BG457" t="s">
        <v>426</v>
      </c>
    </row>
    <row r="458" spans="1:59" x14ac:dyDescent="0.25">
      <c r="A458" t="s">
        <v>44</v>
      </c>
      <c r="B458">
        <v>748</v>
      </c>
      <c r="C458" t="s">
        <v>45</v>
      </c>
      <c r="D458" t="s">
        <v>15</v>
      </c>
      <c r="E458" t="s">
        <v>16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  <c r="BG458" t="s">
        <v>17</v>
      </c>
    </row>
    <row r="459" spans="1:59" x14ac:dyDescent="0.25">
      <c r="A459" t="s">
        <v>325</v>
      </c>
      <c r="B459">
        <v>942</v>
      </c>
      <c r="C459" t="s">
        <v>326</v>
      </c>
      <c r="D459" t="s">
        <v>15</v>
      </c>
      <c r="E459" t="s">
        <v>16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  <c r="BG459" t="s">
        <v>17</v>
      </c>
    </row>
    <row r="460" spans="1:59" x14ac:dyDescent="0.25">
      <c r="A460" t="s">
        <v>337</v>
      </c>
      <c r="B460">
        <v>144</v>
      </c>
      <c r="C460" t="s">
        <v>338</v>
      </c>
      <c r="D460" t="s">
        <v>15</v>
      </c>
      <c r="E460" t="s">
        <v>16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  <c r="BG460" t="s">
        <v>17</v>
      </c>
    </row>
    <row r="461" spans="1:59" x14ac:dyDescent="0.25">
      <c r="A461" t="s">
        <v>339</v>
      </c>
      <c r="B461">
        <v>734</v>
      </c>
      <c r="C461" t="s">
        <v>340</v>
      </c>
      <c r="D461" t="s">
        <v>15</v>
      </c>
      <c r="E461" t="s">
        <v>425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  <c r="BG461" t="s">
        <v>426</v>
      </c>
    </row>
    <row r="462" spans="1:59" x14ac:dyDescent="0.25">
      <c r="A462" t="s">
        <v>32</v>
      </c>
      <c r="B462">
        <v>193</v>
      </c>
      <c r="C462" t="s">
        <v>33</v>
      </c>
      <c r="D462" t="s">
        <v>15</v>
      </c>
      <c r="E462" t="s">
        <v>16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  <c r="BG462" t="s">
        <v>17</v>
      </c>
    </row>
    <row r="463" spans="1:59" x14ac:dyDescent="0.25">
      <c r="A463" t="s">
        <v>128</v>
      </c>
      <c r="B463">
        <v>172</v>
      </c>
      <c r="C463" t="s">
        <v>129</v>
      </c>
      <c r="D463" t="s">
        <v>15</v>
      </c>
      <c r="E463" t="s">
        <v>425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  <c r="BG463" t="s">
        <v>426</v>
      </c>
    </row>
    <row r="464" spans="1:59" x14ac:dyDescent="0.25">
      <c r="A464" t="s">
        <v>137</v>
      </c>
      <c r="B464">
        <v>112</v>
      </c>
      <c r="C464" t="s">
        <v>138</v>
      </c>
      <c r="D464" t="s">
        <v>15</v>
      </c>
      <c r="E464" t="s">
        <v>441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  <c r="BG464" t="s">
        <v>444</v>
      </c>
    </row>
    <row r="465" spans="1:59" x14ac:dyDescent="0.25">
      <c r="A465" t="s">
        <v>206</v>
      </c>
      <c r="B465">
        <v>544</v>
      </c>
      <c r="C465" t="s">
        <v>207</v>
      </c>
      <c r="D465" t="s">
        <v>15</v>
      </c>
      <c r="E465" t="s">
        <v>416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  <c r="BG465" t="s">
        <v>419</v>
      </c>
    </row>
    <row r="466" spans="1:59" x14ac:dyDescent="0.25">
      <c r="A466" t="s">
        <v>158</v>
      </c>
      <c r="B466">
        <v>532</v>
      </c>
      <c r="C466" t="s">
        <v>159</v>
      </c>
      <c r="D466" t="s">
        <v>15</v>
      </c>
      <c r="E466" t="s">
        <v>441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  <c r="BG466" t="s">
        <v>442</v>
      </c>
    </row>
    <row r="467" spans="1:59" x14ac:dyDescent="0.25">
      <c r="A467" t="s">
        <v>137</v>
      </c>
      <c r="B467">
        <v>112</v>
      </c>
      <c r="C467" t="s">
        <v>138</v>
      </c>
      <c r="D467" t="s">
        <v>15</v>
      </c>
      <c r="E467" t="s">
        <v>416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  <c r="BG467" t="s">
        <v>419</v>
      </c>
    </row>
    <row r="468" spans="1:59" x14ac:dyDescent="0.25">
      <c r="A468" t="s">
        <v>325</v>
      </c>
      <c r="B468">
        <v>942</v>
      </c>
      <c r="C468" t="s">
        <v>326</v>
      </c>
      <c r="D468" t="s">
        <v>15</v>
      </c>
      <c r="E468" t="s">
        <v>425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  <c r="BG468" t="s">
        <v>426</v>
      </c>
    </row>
    <row r="469" spans="1:59" x14ac:dyDescent="0.25">
      <c r="A469" t="s">
        <v>103</v>
      </c>
      <c r="B469">
        <v>935</v>
      </c>
      <c r="C469" t="s">
        <v>104</v>
      </c>
      <c r="D469" t="s">
        <v>15</v>
      </c>
      <c r="E469" t="s">
        <v>441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  <c r="BG469" t="s">
        <v>442</v>
      </c>
    </row>
    <row r="470" spans="1:59" x14ac:dyDescent="0.25">
      <c r="A470" t="s">
        <v>56</v>
      </c>
      <c r="B470">
        <v>913</v>
      </c>
      <c r="C470" t="s">
        <v>57</v>
      </c>
      <c r="D470" t="s">
        <v>15</v>
      </c>
      <c r="E470" t="s">
        <v>462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  <c r="BG470" t="s">
        <v>463</v>
      </c>
    </row>
    <row r="471" spans="1:59" x14ac:dyDescent="0.25">
      <c r="A471" t="s">
        <v>105</v>
      </c>
      <c r="B471">
        <v>134</v>
      </c>
      <c r="C471" t="s">
        <v>5</v>
      </c>
      <c r="D471" t="s">
        <v>15</v>
      </c>
      <c r="E471" t="s">
        <v>462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  <c r="BG471" t="s">
        <v>463</v>
      </c>
    </row>
    <row r="472" spans="1:59" x14ac:dyDescent="0.25">
      <c r="A472" t="s">
        <v>132</v>
      </c>
      <c r="B472">
        <v>132</v>
      </c>
      <c r="C472" t="s">
        <v>6</v>
      </c>
      <c r="D472" t="s">
        <v>15</v>
      </c>
      <c r="E472" t="s">
        <v>16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  <c r="BG472" t="s">
        <v>17</v>
      </c>
    </row>
    <row r="473" spans="1:59" x14ac:dyDescent="0.25">
      <c r="A473" t="s">
        <v>135</v>
      </c>
      <c r="B473">
        <v>646</v>
      </c>
      <c r="C473" t="s">
        <v>136</v>
      </c>
      <c r="D473" t="s">
        <v>15</v>
      </c>
      <c r="E473" t="s">
        <v>425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  <c r="BG473" t="s">
        <v>426</v>
      </c>
    </row>
    <row r="474" spans="1:59" x14ac:dyDescent="0.25">
      <c r="A474" t="s">
        <v>81</v>
      </c>
      <c r="B474">
        <v>924</v>
      </c>
      <c r="C474" t="s">
        <v>82</v>
      </c>
      <c r="D474" t="s">
        <v>15</v>
      </c>
      <c r="E474" t="s">
        <v>425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  <c r="BG474" t="s">
        <v>426</v>
      </c>
    </row>
    <row r="475" spans="1:59" x14ac:dyDescent="0.25">
      <c r="A475" t="s">
        <v>166</v>
      </c>
      <c r="B475">
        <v>944</v>
      </c>
      <c r="C475" t="s">
        <v>167</v>
      </c>
      <c r="D475" t="s">
        <v>15</v>
      </c>
      <c r="E475" t="s">
        <v>416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  <c r="BG475" t="s">
        <v>418</v>
      </c>
    </row>
    <row r="476" spans="1:59" x14ac:dyDescent="0.25">
      <c r="A476" t="s">
        <v>292</v>
      </c>
      <c r="B476">
        <v>964</v>
      </c>
      <c r="C476" t="s">
        <v>293</v>
      </c>
      <c r="D476" t="s">
        <v>15</v>
      </c>
      <c r="E476" t="s">
        <v>16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  <c r="BG476" t="s">
        <v>17</v>
      </c>
    </row>
    <row r="477" spans="1:59" x14ac:dyDescent="0.25">
      <c r="A477" t="s">
        <v>34</v>
      </c>
      <c r="B477">
        <v>122</v>
      </c>
      <c r="C477" t="s">
        <v>35</v>
      </c>
      <c r="D477" t="s">
        <v>15</v>
      </c>
      <c r="E477" t="s">
        <v>441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  <c r="BG477" t="s">
        <v>442</v>
      </c>
    </row>
    <row r="478" spans="1:59" x14ac:dyDescent="0.25">
      <c r="A478" t="s">
        <v>227</v>
      </c>
      <c r="B478">
        <v>686</v>
      </c>
      <c r="C478" t="s">
        <v>228</v>
      </c>
      <c r="D478" t="s">
        <v>15</v>
      </c>
      <c r="E478" t="s">
        <v>441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  <c r="BG478" t="s">
        <v>442</v>
      </c>
    </row>
    <row r="479" spans="1:59" x14ac:dyDescent="0.25">
      <c r="A479" t="s">
        <v>227</v>
      </c>
      <c r="B479">
        <v>686</v>
      </c>
      <c r="C479" t="s">
        <v>228</v>
      </c>
      <c r="D479" t="s">
        <v>15</v>
      </c>
      <c r="E479" t="s">
        <v>16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  <c r="BG479" t="s">
        <v>17</v>
      </c>
    </row>
    <row r="480" spans="1:59" x14ac:dyDescent="0.25">
      <c r="A480" t="s">
        <v>242</v>
      </c>
      <c r="B480">
        <v>181</v>
      </c>
      <c r="C480" t="s">
        <v>243</v>
      </c>
      <c r="D480" t="s">
        <v>15</v>
      </c>
      <c r="E480" t="s">
        <v>441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  <c r="BG480" t="s">
        <v>449</v>
      </c>
    </row>
    <row r="481" spans="1:59" x14ac:dyDescent="0.25">
      <c r="A481" t="s">
        <v>254</v>
      </c>
      <c r="B481">
        <v>684</v>
      </c>
      <c r="C481" t="s">
        <v>255</v>
      </c>
      <c r="D481" t="s">
        <v>15</v>
      </c>
      <c r="E481" t="s">
        <v>441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  <c r="BG481" t="s">
        <v>442</v>
      </c>
    </row>
    <row r="482" spans="1:59" x14ac:dyDescent="0.25">
      <c r="A482" t="s">
        <v>36</v>
      </c>
      <c r="B482">
        <v>912</v>
      </c>
      <c r="C482" t="s">
        <v>37</v>
      </c>
      <c r="D482" t="s">
        <v>15</v>
      </c>
      <c r="E482" t="s">
        <v>425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  <c r="BG482" t="s">
        <v>429</v>
      </c>
    </row>
    <row r="483" spans="1:59" x14ac:dyDescent="0.25">
      <c r="A483" t="s">
        <v>81</v>
      </c>
      <c r="B483">
        <v>924</v>
      </c>
      <c r="C483" t="s">
        <v>82</v>
      </c>
      <c r="D483" t="s">
        <v>15</v>
      </c>
      <c r="E483" t="s">
        <v>441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  <c r="BG483" t="s">
        <v>442</v>
      </c>
    </row>
    <row r="484" spans="1:59" x14ac:dyDescent="0.25">
      <c r="A484" t="s">
        <v>93</v>
      </c>
      <c r="B484">
        <v>632</v>
      </c>
      <c r="C484" t="s">
        <v>94</v>
      </c>
      <c r="D484" t="s">
        <v>15</v>
      </c>
      <c r="E484" t="s">
        <v>16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  <c r="BG484" t="s">
        <v>17</v>
      </c>
    </row>
    <row r="485" spans="1:59" x14ac:dyDescent="0.25">
      <c r="A485" t="s">
        <v>105</v>
      </c>
      <c r="B485">
        <v>134</v>
      </c>
      <c r="C485" t="s">
        <v>5</v>
      </c>
      <c r="D485" t="s">
        <v>15</v>
      </c>
      <c r="E485" t="s">
        <v>416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  <c r="BG485" t="s">
        <v>418</v>
      </c>
    </row>
    <row r="486" spans="1:59" x14ac:dyDescent="0.25">
      <c r="A486" t="s">
        <v>246</v>
      </c>
      <c r="B486">
        <v>943</v>
      </c>
      <c r="C486" t="s">
        <v>247</v>
      </c>
      <c r="D486" t="s">
        <v>15</v>
      </c>
      <c r="E486" t="s">
        <v>462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  <c r="BG486" t="s">
        <v>463</v>
      </c>
    </row>
    <row r="487" spans="1:59" x14ac:dyDescent="0.25">
      <c r="A487" t="s">
        <v>335</v>
      </c>
      <c r="B487">
        <v>961</v>
      </c>
      <c r="C487" t="s">
        <v>336</v>
      </c>
      <c r="D487" t="s">
        <v>15</v>
      </c>
      <c r="E487" t="s">
        <v>16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  <c r="BG487" t="s">
        <v>17</v>
      </c>
    </row>
    <row r="488" spans="1:59" x14ac:dyDescent="0.25">
      <c r="A488" t="s">
        <v>114</v>
      </c>
      <c r="B488">
        <v>612</v>
      </c>
      <c r="C488" t="s">
        <v>115</v>
      </c>
      <c r="D488" t="s">
        <v>15</v>
      </c>
      <c r="E488" t="s">
        <v>425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  <c r="BG488" t="s">
        <v>426</v>
      </c>
    </row>
    <row r="489" spans="1:59" x14ac:dyDescent="0.25">
      <c r="A489" t="s">
        <v>105</v>
      </c>
      <c r="B489">
        <v>134</v>
      </c>
      <c r="C489" t="s">
        <v>5</v>
      </c>
      <c r="D489" t="s">
        <v>15</v>
      </c>
      <c r="E489" t="s">
        <v>16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  <c r="BG489" t="s">
        <v>17</v>
      </c>
    </row>
    <row r="490" spans="1:59" x14ac:dyDescent="0.25">
      <c r="A490" t="s">
        <v>240</v>
      </c>
      <c r="B490">
        <v>678</v>
      </c>
      <c r="C490" t="s">
        <v>241</v>
      </c>
      <c r="D490" t="s">
        <v>15</v>
      </c>
      <c r="E490" t="s">
        <v>16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  <c r="BG490" t="s">
        <v>17</v>
      </c>
    </row>
    <row r="491" spans="1:59" x14ac:dyDescent="0.25">
      <c r="A491" t="s">
        <v>323</v>
      </c>
      <c r="B491">
        <v>135</v>
      </c>
      <c r="C491" t="s">
        <v>324</v>
      </c>
      <c r="D491" t="s">
        <v>15</v>
      </c>
      <c r="E491" t="s">
        <v>16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  <c r="BG491" t="s">
        <v>17</v>
      </c>
    </row>
    <row r="492" spans="1:59" x14ac:dyDescent="0.25">
      <c r="A492" t="s">
        <v>106</v>
      </c>
      <c r="B492">
        <v>611</v>
      </c>
      <c r="C492" t="s">
        <v>107</v>
      </c>
      <c r="D492" t="s">
        <v>15</v>
      </c>
      <c r="E492" t="s">
        <v>425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  <c r="BG492" t="s">
        <v>426</v>
      </c>
    </row>
    <row r="493" spans="1:59" x14ac:dyDescent="0.25">
      <c r="A493" t="s">
        <v>79</v>
      </c>
      <c r="B493">
        <v>228</v>
      </c>
      <c r="C493" t="s">
        <v>80</v>
      </c>
      <c r="D493" t="s">
        <v>15</v>
      </c>
      <c r="E493" t="s">
        <v>441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  <c r="BG493" t="s">
        <v>442</v>
      </c>
    </row>
    <row r="494" spans="1:59" x14ac:dyDescent="0.25">
      <c r="A494" t="s">
        <v>268</v>
      </c>
      <c r="B494">
        <v>138</v>
      </c>
      <c r="C494" t="s">
        <v>269</v>
      </c>
      <c r="D494" t="s">
        <v>15</v>
      </c>
      <c r="E494" t="s">
        <v>16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  <c r="BG494" t="s">
        <v>17</v>
      </c>
    </row>
    <row r="495" spans="1:59" x14ac:dyDescent="0.25">
      <c r="A495" t="s">
        <v>66</v>
      </c>
      <c r="B495">
        <v>516</v>
      </c>
      <c r="C495" t="s">
        <v>67</v>
      </c>
      <c r="D495" t="s">
        <v>15</v>
      </c>
      <c r="E495" t="s">
        <v>425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  <c r="BG495" t="s">
        <v>426</v>
      </c>
    </row>
    <row r="496" spans="1:59" x14ac:dyDescent="0.25">
      <c r="A496" t="s">
        <v>194</v>
      </c>
      <c r="B496">
        <v>917</v>
      </c>
      <c r="C496" t="s">
        <v>195</v>
      </c>
      <c r="D496" t="s">
        <v>15</v>
      </c>
      <c r="E496" t="s">
        <v>441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  <c r="BG496" t="s">
        <v>442</v>
      </c>
    </row>
    <row r="497" spans="1:59" x14ac:dyDescent="0.25">
      <c r="A497" t="s">
        <v>122</v>
      </c>
      <c r="B497">
        <v>184</v>
      </c>
      <c r="C497" t="s">
        <v>123</v>
      </c>
      <c r="D497" t="s">
        <v>15</v>
      </c>
      <c r="E497" t="s">
        <v>16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  <c r="BG497" t="s">
        <v>17</v>
      </c>
    </row>
    <row r="498" spans="1:59" x14ac:dyDescent="0.25">
      <c r="A498" t="s">
        <v>316</v>
      </c>
      <c r="B498">
        <v>576</v>
      </c>
      <c r="C498" t="s">
        <v>0</v>
      </c>
      <c r="D498" t="s">
        <v>15</v>
      </c>
      <c r="E498" t="s">
        <v>441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  <c r="BG498" t="s">
        <v>442</v>
      </c>
    </row>
    <row r="499" spans="1:59" x14ac:dyDescent="0.25">
      <c r="A499" t="s">
        <v>170</v>
      </c>
      <c r="B499">
        <v>534</v>
      </c>
      <c r="C499" t="s">
        <v>171</v>
      </c>
      <c r="D499" t="s">
        <v>15</v>
      </c>
      <c r="E499" t="s">
        <v>425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  <c r="BG499" t="s">
        <v>438</v>
      </c>
    </row>
    <row r="500" spans="1:59" x14ac:dyDescent="0.25">
      <c r="A500" t="s">
        <v>122</v>
      </c>
      <c r="B500">
        <v>184</v>
      </c>
      <c r="C500" t="s">
        <v>123</v>
      </c>
      <c r="D500" t="s">
        <v>15</v>
      </c>
      <c r="E500" t="s">
        <v>425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  <c r="BG500" t="s">
        <v>426</v>
      </c>
    </row>
    <row r="501" spans="1:59" x14ac:dyDescent="0.25">
      <c r="A501" t="s">
        <v>97</v>
      </c>
      <c r="B501">
        <v>238</v>
      </c>
      <c r="C501" t="s">
        <v>98</v>
      </c>
      <c r="D501" t="s">
        <v>15</v>
      </c>
      <c r="E501" t="s">
        <v>425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  <c r="BG501" t="s">
        <v>426</v>
      </c>
    </row>
    <row r="502" spans="1:59" x14ac:dyDescent="0.25">
      <c r="A502" t="s">
        <v>258</v>
      </c>
      <c r="B502">
        <v>548</v>
      </c>
      <c r="C502" t="s">
        <v>259</v>
      </c>
      <c r="D502" t="s">
        <v>15</v>
      </c>
      <c r="E502" t="s">
        <v>425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  <c r="BG502" t="s">
        <v>426</v>
      </c>
    </row>
    <row r="503" spans="1:59" x14ac:dyDescent="0.25">
      <c r="A503" t="s">
        <v>284</v>
      </c>
      <c r="B503">
        <v>293</v>
      </c>
      <c r="C503" t="s">
        <v>285</v>
      </c>
      <c r="D503" t="s">
        <v>15</v>
      </c>
      <c r="E503" t="s">
        <v>462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  <c r="BG503" t="s">
        <v>463</v>
      </c>
    </row>
    <row r="504" spans="1:59" x14ac:dyDescent="0.25">
      <c r="A504" t="s">
        <v>306</v>
      </c>
      <c r="B504">
        <v>922</v>
      </c>
      <c r="C504" t="s">
        <v>307</v>
      </c>
      <c r="D504" t="s">
        <v>15</v>
      </c>
      <c r="E504" t="s">
        <v>425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  <c r="BG504" t="s">
        <v>440</v>
      </c>
    </row>
    <row r="505" spans="1:59" x14ac:dyDescent="0.25">
      <c r="A505" t="s">
        <v>72</v>
      </c>
      <c r="B505">
        <v>626</v>
      </c>
      <c r="C505" t="s">
        <v>73</v>
      </c>
      <c r="D505" t="s">
        <v>15</v>
      </c>
      <c r="E505" t="s">
        <v>16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  <c r="BG505" t="s">
        <v>17</v>
      </c>
    </row>
    <row r="506" spans="1:59" x14ac:dyDescent="0.25">
      <c r="A506" t="s">
        <v>276</v>
      </c>
      <c r="B506">
        <v>196</v>
      </c>
      <c r="C506" t="s">
        <v>277</v>
      </c>
      <c r="D506" t="s">
        <v>15</v>
      </c>
      <c r="E506" t="s">
        <v>16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  <c r="BG506" t="s">
        <v>17</v>
      </c>
    </row>
    <row r="507" spans="1:59" x14ac:dyDescent="0.25">
      <c r="A507" t="s">
        <v>48</v>
      </c>
      <c r="B507">
        <v>918</v>
      </c>
      <c r="C507" t="s">
        <v>49</v>
      </c>
      <c r="D507" t="s">
        <v>15</v>
      </c>
      <c r="E507" t="s">
        <v>441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  <c r="BG507" t="s">
        <v>442</v>
      </c>
    </row>
    <row r="508" spans="1:59" x14ac:dyDescent="0.25">
      <c r="A508" t="s">
        <v>22</v>
      </c>
      <c r="B508">
        <v>914</v>
      </c>
      <c r="C508" t="s">
        <v>23</v>
      </c>
      <c r="D508" t="s">
        <v>15</v>
      </c>
      <c r="E508" t="s">
        <v>462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  <c r="BG508" t="s">
        <v>463</v>
      </c>
    </row>
    <row r="509" spans="1:59" x14ac:dyDescent="0.25">
      <c r="A509" t="s">
        <v>383</v>
      </c>
      <c r="B509">
        <v>846</v>
      </c>
      <c r="C509" t="s">
        <v>384</v>
      </c>
      <c r="D509" t="s">
        <v>15</v>
      </c>
      <c r="E509" t="s">
        <v>416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  <c r="BG509" t="s">
        <v>419</v>
      </c>
    </row>
    <row r="510" spans="1:59" x14ac:dyDescent="0.25">
      <c r="A510" t="s">
        <v>288</v>
      </c>
      <c r="B510">
        <v>565</v>
      </c>
      <c r="C510" t="s">
        <v>289</v>
      </c>
      <c r="D510" t="s">
        <v>15</v>
      </c>
      <c r="E510" t="s">
        <v>16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  <c r="BG510" t="s">
        <v>17</v>
      </c>
    </row>
    <row r="511" spans="1:59" x14ac:dyDescent="0.25">
      <c r="A511" t="s">
        <v>321</v>
      </c>
      <c r="B511">
        <v>253</v>
      </c>
      <c r="C511" t="s">
        <v>322</v>
      </c>
      <c r="D511" t="s">
        <v>15</v>
      </c>
      <c r="E511" t="s">
        <v>462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  <c r="BG511" t="s">
        <v>463</v>
      </c>
    </row>
    <row r="512" spans="1:59" x14ac:dyDescent="0.25">
      <c r="A512" t="s">
        <v>128</v>
      </c>
      <c r="B512">
        <v>172</v>
      </c>
      <c r="C512" t="s">
        <v>129</v>
      </c>
      <c r="D512" t="s">
        <v>15</v>
      </c>
      <c r="E512" t="s">
        <v>416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  <c r="BG512" t="s">
        <v>419</v>
      </c>
    </row>
    <row r="513" spans="1:59" x14ac:dyDescent="0.25">
      <c r="A513" t="s">
        <v>192</v>
      </c>
      <c r="B513">
        <v>664</v>
      </c>
      <c r="C513" t="s">
        <v>193</v>
      </c>
      <c r="D513" t="s">
        <v>15</v>
      </c>
      <c r="E513" t="s">
        <v>425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  <c r="BG513" t="s">
        <v>426</v>
      </c>
    </row>
    <row r="514" spans="1:59" x14ac:dyDescent="0.25">
      <c r="A514" t="s">
        <v>194</v>
      </c>
      <c r="B514">
        <v>917</v>
      </c>
      <c r="C514" t="s">
        <v>195</v>
      </c>
      <c r="D514" t="s">
        <v>15</v>
      </c>
      <c r="E514" t="s">
        <v>16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  <c r="BG514" t="s">
        <v>17</v>
      </c>
    </row>
    <row r="515" spans="1:59" x14ac:dyDescent="0.25">
      <c r="A515" t="s">
        <v>32</v>
      </c>
      <c r="B515">
        <v>193</v>
      </c>
      <c r="C515" t="s">
        <v>33</v>
      </c>
      <c r="D515" t="s">
        <v>15</v>
      </c>
      <c r="E515" t="s">
        <v>441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  <c r="BG515" t="s">
        <v>442</v>
      </c>
    </row>
    <row r="516" spans="1:59" x14ac:dyDescent="0.25">
      <c r="A516" t="s">
        <v>221</v>
      </c>
      <c r="B516">
        <v>137</v>
      </c>
      <c r="C516" t="s">
        <v>222</v>
      </c>
      <c r="D516" t="s">
        <v>15</v>
      </c>
      <c r="E516" t="s">
        <v>16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  <c r="BG516" t="s">
        <v>17</v>
      </c>
    </row>
    <row r="517" spans="1:59" x14ac:dyDescent="0.25">
      <c r="A517" t="s">
        <v>238</v>
      </c>
      <c r="B517">
        <v>962</v>
      </c>
      <c r="C517" t="s">
        <v>448</v>
      </c>
      <c r="D517" t="s">
        <v>15</v>
      </c>
      <c r="E517" t="s">
        <v>441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  <c r="BG517" t="s">
        <v>442</v>
      </c>
    </row>
    <row r="518" spans="1:59" x14ac:dyDescent="0.25">
      <c r="A518" t="s">
        <v>34</v>
      </c>
      <c r="B518">
        <v>122</v>
      </c>
      <c r="C518" t="s">
        <v>35</v>
      </c>
      <c r="D518" t="s">
        <v>15</v>
      </c>
      <c r="E518" t="s">
        <v>425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  <c r="BG518" t="s">
        <v>426</v>
      </c>
    </row>
    <row r="519" spans="1:59" x14ac:dyDescent="0.25">
      <c r="A519" t="s">
        <v>133</v>
      </c>
      <c r="B519">
        <v>868</v>
      </c>
      <c r="C519" t="s">
        <v>134</v>
      </c>
      <c r="D519" t="s">
        <v>15</v>
      </c>
      <c r="E519" t="s">
        <v>16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  <c r="BG519" t="s">
        <v>17</v>
      </c>
    </row>
    <row r="520" spans="1:59" x14ac:dyDescent="0.25">
      <c r="A520" t="s">
        <v>162</v>
      </c>
      <c r="B520">
        <v>960</v>
      </c>
      <c r="C520" t="s">
        <v>163</v>
      </c>
      <c r="D520" t="s">
        <v>15</v>
      </c>
      <c r="E520" t="s">
        <v>16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  <c r="BG520" t="s">
        <v>17</v>
      </c>
    </row>
    <row r="521" spans="1:59" x14ac:dyDescent="0.25">
      <c r="A521" t="s">
        <v>202</v>
      </c>
      <c r="B521">
        <v>542</v>
      </c>
      <c r="C521" t="s">
        <v>203</v>
      </c>
      <c r="D521" t="s">
        <v>15</v>
      </c>
      <c r="E521" t="s">
        <v>16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  <c r="BG521" t="s">
        <v>17</v>
      </c>
    </row>
    <row r="522" spans="1:59" x14ac:dyDescent="0.25">
      <c r="A522" t="s">
        <v>381</v>
      </c>
      <c r="B522">
        <v>582</v>
      </c>
      <c r="C522" t="s">
        <v>382</v>
      </c>
      <c r="D522" t="s">
        <v>15</v>
      </c>
      <c r="E522" t="s">
        <v>441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  <c r="BG522" t="s">
        <v>460</v>
      </c>
    </row>
    <row r="523" spans="1:59" x14ac:dyDescent="0.25">
      <c r="A523" t="s">
        <v>194</v>
      </c>
      <c r="B523">
        <v>917</v>
      </c>
      <c r="C523" t="s">
        <v>195</v>
      </c>
      <c r="D523" t="s">
        <v>15</v>
      </c>
      <c r="E523" t="s">
        <v>462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  <c r="BG523" t="s">
        <v>463</v>
      </c>
    </row>
    <row r="524" spans="1:59" x14ac:dyDescent="0.25">
      <c r="A524" t="s">
        <v>18</v>
      </c>
      <c r="B524">
        <v>512</v>
      </c>
      <c r="C524" t="s">
        <v>19</v>
      </c>
      <c r="D524" t="s">
        <v>15</v>
      </c>
      <c r="E524" t="s">
        <v>416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  <c r="BG524" t="s">
        <v>418</v>
      </c>
    </row>
    <row r="525" spans="1:59" x14ac:dyDescent="0.25">
      <c r="A525" t="s">
        <v>238</v>
      </c>
      <c r="B525">
        <v>962</v>
      </c>
      <c r="C525" t="s">
        <v>239</v>
      </c>
      <c r="D525" t="s">
        <v>15</v>
      </c>
      <c r="E525" t="s">
        <v>16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  <c r="BG525" t="s">
        <v>17</v>
      </c>
    </row>
    <row r="526" spans="1:59" x14ac:dyDescent="0.25">
      <c r="A526" t="s">
        <v>152</v>
      </c>
      <c r="B526">
        <v>328</v>
      </c>
      <c r="C526" t="s">
        <v>153</v>
      </c>
      <c r="D526" t="s">
        <v>15</v>
      </c>
      <c r="E526" t="s">
        <v>416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  <c r="BG526" t="s">
        <v>419</v>
      </c>
    </row>
    <row r="527" spans="1:59" x14ac:dyDescent="0.25">
      <c r="A527" t="s">
        <v>146</v>
      </c>
      <c r="B527">
        <v>654</v>
      </c>
      <c r="C527" t="s">
        <v>147</v>
      </c>
      <c r="D527" t="s">
        <v>15</v>
      </c>
      <c r="E527" t="s">
        <v>16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  <c r="BG527" t="s">
        <v>17</v>
      </c>
    </row>
    <row r="528" spans="1:59" x14ac:dyDescent="0.25">
      <c r="A528" t="s">
        <v>220</v>
      </c>
      <c r="B528">
        <v>946</v>
      </c>
      <c r="C528" t="s">
        <v>3</v>
      </c>
      <c r="D528" t="s">
        <v>15</v>
      </c>
      <c r="E528" t="s">
        <v>425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  <c r="BG528" t="s">
        <v>426</v>
      </c>
    </row>
    <row r="529" spans="1:59" x14ac:dyDescent="0.25">
      <c r="A529" t="s">
        <v>316</v>
      </c>
      <c r="B529">
        <v>576</v>
      </c>
      <c r="C529" t="s">
        <v>0</v>
      </c>
      <c r="D529" t="s">
        <v>15</v>
      </c>
      <c r="E529" t="s">
        <v>425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  <c r="BG529" t="s">
        <v>433</v>
      </c>
    </row>
    <row r="530" spans="1:59" x14ac:dyDescent="0.25">
      <c r="A530" t="s">
        <v>101</v>
      </c>
      <c r="B530">
        <v>423</v>
      </c>
      <c r="C530" t="s">
        <v>102</v>
      </c>
      <c r="D530" t="s">
        <v>15</v>
      </c>
      <c r="E530" t="s">
        <v>16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  <c r="BG530" t="s">
        <v>17</v>
      </c>
    </row>
    <row r="531" spans="1:59" x14ac:dyDescent="0.25">
      <c r="A531" t="s">
        <v>116</v>
      </c>
      <c r="B531">
        <v>248</v>
      </c>
      <c r="C531" t="s">
        <v>117</v>
      </c>
      <c r="D531" t="s">
        <v>15</v>
      </c>
      <c r="E531" t="s">
        <v>416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  <c r="BG531" t="s">
        <v>419</v>
      </c>
    </row>
    <row r="532" spans="1:59" x14ac:dyDescent="0.25">
      <c r="A532" t="s">
        <v>68</v>
      </c>
      <c r="B532">
        <v>514</v>
      </c>
      <c r="C532" t="s">
        <v>69</v>
      </c>
      <c r="D532" t="s">
        <v>15</v>
      </c>
      <c r="E532" t="s">
        <v>416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  <c r="BG532" t="s">
        <v>419</v>
      </c>
    </row>
    <row r="533" spans="1:59" x14ac:dyDescent="0.25">
      <c r="A533" t="s">
        <v>188</v>
      </c>
      <c r="B533">
        <v>158</v>
      </c>
      <c r="C533" t="s">
        <v>189</v>
      </c>
      <c r="D533" t="s">
        <v>15</v>
      </c>
      <c r="E533" t="s">
        <v>425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  <c r="BG533" t="s">
        <v>426</v>
      </c>
    </row>
    <row r="534" spans="1:59" x14ac:dyDescent="0.25">
      <c r="A534" t="s">
        <v>77</v>
      </c>
      <c r="B534">
        <v>146</v>
      </c>
      <c r="C534" t="s">
        <v>78</v>
      </c>
      <c r="D534" t="s">
        <v>15</v>
      </c>
      <c r="E534" t="s">
        <v>462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  <c r="BG534" t="s">
        <v>463</v>
      </c>
    </row>
    <row r="535" spans="1:59" x14ac:dyDescent="0.25">
      <c r="A535" t="s">
        <v>373</v>
      </c>
      <c r="B535">
        <v>111</v>
      </c>
      <c r="C535" t="s">
        <v>374</v>
      </c>
      <c r="D535" t="s">
        <v>15</v>
      </c>
      <c r="E535" t="s">
        <v>425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  <c r="BG535" t="s">
        <v>426</v>
      </c>
    </row>
    <row r="536" spans="1:59" x14ac:dyDescent="0.25">
      <c r="A536" t="s">
        <v>233</v>
      </c>
      <c r="B536">
        <v>556</v>
      </c>
      <c r="C536" t="s">
        <v>234</v>
      </c>
      <c r="D536" t="s">
        <v>15</v>
      </c>
      <c r="E536" t="s">
        <v>16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  <c r="BG536" t="s">
        <v>17</v>
      </c>
    </row>
    <row r="537" spans="1:59" x14ac:dyDescent="0.25">
      <c r="A537" t="s">
        <v>308</v>
      </c>
      <c r="B537">
        <v>714</v>
      </c>
      <c r="C537" t="s">
        <v>309</v>
      </c>
      <c r="D537" t="s">
        <v>15</v>
      </c>
      <c r="E537" t="s">
        <v>16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  <c r="BG537" t="s">
        <v>17</v>
      </c>
    </row>
    <row r="538" spans="1:59" x14ac:dyDescent="0.25">
      <c r="A538" t="s">
        <v>77</v>
      </c>
      <c r="B538">
        <v>146</v>
      </c>
      <c r="C538" t="s">
        <v>78</v>
      </c>
      <c r="D538" t="s">
        <v>15</v>
      </c>
      <c r="E538" t="s">
        <v>416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  <c r="BG538" t="s">
        <v>418</v>
      </c>
    </row>
    <row r="539" spans="1:59" x14ac:dyDescent="0.25">
      <c r="A539" t="s">
        <v>461</v>
      </c>
      <c r="B539">
        <v>967</v>
      </c>
      <c r="C539" t="s">
        <v>399</v>
      </c>
      <c r="D539" t="s">
        <v>15</v>
      </c>
      <c r="E539" t="s">
        <v>462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  <c r="BG539" t="s">
        <v>463</v>
      </c>
    </row>
    <row r="540" spans="1:59" x14ac:dyDescent="0.25">
      <c r="A540" t="s">
        <v>406</v>
      </c>
      <c r="B540">
        <v>687</v>
      </c>
      <c r="C540" t="s">
        <v>407</v>
      </c>
      <c r="D540" t="s">
        <v>15</v>
      </c>
      <c r="E540" t="s">
        <v>16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  <c r="BG540" t="s">
        <v>397</v>
      </c>
    </row>
    <row r="541" spans="1:59" x14ac:dyDescent="0.25">
      <c r="A541" t="s">
        <v>196</v>
      </c>
      <c r="B541">
        <v>522</v>
      </c>
      <c r="C541" t="s">
        <v>197</v>
      </c>
      <c r="D541" t="s">
        <v>15</v>
      </c>
      <c r="E541" t="s">
        <v>416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  <c r="BG541" t="s">
        <v>419</v>
      </c>
    </row>
    <row r="542" spans="1:59" x14ac:dyDescent="0.25">
      <c r="A542" t="s">
        <v>284</v>
      </c>
      <c r="B542">
        <v>293</v>
      </c>
      <c r="C542" t="s">
        <v>285</v>
      </c>
      <c r="D542" t="s">
        <v>15</v>
      </c>
      <c r="E542" t="s">
        <v>16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  <c r="BG542" t="s">
        <v>17</v>
      </c>
    </row>
    <row r="543" spans="1:59" x14ac:dyDescent="0.25">
      <c r="A543" t="s">
        <v>404</v>
      </c>
      <c r="B543">
        <v>664</v>
      </c>
      <c r="C543" t="s">
        <v>405</v>
      </c>
      <c r="D543" t="s">
        <v>15</v>
      </c>
      <c r="E543" t="s">
        <v>16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  <c r="BG543" t="s">
        <v>397</v>
      </c>
    </row>
    <row r="544" spans="1:59" x14ac:dyDescent="0.25">
      <c r="A544" t="s">
        <v>103</v>
      </c>
      <c r="B544">
        <v>935</v>
      </c>
      <c r="C544" t="s">
        <v>104</v>
      </c>
      <c r="D544" t="s">
        <v>15</v>
      </c>
      <c r="E544" t="s">
        <v>425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  <c r="BG544" t="s">
        <v>426</v>
      </c>
    </row>
    <row r="545" spans="1:59" x14ac:dyDescent="0.25">
      <c r="A545" t="s">
        <v>40</v>
      </c>
      <c r="B545">
        <v>124</v>
      </c>
      <c r="C545" t="s">
        <v>41</v>
      </c>
      <c r="D545" t="s">
        <v>15</v>
      </c>
      <c r="E545" t="s">
        <v>441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  <c r="BG545" t="s">
        <v>442</v>
      </c>
    </row>
    <row r="546" spans="1:59" x14ac:dyDescent="0.25">
      <c r="A546" t="s">
        <v>105</v>
      </c>
      <c r="B546">
        <v>134</v>
      </c>
      <c r="C546" t="s">
        <v>5</v>
      </c>
      <c r="D546" t="s">
        <v>15</v>
      </c>
      <c r="E546" t="s">
        <v>441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  <c r="BG546" t="s">
        <v>442</v>
      </c>
    </row>
    <row r="547" spans="1:59" x14ac:dyDescent="0.25">
      <c r="A547" t="s">
        <v>268</v>
      </c>
      <c r="B547">
        <v>138</v>
      </c>
      <c r="C547" t="s">
        <v>269</v>
      </c>
      <c r="D547" t="s">
        <v>15</v>
      </c>
      <c r="E547" t="s">
        <v>441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  <c r="BG547" t="s">
        <v>442</v>
      </c>
    </row>
    <row r="548" spans="1:59" x14ac:dyDescent="0.25">
      <c r="A548" t="s">
        <v>116</v>
      </c>
      <c r="B548">
        <v>248</v>
      </c>
      <c r="C548" t="s">
        <v>117</v>
      </c>
      <c r="D548" t="s">
        <v>15</v>
      </c>
      <c r="E548" t="s">
        <v>462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  <c r="BG548" t="s">
        <v>463</v>
      </c>
    </row>
    <row r="549" spans="1:59" x14ac:dyDescent="0.25">
      <c r="A549" t="s">
        <v>204</v>
      </c>
      <c r="B549">
        <v>443</v>
      </c>
      <c r="C549" t="s">
        <v>205</v>
      </c>
      <c r="D549" t="s">
        <v>15</v>
      </c>
      <c r="E549" t="s">
        <v>462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  <c r="BG549" t="s">
        <v>463</v>
      </c>
    </row>
    <row r="550" spans="1:59" x14ac:dyDescent="0.25">
      <c r="A550" t="s">
        <v>242</v>
      </c>
      <c r="B550">
        <v>181</v>
      </c>
      <c r="C550" t="s">
        <v>243</v>
      </c>
      <c r="D550" t="s">
        <v>15</v>
      </c>
      <c r="E550" t="s">
        <v>416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  <c r="BG550" t="s">
        <v>419</v>
      </c>
    </row>
    <row r="551" spans="1:59" x14ac:dyDescent="0.25">
      <c r="A551" t="s">
        <v>325</v>
      </c>
      <c r="B551">
        <v>942</v>
      </c>
      <c r="C551" t="s">
        <v>326</v>
      </c>
      <c r="D551" t="s">
        <v>15</v>
      </c>
      <c r="E551" t="s">
        <v>441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  <c r="BG551" t="s">
        <v>442</v>
      </c>
    </row>
    <row r="552" spans="1:59" x14ac:dyDescent="0.25">
      <c r="A552" t="s">
        <v>216</v>
      </c>
      <c r="B552">
        <v>524</v>
      </c>
      <c r="C552" t="s">
        <v>217</v>
      </c>
      <c r="D552" t="s">
        <v>15</v>
      </c>
      <c r="E552" t="s">
        <v>416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  <c r="BG552" t="s">
        <v>419</v>
      </c>
    </row>
    <row r="553" spans="1:59" x14ac:dyDescent="0.25">
      <c r="A553" t="s">
        <v>54</v>
      </c>
      <c r="B553">
        <v>963</v>
      </c>
      <c r="C553" t="s">
        <v>55</v>
      </c>
      <c r="D553" t="s">
        <v>15</v>
      </c>
      <c r="E553" t="s">
        <v>16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  <c r="BG553" t="s">
        <v>17</v>
      </c>
    </row>
    <row r="554" spans="1:59" x14ac:dyDescent="0.25">
      <c r="A554" t="s">
        <v>156</v>
      </c>
      <c r="B554">
        <v>336</v>
      </c>
      <c r="C554" t="s">
        <v>157</v>
      </c>
      <c r="D554" t="s">
        <v>15</v>
      </c>
      <c r="E554" t="s">
        <v>16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  <c r="BG554" t="s">
        <v>17</v>
      </c>
    </row>
    <row r="555" spans="1:59" x14ac:dyDescent="0.25">
      <c r="A555" t="s">
        <v>294</v>
      </c>
      <c r="B555">
        <v>359</v>
      </c>
      <c r="C555" t="s">
        <v>295</v>
      </c>
      <c r="D555" t="s">
        <v>15</v>
      </c>
      <c r="E555" t="s">
        <v>16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  <c r="BG555" t="s">
        <v>17</v>
      </c>
    </row>
    <row r="556" spans="1:59" x14ac:dyDescent="0.25">
      <c r="A556" t="s">
        <v>77</v>
      </c>
      <c r="B556">
        <v>146</v>
      </c>
      <c r="C556" t="s">
        <v>78</v>
      </c>
      <c r="D556" t="s">
        <v>15</v>
      </c>
      <c r="E556" t="s">
        <v>425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  <c r="BG556" t="s">
        <v>426</v>
      </c>
    </row>
    <row r="557" spans="1:59" x14ac:dyDescent="0.25">
      <c r="A557" t="s">
        <v>95</v>
      </c>
      <c r="B557">
        <v>624</v>
      </c>
      <c r="C557" t="s">
        <v>96</v>
      </c>
      <c r="D557" t="s">
        <v>15</v>
      </c>
      <c r="E557" t="s">
        <v>16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  <c r="BG557" t="s">
        <v>17</v>
      </c>
    </row>
    <row r="558" spans="1:59" x14ac:dyDescent="0.25">
      <c r="A558" t="s">
        <v>377</v>
      </c>
      <c r="B558">
        <v>364</v>
      </c>
      <c r="C558" t="s">
        <v>378</v>
      </c>
      <c r="D558" t="s">
        <v>15</v>
      </c>
      <c r="E558" t="s">
        <v>16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  <c r="BG558" t="s">
        <v>17</v>
      </c>
    </row>
    <row r="559" spans="1:59" x14ac:dyDescent="0.25">
      <c r="A559" t="s">
        <v>50</v>
      </c>
      <c r="B559">
        <v>419</v>
      </c>
      <c r="C559" t="s">
        <v>51</v>
      </c>
      <c r="D559" t="s">
        <v>15</v>
      </c>
      <c r="E559" t="s">
        <v>416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  <c r="BG559" t="s">
        <v>419</v>
      </c>
    </row>
    <row r="560" spans="1:59" x14ac:dyDescent="0.25">
      <c r="A560" t="s">
        <v>114</v>
      </c>
      <c r="B560">
        <v>612</v>
      </c>
      <c r="C560" t="s">
        <v>115</v>
      </c>
      <c r="D560" t="s">
        <v>15</v>
      </c>
      <c r="E560" t="s">
        <v>416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  <c r="BG560" t="s">
        <v>419</v>
      </c>
    </row>
    <row r="561" spans="1:59" x14ac:dyDescent="0.25">
      <c r="A561" t="s">
        <v>206</v>
      </c>
      <c r="B561">
        <v>544</v>
      </c>
      <c r="C561" t="s">
        <v>207</v>
      </c>
      <c r="D561" t="s">
        <v>15</v>
      </c>
      <c r="E561" t="s">
        <v>425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  <c r="BG561" t="s">
        <v>426</v>
      </c>
    </row>
    <row r="562" spans="1:59" x14ac:dyDescent="0.25">
      <c r="A562" t="s">
        <v>85</v>
      </c>
      <c r="B562">
        <v>622</v>
      </c>
      <c r="C562" t="s">
        <v>86</v>
      </c>
      <c r="D562" t="s">
        <v>15</v>
      </c>
      <c r="E562" t="s">
        <v>425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  <c r="BG562" t="s">
        <v>426</v>
      </c>
    </row>
    <row r="563" spans="1:59" x14ac:dyDescent="0.25">
      <c r="A563" t="s">
        <v>182</v>
      </c>
      <c r="B563">
        <v>136</v>
      </c>
      <c r="C563" t="s">
        <v>183</v>
      </c>
      <c r="D563" t="s">
        <v>15</v>
      </c>
      <c r="E563" t="s">
        <v>425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  <c r="BG563" t="s">
        <v>426</v>
      </c>
    </row>
    <row r="564" spans="1:59" x14ac:dyDescent="0.25">
      <c r="A564" t="s">
        <v>30</v>
      </c>
      <c r="B564">
        <v>311</v>
      </c>
      <c r="C564" t="s">
        <v>31</v>
      </c>
      <c r="D564" t="s">
        <v>15</v>
      </c>
      <c r="E564" t="s">
        <v>16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  <c r="BG564" t="s">
        <v>17</v>
      </c>
    </row>
    <row r="565" spans="1:59" x14ac:dyDescent="0.25">
      <c r="A565" t="s">
        <v>302</v>
      </c>
      <c r="B565">
        <v>453</v>
      </c>
      <c r="C565" t="s">
        <v>303</v>
      </c>
      <c r="D565" t="s">
        <v>15</v>
      </c>
      <c r="E565" t="s">
        <v>441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  <c r="BG565" t="s">
        <v>442</v>
      </c>
    </row>
    <row r="566" spans="1:59" x14ac:dyDescent="0.25">
      <c r="A566" t="s">
        <v>270</v>
      </c>
      <c r="B566">
        <v>142</v>
      </c>
      <c r="C566" t="s">
        <v>271</v>
      </c>
      <c r="D566" t="s">
        <v>15</v>
      </c>
      <c r="E566" t="s">
        <v>441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  <c r="BG566" t="s">
        <v>442</v>
      </c>
    </row>
    <row r="567" spans="1:59" x14ac:dyDescent="0.25">
      <c r="A567" t="s">
        <v>335</v>
      </c>
      <c r="B567">
        <v>961</v>
      </c>
      <c r="C567" t="s">
        <v>336</v>
      </c>
      <c r="D567" t="s">
        <v>15</v>
      </c>
      <c r="E567" t="s">
        <v>441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  <c r="BG567" t="s">
        <v>455</v>
      </c>
    </row>
    <row r="568" spans="1:59" x14ac:dyDescent="0.25">
      <c r="A568" t="s">
        <v>110</v>
      </c>
      <c r="B568">
        <v>128</v>
      </c>
      <c r="C568" t="s">
        <v>111</v>
      </c>
      <c r="D568" t="s">
        <v>15</v>
      </c>
      <c r="E568" t="s">
        <v>416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  <c r="BG568" t="s">
        <v>419</v>
      </c>
    </row>
    <row r="569" spans="1:59" x14ac:dyDescent="0.25">
      <c r="A569" t="s">
        <v>202</v>
      </c>
      <c r="B569">
        <v>542</v>
      </c>
      <c r="C569" t="s">
        <v>203</v>
      </c>
      <c r="D569" t="s">
        <v>15</v>
      </c>
      <c r="E569" t="s">
        <v>441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  <c r="BG569" t="s">
        <v>442</v>
      </c>
    </row>
    <row r="570" spans="1:59" x14ac:dyDescent="0.25">
      <c r="A570" t="s">
        <v>242</v>
      </c>
      <c r="B570">
        <v>181</v>
      </c>
      <c r="C570" t="s">
        <v>243</v>
      </c>
      <c r="D570" t="s">
        <v>15</v>
      </c>
      <c r="E570" t="s">
        <v>16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  <c r="BG570" t="s">
        <v>17</v>
      </c>
    </row>
    <row r="571" spans="1:59" x14ac:dyDescent="0.25">
      <c r="A571" t="s">
        <v>89</v>
      </c>
      <c r="B571">
        <v>634</v>
      </c>
      <c r="C571" t="s">
        <v>90</v>
      </c>
      <c r="D571" t="s">
        <v>15</v>
      </c>
      <c r="E571" t="s">
        <v>16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  <c r="BG571" t="s">
        <v>17</v>
      </c>
    </row>
    <row r="572" spans="1:59" x14ac:dyDescent="0.25">
      <c r="A572" t="s">
        <v>276</v>
      </c>
      <c r="B572">
        <v>196</v>
      </c>
      <c r="C572" t="s">
        <v>277</v>
      </c>
      <c r="D572" t="s">
        <v>15</v>
      </c>
      <c r="E572" t="s">
        <v>441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  <c r="BG572" t="s">
        <v>442</v>
      </c>
    </row>
    <row r="573" spans="1:59" x14ac:dyDescent="0.25">
      <c r="A573" t="s">
        <v>182</v>
      </c>
      <c r="B573">
        <v>136</v>
      </c>
      <c r="C573" t="s">
        <v>183</v>
      </c>
      <c r="D573" t="s">
        <v>15</v>
      </c>
      <c r="E573" t="s">
        <v>16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  <c r="BG573" t="s">
        <v>17</v>
      </c>
    </row>
    <row r="574" spans="1:59" x14ac:dyDescent="0.25">
      <c r="A574" t="s">
        <v>357</v>
      </c>
      <c r="B574">
        <v>369</v>
      </c>
      <c r="C574" t="s">
        <v>358</v>
      </c>
      <c r="D574" t="s">
        <v>15</v>
      </c>
      <c r="E574" t="s">
        <v>425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  <c r="BG574" t="s">
        <v>426</v>
      </c>
    </row>
    <row r="575" spans="1:59" x14ac:dyDescent="0.25">
      <c r="A575" t="s">
        <v>321</v>
      </c>
      <c r="B575">
        <v>253</v>
      </c>
      <c r="C575" t="s">
        <v>322</v>
      </c>
      <c r="D575" t="s">
        <v>15</v>
      </c>
      <c r="E575" t="s">
        <v>16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  <c r="BG575" t="s">
        <v>17</v>
      </c>
    </row>
    <row r="576" spans="1:59" x14ac:dyDescent="0.25">
      <c r="A576" t="s">
        <v>337</v>
      </c>
      <c r="B576">
        <v>144</v>
      </c>
      <c r="C576" t="s">
        <v>338</v>
      </c>
      <c r="D576" t="s">
        <v>15</v>
      </c>
      <c r="E576" t="s">
        <v>441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  <c r="BG576" t="s">
        <v>456</v>
      </c>
    </row>
    <row r="577" spans="1:59" x14ac:dyDescent="0.25">
      <c r="A577" t="s">
        <v>128</v>
      </c>
      <c r="B577">
        <v>172</v>
      </c>
      <c r="C577" t="s">
        <v>129</v>
      </c>
      <c r="D577" t="s">
        <v>15</v>
      </c>
      <c r="E577" t="s">
        <v>16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  <c r="BG577" t="s">
        <v>17</v>
      </c>
    </row>
    <row r="578" spans="1:59" x14ac:dyDescent="0.25">
      <c r="A578" t="s">
        <v>148</v>
      </c>
      <c r="B578">
        <v>642</v>
      </c>
      <c r="C578" t="s">
        <v>149</v>
      </c>
      <c r="D578" t="s">
        <v>15</v>
      </c>
      <c r="E578" t="s">
        <v>16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  <c r="BG578" t="s">
        <v>17</v>
      </c>
    </row>
    <row r="579" spans="1:59" x14ac:dyDescent="0.25">
      <c r="A579" t="s">
        <v>130</v>
      </c>
      <c r="B579">
        <v>819</v>
      </c>
      <c r="C579" t="s">
        <v>131</v>
      </c>
      <c r="D579" t="s">
        <v>15</v>
      </c>
      <c r="E579" t="s">
        <v>425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  <c r="BG579" t="s">
        <v>426</v>
      </c>
    </row>
    <row r="580" spans="1:59" x14ac:dyDescent="0.25">
      <c r="A580" t="s">
        <v>85</v>
      </c>
      <c r="B580">
        <v>622</v>
      </c>
      <c r="C580" t="s">
        <v>86</v>
      </c>
      <c r="D580" t="s">
        <v>15</v>
      </c>
      <c r="E580" t="s">
        <v>16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  <c r="BG580" t="s">
        <v>17</v>
      </c>
    </row>
    <row r="581" spans="1:59" x14ac:dyDescent="0.25">
      <c r="A581" t="s">
        <v>349</v>
      </c>
      <c r="B581">
        <v>578</v>
      </c>
      <c r="C581" t="s">
        <v>350</v>
      </c>
      <c r="D581" t="s">
        <v>15</v>
      </c>
      <c r="E581" t="s">
        <v>16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  <c r="BG581" t="s">
        <v>17</v>
      </c>
    </row>
    <row r="582" spans="1:59" x14ac:dyDescent="0.25">
      <c r="A582" t="s">
        <v>314</v>
      </c>
      <c r="B582">
        <v>722</v>
      </c>
      <c r="C582" t="s">
        <v>315</v>
      </c>
      <c r="D582" t="s">
        <v>15</v>
      </c>
      <c r="E582" t="s">
        <v>425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  <c r="BG582" t="s">
        <v>426</v>
      </c>
    </row>
    <row r="583" spans="1:59" x14ac:dyDescent="0.25">
      <c r="A583" t="s">
        <v>398</v>
      </c>
      <c r="B583">
        <v>383</v>
      </c>
      <c r="C583" t="s">
        <v>399</v>
      </c>
      <c r="D583" t="s">
        <v>15</v>
      </c>
      <c r="E583" t="s">
        <v>16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  <c r="BG583" t="s">
        <v>397</v>
      </c>
    </row>
    <row r="584" spans="1:59" x14ac:dyDescent="0.25">
      <c r="A584" t="s">
        <v>357</v>
      </c>
      <c r="B584">
        <v>369</v>
      </c>
      <c r="C584" t="s">
        <v>358</v>
      </c>
      <c r="D584" t="s">
        <v>15</v>
      </c>
      <c r="E584" t="s">
        <v>16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  <c r="BG584" t="s">
        <v>17</v>
      </c>
    </row>
    <row r="585" spans="1:59" x14ac:dyDescent="0.25">
      <c r="A585" t="s">
        <v>347</v>
      </c>
      <c r="B585">
        <v>742</v>
      </c>
      <c r="C585" t="s">
        <v>348</v>
      </c>
      <c r="D585" t="s">
        <v>15</v>
      </c>
      <c r="E585" t="s">
        <v>416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  <c r="BG585" t="s">
        <v>419</v>
      </c>
    </row>
    <row r="586" spans="1:59" x14ac:dyDescent="0.25">
      <c r="A586" t="s">
        <v>349</v>
      </c>
      <c r="B586">
        <v>578</v>
      </c>
      <c r="C586" t="s">
        <v>350</v>
      </c>
      <c r="D586" t="s">
        <v>15</v>
      </c>
      <c r="E586" t="s">
        <v>416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  <c r="BG586" t="s">
        <v>419</v>
      </c>
    </row>
    <row r="587" spans="1:59" x14ac:dyDescent="0.25">
      <c r="A587" t="s">
        <v>85</v>
      </c>
      <c r="B587">
        <v>622</v>
      </c>
      <c r="C587" t="s">
        <v>86</v>
      </c>
      <c r="D587" t="s">
        <v>15</v>
      </c>
      <c r="E587" t="s">
        <v>441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  <c r="BG587" t="s">
        <v>442</v>
      </c>
    </row>
    <row r="588" spans="1:59" x14ac:dyDescent="0.25">
      <c r="A588" t="s">
        <v>132</v>
      </c>
      <c r="B588">
        <v>132</v>
      </c>
      <c r="C588" t="s">
        <v>6</v>
      </c>
      <c r="D588" t="s">
        <v>15</v>
      </c>
      <c r="E588" t="s">
        <v>441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  <c r="BG588" t="s">
        <v>442</v>
      </c>
    </row>
    <row r="589" spans="1:59" x14ac:dyDescent="0.25">
      <c r="A589" t="s">
        <v>148</v>
      </c>
      <c r="B589">
        <v>642</v>
      </c>
      <c r="C589" t="s">
        <v>149</v>
      </c>
      <c r="D589" t="s">
        <v>15</v>
      </c>
      <c r="E589" t="s">
        <v>425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  <c r="BG589" t="s">
        <v>426</v>
      </c>
    </row>
    <row r="590" spans="1:59" x14ac:dyDescent="0.25">
      <c r="A590" t="s">
        <v>395</v>
      </c>
      <c r="B590">
        <v>284</v>
      </c>
      <c r="C590" t="s">
        <v>396</v>
      </c>
      <c r="D590" t="s">
        <v>15</v>
      </c>
      <c r="E590" t="s">
        <v>425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  <c r="BG590" t="s">
        <v>426</v>
      </c>
    </row>
    <row r="591" spans="1:59" x14ac:dyDescent="0.25">
      <c r="A591" t="s">
        <v>108</v>
      </c>
      <c r="B591">
        <v>321</v>
      </c>
      <c r="C591" t="s">
        <v>109</v>
      </c>
      <c r="D591" t="s">
        <v>15</v>
      </c>
      <c r="E591" t="s">
        <v>16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  <c r="BG591" t="s">
        <v>17</v>
      </c>
    </row>
    <row r="592" spans="1:59" x14ac:dyDescent="0.25">
      <c r="A592" t="s">
        <v>296</v>
      </c>
      <c r="B592">
        <v>182</v>
      </c>
      <c r="C592" t="s">
        <v>297</v>
      </c>
      <c r="D592" t="s">
        <v>15</v>
      </c>
      <c r="E592" t="s">
        <v>16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  <c r="BG592" t="s">
        <v>17</v>
      </c>
    </row>
    <row r="593" spans="1:59" x14ac:dyDescent="0.25">
      <c r="A593" t="s">
        <v>393</v>
      </c>
      <c r="B593">
        <v>698</v>
      </c>
      <c r="C593" t="s">
        <v>394</v>
      </c>
      <c r="D593" t="s">
        <v>15</v>
      </c>
      <c r="E593" t="s">
        <v>416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  <c r="BG593" t="s">
        <v>419</v>
      </c>
    </row>
    <row r="594" spans="1:59" x14ac:dyDescent="0.25">
      <c r="A594" t="s">
        <v>162</v>
      </c>
      <c r="B594">
        <v>960</v>
      </c>
      <c r="C594" t="s">
        <v>163</v>
      </c>
      <c r="D594" t="s">
        <v>15</v>
      </c>
      <c r="E594" t="s">
        <v>425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  <c r="BG594" t="s">
        <v>426</v>
      </c>
    </row>
    <row r="595" spans="1:59" x14ac:dyDescent="0.25">
      <c r="A595" t="s">
        <v>188</v>
      </c>
      <c r="B595">
        <v>158</v>
      </c>
      <c r="C595" t="s">
        <v>189</v>
      </c>
      <c r="D595" t="s">
        <v>15</v>
      </c>
      <c r="E595" t="s">
        <v>16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  <c r="BG595" t="s">
        <v>17</v>
      </c>
    </row>
    <row r="596" spans="1:59" x14ac:dyDescent="0.25">
      <c r="A596" t="s">
        <v>357</v>
      </c>
      <c r="B596">
        <v>369</v>
      </c>
      <c r="C596" t="s">
        <v>358</v>
      </c>
      <c r="D596" t="s">
        <v>15</v>
      </c>
      <c r="E596" t="s">
        <v>441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  <c r="BG596" t="s">
        <v>442</v>
      </c>
    </row>
    <row r="597" spans="1:59" x14ac:dyDescent="0.25">
      <c r="A597" t="s">
        <v>258</v>
      </c>
      <c r="B597">
        <v>548</v>
      </c>
      <c r="C597" t="s">
        <v>259</v>
      </c>
      <c r="D597" t="s">
        <v>15</v>
      </c>
      <c r="E597" t="s">
        <v>16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  <c r="BG597" t="s">
        <v>17</v>
      </c>
    </row>
    <row r="598" spans="1:59" x14ac:dyDescent="0.25">
      <c r="A598" t="s">
        <v>32</v>
      </c>
      <c r="B598">
        <v>193</v>
      </c>
      <c r="C598" t="s">
        <v>33</v>
      </c>
      <c r="D598" t="s">
        <v>15</v>
      </c>
      <c r="E598" t="s">
        <v>425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  <c r="BG598" t="s">
        <v>426</v>
      </c>
    </row>
    <row r="599" spans="1:59" x14ac:dyDescent="0.25">
      <c r="A599" t="s">
        <v>227</v>
      </c>
      <c r="B599">
        <v>686</v>
      </c>
      <c r="C599" t="s">
        <v>228</v>
      </c>
      <c r="D599" t="s">
        <v>15</v>
      </c>
      <c r="E599" t="s">
        <v>425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  <c r="BG599" t="s">
        <v>426</v>
      </c>
    </row>
    <row r="600" spans="1:59" x14ac:dyDescent="0.25">
      <c r="A600" t="s">
        <v>457</v>
      </c>
      <c r="B600">
        <v>528</v>
      </c>
      <c r="C600" t="s">
        <v>458</v>
      </c>
      <c r="D600" t="s">
        <v>15</v>
      </c>
      <c r="E600" t="s">
        <v>441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  <c r="BG600" t="s">
        <v>442</v>
      </c>
    </row>
    <row r="601" spans="1:59" x14ac:dyDescent="0.25">
      <c r="A601" t="s">
        <v>77</v>
      </c>
      <c r="B601">
        <v>146</v>
      </c>
      <c r="C601" t="s">
        <v>78</v>
      </c>
      <c r="D601" t="s">
        <v>15</v>
      </c>
      <c r="E601" t="s">
        <v>16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  <c r="BG601" t="s">
        <v>17</v>
      </c>
    </row>
    <row r="602" spans="1:59" x14ac:dyDescent="0.25">
      <c r="A602" t="s">
        <v>347</v>
      </c>
      <c r="B602">
        <v>742</v>
      </c>
      <c r="C602" t="s">
        <v>348</v>
      </c>
      <c r="D602" t="s">
        <v>15</v>
      </c>
      <c r="E602" t="s">
        <v>16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  <c r="BG602" t="s">
        <v>17</v>
      </c>
    </row>
    <row r="603" spans="1:59" x14ac:dyDescent="0.25">
      <c r="A603" t="s">
        <v>22</v>
      </c>
      <c r="B603">
        <v>914</v>
      </c>
      <c r="C603" t="s">
        <v>23</v>
      </c>
      <c r="D603" t="s">
        <v>15</v>
      </c>
      <c r="E603" t="s">
        <v>441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  <c r="BG603" t="s">
        <v>442</v>
      </c>
    </row>
    <row r="604" spans="1:59" x14ac:dyDescent="0.25">
      <c r="A604" t="s">
        <v>122</v>
      </c>
      <c r="B604">
        <v>184</v>
      </c>
      <c r="C604" t="s">
        <v>123</v>
      </c>
      <c r="D604" t="s">
        <v>15</v>
      </c>
      <c r="E604" t="s">
        <v>441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  <c r="BG604" t="s">
        <v>442</v>
      </c>
    </row>
    <row r="605" spans="1:59" x14ac:dyDescent="0.25">
      <c r="A605" t="s">
        <v>400</v>
      </c>
      <c r="B605">
        <v>423</v>
      </c>
      <c r="C605" t="s">
        <v>401</v>
      </c>
      <c r="D605" t="s">
        <v>15</v>
      </c>
      <c r="E605" t="s">
        <v>16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  <c r="BG605" t="s">
        <v>397</v>
      </c>
    </row>
    <row r="606" spans="1:59" x14ac:dyDescent="0.25">
      <c r="A606" t="s">
        <v>180</v>
      </c>
      <c r="B606">
        <v>436</v>
      </c>
      <c r="C606" t="s">
        <v>181</v>
      </c>
      <c r="D606" t="s">
        <v>15</v>
      </c>
      <c r="E606" t="s">
        <v>425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  <c r="BG606" t="s">
        <v>426</v>
      </c>
    </row>
    <row r="607" spans="1:59" x14ac:dyDescent="0.25">
      <c r="A607" t="s">
        <v>238</v>
      </c>
      <c r="B607">
        <v>962</v>
      </c>
      <c r="C607" t="s">
        <v>448</v>
      </c>
      <c r="D607" t="s">
        <v>15</v>
      </c>
      <c r="E607" t="s">
        <v>462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  <c r="BG607" t="s">
        <v>463</v>
      </c>
    </row>
    <row r="608" spans="1:59" x14ac:dyDescent="0.25">
      <c r="A608" t="s">
        <v>278</v>
      </c>
      <c r="B608">
        <v>449</v>
      </c>
      <c r="C608" t="s">
        <v>279</v>
      </c>
      <c r="D608" t="s">
        <v>15</v>
      </c>
      <c r="E608" t="s">
        <v>16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  <c r="BG608" t="s">
        <v>17</v>
      </c>
    </row>
    <row r="609" spans="1:59" x14ac:dyDescent="0.25">
      <c r="A609" t="s">
        <v>221</v>
      </c>
      <c r="B609">
        <v>137</v>
      </c>
      <c r="C609" t="s">
        <v>222</v>
      </c>
      <c r="D609" t="s">
        <v>15</v>
      </c>
      <c r="E609" t="s">
        <v>441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  <c r="BG609" t="s">
        <v>442</v>
      </c>
    </row>
    <row r="610" spans="1:59" x14ac:dyDescent="0.25">
      <c r="A610" t="s">
        <v>278</v>
      </c>
      <c r="B610">
        <v>449</v>
      </c>
      <c r="C610" t="s">
        <v>279</v>
      </c>
      <c r="D610" t="s">
        <v>15</v>
      </c>
      <c r="E610" t="s">
        <v>441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  <c r="BG610" t="s">
        <v>442</v>
      </c>
    </row>
    <row r="611" spans="1:59" x14ac:dyDescent="0.25">
      <c r="A611" t="s">
        <v>227</v>
      </c>
      <c r="B611">
        <v>686</v>
      </c>
      <c r="C611" t="s">
        <v>228</v>
      </c>
      <c r="D611" t="s">
        <v>15</v>
      </c>
      <c r="E611" t="s">
        <v>416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  <c r="BG611" t="s">
        <v>419</v>
      </c>
    </row>
    <row r="612" spans="1:59" x14ac:dyDescent="0.25">
      <c r="A612" t="s">
        <v>62</v>
      </c>
      <c r="B612">
        <v>223</v>
      </c>
      <c r="C612" t="s">
        <v>63</v>
      </c>
      <c r="D612" t="s">
        <v>15</v>
      </c>
      <c r="E612" t="s">
        <v>425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  <c r="BG612" t="s">
        <v>426</v>
      </c>
    </row>
    <row r="613" spans="1:59" x14ac:dyDescent="0.25">
      <c r="A613" t="s">
        <v>162</v>
      </c>
      <c r="B613">
        <v>960</v>
      </c>
      <c r="C613" t="s">
        <v>163</v>
      </c>
      <c r="D613" t="s">
        <v>15</v>
      </c>
      <c r="E613" t="s">
        <v>441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  <c r="BG613" t="s">
        <v>442</v>
      </c>
    </row>
    <row r="614" spans="1:59" x14ac:dyDescent="0.25">
      <c r="A614" t="s">
        <v>192</v>
      </c>
      <c r="B614">
        <v>664</v>
      </c>
      <c r="C614" t="s">
        <v>193</v>
      </c>
      <c r="D614" t="s">
        <v>15</v>
      </c>
      <c r="E614" t="s">
        <v>462</v>
      </c>
      <c r="BB614">
        <v>0.84</v>
      </c>
      <c r="BC614">
        <v>1.19</v>
      </c>
      <c r="BD614">
        <v>0.14000000000000001</v>
      </c>
      <c r="BE614">
        <v>7.42</v>
      </c>
      <c r="BG614" t="s">
        <v>463</v>
      </c>
    </row>
    <row r="615" spans="1:59" x14ac:dyDescent="0.25">
      <c r="A615" t="s">
        <v>42</v>
      </c>
      <c r="B615">
        <v>638</v>
      </c>
      <c r="C615" t="s">
        <v>43</v>
      </c>
      <c r="D615" t="s">
        <v>15</v>
      </c>
      <c r="E615" t="s">
        <v>16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  <c r="BG615" t="s">
        <v>17</v>
      </c>
    </row>
    <row r="616" spans="1:59" x14ac:dyDescent="0.25">
      <c r="A616" t="s">
        <v>91</v>
      </c>
      <c r="B616">
        <v>233</v>
      </c>
      <c r="C616" t="s">
        <v>92</v>
      </c>
      <c r="D616" t="s">
        <v>15</v>
      </c>
      <c r="E616" t="s">
        <v>425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  <c r="BG616" t="s">
        <v>433</v>
      </c>
    </row>
    <row r="617" spans="1:59" x14ac:dyDescent="0.25">
      <c r="A617" t="s">
        <v>238</v>
      </c>
      <c r="B617">
        <v>962</v>
      </c>
      <c r="C617" t="s">
        <v>239</v>
      </c>
      <c r="D617" t="s">
        <v>15</v>
      </c>
      <c r="E617" t="s">
        <v>425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  <c r="BG617" t="s">
        <v>426</v>
      </c>
    </row>
    <row r="618" spans="1:59" x14ac:dyDescent="0.25">
      <c r="A618" t="s">
        <v>110</v>
      </c>
      <c r="B618">
        <v>128</v>
      </c>
      <c r="C618" t="s">
        <v>111</v>
      </c>
      <c r="D618" t="s">
        <v>15</v>
      </c>
      <c r="E618" t="s">
        <v>16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  <c r="BG618" t="s">
        <v>17</v>
      </c>
    </row>
    <row r="619" spans="1:59" x14ac:dyDescent="0.25">
      <c r="A619" t="s">
        <v>152</v>
      </c>
      <c r="B619">
        <v>328</v>
      </c>
      <c r="C619" t="s">
        <v>153</v>
      </c>
      <c r="D619" t="s">
        <v>15</v>
      </c>
      <c r="E619" t="s">
        <v>16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  <c r="BG619" t="s">
        <v>17</v>
      </c>
    </row>
    <row r="620" spans="1:59" x14ac:dyDescent="0.25">
      <c r="A620" t="s">
        <v>180</v>
      </c>
      <c r="B620">
        <v>436</v>
      </c>
      <c r="C620" t="s">
        <v>181</v>
      </c>
      <c r="D620" t="s">
        <v>15</v>
      </c>
      <c r="E620" t="s">
        <v>16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  <c r="BG620" t="s">
        <v>17</v>
      </c>
    </row>
    <row r="621" spans="1:59" x14ac:dyDescent="0.25">
      <c r="A621" t="s">
        <v>58</v>
      </c>
      <c r="B621">
        <v>339</v>
      </c>
      <c r="C621" t="s">
        <v>59</v>
      </c>
      <c r="D621" t="s">
        <v>15</v>
      </c>
      <c r="E621" t="s">
        <v>416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  <c r="BG621" t="s">
        <v>419</v>
      </c>
    </row>
    <row r="622" spans="1:59" x14ac:dyDescent="0.25">
      <c r="A622" t="s">
        <v>76</v>
      </c>
      <c r="B622">
        <v>156</v>
      </c>
      <c r="C622" t="s">
        <v>1</v>
      </c>
      <c r="D622" t="s">
        <v>15</v>
      </c>
      <c r="E622" t="s">
        <v>425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  <c r="BG622" t="s">
        <v>426</v>
      </c>
    </row>
    <row r="623" spans="1:59" x14ac:dyDescent="0.25">
      <c r="A623" t="s">
        <v>290</v>
      </c>
      <c r="B623">
        <v>853</v>
      </c>
      <c r="C623" t="s">
        <v>291</v>
      </c>
      <c r="D623" t="s">
        <v>15</v>
      </c>
      <c r="E623" t="s">
        <v>425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  <c r="BG623" t="s">
        <v>426</v>
      </c>
    </row>
    <row r="624" spans="1:59" x14ac:dyDescent="0.25">
      <c r="A624" t="s">
        <v>13</v>
      </c>
      <c r="B624">
        <v>314</v>
      </c>
      <c r="C624" t="s">
        <v>14</v>
      </c>
      <c r="D624" t="s">
        <v>15</v>
      </c>
      <c r="E624" t="s">
        <v>416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  <c r="BG624" t="s">
        <v>417</v>
      </c>
    </row>
    <row r="625" spans="1:59" x14ac:dyDescent="0.25">
      <c r="A625" t="s">
        <v>329</v>
      </c>
      <c r="B625">
        <v>716</v>
      </c>
      <c r="C625" t="s">
        <v>330</v>
      </c>
      <c r="D625" t="s">
        <v>15</v>
      </c>
      <c r="E625" t="s">
        <v>416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  <c r="BG625" t="s">
        <v>419</v>
      </c>
    </row>
    <row r="626" spans="1:59" x14ac:dyDescent="0.25">
      <c r="A626" t="s">
        <v>268</v>
      </c>
      <c r="B626">
        <v>138</v>
      </c>
      <c r="C626" t="s">
        <v>269</v>
      </c>
      <c r="D626" t="s">
        <v>15</v>
      </c>
      <c r="E626" t="s">
        <v>425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  <c r="BG626" t="s">
        <v>426</v>
      </c>
    </row>
    <row r="627" spans="1:59" x14ac:dyDescent="0.25">
      <c r="A627" t="s">
        <v>282</v>
      </c>
      <c r="B627">
        <v>283</v>
      </c>
      <c r="C627" t="s">
        <v>283</v>
      </c>
      <c r="D627" t="s">
        <v>15</v>
      </c>
      <c r="E627" t="s">
        <v>16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  <c r="BG627" t="s">
        <v>17</v>
      </c>
    </row>
    <row r="628" spans="1:59" x14ac:dyDescent="0.25">
      <c r="A628" t="s">
        <v>236</v>
      </c>
      <c r="B628">
        <v>867</v>
      </c>
      <c r="C628" t="s">
        <v>237</v>
      </c>
      <c r="D628" t="s">
        <v>15</v>
      </c>
      <c r="E628" t="s">
        <v>16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  <c r="BG628" t="s">
        <v>17</v>
      </c>
    </row>
    <row r="629" spans="1:59" x14ac:dyDescent="0.25">
      <c r="A629" t="s">
        <v>296</v>
      </c>
      <c r="B629">
        <v>182</v>
      </c>
      <c r="C629" t="s">
        <v>297</v>
      </c>
      <c r="D629" t="s">
        <v>15</v>
      </c>
      <c r="E629" t="s">
        <v>425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  <c r="BG629" t="s">
        <v>426</v>
      </c>
    </row>
    <row r="630" spans="1:59" x14ac:dyDescent="0.25">
      <c r="A630" t="s">
        <v>292</v>
      </c>
      <c r="B630">
        <v>964</v>
      </c>
      <c r="C630" t="s">
        <v>293</v>
      </c>
      <c r="D630" t="s">
        <v>15</v>
      </c>
      <c r="E630" t="s">
        <v>441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  <c r="BG630" t="s">
        <v>442</v>
      </c>
    </row>
    <row r="631" spans="1:59" x14ac:dyDescent="0.25">
      <c r="A631" t="s">
        <v>101</v>
      </c>
      <c r="B631">
        <v>423</v>
      </c>
      <c r="C631" t="s">
        <v>102</v>
      </c>
      <c r="D631" t="s">
        <v>15</v>
      </c>
      <c r="E631" t="s">
        <v>425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  <c r="BG631" t="s">
        <v>426</v>
      </c>
    </row>
    <row r="632" spans="1:59" x14ac:dyDescent="0.25">
      <c r="A632" t="s">
        <v>202</v>
      </c>
      <c r="B632">
        <v>542</v>
      </c>
      <c r="C632" t="s">
        <v>203</v>
      </c>
      <c r="D632" t="s">
        <v>15</v>
      </c>
      <c r="E632" t="s">
        <v>416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  <c r="BG632" t="s">
        <v>419</v>
      </c>
    </row>
    <row r="633" spans="1:59" x14ac:dyDescent="0.25">
      <c r="A633" t="s">
        <v>128</v>
      </c>
      <c r="B633">
        <v>172</v>
      </c>
      <c r="C633" t="s">
        <v>129</v>
      </c>
      <c r="D633" t="s">
        <v>15</v>
      </c>
      <c r="E633" t="s">
        <v>441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  <c r="BG633" t="s">
        <v>442</v>
      </c>
    </row>
    <row r="634" spans="1:59" x14ac:dyDescent="0.25">
      <c r="A634" t="s">
        <v>180</v>
      </c>
      <c r="B634">
        <v>436</v>
      </c>
      <c r="C634" t="s">
        <v>181</v>
      </c>
      <c r="D634" t="s">
        <v>15</v>
      </c>
      <c r="E634" t="s">
        <v>441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  <c r="BG634" t="s">
        <v>442</v>
      </c>
    </row>
    <row r="635" spans="1:59" x14ac:dyDescent="0.25">
      <c r="A635" t="s">
        <v>286</v>
      </c>
      <c r="B635">
        <v>566</v>
      </c>
      <c r="C635" t="s">
        <v>287</v>
      </c>
      <c r="D635" t="s">
        <v>15</v>
      </c>
      <c r="E635" t="s">
        <v>462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  <c r="BG635" t="s">
        <v>463</v>
      </c>
    </row>
    <row r="636" spans="1:59" x14ac:dyDescent="0.25">
      <c r="A636" t="s">
        <v>296</v>
      </c>
      <c r="B636">
        <v>182</v>
      </c>
      <c r="C636" t="s">
        <v>297</v>
      </c>
      <c r="D636" t="s">
        <v>15</v>
      </c>
      <c r="E636" t="s">
        <v>441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442</v>
      </c>
    </row>
    <row r="637" spans="1:59" x14ac:dyDescent="0.25">
      <c r="A637" t="s">
        <v>110</v>
      </c>
      <c r="B637">
        <v>128</v>
      </c>
      <c r="C637" t="s">
        <v>111</v>
      </c>
      <c r="D637" t="s">
        <v>15</v>
      </c>
      <c r="E637" t="s">
        <v>441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  <c r="BG637" t="s">
        <v>442</v>
      </c>
    </row>
    <row r="638" spans="1:59" x14ac:dyDescent="0.25">
      <c r="A638" t="s">
        <v>204</v>
      </c>
      <c r="B638">
        <v>443</v>
      </c>
      <c r="C638" t="s">
        <v>205</v>
      </c>
      <c r="D638" t="s">
        <v>15</v>
      </c>
      <c r="E638" t="s">
        <v>441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  <c r="BG638" t="s">
        <v>442</v>
      </c>
    </row>
    <row r="639" spans="1:59" x14ac:dyDescent="0.25">
      <c r="A639" t="s">
        <v>282</v>
      </c>
      <c r="B639">
        <v>283</v>
      </c>
      <c r="C639" t="s">
        <v>283</v>
      </c>
      <c r="D639" t="s">
        <v>15</v>
      </c>
      <c r="E639" t="s">
        <v>416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  <c r="BG639" t="s">
        <v>421</v>
      </c>
    </row>
    <row r="640" spans="1:59" x14ac:dyDescent="0.25">
      <c r="A640" t="s">
        <v>18</v>
      </c>
      <c r="B640">
        <v>512</v>
      </c>
      <c r="C640" t="s">
        <v>19</v>
      </c>
      <c r="D640" t="s">
        <v>15</v>
      </c>
      <c r="E640" t="s">
        <v>16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  <c r="BG640" t="s">
        <v>17</v>
      </c>
    </row>
    <row r="641" spans="1:59" x14ac:dyDescent="0.25">
      <c r="A641" t="s">
        <v>150</v>
      </c>
      <c r="B641">
        <v>174</v>
      </c>
      <c r="C641" t="s">
        <v>151</v>
      </c>
      <c r="D641" t="s">
        <v>15</v>
      </c>
      <c r="E641" t="s">
        <v>16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  <c r="BG641" t="s">
        <v>17</v>
      </c>
    </row>
    <row r="642" spans="1:59" x14ac:dyDescent="0.25">
      <c r="A642" t="s">
        <v>176</v>
      </c>
      <c r="B642">
        <v>433</v>
      </c>
      <c r="C642" t="s">
        <v>177</v>
      </c>
      <c r="D642" t="s">
        <v>15</v>
      </c>
      <c r="E642" t="s">
        <v>16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  <c r="BG642" t="s">
        <v>17</v>
      </c>
    </row>
    <row r="643" spans="1:59" x14ac:dyDescent="0.25">
      <c r="A643" t="s">
        <v>152</v>
      </c>
      <c r="B643">
        <v>328</v>
      </c>
      <c r="C643" t="s">
        <v>153</v>
      </c>
      <c r="D643" t="s">
        <v>15</v>
      </c>
      <c r="E643" t="s">
        <v>425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  <c r="BG643" t="s">
        <v>426</v>
      </c>
    </row>
    <row r="644" spans="1:59" x14ac:dyDescent="0.25">
      <c r="A644" t="s">
        <v>182</v>
      </c>
      <c r="B644">
        <v>136</v>
      </c>
      <c r="C644" t="s">
        <v>183</v>
      </c>
      <c r="D644" t="s">
        <v>15</v>
      </c>
      <c r="E644" t="s">
        <v>441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  <c r="BG644" t="s">
        <v>442</v>
      </c>
    </row>
    <row r="645" spans="1:59" x14ac:dyDescent="0.25">
      <c r="A645" t="s">
        <v>198</v>
      </c>
      <c r="B645">
        <v>826</v>
      </c>
      <c r="C645" t="s">
        <v>199</v>
      </c>
      <c r="D645" t="s">
        <v>15</v>
      </c>
      <c r="E645" t="s">
        <v>16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  <c r="BG645" t="s">
        <v>17</v>
      </c>
    </row>
    <row r="646" spans="1:59" x14ac:dyDescent="0.25">
      <c r="A646" t="s">
        <v>223</v>
      </c>
      <c r="B646">
        <v>941</v>
      </c>
      <c r="C646" t="s">
        <v>224</v>
      </c>
      <c r="D646" t="s">
        <v>15</v>
      </c>
      <c r="E646" t="s">
        <v>425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  <c r="BG646" t="s">
        <v>426</v>
      </c>
    </row>
    <row r="647" spans="1:59" x14ac:dyDescent="0.25">
      <c r="A647" t="s">
        <v>204</v>
      </c>
      <c r="B647">
        <v>443</v>
      </c>
      <c r="C647" t="s">
        <v>205</v>
      </c>
      <c r="D647" t="s">
        <v>15</v>
      </c>
      <c r="E647" t="s">
        <v>16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  <c r="BG647" t="s">
        <v>17</v>
      </c>
    </row>
    <row r="648" spans="1:59" x14ac:dyDescent="0.25">
      <c r="A648" t="s">
        <v>190</v>
      </c>
      <c r="B648">
        <v>916</v>
      </c>
      <c r="C648" t="s">
        <v>191</v>
      </c>
      <c r="D648" t="s">
        <v>15</v>
      </c>
      <c r="E648" t="s">
        <v>416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  <c r="BG648" t="s">
        <v>419</v>
      </c>
    </row>
    <row r="649" spans="1:59" x14ac:dyDescent="0.25">
      <c r="A649" t="s">
        <v>258</v>
      </c>
      <c r="B649">
        <v>548</v>
      </c>
      <c r="C649" t="s">
        <v>259</v>
      </c>
      <c r="D649" t="s">
        <v>15</v>
      </c>
      <c r="E649" t="s">
        <v>441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  <c r="BG649" t="s">
        <v>442</v>
      </c>
    </row>
    <row r="650" spans="1:59" x14ac:dyDescent="0.25">
      <c r="A650" t="s">
        <v>321</v>
      </c>
      <c r="B650">
        <v>253</v>
      </c>
      <c r="C650" t="s">
        <v>322</v>
      </c>
      <c r="D650" t="s">
        <v>15</v>
      </c>
      <c r="E650" t="s">
        <v>425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  <c r="BG650" t="s">
        <v>426</v>
      </c>
    </row>
    <row r="651" spans="1:59" x14ac:dyDescent="0.25">
      <c r="A651" t="s">
        <v>349</v>
      </c>
      <c r="B651">
        <v>578</v>
      </c>
      <c r="C651" t="s">
        <v>350</v>
      </c>
      <c r="D651" t="s">
        <v>15</v>
      </c>
      <c r="E651" t="s">
        <v>441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  <c r="BG651" t="s">
        <v>442</v>
      </c>
    </row>
    <row r="652" spans="1:59" x14ac:dyDescent="0.25">
      <c r="A652" t="s">
        <v>252</v>
      </c>
      <c r="B652">
        <v>682</v>
      </c>
      <c r="C652" t="s">
        <v>253</v>
      </c>
      <c r="D652" t="s">
        <v>15</v>
      </c>
      <c r="E652" t="s">
        <v>416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  <c r="BG652" t="s">
        <v>419</v>
      </c>
    </row>
    <row r="653" spans="1:59" x14ac:dyDescent="0.25">
      <c r="A653" t="s">
        <v>172</v>
      </c>
      <c r="B653">
        <v>178</v>
      </c>
      <c r="C653" t="s">
        <v>173</v>
      </c>
      <c r="D653" t="s">
        <v>15</v>
      </c>
      <c r="E653" t="s">
        <v>16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  <c r="BG653" t="s">
        <v>17</v>
      </c>
    </row>
    <row r="654" spans="1:59" x14ac:dyDescent="0.25">
      <c r="A654" t="s">
        <v>278</v>
      </c>
      <c r="B654">
        <v>449</v>
      </c>
      <c r="C654" t="s">
        <v>279</v>
      </c>
      <c r="D654" t="s">
        <v>15</v>
      </c>
      <c r="E654" t="s">
        <v>416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  <c r="BG654" t="s">
        <v>419</v>
      </c>
    </row>
    <row r="655" spans="1:59" x14ac:dyDescent="0.25">
      <c r="A655" t="s">
        <v>108</v>
      </c>
      <c r="B655">
        <v>321</v>
      </c>
      <c r="C655" t="s">
        <v>109</v>
      </c>
      <c r="D655" t="s">
        <v>15</v>
      </c>
      <c r="E655" t="s">
        <v>416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  <c r="BG655" t="s">
        <v>419</v>
      </c>
    </row>
    <row r="656" spans="1:59" x14ac:dyDescent="0.25">
      <c r="A656" t="s">
        <v>274</v>
      </c>
      <c r="B656">
        <v>836</v>
      </c>
      <c r="C656" t="s">
        <v>275</v>
      </c>
      <c r="D656" t="s">
        <v>15</v>
      </c>
      <c r="E656" t="s">
        <v>16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  <c r="BG656" t="s">
        <v>17</v>
      </c>
    </row>
    <row r="657" spans="1:59" x14ac:dyDescent="0.25">
      <c r="A657" t="s">
        <v>314</v>
      </c>
      <c r="B657">
        <v>722</v>
      </c>
      <c r="C657" t="s">
        <v>315</v>
      </c>
      <c r="D657" t="s">
        <v>15</v>
      </c>
      <c r="E657" t="s">
        <v>16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  <c r="BG657" t="s">
        <v>17</v>
      </c>
    </row>
    <row r="658" spans="1:59" x14ac:dyDescent="0.25">
      <c r="A658" t="s">
        <v>316</v>
      </c>
      <c r="B658">
        <v>576</v>
      </c>
      <c r="C658" t="s">
        <v>0</v>
      </c>
      <c r="D658" t="s">
        <v>15</v>
      </c>
      <c r="E658" t="s">
        <v>16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  <c r="BG658" t="s">
        <v>17</v>
      </c>
    </row>
    <row r="659" spans="1:59" x14ac:dyDescent="0.25">
      <c r="A659" t="s">
        <v>95</v>
      </c>
      <c r="B659">
        <v>624</v>
      </c>
      <c r="C659" t="s">
        <v>96</v>
      </c>
      <c r="D659" t="s">
        <v>15</v>
      </c>
      <c r="E659" t="s">
        <v>425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  <c r="BG659" t="s">
        <v>426</v>
      </c>
    </row>
    <row r="660" spans="1:59" x14ac:dyDescent="0.25">
      <c r="A660" t="s">
        <v>83</v>
      </c>
      <c r="B660">
        <v>662</v>
      </c>
      <c r="C660" t="s">
        <v>84</v>
      </c>
      <c r="D660" t="s">
        <v>15</v>
      </c>
      <c r="E660" t="s">
        <v>16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  <c r="BG660" t="s">
        <v>17</v>
      </c>
    </row>
    <row r="661" spans="1:59" x14ac:dyDescent="0.25">
      <c r="A661" t="s">
        <v>54</v>
      </c>
      <c r="B661">
        <v>963</v>
      </c>
      <c r="C661" t="s">
        <v>55</v>
      </c>
      <c r="D661" t="s">
        <v>15</v>
      </c>
      <c r="E661" t="s">
        <v>425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  <c r="BG661" t="s">
        <v>426</v>
      </c>
    </row>
    <row r="662" spans="1:59" x14ac:dyDescent="0.25">
      <c r="A662" t="s">
        <v>246</v>
      </c>
      <c r="B662">
        <v>943</v>
      </c>
      <c r="C662" t="s">
        <v>247</v>
      </c>
      <c r="D662" t="s">
        <v>15</v>
      </c>
      <c r="E662" t="s">
        <v>425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  <c r="BG662" t="s">
        <v>426</v>
      </c>
    </row>
    <row r="663" spans="1:59" x14ac:dyDescent="0.25">
      <c r="A663" t="s">
        <v>349</v>
      </c>
      <c r="B663">
        <v>578</v>
      </c>
      <c r="C663" t="s">
        <v>350</v>
      </c>
      <c r="D663" t="s">
        <v>15</v>
      </c>
      <c r="E663" t="s">
        <v>425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  <c r="BG663" t="s">
        <v>426</v>
      </c>
    </row>
    <row r="664" spans="1:59" x14ac:dyDescent="0.25">
      <c r="A664" t="s">
        <v>150</v>
      </c>
      <c r="B664">
        <v>174</v>
      </c>
      <c r="C664" t="s">
        <v>151</v>
      </c>
      <c r="D664" t="s">
        <v>15</v>
      </c>
      <c r="E664" t="s">
        <v>425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  <c r="BG664" t="s">
        <v>426</v>
      </c>
    </row>
    <row r="665" spans="1:59" x14ac:dyDescent="0.25">
      <c r="A665" t="s">
        <v>349</v>
      </c>
      <c r="B665">
        <v>578</v>
      </c>
      <c r="C665" t="s">
        <v>350</v>
      </c>
      <c r="D665" t="s">
        <v>15</v>
      </c>
      <c r="E665" t="s">
        <v>462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  <c r="BG665" t="s">
        <v>463</v>
      </c>
    </row>
    <row r="666" spans="1:59" x14ac:dyDescent="0.25">
      <c r="A666" t="s">
        <v>77</v>
      </c>
      <c r="B666">
        <v>146</v>
      </c>
      <c r="C666" t="s">
        <v>78</v>
      </c>
      <c r="D666" t="s">
        <v>15</v>
      </c>
      <c r="E666" t="s">
        <v>441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  <c r="BG666" t="s">
        <v>442</v>
      </c>
    </row>
    <row r="667" spans="1:59" x14ac:dyDescent="0.25">
      <c r="A667" t="s">
        <v>229</v>
      </c>
      <c r="B667">
        <v>921</v>
      </c>
      <c r="C667" t="s">
        <v>464</v>
      </c>
      <c r="D667" t="s">
        <v>15</v>
      </c>
      <c r="E667" t="s">
        <v>462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  <c r="BG667" t="s">
        <v>463</v>
      </c>
    </row>
    <row r="668" spans="1:59" x14ac:dyDescent="0.25">
      <c r="A668" t="s">
        <v>314</v>
      </c>
      <c r="B668">
        <v>722</v>
      </c>
      <c r="C668" t="s">
        <v>315</v>
      </c>
      <c r="D668" t="s">
        <v>15</v>
      </c>
      <c r="E668" t="s">
        <v>416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  <c r="BG668" t="s">
        <v>419</v>
      </c>
    </row>
    <row r="669" spans="1:59" x14ac:dyDescent="0.25">
      <c r="A669" t="s">
        <v>347</v>
      </c>
      <c r="B669">
        <v>742</v>
      </c>
      <c r="C669" t="s">
        <v>348</v>
      </c>
      <c r="D669" t="s">
        <v>15</v>
      </c>
      <c r="E669" t="s">
        <v>425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  <c r="BG669" t="s">
        <v>426</v>
      </c>
    </row>
    <row r="670" spans="1:59" x14ac:dyDescent="0.25">
      <c r="A670" t="s">
        <v>176</v>
      </c>
      <c r="B670">
        <v>433</v>
      </c>
      <c r="C670" t="s">
        <v>177</v>
      </c>
      <c r="D670" t="s">
        <v>15</v>
      </c>
      <c r="E670" t="s">
        <v>425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  <c r="BG670" t="s">
        <v>426</v>
      </c>
    </row>
    <row r="671" spans="1:59" x14ac:dyDescent="0.25">
      <c r="A671" t="s">
        <v>58</v>
      </c>
      <c r="B671">
        <v>339</v>
      </c>
      <c r="C671" t="s">
        <v>59</v>
      </c>
      <c r="D671" t="s">
        <v>15</v>
      </c>
      <c r="E671" t="s">
        <v>16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  <c r="BG671" t="s">
        <v>17</v>
      </c>
    </row>
    <row r="672" spans="1:59" x14ac:dyDescent="0.25">
      <c r="A672" t="s">
        <v>302</v>
      </c>
      <c r="B672">
        <v>453</v>
      </c>
      <c r="C672" t="s">
        <v>303</v>
      </c>
      <c r="D672" t="s">
        <v>15</v>
      </c>
      <c r="E672" t="s">
        <v>16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  <c r="BG672" t="s">
        <v>17</v>
      </c>
    </row>
    <row r="673" spans="1:59" x14ac:dyDescent="0.25">
      <c r="A673" t="s">
        <v>188</v>
      </c>
      <c r="B673">
        <v>158</v>
      </c>
      <c r="C673" t="s">
        <v>189</v>
      </c>
      <c r="D673" t="s">
        <v>15</v>
      </c>
      <c r="E673" t="s">
        <v>441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  <c r="BG673" t="s">
        <v>442</v>
      </c>
    </row>
    <row r="674" spans="1:59" x14ac:dyDescent="0.25">
      <c r="A674" t="s">
        <v>321</v>
      </c>
      <c r="B674">
        <v>253</v>
      </c>
      <c r="C674" t="s">
        <v>322</v>
      </c>
      <c r="D674" t="s">
        <v>15</v>
      </c>
      <c r="E674" t="s">
        <v>441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  <c r="BG674" t="s">
        <v>451</v>
      </c>
    </row>
    <row r="675" spans="1:59" x14ac:dyDescent="0.25">
      <c r="A675" t="s">
        <v>28</v>
      </c>
      <c r="B675">
        <v>911</v>
      </c>
      <c r="C675" t="s">
        <v>29</v>
      </c>
      <c r="D675" t="s">
        <v>15</v>
      </c>
      <c r="E675" t="s">
        <v>416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  <c r="BG675" t="s">
        <v>419</v>
      </c>
    </row>
    <row r="676" spans="1:59" x14ac:dyDescent="0.25">
      <c r="A676" t="s">
        <v>66</v>
      </c>
      <c r="B676">
        <v>516</v>
      </c>
      <c r="C676" t="s">
        <v>67</v>
      </c>
      <c r="D676" t="s">
        <v>15</v>
      </c>
      <c r="E676" t="s">
        <v>16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  <c r="BG676" t="s">
        <v>17</v>
      </c>
    </row>
    <row r="677" spans="1:59" x14ac:dyDescent="0.25">
      <c r="A677" t="s">
        <v>106</v>
      </c>
      <c r="B677">
        <v>611</v>
      </c>
      <c r="C677" t="s">
        <v>107</v>
      </c>
      <c r="D677" t="s">
        <v>15</v>
      </c>
      <c r="E677" t="s">
        <v>16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  <c r="BG677" t="s">
        <v>17</v>
      </c>
    </row>
    <row r="678" spans="1:59" x14ac:dyDescent="0.25">
      <c r="A678" t="s">
        <v>172</v>
      </c>
      <c r="B678">
        <v>178</v>
      </c>
      <c r="C678" t="s">
        <v>173</v>
      </c>
      <c r="D678" t="s">
        <v>15</v>
      </c>
      <c r="E678" t="s">
        <v>441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  <c r="BG678" t="s">
        <v>442</v>
      </c>
    </row>
    <row r="679" spans="1:59" x14ac:dyDescent="0.25">
      <c r="A679" t="s">
        <v>176</v>
      </c>
      <c r="B679">
        <v>433</v>
      </c>
      <c r="C679" t="s">
        <v>177</v>
      </c>
      <c r="D679" t="s">
        <v>15</v>
      </c>
      <c r="E679" t="s">
        <v>441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  <c r="BG679" t="s">
        <v>442</v>
      </c>
    </row>
    <row r="680" spans="1:59" x14ac:dyDescent="0.25">
      <c r="A680" t="s">
        <v>28</v>
      </c>
      <c r="B680">
        <v>911</v>
      </c>
      <c r="C680" t="s">
        <v>29</v>
      </c>
      <c r="D680" t="s">
        <v>15</v>
      </c>
      <c r="E680" t="s">
        <v>462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  <c r="BG680" t="s">
        <v>463</v>
      </c>
    </row>
    <row r="681" spans="1:59" x14ac:dyDescent="0.25">
      <c r="A681" t="s">
        <v>150</v>
      </c>
      <c r="B681">
        <v>174</v>
      </c>
      <c r="C681" t="s">
        <v>151</v>
      </c>
      <c r="D681" t="s">
        <v>15</v>
      </c>
      <c r="E681" t="s">
        <v>416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  <c r="BG681" t="s">
        <v>419</v>
      </c>
    </row>
    <row r="682" spans="1:59" x14ac:dyDescent="0.25">
      <c r="A682" t="s">
        <v>101</v>
      </c>
      <c r="B682">
        <v>423</v>
      </c>
      <c r="C682" t="s">
        <v>102</v>
      </c>
      <c r="D682" t="s">
        <v>15</v>
      </c>
      <c r="E682" t="s">
        <v>441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  <c r="BG682" t="s">
        <v>442</v>
      </c>
    </row>
    <row r="683" spans="1:59" x14ac:dyDescent="0.25">
      <c r="A683" t="s">
        <v>204</v>
      </c>
      <c r="B683">
        <v>443</v>
      </c>
      <c r="C683" t="s">
        <v>205</v>
      </c>
      <c r="D683" t="s">
        <v>15</v>
      </c>
      <c r="E683" t="s">
        <v>425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  <c r="BG683" t="s">
        <v>426</v>
      </c>
    </row>
    <row r="684" spans="1:59" x14ac:dyDescent="0.25">
      <c r="A684" t="s">
        <v>110</v>
      </c>
      <c r="B684">
        <v>128</v>
      </c>
      <c r="C684" t="s">
        <v>111</v>
      </c>
      <c r="D684" t="s">
        <v>15</v>
      </c>
      <c r="E684" t="s">
        <v>425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  <c r="BG684" t="s">
        <v>426</v>
      </c>
    </row>
    <row r="685" spans="1:59" x14ac:dyDescent="0.25">
      <c r="A685" t="s">
        <v>238</v>
      </c>
      <c r="B685">
        <v>962</v>
      </c>
      <c r="C685" t="s">
        <v>239</v>
      </c>
      <c r="D685" t="s">
        <v>15</v>
      </c>
      <c r="E685" t="s">
        <v>416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  <c r="BG685" t="s">
        <v>419</v>
      </c>
    </row>
    <row r="686" spans="1:59" x14ac:dyDescent="0.25">
      <c r="A686" t="s">
        <v>250</v>
      </c>
      <c r="B686">
        <v>688</v>
      </c>
      <c r="C686" t="s">
        <v>251</v>
      </c>
      <c r="D686" t="s">
        <v>15</v>
      </c>
      <c r="E686" t="s">
        <v>425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  <c r="BG686" t="s">
        <v>426</v>
      </c>
    </row>
    <row r="687" spans="1:59" x14ac:dyDescent="0.25">
      <c r="A687" t="s">
        <v>302</v>
      </c>
      <c r="B687">
        <v>453</v>
      </c>
      <c r="C687" t="s">
        <v>303</v>
      </c>
      <c r="D687" t="s">
        <v>15</v>
      </c>
      <c r="E687" t="s">
        <v>425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  <c r="BG687" t="s">
        <v>426</v>
      </c>
    </row>
    <row r="688" spans="1:59" x14ac:dyDescent="0.25">
      <c r="A688" t="s">
        <v>341</v>
      </c>
      <c r="B688">
        <v>718</v>
      </c>
      <c r="C688" t="s">
        <v>342</v>
      </c>
      <c r="D688" t="s">
        <v>15</v>
      </c>
      <c r="E688" t="s">
        <v>425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  <c r="BG688" t="s">
        <v>426</v>
      </c>
    </row>
    <row r="689" spans="1:59" x14ac:dyDescent="0.25">
      <c r="A689" t="s">
        <v>36</v>
      </c>
      <c r="B689">
        <v>912</v>
      </c>
      <c r="C689" t="s">
        <v>37</v>
      </c>
      <c r="D689" t="s">
        <v>15</v>
      </c>
      <c r="E689" t="s">
        <v>441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  <c r="BG689" t="s">
        <v>442</v>
      </c>
    </row>
    <row r="690" spans="1:59" x14ac:dyDescent="0.25">
      <c r="A690" t="s">
        <v>18</v>
      </c>
      <c r="B690">
        <v>512</v>
      </c>
      <c r="C690" t="s">
        <v>19</v>
      </c>
      <c r="D690" t="s">
        <v>15</v>
      </c>
      <c r="E690" t="s">
        <v>441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  <c r="BG690" t="s">
        <v>442</v>
      </c>
    </row>
    <row r="691" spans="1:59" x14ac:dyDescent="0.25">
      <c r="A691" t="s">
        <v>106</v>
      </c>
      <c r="B691">
        <v>611</v>
      </c>
      <c r="C691" t="s">
        <v>107</v>
      </c>
      <c r="D691" t="s">
        <v>15</v>
      </c>
      <c r="E691" t="s">
        <v>416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  <c r="BG691" t="s">
        <v>419</v>
      </c>
    </row>
    <row r="692" spans="1:59" x14ac:dyDescent="0.25">
      <c r="A692" t="s">
        <v>188</v>
      </c>
      <c r="B692">
        <v>158</v>
      </c>
      <c r="C692" t="s">
        <v>189</v>
      </c>
      <c r="D692" t="s">
        <v>15</v>
      </c>
      <c r="E692" t="s">
        <v>416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  <c r="BG692" t="s">
        <v>419</v>
      </c>
    </row>
    <row r="693" spans="1:59" x14ac:dyDescent="0.25">
      <c r="A693" t="s">
        <v>233</v>
      </c>
      <c r="B693">
        <v>556</v>
      </c>
      <c r="C693" t="s">
        <v>234</v>
      </c>
      <c r="D693" t="s">
        <v>15</v>
      </c>
      <c r="E693" t="s">
        <v>416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  <c r="BG693" t="s">
        <v>418</v>
      </c>
    </row>
    <row r="694" spans="1:59" x14ac:dyDescent="0.25">
      <c r="A694" t="s">
        <v>406</v>
      </c>
      <c r="B694">
        <v>687</v>
      </c>
      <c r="C694" t="s">
        <v>407</v>
      </c>
      <c r="D694" t="s">
        <v>15</v>
      </c>
      <c r="E694" t="s">
        <v>425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  <c r="BG694" t="s">
        <v>426</v>
      </c>
    </row>
    <row r="695" spans="1:59" x14ac:dyDescent="0.25">
      <c r="A695" t="s">
        <v>300</v>
      </c>
      <c r="B695">
        <v>488</v>
      </c>
      <c r="C695" t="s">
        <v>301</v>
      </c>
      <c r="D695" t="s">
        <v>15</v>
      </c>
      <c r="E695" t="s">
        <v>16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  <c r="BG695" t="s">
        <v>17</v>
      </c>
    </row>
    <row r="696" spans="1:59" x14ac:dyDescent="0.25">
      <c r="A696" t="s">
        <v>116</v>
      </c>
      <c r="B696">
        <v>248</v>
      </c>
      <c r="C696" t="s">
        <v>117</v>
      </c>
      <c r="D696" t="s">
        <v>15</v>
      </c>
      <c r="E696" t="s">
        <v>16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  <c r="BG696" t="s">
        <v>17</v>
      </c>
    </row>
    <row r="697" spans="1:59" x14ac:dyDescent="0.25">
      <c r="A697" t="s">
        <v>216</v>
      </c>
      <c r="B697">
        <v>524</v>
      </c>
      <c r="C697" t="s">
        <v>217</v>
      </c>
      <c r="D697" t="s">
        <v>15</v>
      </c>
      <c r="E697" t="s">
        <v>425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  <c r="BG697" t="s">
        <v>426</v>
      </c>
    </row>
    <row r="698" spans="1:59" x14ac:dyDescent="0.25">
      <c r="A698" t="s">
        <v>200</v>
      </c>
      <c r="B698">
        <v>361</v>
      </c>
      <c r="C698" t="s">
        <v>201</v>
      </c>
      <c r="D698" t="s">
        <v>15</v>
      </c>
      <c r="E698" t="s">
        <v>16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  <c r="BG698" t="s">
        <v>17</v>
      </c>
    </row>
    <row r="699" spans="1:59" x14ac:dyDescent="0.25">
      <c r="A699" t="s">
        <v>276</v>
      </c>
      <c r="B699">
        <v>196</v>
      </c>
      <c r="C699" t="s">
        <v>277</v>
      </c>
      <c r="D699" t="s">
        <v>15</v>
      </c>
      <c r="E699" t="s">
        <v>425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  <c r="BG699" t="s">
        <v>426</v>
      </c>
    </row>
    <row r="700" spans="1:59" x14ac:dyDescent="0.25">
      <c r="A700" t="s">
        <v>106</v>
      </c>
      <c r="B700">
        <v>611</v>
      </c>
      <c r="C700" t="s">
        <v>107</v>
      </c>
      <c r="D700" t="s">
        <v>15</v>
      </c>
      <c r="E700" t="s">
        <v>441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  <c r="BG700" t="s">
        <v>442</v>
      </c>
    </row>
    <row r="701" spans="1:59" x14ac:dyDescent="0.25">
      <c r="A701" t="s">
        <v>148</v>
      </c>
      <c r="B701">
        <v>642</v>
      </c>
      <c r="C701" t="s">
        <v>149</v>
      </c>
      <c r="D701" t="s">
        <v>15</v>
      </c>
      <c r="E701" t="s">
        <v>416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  <c r="BG701" t="s">
        <v>418</v>
      </c>
    </row>
    <row r="702" spans="1:59" x14ac:dyDescent="0.25">
      <c r="A702" t="s">
        <v>284</v>
      </c>
      <c r="B702">
        <v>293</v>
      </c>
      <c r="C702" t="s">
        <v>285</v>
      </c>
      <c r="D702" t="s">
        <v>15</v>
      </c>
      <c r="E702" t="s">
        <v>425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  <c r="BG702" t="s">
        <v>426</v>
      </c>
    </row>
    <row r="703" spans="1:59" x14ac:dyDescent="0.25">
      <c r="A703" t="s">
        <v>308</v>
      </c>
      <c r="B703">
        <v>714</v>
      </c>
      <c r="C703" t="s">
        <v>309</v>
      </c>
      <c r="D703" t="s">
        <v>15</v>
      </c>
      <c r="E703" t="s">
        <v>462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  <c r="BG703" t="s">
        <v>463</v>
      </c>
    </row>
    <row r="704" spans="1:59" x14ac:dyDescent="0.25">
      <c r="A704" t="s">
        <v>83</v>
      </c>
      <c r="B704">
        <v>662</v>
      </c>
      <c r="C704" t="s">
        <v>84</v>
      </c>
      <c r="D704" t="s">
        <v>15</v>
      </c>
      <c r="E704" t="s">
        <v>425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  <c r="BG704" t="s">
        <v>426</v>
      </c>
    </row>
    <row r="705" spans="1:59" x14ac:dyDescent="0.25">
      <c r="A705" t="s">
        <v>70</v>
      </c>
      <c r="B705">
        <v>616</v>
      </c>
      <c r="C705" t="s">
        <v>71</v>
      </c>
      <c r="D705" t="s">
        <v>15</v>
      </c>
      <c r="E705" t="s">
        <v>425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  <c r="BG705" t="s">
        <v>432</v>
      </c>
    </row>
    <row r="706" spans="1:59" x14ac:dyDescent="0.25">
      <c r="A706" t="s">
        <v>66</v>
      </c>
      <c r="B706">
        <v>516</v>
      </c>
      <c r="C706" t="s">
        <v>67</v>
      </c>
      <c r="D706" t="s">
        <v>15</v>
      </c>
      <c r="E706" t="s">
        <v>416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  <c r="BG706" t="s">
        <v>419</v>
      </c>
    </row>
    <row r="707" spans="1:59" x14ac:dyDescent="0.25">
      <c r="A707" t="s">
        <v>58</v>
      </c>
      <c r="B707">
        <v>339</v>
      </c>
      <c r="C707" t="s">
        <v>59</v>
      </c>
      <c r="D707" t="s">
        <v>15</v>
      </c>
      <c r="E707" t="s">
        <v>425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  <c r="BG707" t="s">
        <v>426</v>
      </c>
    </row>
    <row r="708" spans="1:59" x14ac:dyDescent="0.25">
      <c r="A708" t="s">
        <v>406</v>
      </c>
      <c r="B708">
        <v>687</v>
      </c>
      <c r="C708" t="s">
        <v>407</v>
      </c>
      <c r="D708" t="s">
        <v>15</v>
      </c>
      <c r="E708" t="s">
        <v>425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  <c r="BG708" t="s">
        <v>426</v>
      </c>
    </row>
    <row r="709" spans="1:59" x14ac:dyDescent="0.25">
      <c r="A709" t="s">
        <v>262</v>
      </c>
      <c r="B709">
        <v>692</v>
      </c>
      <c r="C709" t="s">
        <v>263</v>
      </c>
      <c r="D709" t="s">
        <v>15</v>
      </c>
      <c r="E709" t="s">
        <v>425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  <c r="BG709" t="s">
        <v>426</v>
      </c>
    </row>
    <row r="710" spans="1:59" x14ac:dyDescent="0.25">
      <c r="A710" t="s">
        <v>282</v>
      </c>
      <c r="B710">
        <v>283</v>
      </c>
      <c r="C710" t="s">
        <v>283</v>
      </c>
      <c r="D710" t="s">
        <v>15</v>
      </c>
      <c r="E710" t="s">
        <v>425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  <c r="BG710" t="s">
        <v>426</v>
      </c>
    </row>
    <row r="711" spans="1:59" x14ac:dyDescent="0.25">
      <c r="A711" t="s">
        <v>278</v>
      </c>
      <c r="B711">
        <v>449</v>
      </c>
      <c r="C711" t="s">
        <v>279</v>
      </c>
      <c r="D711" t="s">
        <v>15</v>
      </c>
      <c r="E711" t="s">
        <v>425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  <c r="BG711" t="s">
        <v>426</v>
      </c>
    </row>
    <row r="712" spans="1:59" x14ac:dyDescent="0.25">
      <c r="A712" t="s">
        <v>44</v>
      </c>
      <c r="B712">
        <v>748</v>
      </c>
      <c r="C712" t="s">
        <v>45</v>
      </c>
      <c r="D712" t="s">
        <v>15</v>
      </c>
      <c r="E712" t="s">
        <v>416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  <c r="BG712" t="s">
        <v>419</v>
      </c>
    </row>
    <row r="713" spans="1:59" x14ac:dyDescent="0.25">
      <c r="A713" t="s">
        <v>345</v>
      </c>
      <c r="B713">
        <v>628</v>
      </c>
      <c r="C713" t="s">
        <v>346</v>
      </c>
      <c r="D713" t="s">
        <v>15</v>
      </c>
      <c r="E713" t="s">
        <v>416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  <c r="BG713" t="s">
        <v>419</v>
      </c>
    </row>
    <row r="714" spans="1:59" x14ac:dyDescent="0.25">
      <c r="A714" t="s">
        <v>18</v>
      </c>
      <c r="B714">
        <v>512</v>
      </c>
      <c r="C714" t="s">
        <v>19</v>
      </c>
      <c r="D714" t="s">
        <v>15</v>
      </c>
      <c r="E714" t="s">
        <v>425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  <c r="BG714" t="s">
        <v>426</v>
      </c>
    </row>
    <row r="715" spans="1:59" x14ac:dyDescent="0.25">
      <c r="A715" t="s">
        <v>233</v>
      </c>
      <c r="B715">
        <v>556</v>
      </c>
      <c r="C715" t="s">
        <v>234</v>
      </c>
      <c r="D715" t="s">
        <v>15</v>
      </c>
      <c r="E715" t="s">
        <v>425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  <c r="BG715" t="s">
        <v>426</v>
      </c>
    </row>
    <row r="716" spans="1:59" x14ac:dyDescent="0.25">
      <c r="A716" t="s">
        <v>200</v>
      </c>
      <c r="B716">
        <v>361</v>
      </c>
      <c r="C716" t="s">
        <v>201</v>
      </c>
      <c r="D716" t="s">
        <v>15</v>
      </c>
      <c r="E716" t="s">
        <v>416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  <c r="BG716" t="s">
        <v>419</v>
      </c>
    </row>
    <row r="717" spans="1:59" x14ac:dyDescent="0.25">
      <c r="A717" t="s">
        <v>176</v>
      </c>
      <c r="B717">
        <v>433</v>
      </c>
      <c r="C717" t="s">
        <v>177</v>
      </c>
      <c r="D717" t="s">
        <v>15</v>
      </c>
      <c r="E717" t="s">
        <v>416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  <c r="BG717" t="s">
        <v>418</v>
      </c>
    </row>
    <row r="718" spans="1:59" x14ac:dyDescent="0.25">
      <c r="A718" t="s">
        <v>204</v>
      </c>
      <c r="B718">
        <v>443</v>
      </c>
      <c r="C718" t="s">
        <v>205</v>
      </c>
      <c r="D718" t="s">
        <v>15</v>
      </c>
      <c r="E718" t="s">
        <v>416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  <c r="BG718" t="s">
        <v>419</v>
      </c>
    </row>
    <row r="719" spans="1:59" x14ac:dyDescent="0.25">
      <c r="A719" t="s">
        <v>258</v>
      </c>
      <c r="B719">
        <v>548</v>
      </c>
      <c r="C719" t="s">
        <v>259</v>
      </c>
      <c r="D719" t="s">
        <v>15</v>
      </c>
      <c r="E719" t="s">
        <v>462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  <c r="BG719" t="s">
        <v>465</v>
      </c>
    </row>
    <row r="720" spans="1:59" x14ac:dyDescent="0.25">
      <c r="A720" t="s">
        <v>367</v>
      </c>
      <c r="B720">
        <v>746</v>
      </c>
      <c r="C720" t="s">
        <v>368</v>
      </c>
      <c r="D720" t="s">
        <v>15</v>
      </c>
      <c r="E720" t="s">
        <v>425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  <c r="BG720" t="s">
        <v>426</v>
      </c>
    </row>
    <row r="721" spans="1:59" x14ac:dyDescent="0.25">
      <c r="A721" t="s">
        <v>212</v>
      </c>
      <c r="B721">
        <v>672</v>
      </c>
      <c r="C721" t="s">
        <v>213</v>
      </c>
      <c r="D721" t="s">
        <v>15</v>
      </c>
      <c r="E721" t="s">
        <v>16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  <c r="BG721" t="s">
        <v>17</v>
      </c>
    </row>
    <row r="722" spans="1:59" x14ac:dyDescent="0.25">
      <c r="A722" t="s">
        <v>310</v>
      </c>
      <c r="B722">
        <v>456</v>
      </c>
      <c r="C722" t="s">
        <v>311</v>
      </c>
      <c r="D722" t="s">
        <v>15</v>
      </c>
      <c r="E722" t="s">
        <v>416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  <c r="BG722" t="s">
        <v>419</v>
      </c>
    </row>
    <row r="723" spans="1:59" x14ac:dyDescent="0.25">
      <c r="A723" t="s">
        <v>385</v>
      </c>
      <c r="B723">
        <v>862</v>
      </c>
      <c r="C723" t="s">
        <v>386</v>
      </c>
      <c r="D723" t="s">
        <v>15</v>
      </c>
      <c r="E723" t="s">
        <v>416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  <c r="BG723" t="s">
        <v>419</v>
      </c>
    </row>
    <row r="724" spans="1:59" x14ac:dyDescent="0.25">
      <c r="A724" t="s">
        <v>316</v>
      </c>
      <c r="B724">
        <v>576</v>
      </c>
      <c r="C724" t="s">
        <v>0</v>
      </c>
      <c r="D724" t="s">
        <v>15</v>
      </c>
      <c r="E724" t="s">
        <v>416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  <c r="BG724" t="s">
        <v>419</v>
      </c>
    </row>
    <row r="725" spans="1:59" x14ac:dyDescent="0.25">
      <c r="A725" t="s">
        <v>116</v>
      </c>
      <c r="B725">
        <v>248</v>
      </c>
      <c r="C725" t="s">
        <v>117</v>
      </c>
      <c r="D725" t="s">
        <v>15</v>
      </c>
      <c r="E725" t="s">
        <v>425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  <c r="BG725" t="s">
        <v>431</v>
      </c>
    </row>
    <row r="726" spans="1:59" x14ac:dyDescent="0.25">
      <c r="A726" t="s">
        <v>367</v>
      </c>
      <c r="B726">
        <v>746</v>
      </c>
      <c r="C726" t="s">
        <v>368</v>
      </c>
      <c r="D726" t="s">
        <v>15</v>
      </c>
      <c r="E726" t="s">
        <v>462</v>
      </c>
      <c r="BB726">
        <v>-1.73</v>
      </c>
      <c r="BC726">
        <v>-2.54</v>
      </c>
      <c r="BD726">
        <v>3.18</v>
      </c>
      <c r="BE726">
        <v>13.15</v>
      </c>
      <c r="BF726">
        <v>17.98</v>
      </c>
      <c r="BG726" t="s">
        <v>463</v>
      </c>
    </row>
    <row r="727" spans="1:59" x14ac:dyDescent="0.25">
      <c r="A727" t="s">
        <v>172</v>
      </c>
      <c r="B727">
        <v>178</v>
      </c>
      <c r="C727" t="s">
        <v>173</v>
      </c>
      <c r="D727" t="s">
        <v>15</v>
      </c>
      <c r="E727" t="s">
        <v>462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  <c r="BG727" t="s">
        <v>463</v>
      </c>
    </row>
    <row r="728" spans="1:59" x14ac:dyDescent="0.25">
      <c r="A728" t="s">
        <v>254</v>
      </c>
      <c r="B728">
        <v>684</v>
      </c>
      <c r="C728" t="s">
        <v>255</v>
      </c>
      <c r="D728" t="s">
        <v>15</v>
      </c>
      <c r="E728" t="s">
        <v>416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  <c r="BG728" t="s">
        <v>419</v>
      </c>
    </row>
    <row r="729" spans="1:59" x14ac:dyDescent="0.25">
      <c r="A729" t="s">
        <v>345</v>
      </c>
      <c r="B729">
        <v>628</v>
      </c>
      <c r="C729" t="s">
        <v>346</v>
      </c>
      <c r="D729" t="s">
        <v>15</v>
      </c>
      <c r="E729" t="s">
        <v>425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  <c r="BG729" t="s">
        <v>426</v>
      </c>
    </row>
    <row r="730" spans="1:59" x14ac:dyDescent="0.25">
      <c r="A730" t="s">
        <v>172</v>
      </c>
      <c r="B730">
        <v>178</v>
      </c>
      <c r="C730" t="s">
        <v>173</v>
      </c>
      <c r="D730" t="s">
        <v>15</v>
      </c>
      <c r="E730" t="s">
        <v>425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  <c r="BG730" t="s">
        <v>426</v>
      </c>
    </row>
    <row r="731" spans="1:59" x14ac:dyDescent="0.25">
      <c r="A731" t="s">
        <v>194</v>
      </c>
      <c r="B731">
        <v>917</v>
      </c>
      <c r="C731" t="s">
        <v>195</v>
      </c>
      <c r="D731" t="s">
        <v>15</v>
      </c>
      <c r="E731" t="s">
        <v>425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  <c r="BG731" t="s">
        <v>426</v>
      </c>
    </row>
    <row r="732" spans="1:59" x14ac:dyDescent="0.25">
      <c r="A732" t="s">
        <v>229</v>
      </c>
      <c r="B732">
        <v>921</v>
      </c>
      <c r="C732" t="s">
        <v>230</v>
      </c>
      <c r="D732" t="s">
        <v>15</v>
      </c>
      <c r="E732" t="s">
        <v>416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  <c r="BG732" t="s">
        <v>419</v>
      </c>
    </row>
    <row r="733" spans="1:59" x14ac:dyDescent="0.25">
      <c r="A733" t="s">
        <v>85</v>
      </c>
      <c r="B733">
        <v>622</v>
      </c>
      <c r="C733" t="s">
        <v>86</v>
      </c>
      <c r="D733" t="s">
        <v>15</v>
      </c>
      <c r="E733" t="s">
        <v>416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  <c r="BG733" t="s">
        <v>419</v>
      </c>
    </row>
    <row r="734" spans="1:59" x14ac:dyDescent="0.25">
      <c r="A734" t="s">
        <v>38</v>
      </c>
      <c r="B734">
        <v>618</v>
      </c>
      <c r="C734" t="s">
        <v>39</v>
      </c>
      <c r="D734" t="s">
        <v>15</v>
      </c>
      <c r="E734" t="s">
        <v>16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  <c r="BG734" t="s">
        <v>17</v>
      </c>
    </row>
    <row r="735" spans="1:59" x14ac:dyDescent="0.25">
      <c r="A735" t="s">
        <v>24</v>
      </c>
      <c r="B735">
        <v>466</v>
      </c>
      <c r="C735" t="s">
        <v>25</v>
      </c>
      <c r="D735" t="s">
        <v>15</v>
      </c>
      <c r="E735" t="s">
        <v>416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  <c r="BG735" t="s">
        <v>418</v>
      </c>
    </row>
    <row r="736" spans="1:59" x14ac:dyDescent="0.25">
      <c r="A736" t="s">
        <v>302</v>
      </c>
      <c r="B736">
        <v>453</v>
      </c>
      <c r="C736" t="s">
        <v>303</v>
      </c>
      <c r="D736" t="s">
        <v>15</v>
      </c>
      <c r="E736" t="s">
        <v>416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  <c r="BG736" t="s">
        <v>419</v>
      </c>
    </row>
    <row r="737" spans="1:59" x14ac:dyDescent="0.25">
      <c r="A737" t="s">
        <v>38</v>
      </c>
      <c r="B737">
        <v>618</v>
      </c>
      <c r="C737" t="s">
        <v>39</v>
      </c>
      <c r="D737" t="s">
        <v>15</v>
      </c>
      <c r="E737" t="s">
        <v>425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  <c r="BG737" t="s">
        <v>426</v>
      </c>
    </row>
    <row r="738" spans="1:59" x14ac:dyDescent="0.25">
      <c r="A738" t="s">
        <v>120</v>
      </c>
      <c r="B738">
        <v>643</v>
      </c>
      <c r="C738" t="s">
        <v>121</v>
      </c>
      <c r="D738" t="s">
        <v>15</v>
      </c>
      <c r="E738" t="s">
        <v>16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  <c r="BG738" t="s">
        <v>17</v>
      </c>
    </row>
    <row r="739" spans="1:59" x14ac:dyDescent="0.25">
      <c r="A739" t="s">
        <v>343</v>
      </c>
      <c r="B739">
        <v>463</v>
      </c>
      <c r="C739" t="s">
        <v>344</v>
      </c>
      <c r="D739" t="s">
        <v>15</v>
      </c>
      <c r="E739" t="s">
        <v>16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  <c r="BG739" t="s">
        <v>17</v>
      </c>
    </row>
    <row r="740" spans="1:59" x14ac:dyDescent="0.25">
      <c r="A740" t="s">
        <v>402</v>
      </c>
      <c r="B740">
        <v>474</v>
      </c>
      <c r="C740" t="s">
        <v>403</v>
      </c>
      <c r="D740" t="s">
        <v>15</v>
      </c>
      <c r="E740" t="s">
        <v>16</v>
      </c>
      <c r="BG740" t="s">
        <v>397</v>
      </c>
    </row>
    <row r="741" spans="1:59" x14ac:dyDescent="0.25">
      <c r="A741" t="s">
        <v>408</v>
      </c>
      <c r="B741">
        <v>570</v>
      </c>
      <c r="C741" t="s">
        <v>409</v>
      </c>
      <c r="D741" t="s">
        <v>15</v>
      </c>
      <c r="E741" t="s">
        <v>16</v>
      </c>
      <c r="BG741" t="s">
        <v>397</v>
      </c>
    </row>
    <row r="742" spans="1:59" x14ac:dyDescent="0.25">
      <c r="A742" t="s">
        <v>72</v>
      </c>
      <c r="B742">
        <v>626</v>
      </c>
      <c r="C742" t="s">
        <v>73</v>
      </c>
      <c r="D742" t="s">
        <v>15</v>
      </c>
      <c r="E742" t="s">
        <v>416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  <c r="BG742" t="s">
        <v>419</v>
      </c>
    </row>
    <row r="743" spans="1:59" x14ac:dyDescent="0.25">
      <c r="A743" t="s">
        <v>87</v>
      </c>
      <c r="B743">
        <v>636</v>
      </c>
      <c r="C743" t="s">
        <v>88</v>
      </c>
      <c r="D743" t="s">
        <v>15</v>
      </c>
      <c r="E743" t="s">
        <v>416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  <c r="BG743" t="s">
        <v>419</v>
      </c>
    </row>
    <row r="744" spans="1:59" x14ac:dyDescent="0.25">
      <c r="A744" t="s">
        <v>89</v>
      </c>
      <c r="B744">
        <v>634</v>
      </c>
      <c r="C744" t="s">
        <v>90</v>
      </c>
      <c r="D744" t="s">
        <v>15</v>
      </c>
      <c r="E744" t="s">
        <v>416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  <c r="BG744" t="s">
        <v>418</v>
      </c>
    </row>
    <row r="745" spans="1:59" x14ac:dyDescent="0.25">
      <c r="A745" t="s">
        <v>93</v>
      </c>
      <c r="B745">
        <v>632</v>
      </c>
      <c r="C745" t="s">
        <v>94</v>
      </c>
      <c r="D745" t="s">
        <v>15</v>
      </c>
      <c r="E745" t="s">
        <v>416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  <c r="BG745" t="s">
        <v>419</v>
      </c>
    </row>
    <row r="746" spans="1:59" x14ac:dyDescent="0.25">
      <c r="A746" t="s">
        <v>99</v>
      </c>
      <c r="B746">
        <v>354</v>
      </c>
      <c r="C746" t="s">
        <v>100</v>
      </c>
      <c r="D746" t="s">
        <v>15</v>
      </c>
      <c r="E746" t="s">
        <v>416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  <c r="BG746" t="s">
        <v>419</v>
      </c>
    </row>
    <row r="747" spans="1:59" x14ac:dyDescent="0.25">
      <c r="A747" t="s">
        <v>395</v>
      </c>
      <c r="C747" t="s">
        <v>396</v>
      </c>
      <c r="D747" t="s">
        <v>15</v>
      </c>
      <c r="E747" t="s">
        <v>416</v>
      </c>
      <c r="AX747">
        <v>1.42</v>
      </c>
      <c r="AY747">
        <v>0.65</v>
      </c>
      <c r="AZ747">
        <v>-0.65</v>
      </c>
      <c r="BG747" t="s">
        <v>419</v>
      </c>
    </row>
    <row r="748" spans="1:59" x14ac:dyDescent="0.25">
      <c r="A748" t="s">
        <v>30</v>
      </c>
      <c r="B748">
        <v>311</v>
      </c>
      <c r="C748" t="s">
        <v>31</v>
      </c>
      <c r="D748" t="s">
        <v>15</v>
      </c>
      <c r="E748" t="s">
        <v>425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  <c r="BG748" t="s">
        <v>426</v>
      </c>
    </row>
    <row r="749" spans="1:59" x14ac:dyDescent="0.25">
      <c r="A749" t="s">
        <v>72</v>
      </c>
      <c r="B749">
        <v>626</v>
      </c>
      <c r="C749" t="s">
        <v>73</v>
      </c>
      <c r="D749" t="s">
        <v>15</v>
      </c>
      <c r="E749" t="s">
        <v>425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  <c r="BG749" t="s">
        <v>426</v>
      </c>
    </row>
    <row r="750" spans="1:59" x14ac:dyDescent="0.25">
      <c r="A750" t="s">
        <v>87</v>
      </c>
      <c r="B750">
        <v>636</v>
      </c>
      <c r="C750" t="s">
        <v>88</v>
      </c>
      <c r="D750" t="s">
        <v>15</v>
      </c>
      <c r="E750" t="s">
        <v>425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  <c r="BG750" t="s">
        <v>426</v>
      </c>
    </row>
    <row r="751" spans="1:59" x14ac:dyDescent="0.25">
      <c r="A751" t="s">
        <v>89</v>
      </c>
      <c r="B751">
        <v>634</v>
      </c>
      <c r="C751" t="s">
        <v>90</v>
      </c>
      <c r="D751" t="s">
        <v>15</v>
      </c>
      <c r="E751" t="s">
        <v>425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  <c r="BG751" t="s">
        <v>426</v>
      </c>
    </row>
    <row r="752" spans="1:59" x14ac:dyDescent="0.25">
      <c r="A752" t="s">
        <v>99</v>
      </c>
      <c r="B752">
        <v>354</v>
      </c>
      <c r="C752" t="s">
        <v>100</v>
      </c>
      <c r="D752" t="s">
        <v>15</v>
      </c>
      <c r="E752" t="s">
        <v>425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  <c r="BG752" t="s">
        <v>426</v>
      </c>
    </row>
    <row r="753" spans="1:59" x14ac:dyDescent="0.25">
      <c r="A753" t="s">
        <v>146</v>
      </c>
      <c r="B753">
        <v>654</v>
      </c>
      <c r="C753" t="s">
        <v>147</v>
      </c>
      <c r="D753" t="s">
        <v>15</v>
      </c>
      <c r="E753" t="s">
        <v>425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  <c r="BG753" t="s">
        <v>426</v>
      </c>
    </row>
    <row r="754" spans="1:59" x14ac:dyDescent="0.25">
      <c r="A754" t="s">
        <v>156</v>
      </c>
      <c r="B754">
        <v>336</v>
      </c>
      <c r="C754" t="s">
        <v>157</v>
      </c>
      <c r="D754" t="s">
        <v>15</v>
      </c>
      <c r="E754" t="s">
        <v>425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  <c r="BG754" t="s">
        <v>426</v>
      </c>
    </row>
    <row r="755" spans="1:59" x14ac:dyDescent="0.25">
      <c r="A755" t="s">
        <v>212</v>
      </c>
      <c r="B755">
        <v>672</v>
      </c>
      <c r="C755" t="s">
        <v>213</v>
      </c>
      <c r="D755" t="s">
        <v>15</v>
      </c>
      <c r="E755" t="s">
        <v>425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  <c r="BG755" t="s">
        <v>426</v>
      </c>
    </row>
    <row r="756" spans="1:59" x14ac:dyDescent="0.25">
      <c r="A756" t="s">
        <v>343</v>
      </c>
      <c r="B756">
        <v>463</v>
      </c>
      <c r="C756" t="s">
        <v>344</v>
      </c>
      <c r="D756" t="s">
        <v>15</v>
      </c>
      <c r="E756" t="s">
        <v>425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  <c r="BG756" t="s">
        <v>426</v>
      </c>
    </row>
    <row r="757" spans="1:59" x14ac:dyDescent="0.25">
      <c r="A757" t="s">
        <v>395</v>
      </c>
      <c r="C757" t="s">
        <v>396</v>
      </c>
      <c r="D757" t="s">
        <v>15</v>
      </c>
      <c r="E757" t="s">
        <v>425</v>
      </c>
      <c r="AX757">
        <v>1.6</v>
      </c>
      <c r="AY757">
        <v>1.37</v>
      </c>
      <c r="AZ757">
        <v>1.1499999999999999</v>
      </c>
      <c r="BA757">
        <v>-1</v>
      </c>
      <c r="BG757" t="s">
        <v>426</v>
      </c>
    </row>
    <row r="758" spans="1:59" x14ac:dyDescent="0.25">
      <c r="A758" t="s">
        <v>387</v>
      </c>
      <c r="B758">
        <v>474</v>
      </c>
      <c r="C758" t="s">
        <v>388</v>
      </c>
      <c r="D758" t="s">
        <v>15</v>
      </c>
      <c r="E758" t="s">
        <v>425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  <c r="BG758" t="s">
        <v>426</v>
      </c>
    </row>
    <row r="759" spans="1:59" x14ac:dyDescent="0.25">
      <c r="A759" t="s">
        <v>126</v>
      </c>
      <c r="B759">
        <v>644</v>
      </c>
      <c r="C759" t="s">
        <v>127</v>
      </c>
      <c r="D759" t="s">
        <v>15</v>
      </c>
      <c r="E759" t="s">
        <v>441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  <c r="BG759" t="s">
        <v>442</v>
      </c>
    </row>
    <row r="760" spans="1:59" x14ac:dyDescent="0.25">
      <c r="A760" t="s">
        <v>208</v>
      </c>
      <c r="B760">
        <v>446</v>
      </c>
      <c r="C760" t="s">
        <v>209</v>
      </c>
      <c r="D760" t="s">
        <v>15</v>
      </c>
      <c r="E760" t="s">
        <v>441</v>
      </c>
      <c r="BG760" t="s">
        <v>442</v>
      </c>
    </row>
    <row r="761" spans="1:59" x14ac:dyDescent="0.25">
      <c r="A761" t="s">
        <v>212</v>
      </c>
      <c r="B761">
        <v>672</v>
      </c>
      <c r="C761" t="s">
        <v>213</v>
      </c>
      <c r="D761" t="s">
        <v>15</v>
      </c>
      <c r="E761" t="s">
        <v>441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  <c r="BG761" t="s">
        <v>442</v>
      </c>
    </row>
    <row r="762" spans="1:59" x14ac:dyDescent="0.25">
      <c r="A762" t="s">
        <v>225</v>
      </c>
      <c r="B762">
        <v>546</v>
      </c>
      <c r="C762" t="s">
        <v>226</v>
      </c>
      <c r="D762" t="s">
        <v>15</v>
      </c>
      <c r="E762" t="s">
        <v>441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  <c r="BG762" t="s">
        <v>442</v>
      </c>
    </row>
    <row r="763" spans="1:59" x14ac:dyDescent="0.25">
      <c r="A763" t="s">
        <v>246</v>
      </c>
      <c r="B763">
        <v>943</v>
      </c>
      <c r="C763" t="s">
        <v>247</v>
      </c>
      <c r="D763" t="s">
        <v>15</v>
      </c>
      <c r="E763" t="s">
        <v>441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  <c r="BG763" t="s">
        <v>442</v>
      </c>
    </row>
    <row r="764" spans="1:59" x14ac:dyDescent="0.25">
      <c r="A764" t="s">
        <v>282</v>
      </c>
      <c r="B764">
        <v>283</v>
      </c>
      <c r="C764" t="s">
        <v>283</v>
      </c>
      <c r="D764" t="s">
        <v>15</v>
      </c>
      <c r="E764" t="s">
        <v>441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  <c r="BG764" t="s">
        <v>442</v>
      </c>
    </row>
    <row r="765" spans="1:59" x14ac:dyDescent="0.25">
      <c r="A765" t="s">
        <v>308</v>
      </c>
      <c r="B765">
        <v>714</v>
      </c>
      <c r="C765" t="s">
        <v>309</v>
      </c>
      <c r="D765" t="s">
        <v>15</v>
      </c>
      <c r="E765" t="s">
        <v>441</v>
      </c>
      <c r="BG765" t="s">
        <v>442</v>
      </c>
    </row>
    <row r="766" spans="1:59" x14ac:dyDescent="0.25">
      <c r="A766" t="s">
        <v>314</v>
      </c>
      <c r="B766">
        <v>722</v>
      </c>
      <c r="C766" t="s">
        <v>315</v>
      </c>
      <c r="D766" t="s">
        <v>15</v>
      </c>
      <c r="E766" t="s">
        <v>441</v>
      </c>
      <c r="BE766">
        <v>2.64</v>
      </c>
      <c r="BF766">
        <v>6.33</v>
      </c>
      <c r="BG766" t="s">
        <v>442</v>
      </c>
    </row>
    <row r="767" spans="1:59" x14ac:dyDescent="0.25">
      <c r="A767" t="s">
        <v>317</v>
      </c>
      <c r="B767">
        <v>813</v>
      </c>
      <c r="C767" t="s">
        <v>318</v>
      </c>
      <c r="D767" t="s">
        <v>15</v>
      </c>
      <c r="E767" t="s">
        <v>441</v>
      </c>
      <c r="BG767" t="s">
        <v>442</v>
      </c>
    </row>
    <row r="768" spans="1:59" x14ac:dyDescent="0.25">
      <c r="A768" t="s">
        <v>319</v>
      </c>
      <c r="B768">
        <v>724</v>
      </c>
      <c r="C768" t="s">
        <v>320</v>
      </c>
      <c r="D768" t="s">
        <v>15</v>
      </c>
      <c r="E768" t="s">
        <v>441</v>
      </c>
      <c r="BG768" t="s">
        <v>442</v>
      </c>
    </row>
    <row r="769" spans="1:59" x14ac:dyDescent="0.25">
      <c r="A769" t="s">
        <v>323</v>
      </c>
      <c r="B769">
        <v>135</v>
      </c>
      <c r="C769" t="s">
        <v>324</v>
      </c>
      <c r="D769" t="s">
        <v>15</v>
      </c>
      <c r="E769" t="s">
        <v>441</v>
      </c>
      <c r="BG769" t="s">
        <v>442</v>
      </c>
    </row>
    <row r="770" spans="1:59" x14ac:dyDescent="0.25">
      <c r="A770" t="s">
        <v>452</v>
      </c>
      <c r="B770">
        <v>726</v>
      </c>
      <c r="C770" t="s">
        <v>453</v>
      </c>
      <c r="D770" t="s">
        <v>15</v>
      </c>
      <c r="E770" t="s">
        <v>441</v>
      </c>
      <c r="BG770" t="s">
        <v>442</v>
      </c>
    </row>
    <row r="771" spans="1:59" x14ac:dyDescent="0.25">
      <c r="A771" t="s">
        <v>343</v>
      </c>
      <c r="B771">
        <v>463</v>
      </c>
      <c r="C771" t="s">
        <v>344</v>
      </c>
      <c r="D771" t="s">
        <v>15</v>
      </c>
      <c r="E771" t="s">
        <v>441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  <c r="BG771" t="s">
        <v>442</v>
      </c>
    </row>
    <row r="772" spans="1:59" x14ac:dyDescent="0.25">
      <c r="A772" t="s">
        <v>345</v>
      </c>
      <c r="B772">
        <v>628</v>
      </c>
      <c r="C772" t="s">
        <v>346</v>
      </c>
      <c r="D772" t="s">
        <v>15</v>
      </c>
      <c r="E772" t="s">
        <v>441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  <c r="BG772" t="s">
        <v>442</v>
      </c>
    </row>
    <row r="773" spans="1:59" x14ac:dyDescent="0.25">
      <c r="A773" t="s">
        <v>353</v>
      </c>
      <c r="B773">
        <v>925</v>
      </c>
      <c r="C773" t="s">
        <v>354</v>
      </c>
      <c r="D773" t="s">
        <v>15</v>
      </c>
      <c r="E773" t="s">
        <v>441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  <c r="BG773" t="s">
        <v>442</v>
      </c>
    </row>
    <row r="774" spans="1:59" x14ac:dyDescent="0.25">
      <c r="A774" t="s">
        <v>371</v>
      </c>
      <c r="B774">
        <v>298</v>
      </c>
      <c r="C774" t="s">
        <v>372</v>
      </c>
      <c r="D774" t="s">
        <v>15</v>
      </c>
      <c r="E774" t="s">
        <v>441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  <c r="BG774" t="s">
        <v>442</v>
      </c>
    </row>
    <row r="775" spans="1:59" x14ac:dyDescent="0.25">
      <c r="A775" t="s">
        <v>379</v>
      </c>
      <c r="B775">
        <v>299</v>
      </c>
      <c r="C775" t="s">
        <v>380</v>
      </c>
      <c r="D775" t="s">
        <v>15</v>
      </c>
      <c r="E775" t="s">
        <v>441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  <c r="BG775" t="s">
        <v>459</v>
      </c>
    </row>
    <row r="776" spans="1:59" x14ac:dyDescent="0.25">
      <c r="A776" t="s">
        <v>461</v>
      </c>
      <c r="B776">
        <v>967</v>
      </c>
      <c r="C776" t="s">
        <v>399</v>
      </c>
      <c r="D776" t="s">
        <v>15</v>
      </c>
      <c r="E776" t="s">
        <v>441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  <c r="BG776" t="s">
        <v>442</v>
      </c>
    </row>
    <row r="777" spans="1:59" x14ac:dyDescent="0.25">
      <c r="A777" t="s">
        <v>72</v>
      </c>
      <c r="B777">
        <v>626</v>
      </c>
      <c r="C777" t="s">
        <v>73</v>
      </c>
      <c r="D777" t="s">
        <v>15</v>
      </c>
      <c r="E777" t="s">
        <v>462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  <c r="BG777" t="s">
        <v>463</v>
      </c>
    </row>
    <row r="778" spans="1:59" x14ac:dyDescent="0.25">
      <c r="A778" t="s">
        <v>89</v>
      </c>
      <c r="B778">
        <v>634</v>
      </c>
      <c r="C778" t="s">
        <v>90</v>
      </c>
      <c r="D778" t="s">
        <v>15</v>
      </c>
      <c r="E778" t="s">
        <v>462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  <c r="BG778" t="s">
        <v>463</v>
      </c>
    </row>
    <row r="779" spans="1:59" x14ac:dyDescent="0.25">
      <c r="A779" t="s">
        <v>135</v>
      </c>
      <c r="B779">
        <v>646</v>
      </c>
      <c r="C779" t="s">
        <v>136</v>
      </c>
      <c r="D779" t="s">
        <v>15</v>
      </c>
      <c r="E779" t="s">
        <v>462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  <c r="BG779" t="s">
        <v>463</v>
      </c>
    </row>
    <row r="780" spans="1:59" x14ac:dyDescent="0.25">
      <c r="A780" t="s">
        <v>154</v>
      </c>
      <c r="B780">
        <v>258</v>
      </c>
      <c r="C780" t="s">
        <v>155</v>
      </c>
      <c r="D780" t="s">
        <v>15</v>
      </c>
      <c r="E780" t="s">
        <v>462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  <c r="BG780" t="s">
        <v>463</v>
      </c>
    </row>
    <row r="781" spans="1:59" x14ac:dyDescent="0.25">
      <c r="A781" t="s">
        <v>312</v>
      </c>
      <c r="B781">
        <v>732</v>
      </c>
      <c r="C781" t="s">
        <v>313</v>
      </c>
      <c r="D781" t="s">
        <v>15</v>
      </c>
      <c r="E781" t="s">
        <v>462</v>
      </c>
      <c r="F781">
        <v>6.61</v>
      </c>
      <c r="G781">
        <v>-4.3099999999999996</v>
      </c>
      <c r="H781">
        <v>9.09</v>
      </c>
      <c r="BG781" t="s">
        <v>463</v>
      </c>
    </row>
    <row r="782" spans="1:59" x14ac:dyDescent="0.25">
      <c r="A782" t="s">
        <v>357</v>
      </c>
      <c r="B782">
        <v>369</v>
      </c>
      <c r="C782" t="s">
        <v>358</v>
      </c>
      <c r="D782" t="s">
        <v>15</v>
      </c>
      <c r="E782" t="s">
        <v>462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  <c r="BG782" t="s">
        <v>463</v>
      </c>
    </row>
    <row r="783" spans="1:59" x14ac:dyDescent="0.25">
      <c r="A783" t="s">
        <v>381</v>
      </c>
      <c r="B783">
        <v>582</v>
      </c>
      <c r="C783" t="s">
        <v>382</v>
      </c>
      <c r="D783" t="s">
        <v>15</v>
      </c>
      <c r="E783" t="s">
        <v>462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  <c r="BG783" t="s">
        <v>463</v>
      </c>
    </row>
    <row r="784" spans="1:59" x14ac:dyDescent="0.25">
      <c r="A784" t="s">
        <v>391</v>
      </c>
      <c r="B784">
        <v>754</v>
      </c>
      <c r="C784" t="s">
        <v>392</v>
      </c>
      <c r="D784" t="s">
        <v>15</v>
      </c>
      <c r="E784" t="s">
        <v>462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463</v>
      </c>
    </row>
    <row r="785" spans="6:58" x14ac:dyDescent="0.25">
      <c r="F785">
        <f>AVERAGE(Table1[1970])</f>
        <v>5.8678542712251245</v>
      </c>
      <c r="G785">
        <f>AVERAGE(Table1[1971])</f>
        <v>6.0571728971962653</v>
      </c>
      <c r="H785">
        <f>AVERAGE(Table1[1972])</f>
        <v>7.7057209302325669</v>
      </c>
      <c r="I785">
        <f>AVERAGE(Table1[1973])</f>
        <v>14.538465116279083</v>
      </c>
      <c r="J785">
        <f>AVERAGE(Table1[1974])</f>
        <v>24.174101382488487</v>
      </c>
      <c r="K785">
        <f>AVERAGE(Table1[1975])</f>
        <v>16.539423963133629</v>
      </c>
      <c r="L785">
        <f>AVERAGE(Table1[1976])</f>
        <v>15.472046511627912</v>
      </c>
      <c r="M785">
        <f>AVERAGE(Table1[1977])</f>
        <v>15.123021077283376</v>
      </c>
      <c r="N785">
        <f>AVERAGE(Table1[1978])</f>
        <v>12.062359813084113</v>
      </c>
      <c r="O785">
        <f>AVERAGE(Table1[1979])</f>
        <v>16.387640186915856</v>
      </c>
      <c r="P785">
        <f>AVERAGE(Table1[1980])</f>
        <v>21.150554272517308</v>
      </c>
      <c r="Q785">
        <f>AVERAGE(Table1[1981])</f>
        <v>17.929866962305983</v>
      </c>
      <c r="R785">
        <f>AVERAGE(Table1[1982])</f>
        <v>16.5478384279476</v>
      </c>
      <c r="S785">
        <f>AVERAGE(Table1[1983])</f>
        <v>19.876616379310359</v>
      </c>
      <c r="T785">
        <f>AVERAGE(Table1[1984])</f>
        <v>28.798574468085103</v>
      </c>
      <c r="U785">
        <f>AVERAGE(Table1[1985])</f>
        <v>119.61336909871247</v>
      </c>
      <c r="V785">
        <f>AVERAGE(Table1[1986])</f>
        <v>20.65517894736842</v>
      </c>
      <c r="W785">
        <f>AVERAGE(Table1[1987])</f>
        <v>48.666535269709634</v>
      </c>
      <c r="X785">
        <f>AVERAGE(Table1[1988])</f>
        <v>36.240865979381439</v>
      </c>
      <c r="Y785">
        <f>AVERAGE(Table1[1989])</f>
        <v>96.492049689440975</v>
      </c>
      <c r="Z785">
        <f>AVERAGE(Table1[1990])</f>
        <v>123.86503067484661</v>
      </c>
      <c r="AA785">
        <f>AVERAGE(Table1[1991])</f>
        <v>45.131558185404373</v>
      </c>
      <c r="AB785">
        <f>AVERAGE(Table1[1992])</f>
        <v>108.38314065510593</v>
      </c>
      <c r="AC785">
        <f>AVERAGE(Table1[1993])</f>
        <v>169.80841417910443</v>
      </c>
      <c r="AD785">
        <f>AVERAGE(Table1[1994])</f>
        <v>186.7282065217392</v>
      </c>
      <c r="AE785">
        <f>AVERAGE(Table1[1995])</f>
        <v>45.001949910554607</v>
      </c>
      <c r="AF785">
        <f>AVERAGE(Table1[1996])</f>
        <v>25.327438596491245</v>
      </c>
      <c r="AG785">
        <f>AVERAGE(Table1[1997])</f>
        <v>18.832713043478297</v>
      </c>
      <c r="AH785">
        <f>AVERAGE(Table1[1998])</f>
        <v>8.6791438356164416</v>
      </c>
      <c r="AI785">
        <f>AVERAGE(Table1[1999])</f>
        <v>9.8412859560067592</v>
      </c>
      <c r="AJ785">
        <f>AVERAGE(Table1[2000])</f>
        <v>10.657097315436248</v>
      </c>
      <c r="AK785">
        <f>AVERAGE(Table1[2001])</f>
        <v>7.376262295081971</v>
      </c>
      <c r="AL785">
        <f>AVERAGE(Table1[2002])</f>
        <v>5.9331199999999971</v>
      </c>
      <c r="AM785">
        <f>AVERAGE(Table1[2003])</f>
        <v>6.617424483306837</v>
      </c>
      <c r="AN785">
        <f>AVERAGE(Table1[2004])</f>
        <v>7.1787381703470068</v>
      </c>
      <c r="AO785">
        <f>AVERAGE(Table1[2005])</f>
        <v>6.5488080495355989</v>
      </c>
      <c r="AP785">
        <f>AVERAGE(Table1[2006])</f>
        <v>8.2826475037821545</v>
      </c>
      <c r="AQ785">
        <f>AVERAGE(Table1[2007])</f>
        <v>17.43988077496272</v>
      </c>
      <c r="AR785">
        <f>AVERAGE(Table1[2008])</f>
        <v>22.071544117647086</v>
      </c>
      <c r="AS785">
        <f>AVERAGE(Table1[2009])</f>
        <v>3.3300437317784253</v>
      </c>
      <c r="AT785">
        <f>AVERAGE(Table1[2010])</f>
        <v>4.9748484848484775</v>
      </c>
      <c r="AU785">
        <f>AVERAGE(Table1[2011])</f>
        <v>6.8276855895196507</v>
      </c>
      <c r="AV785">
        <f>AVERAGE(Table1[2012])</f>
        <v>5.2676592579683952</v>
      </c>
      <c r="AW785">
        <f>AVERAGE(Table1[2013])</f>
        <v>3.9909696552265768</v>
      </c>
      <c r="AX785">
        <f>AVERAGE(Table1[2014])</f>
        <v>3.5756882751130736</v>
      </c>
      <c r="AY785">
        <f>AVERAGE(Table1[2015])</f>
        <v>3.5703860700612271</v>
      </c>
      <c r="AZ785">
        <f>AVERAGE(Table1[2016])</f>
        <v>5.0923164236018854</v>
      </c>
      <c r="BA785">
        <f>AVERAGE(Table1[2017])</f>
        <v>7.2634282071818186</v>
      </c>
      <c r="BB785">
        <f>AVERAGE(Table1[2018])</f>
        <v>503.42854409769393</v>
      </c>
      <c r="BC785">
        <f>AVERAGE(Table1[2019])</f>
        <v>80.269581043955952</v>
      </c>
      <c r="BD785">
        <f>AVERAGE(Table1[2020])</f>
        <v>36.131405252963894</v>
      </c>
      <c r="BE785">
        <f>AVERAGE(Table1[2021])</f>
        <v>16.324631728045333</v>
      </c>
      <c r="BF785">
        <f>AVERAGE(Table1[2022])</f>
        <v>17.285654135338358</v>
      </c>
    </row>
  </sheetData>
  <mergeCells count="2">
    <mergeCell ref="BJ1:BN1"/>
    <mergeCell ref="BJ2:BN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2017-10-29T15:56:04Z</dcterms:created>
  <dcterms:modified xsi:type="dcterms:W3CDTF">2024-06-20T19:08:29Z</dcterms:modified>
</cp:coreProperties>
</file>