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XLookup vs VLookup/"/>
    </mc:Choice>
  </mc:AlternateContent>
  <xr:revisionPtr revIDLastSave="54" documentId="8_{6AE66B31-DF71-46DC-A608-CA86A7130A55}" xr6:coauthVersionLast="47" xr6:coauthVersionMax="47" xr10:uidLastSave="{5F2F7D71-BCAC-44FC-9757-B1F477696974}"/>
  <bookViews>
    <workbookView xWindow="28680" yWindow="-120" windowWidth="29040" windowHeight="15840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2" l="1"/>
  <c r="K15" i="2" a="1"/>
  <c r="K15" i="2" s="1"/>
  <c r="K14" i="2"/>
  <c r="L45" i="4"/>
  <c r="J14" i="4"/>
  <c r="G9" i="4"/>
  <c r="L21" i="3" l="1"/>
  <c r="L22" i="3" s="1"/>
  <c r="J14" i="1"/>
  <c r="H19" i="1" s="1"/>
  <c r="H20" i="1" s="1"/>
  <c r="H22" i="1" s="1"/>
  <c r="G9" i="1"/>
  <c r="J19" i="2"/>
  <c r="L43" i="4"/>
  <c r="H19" i="4"/>
  <c r="L19" i="3"/>
  <c r="L20" i="3"/>
  <c r="L44" i="4" l="1"/>
  <c r="L46" i="4" s="1"/>
  <c r="J20" i="2"/>
  <c r="J22" i="2" s="1"/>
  <c r="H20" i="4"/>
  <c r="H2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<sst xmlns="http://schemas.openxmlformats.org/spreadsheetml/2006/main" count="161" uniqueCount="48">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</sst>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G9" sqref="G9"/>
    </sheetView>
  </sheetViews>
  <sheetFormatPr defaultColWidth="10.625" defaultRowHeight="15.75" x14ac:dyDescent="0.25"/>
  <cols>
    <col min="1" max="1" width="6.375" customWidth="1"/>
    <col min="2" max="2" width="29" bestFit="1" customWidth="1"/>
    <col min="3" max="3" width="19.5" bestFit="1" customWidth="1"/>
    <col min="4" max="4" width="20" bestFit="1" customWidth="1"/>
    <col min="5" max="5" width="17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.75" x14ac:dyDescent="0.3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.75" x14ac:dyDescent="0.3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3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.75" x14ac:dyDescent="0.3">
      <c r="B9" s="18" t="s">
        <v>25</v>
      </c>
      <c r="C9" s="20">
        <v>6</v>
      </c>
      <c r="D9" s="46">
        <v>33</v>
      </c>
      <c r="E9" s="22">
        <v>42780</v>
      </c>
      <c r="G9" s="59">
        <f>VLOOKUP(G6,B5:E13,4,FALSE)</f>
        <v>42765</v>
      </c>
      <c r="H9" s="32"/>
      <c r="I9" s="32"/>
      <c r="J9" s="33"/>
    </row>
    <row r="10" spans="1:15" ht="18.75" x14ac:dyDescent="0.3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8.75" x14ac:dyDescent="0.3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75" thickBot="1" x14ac:dyDescent="0.4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9.5" thickBot="1" x14ac:dyDescent="0.35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VLOOKUP(G6,B5:E13,2,FALSE)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7:10" x14ac:dyDescent="0.25">
      <c r="G17" s="31"/>
      <c r="H17" s="32"/>
      <c r="I17" s="44"/>
      <c r="J17" s="33"/>
    </row>
    <row r="18" spans="7:10" ht="21" x14ac:dyDescent="0.35">
      <c r="G18" s="38" t="s">
        <v>41</v>
      </c>
      <c r="H18" s="32"/>
      <c r="I18" s="44"/>
      <c r="J18" s="33"/>
    </row>
    <row r="19" spans="7:10" x14ac:dyDescent="0.25">
      <c r="G19" s="31" t="s">
        <v>42</v>
      </c>
      <c r="H19" s="44">
        <f>I14*J14</f>
        <v>360</v>
      </c>
      <c r="I19" s="32"/>
      <c r="J19" s="33"/>
    </row>
    <row r="20" spans="7:10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7:10" x14ac:dyDescent="0.25">
      <c r="G21" s="31" t="s">
        <v>44</v>
      </c>
      <c r="H21" s="54">
        <v>0.3</v>
      </c>
      <c r="I21" s="32"/>
      <c r="J21" s="33"/>
    </row>
    <row r="22" spans="7:10" x14ac:dyDescent="0.25">
      <c r="G22" s="56" t="s">
        <v>41</v>
      </c>
      <c r="H22" s="55">
        <f>H19-(H19*H21)+H20</f>
        <v>277.2</v>
      </c>
      <c r="I22" s="32"/>
      <c r="J22" s="33"/>
    </row>
    <row r="23" spans="7:10" ht="16.5" thickBot="1" x14ac:dyDescent="0.3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108" workbookViewId="0">
      <selection activeCell="D18" sqref="D18"/>
    </sheetView>
  </sheetViews>
  <sheetFormatPr defaultColWidth="10.625" defaultRowHeight="15.75" x14ac:dyDescent="0.25"/>
  <cols>
    <col min="1" max="1" width="4" customWidth="1"/>
    <col min="2" max="2" width="20.875" bestFit="1" customWidth="1"/>
    <col min="10" max="10" width="6" customWidth="1"/>
    <col min="11" max="11" width="23.625" customWidth="1"/>
    <col min="12" max="12" width="18.375" customWidth="1"/>
    <col min="13" max="13" width="10.625" customWidth="1"/>
    <col min="14" max="14" width="20.875" customWidth="1"/>
  </cols>
  <sheetData>
    <row r="1" spans="1:14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3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9.5" thickBot="1" x14ac:dyDescent="0.35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3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.75" x14ac:dyDescent="0.3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.75" x14ac:dyDescent="0.3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.1" customHeight="1" thickBot="1" x14ac:dyDescent="0.4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25">
      <c r="K9" s="57">
        <v>42765</v>
      </c>
      <c r="L9" s="32"/>
      <c r="M9" s="32"/>
      <c r="N9" s="33"/>
    </row>
    <row r="10" spans="1:14" x14ac:dyDescent="0.25">
      <c r="K10" s="31"/>
      <c r="L10" s="32"/>
      <c r="M10" s="32"/>
      <c r="N10" s="33"/>
    </row>
    <row r="11" spans="1:14" x14ac:dyDescent="0.25">
      <c r="K11" s="31"/>
      <c r="L11" s="32"/>
      <c r="M11" s="32"/>
      <c r="N11" s="33"/>
    </row>
    <row r="12" spans="1:14" ht="21.75" thickBot="1" x14ac:dyDescent="0.4">
      <c r="K12" s="38" t="s">
        <v>36</v>
      </c>
      <c r="L12" s="32"/>
      <c r="M12" s="32"/>
      <c r="N12" s="33"/>
    </row>
    <row r="13" spans="1:14" ht="16.5" thickBot="1" x14ac:dyDescent="0.3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25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25">
      <c r="K15" s="40"/>
      <c r="L15" s="39"/>
      <c r="M15" s="43"/>
      <c r="N15" s="41"/>
    </row>
    <row r="16" spans="1:14" x14ac:dyDescent="0.25">
      <c r="K16" s="40"/>
      <c r="L16" s="39"/>
      <c r="M16" s="43"/>
      <c r="N16" s="41"/>
    </row>
    <row r="17" spans="11:14" x14ac:dyDescent="0.25">
      <c r="K17" s="31"/>
      <c r="L17" s="32"/>
      <c r="M17" s="44"/>
      <c r="N17" s="33"/>
    </row>
    <row r="18" spans="11:14" ht="21" x14ac:dyDescent="0.35">
      <c r="K18" s="38" t="s">
        <v>41</v>
      </c>
      <c r="L18" s="32"/>
      <c r="M18" s="44"/>
      <c r="N18" s="33"/>
    </row>
    <row r="19" spans="11:14" x14ac:dyDescent="0.25">
      <c r="K19" s="31" t="s">
        <v>42</v>
      </c>
      <c r="L19" s="44">
        <f>M14*N14</f>
        <v>360</v>
      </c>
      <c r="M19" s="32"/>
      <c r="N19" s="33"/>
    </row>
    <row r="20" spans="11:14" x14ac:dyDescent="0.25">
      <c r="K20" s="31" t="s">
        <v>43</v>
      </c>
      <c r="L20" s="44">
        <f>L19*0.07</f>
        <v>25.200000000000003</v>
      </c>
      <c r="M20" s="32"/>
      <c r="N20" s="33"/>
    </row>
    <row r="21" spans="11:14" x14ac:dyDescent="0.25">
      <c r="K21" s="31" t="s">
        <v>44</v>
      </c>
      <c r="L21" s="61">
        <f>HLOOKUP(VLOOKUP(K6,VLOOKUP!B5:E13,3,FALSE),HLOOKUP!B5:I8,4)</f>
        <v>0.3</v>
      </c>
      <c r="M21" s="32"/>
      <c r="N21" s="33"/>
    </row>
    <row r="22" spans="11:14" x14ac:dyDescent="0.25">
      <c r="K22" s="56" t="s">
        <v>41</v>
      </c>
      <c r="L22" s="55">
        <f>L19-(L19*L21)+L20</f>
        <v>277.2</v>
      </c>
      <c r="M22" s="32"/>
      <c r="N22" s="33"/>
    </row>
    <row r="23" spans="11:14" ht="16.5" thickBot="1" x14ac:dyDescent="0.3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5" zoomScale="75" zoomScaleNormal="75" workbookViewId="0">
      <selection activeCell="L45" sqref="L45"/>
    </sheetView>
  </sheetViews>
  <sheetFormatPr defaultColWidth="10.625" defaultRowHeight="15.75" x14ac:dyDescent="0.25"/>
  <cols>
    <col min="1" max="1" width="6.375" customWidth="1"/>
    <col min="2" max="2" width="16.875" customWidth="1"/>
    <col min="3" max="3" width="19.5" bestFit="1" customWidth="1"/>
    <col min="4" max="4" width="20" bestFit="1" customWidth="1"/>
    <col min="5" max="5" width="30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.75" x14ac:dyDescent="0.3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.75" x14ac:dyDescent="0.3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3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.75" x14ac:dyDescent="0.3">
      <c r="B9" s="20">
        <v>6</v>
      </c>
      <c r="C9" s="46">
        <v>33</v>
      </c>
      <c r="D9" s="22">
        <v>42780</v>
      </c>
      <c r="E9" s="18" t="s">
        <v>25</v>
      </c>
      <c r="G9" s="59">
        <f>_xlfn.XLOOKUP(G6,E6:E13,D6:D13)</f>
        <v>42765</v>
      </c>
      <c r="H9" s="32"/>
      <c r="I9" s="32"/>
      <c r="J9" s="33"/>
    </row>
    <row r="10" spans="1:15" ht="18.75" x14ac:dyDescent="0.3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.75" x14ac:dyDescent="0.3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75" thickBot="1" x14ac:dyDescent="0.4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9.5" thickBot="1" x14ac:dyDescent="0.35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_xlfn.XLOOKUP(G6,E6:E13,B6:B13)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2:14" x14ac:dyDescent="0.25">
      <c r="G17" s="31"/>
      <c r="H17" s="32"/>
      <c r="I17" s="44"/>
      <c r="J17" s="33"/>
    </row>
    <row r="18" spans="2:14" ht="21" x14ac:dyDescent="0.35">
      <c r="G18" s="38" t="s">
        <v>41</v>
      </c>
      <c r="H18" s="32"/>
      <c r="I18" s="44"/>
      <c r="J18" s="33"/>
    </row>
    <row r="19" spans="2:14" x14ac:dyDescent="0.25">
      <c r="G19" s="31" t="s">
        <v>42</v>
      </c>
      <c r="H19" s="44">
        <f>I14*J14</f>
        <v>360</v>
      </c>
      <c r="I19" s="32"/>
      <c r="J19" s="33"/>
    </row>
    <row r="20" spans="2:14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2:14" x14ac:dyDescent="0.25">
      <c r="G21" s="31" t="s">
        <v>44</v>
      </c>
      <c r="H21" s="54">
        <v>0.3</v>
      </c>
      <c r="I21" s="32"/>
      <c r="J21" s="33"/>
    </row>
    <row r="22" spans="2:14" x14ac:dyDescent="0.25">
      <c r="G22" s="56" t="s">
        <v>41</v>
      </c>
      <c r="H22" s="55">
        <f>H19-(H19*H21)+H20</f>
        <v>277.2</v>
      </c>
      <c r="I22" s="32"/>
      <c r="J22" s="33"/>
    </row>
    <row r="23" spans="2:14" ht="16.5" thickBot="1" x14ac:dyDescent="0.3">
      <c r="G23" s="34"/>
      <c r="H23" s="35"/>
      <c r="I23" s="35"/>
      <c r="J23" s="36"/>
    </row>
    <row r="27" spans="2:14" ht="21" x14ac:dyDescent="0.3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9.5" thickBot="1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3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.75" x14ac:dyDescent="0.3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.75" x14ac:dyDescent="0.3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75" thickBot="1" x14ac:dyDescent="0.4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25">
      <c r="K33" s="57">
        <v>42765</v>
      </c>
      <c r="L33" s="32"/>
      <c r="M33" s="32"/>
      <c r="N33" s="33"/>
    </row>
    <row r="34" spans="11:14" x14ac:dyDescent="0.25">
      <c r="K34" s="31"/>
      <c r="L34" s="32"/>
      <c r="M34" s="32"/>
      <c r="N34" s="33"/>
    </row>
    <row r="35" spans="11:14" x14ac:dyDescent="0.25">
      <c r="K35" s="31"/>
      <c r="L35" s="32"/>
      <c r="M35" s="32"/>
      <c r="N35" s="33"/>
    </row>
    <row r="36" spans="11:14" ht="21.75" thickBot="1" x14ac:dyDescent="0.4">
      <c r="K36" s="38" t="s">
        <v>36</v>
      </c>
      <c r="L36" s="32"/>
      <c r="M36" s="32"/>
      <c r="N36" s="33"/>
    </row>
    <row r="37" spans="11:14" ht="16.5" thickBot="1" x14ac:dyDescent="0.3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25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25">
      <c r="K39" s="40"/>
      <c r="L39" s="39"/>
      <c r="M39" s="43"/>
      <c r="N39" s="41"/>
    </row>
    <row r="40" spans="11:14" x14ac:dyDescent="0.25">
      <c r="K40" s="40"/>
      <c r="L40" s="39"/>
      <c r="M40" s="43"/>
      <c r="N40" s="41"/>
    </row>
    <row r="41" spans="11:14" x14ac:dyDescent="0.25">
      <c r="K41" s="31"/>
      <c r="L41" s="32"/>
      <c r="M41" s="44"/>
      <c r="N41" s="33"/>
    </row>
    <row r="42" spans="11:14" ht="21" x14ac:dyDescent="0.35">
      <c r="K42" s="38" t="s">
        <v>41</v>
      </c>
      <c r="L42" s="32"/>
      <c r="M42" s="44"/>
      <c r="N42" s="33"/>
    </row>
    <row r="43" spans="11:14" x14ac:dyDescent="0.25">
      <c r="K43" s="31" t="s">
        <v>42</v>
      </c>
      <c r="L43" s="44">
        <f>M38*N38</f>
        <v>360</v>
      </c>
      <c r="M43" s="32"/>
      <c r="N43" s="33"/>
    </row>
    <row r="44" spans="11:14" x14ac:dyDescent="0.25">
      <c r="K44" s="31" t="s">
        <v>43</v>
      </c>
      <c r="L44" s="44">
        <f>L43*0.07</f>
        <v>25.200000000000003</v>
      </c>
      <c r="M44" s="32"/>
      <c r="N44" s="33"/>
    </row>
    <row r="45" spans="11:14" x14ac:dyDescent="0.25">
      <c r="K45" s="31" t="s">
        <v>44</v>
      </c>
      <c r="L45" s="61">
        <f>_xlfn.XLOOKUP(_xlfn.XLOOKUP(K30,E6:E13,C6:C13),C29:I29,C32:I32,,-1)</f>
        <v>0.3</v>
      </c>
      <c r="M45" s="32"/>
      <c r="N45" s="33"/>
    </row>
    <row r="46" spans="11:14" x14ac:dyDescent="0.25">
      <c r="K46" s="56" t="s">
        <v>41</v>
      </c>
      <c r="L46" s="55">
        <f>L43-(L43*L45)+L44</f>
        <v>277.2</v>
      </c>
      <c r="M46" s="32"/>
      <c r="N46" s="33"/>
    </row>
    <row r="47" spans="11:14" ht="16.5" thickBot="1" x14ac:dyDescent="0.3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zoomScale="110" workbookViewId="0">
      <selection activeCell="K17" sqref="K17"/>
    </sheetView>
  </sheetViews>
  <sheetFormatPr defaultColWidth="10.625" defaultRowHeight="15.75" x14ac:dyDescent="0.25"/>
  <cols>
    <col min="1" max="1" width="4.5" customWidth="1"/>
    <col min="2" max="2" width="5.5" customWidth="1"/>
    <col min="3" max="3" width="12.625" bestFit="1" customWidth="1"/>
    <col min="4" max="4" width="12.625" customWidth="1"/>
    <col min="5" max="5" width="10.125" customWidth="1"/>
    <col min="6" max="6" width="10.625" bestFit="1" customWidth="1"/>
    <col min="9" max="9" width="19.375" bestFit="1" customWidth="1"/>
    <col min="10" max="10" width="11.875" bestFit="1" customWidth="1"/>
    <col min="11" max="11" width="11.5" customWidth="1"/>
    <col min="12" max="12" width="19.625" customWidth="1"/>
  </cols>
  <sheetData>
    <row r="1" spans="1:12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3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6.5" thickBot="1" x14ac:dyDescent="0.3"/>
    <row r="5" spans="1:12" ht="21" x14ac:dyDescent="0.3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8.75" x14ac:dyDescent="0.3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8.75" x14ac:dyDescent="0.3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3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8.75" x14ac:dyDescent="0.3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8.75" x14ac:dyDescent="0.3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8.75" x14ac:dyDescent="0.3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1.75" thickBot="1" x14ac:dyDescent="0.4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19.5" thickBot="1" x14ac:dyDescent="0.35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.75" x14ac:dyDescent="0.3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>
        <f>INDEX(C6:G16,MATCH(J14,C6:C16,0),MATCH(I14,C6:G6,0))</f>
        <v>18</v>
      </c>
      <c r="L14" s="58">
        <v>20</v>
      </c>
    </row>
    <row r="15" spans="1:12" ht="18.75" x14ac:dyDescent="0.3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 cm="1">
        <f t="array" ref="K15">_xlfn.XLOOKUP(J15,C7:C16,_xlfn.XLOOKUP(I15,D6:G6,D7:G16,,0),,0)</f>
        <v>18</v>
      </c>
      <c r="L15" s="41"/>
    </row>
    <row r="16" spans="1:12" ht="18.75" x14ac:dyDescent="0.3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>
        <f>INDEX(C6:G16,MATCH(J16,C6:C16,0),MATCH(I16,C6:G6,0))</f>
        <v>28</v>
      </c>
      <c r="L16" s="41"/>
    </row>
    <row r="17" spans="9:12" x14ac:dyDescent="0.25">
      <c r="I17" s="31"/>
      <c r="J17" s="32"/>
      <c r="K17" s="44"/>
      <c r="L17" s="33"/>
    </row>
    <row r="18" spans="9:12" ht="21" x14ac:dyDescent="0.35">
      <c r="I18" s="38" t="s">
        <v>41</v>
      </c>
      <c r="J18" s="32"/>
      <c r="K18" s="44"/>
      <c r="L18" s="33"/>
    </row>
    <row r="19" spans="9:12" x14ac:dyDescent="0.25">
      <c r="I19" s="31" t="s">
        <v>42</v>
      </c>
      <c r="J19" s="44">
        <f>K14*L14</f>
        <v>360</v>
      </c>
      <c r="K19" s="32"/>
      <c r="L19" s="33"/>
    </row>
    <row r="20" spans="9:12" x14ac:dyDescent="0.25">
      <c r="I20" s="31" t="s">
        <v>43</v>
      </c>
      <c r="J20" s="44">
        <f>J19*0.07</f>
        <v>25.200000000000003</v>
      </c>
      <c r="K20" s="32"/>
      <c r="L20" s="33"/>
    </row>
    <row r="21" spans="9:12" x14ac:dyDescent="0.25">
      <c r="I21" s="31" t="s">
        <v>44</v>
      </c>
      <c r="J21" s="54">
        <v>0.3</v>
      </c>
      <c r="K21" s="32"/>
      <c r="L21" s="33"/>
    </row>
    <row r="22" spans="9:12" x14ac:dyDescent="0.25">
      <c r="I22" s="56" t="s">
        <v>41</v>
      </c>
      <c r="J22" s="55">
        <f>J19-(J19*J21)+J20</f>
        <v>277.2</v>
      </c>
      <c r="K22" s="32"/>
      <c r="L22" s="33"/>
    </row>
    <row r="23" spans="9:12" ht="16.5" thickBot="1" x14ac:dyDescent="0.3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Tao He</cp:lastModifiedBy>
  <dcterms:created xsi:type="dcterms:W3CDTF">2016-12-21T20:53:08Z</dcterms:created>
  <dcterms:modified xsi:type="dcterms:W3CDTF">2024-06-07T17:55:30Z</dcterms:modified>
  <cp:category/>
</cp:coreProperties>
</file>