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525" activeTab="1"/>
  </bookViews>
  <sheets>
    <sheet name="origin" sheetId="1" r:id="rId1"/>
    <sheet name="pivoted!" sheetId="2" r:id="rId2"/>
  </sheets>
  <definedNames>
    <definedName name="测试另一个sheet">'pivoted!'!#REF!</definedName>
    <definedName name="计算机成绩">origin!$E$3:$E$12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<sst xmlns="http://schemas.openxmlformats.org/spreadsheetml/2006/main" count="56" uniqueCount="40">
  <si>
    <t>Scores</t>
  </si>
  <si>
    <t>Number</t>
  </si>
  <si>
    <t>Name</t>
  </si>
  <si>
    <t>Birthday</t>
  </si>
  <si>
    <t>Course</t>
  </si>
  <si>
    <t>Computer</t>
  </si>
  <si>
    <t>English</t>
  </si>
  <si>
    <t>Math</t>
  </si>
  <si>
    <t>Total</t>
  </si>
  <si>
    <t>Avg</t>
  </si>
  <si>
    <t>Ranking</t>
  </si>
  <si>
    <t>Grade</t>
  </si>
  <si>
    <t>0126001</t>
  </si>
  <si>
    <t>Jane</t>
  </si>
  <si>
    <t>Financial</t>
  </si>
  <si>
    <t>0126002</t>
  </si>
  <si>
    <t>Perter</t>
  </si>
  <si>
    <t>0126003</t>
  </si>
  <si>
    <t>Jack</t>
  </si>
  <si>
    <t>0126004</t>
  </si>
  <si>
    <t>Tome</t>
  </si>
  <si>
    <t>Law</t>
  </si>
  <si>
    <t>0126005</t>
  </si>
  <si>
    <t>Lili</t>
  </si>
  <si>
    <t>0126006</t>
  </si>
  <si>
    <t>Michelle</t>
  </si>
  <si>
    <t>0126007</t>
  </si>
  <si>
    <t>Alice</t>
  </si>
  <si>
    <t>0126008</t>
  </si>
  <si>
    <t>Smith</t>
  </si>
  <si>
    <t>Political</t>
  </si>
  <si>
    <t>0126009</t>
  </si>
  <si>
    <t>Ellen</t>
  </si>
  <si>
    <t>0126010</t>
  </si>
  <si>
    <t>Tina</t>
  </si>
  <si>
    <t>High</t>
  </si>
  <si>
    <t>Low</t>
  </si>
  <si>
    <t>Students</t>
  </si>
  <si>
    <t>Passed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</si>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</sst>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4">
    <font>
      <sz val="11"/>
      <color theme="1"/>
      <name val="宋体"/>
      <charset val="134"/>
      <scheme val="minor"/>
    </font>
    <font>
      <b/>
      <sz val="18"/>
      <color indexed="8"/>
      <name val="华文仿宋"/>
      <charset val="134"/>
    </font>
    <font>
      <b/>
      <sz val="12"/>
      <color rgb="FF00B05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 style="thin">
        <color indexed="12"/>
      </bottom>
      <diagonal/>
    </border>
    <border>
      <left/>
      <right/>
      <top style="thick">
        <color indexed="12"/>
      </top>
      <bottom style="thin">
        <color indexed="12"/>
      </bottom>
      <diagonal/>
    </border>
    <border>
      <left/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28" applyNumberFormat="0" applyAlignment="0" applyProtection="0">
      <alignment vertical="center"/>
    </xf>
    <xf numFmtId="0" fontId="14" fillId="5" borderId="29" applyNumberFormat="0" applyAlignment="0" applyProtection="0">
      <alignment vertical="center"/>
    </xf>
    <xf numFmtId="0" fontId="15" fillId="5" borderId="28" applyNumberFormat="0" applyAlignment="0" applyProtection="0">
      <alignment vertical="center"/>
    </xf>
    <xf numFmtId="0" fontId="16" fillId="6" borderId="30" applyNumberFormat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17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2" borderId="17" xfId="0" applyFill="1" applyBorder="1"/>
    <xf numFmtId="0" fontId="0" fillId="2" borderId="18" xfId="0" applyFill="1" applyBorder="1"/>
    <xf numFmtId="0" fontId="0" fillId="0" borderId="7" xfId="0" applyBorder="1"/>
    <xf numFmtId="14" fontId="0" fillId="0" borderId="8" xfId="0" applyNumberFormat="1" applyBorder="1"/>
    <xf numFmtId="176" fontId="0" fillId="0" borderId="8" xfId="0" applyNumberForma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19" xfId="0" applyBorder="1"/>
    <xf numFmtId="0" fontId="0" fillId="0" borderId="13" xfId="0" applyBorder="1"/>
    <xf numFmtId="14" fontId="0" fillId="0" borderId="13" xfId="0" applyNumberFormat="1" applyBorder="1"/>
    <xf numFmtId="176" fontId="2" fillId="0" borderId="13" xfId="0" applyNumberFormat="1" applyFont="1" applyBorder="1" applyAlignment="1">
      <alignment horizontal="center" vertical="center"/>
    </xf>
    <xf numFmtId="176" fontId="0" fillId="0" borderId="13" xfId="0" applyNumberFormat="1" applyBorder="1"/>
    <xf numFmtId="0" fontId="0" fillId="0" borderId="20" xfId="0" applyBorder="1"/>
    <xf numFmtId="0" fontId="0" fillId="2" borderId="21" xfId="0" applyFill="1" applyBorder="1"/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/>
    <xf numFmtId="0" fontId="3" fillId="0" borderId="8" xfId="0" applyFont="1" applyBorder="1"/>
    <xf numFmtId="0" fontId="0" fillId="0" borderId="24" xfId="0" applyBorder="1"/>
    <xf numFmtId="0" fontId="0" fillId="0" borderId="7" xfId="0" applyBorder="1" quotePrefix="1"/>
    <xf numFmtId="0" fontId="0" fillId="0" borderId="19" xfId="0" applyBorder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border>
        <left/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4" formatCode="yyyy/m/d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alignment horizontal="center" vertical="center"/>
      <border>
        <left style="thin">
          <color indexed="12"/>
        </left>
        <right/>
        <top style="thin">
          <color indexed="12"/>
        </top>
        <bottom style="thin">
          <color indexed="12"/>
        </bottom>
      </border>
    </dxf>
    <dxf>
      <font>
        <b val="1"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2:K12" totalsRowShown="0">
  <autoFilter ref="A2:K12"/>
  <tableColumns count="11">
    <tableColumn id="1" name="Number" dataDxfId="0"/>
    <tableColumn id="2" name="Name" dataDxfId="1"/>
    <tableColumn id="3" name="Birthday" dataDxfId="2"/>
    <tableColumn id="4" name="Course" dataDxfId="3"/>
    <tableColumn id="5" name="Computer" dataDxfId="4"/>
    <tableColumn id="6" name="English" dataDxfId="5"/>
    <tableColumn id="7" name="Math" dataDxfId="6"/>
    <tableColumn id="8" name="Total" dataDxfId="7"/>
    <tableColumn id="9" name="Avg" dataDxfId="8"/>
    <tableColumn id="10" name="Ranking" dataDxfId="9"/>
    <tableColumn id="11" name="Grade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A14" sqref="A14:D17"/>
    </sheetView>
  </sheetViews>
  <sheetFormatPr defaultColWidth="9" defaultRowHeight="13.5"/>
  <cols>
    <col min="1" max="1" width="15" customWidth="1"/>
    <col min="2" max="2" width="10" customWidth="1"/>
    <col min="3" max="3" width="12" customWidth="1"/>
    <col min="4" max="4" width="30" customWidth="1"/>
    <col min="5" max="5" width="12" customWidth="1"/>
    <col min="6" max="7" width="11.0916666666667" customWidth="1"/>
    <col min="9" max="9" width="9" customWidth="1"/>
  </cols>
  <sheetData>
    <row r="1" ht="23.25" spans="1:1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ht="14.25" spans="1:11">
      <c r="A2" s="18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31" t="s">
        <v>11</v>
      </c>
    </row>
    <row r="3" spans="1:11">
      <c r="A3" s="38" t="s">
        <v>12</v>
      </c>
      <c r="B3" s="9" t="s">
        <v>13</v>
      </c>
      <c r="C3" s="21">
        <v>34466</v>
      </c>
      <c r="D3" s="9" t="s">
        <v>14</v>
      </c>
      <c r="E3" s="22">
        <v>90</v>
      </c>
      <c r="F3" s="22">
        <v>85</v>
      </c>
      <c r="G3" s="22">
        <v>86</v>
      </c>
      <c r="H3" s="8">
        <f t="shared" ref="H3:H12" si="0">SUM(E3:G3)</f>
        <v>261</v>
      </c>
      <c r="I3" s="8">
        <f>AVERAGE(E3:G3)</f>
        <v>87</v>
      </c>
      <c r="J3" s="32">
        <f>RANK(I3,$I$3:$I$12,0)</f>
        <v>2</v>
      </c>
      <c r="K3" s="33" t="str">
        <f>IF(I3&gt;=60,"pass","fail")</f>
        <v>pass</v>
      </c>
    </row>
    <row r="4" ht="14.25" spans="1:11">
      <c r="A4" s="38" t="s">
        <v>15</v>
      </c>
      <c r="B4" s="9" t="s">
        <v>16</v>
      </c>
      <c r="C4" s="21">
        <v>34011</v>
      </c>
      <c r="D4" s="9" t="s">
        <v>14</v>
      </c>
      <c r="E4" s="23">
        <v>91</v>
      </c>
      <c r="F4" s="22">
        <v>82</v>
      </c>
      <c r="G4" s="22">
        <v>83</v>
      </c>
      <c r="H4" s="8">
        <f t="shared" si="0"/>
        <v>256</v>
      </c>
      <c r="I4" s="8">
        <f t="shared" ref="I4:I12" si="1">AVERAGE(E4:G4)</f>
        <v>85.3333333333333</v>
      </c>
      <c r="J4" s="32">
        <f t="shared" ref="J4:J12" si="2">RANK(I4,$I$3:$I$12,0)</f>
        <v>3</v>
      </c>
      <c r="K4" s="33" t="str">
        <f t="shared" ref="K4:K12" si="3">IF(I4&gt;=60,"pass","fail")</f>
        <v>pass</v>
      </c>
    </row>
    <row r="5" spans="1:11">
      <c r="A5" s="38" t="s">
        <v>17</v>
      </c>
      <c r="B5" s="9" t="s">
        <v>18</v>
      </c>
      <c r="C5" s="21">
        <v>34127</v>
      </c>
      <c r="D5" s="9" t="s">
        <v>14</v>
      </c>
      <c r="E5" s="22">
        <v>74</v>
      </c>
      <c r="F5" s="22">
        <v>86</v>
      </c>
      <c r="G5" s="22">
        <v>77</v>
      </c>
      <c r="H5" s="8">
        <f t="shared" si="0"/>
        <v>237</v>
      </c>
      <c r="I5" s="8">
        <f t="shared" si="1"/>
        <v>79</v>
      </c>
      <c r="J5" s="32">
        <f t="shared" si="2"/>
        <v>6</v>
      </c>
      <c r="K5" s="33" t="str">
        <f t="shared" si="3"/>
        <v>pass</v>
      </c>
    </row>
    <row r="6" ht="48" customHeight="1" spans="1:11">
      <c r="A6" s="38" t="s">
        <v>19</v>
      </c>
      <c r="B6" s="24" t="s">
        <v>20</v>
      </c>
      <c r="C6" s="21">
        <v>34572</v>
      </c>
      <c r="D6" s="9" t="s">
        <v>21</v>
      </c>
      <c r="E6" s="22">
        <v>80</v>
      </c>
      <c r="F6" s="22">
        <v>52</v>
      </c>
      <c r="G6" s="23">
        <v>88</v>
      </c>
      <c r="H6" s="8">
        <f t="shared" si="0"/>
        <v>220</v>
      </c>
      <c r="I6" s="8">
        <f t="shared" si="1"/>
        <v>73.3333333333333</v>
      </c>
      <c r="J6" s="32">
        <f t="shared" si="2"/>
        <v>8</v>
      </c>
      <c r="K6" s="33" t="str">
        <f t="shared" si="3"/>
        <v>pass</v>
      </c>
    </row>
    <row r="7" spans="1:11">
      <c r="A7" s="38" t="s">
        <v>22</v>
      </c>
      <c r="B7" s="9" t="s">
        <v>23</v>
      </c>
      <c r="C7" s="21">
        <v>34305</v>
      </c>
      <c r="D7" s="9" t="s">
        <v>21</v>
      </c>
      <c r="E7" s="22">
        <v>78</v>
      </c>
      <c r="F7" s="22">
        <v>68</v>
      </c>
      <c r="G7" s="22">
        <v>86</v>
      </c>
      <c r="H7" s="8">
        <f t="shared" si="0"/>
        <v>232</v>
      </c>
      <c r="I7" s="8">
        <f t="shared" si="1"/>
        <v>77.3333333333333</v>
      </c>
      <c r="J7" s="32">
        <f t="shared" si="2"/>
        <v>7</v>
      </c>
      <c r="K7" s="33" t="str">
        <f t="shared" si="3"/>
        <v>pass</v>
      </c>
    </row>
    <row r="8" spans="1:11">
      <c r="A8" s="38" t="s">
        <v>24</v>
      </c>
      <c r="B8" s="9" t="s">
        <v>25</v>
      </c>
      <c r="C8" s="21">
        <v>34289</v>
      </c>
      <c r="D8" s="9" t="s">
        <v>21</v>
      </c>
      <c r="E8" s="22">
        <v>67</v>
      </c>
      <c r="F8" s="22">
        <v>65</v>
      </c>
      <c r="G8" s="22">
        <v>44</v>
      </c>
      <c r="H8" s="8">
        <f t="shared" si="0"/>
        <v>176</v>
      </c>
      <c r="I8" s="8">
        <f t="shared" si="1"/>
        <v>58.6666666666667</v>
      </c>
      <c r="J8" s="32">
        <f t="shared" si="2"/>
        <v>9</v>
      </c>
      <c r="K8" s="33" t="str">
        <f t="shared" si="3"/>
        <v>fail</v>
      </c>
    </row>
    <row r="9" spans="1:11">
      <c r="A9" s="38" t="s">
        <v>26</v>
      </c>
      <c r="B9" s="9" t="s">
        <v>27</v>
      </c>
      <c r="C9" s="21">
        <v>34347</v>
      </c>
      <c r="D9" s="9" t="s">
        <v>21</v>
      </c>
      <c r="E9" s="22">
        <v>82</v>
      </c>
      <c r="F9" s="22">
        <v>83</v>
      </c>
      <c r="G9" s="22">
        <v>81</v>
      </c>
      <c r="H9" s="8">
        <f t="shared" si="0"/>
        <v>246</v>
      </c>
      <c r="I9" s="8">
        <f t="shared" si="1"/>
        <v>82</v>
      </c>
      <c r="J9" s="32">
        <f t="shared" si="2"/>
        <v>4</v>
      </c>
      <c r="K9" s="33" t="str">
        <f t="shared" si="3"/>
        <v>pass</v>
      </c>
    </row>
    <row r="10" spans="1:11">
      <c r="A10" s="38" t="s">
        <v>28</v>
      </c>
      <c r="B10" s="9" t="s">
        <v>29</v>
      </c>
      <c r="C10" s="21">
        <v>34372</v>
      </c>
      <c r="D10" s="9" t="s">
        <v>30</v>
      </c>
      <c r="E10" s="22">
        <v>56</v>
      </c>
      <c r="F10" s="22">
        <v>42</v>
      </c>
      <c r="G10" s="22">
        <v>66</v>
      </c>
      <c r="H10" s="8">
        <f t="shared" si="0"/>
        <v>164</v>
      </c>
      <c r="I10" s="8">
        <f t="shared" si="1"/>
        <v>54.6666666666667</v>
      </c>
      <c r="J10" s="32">
        <f t="shared" si="2"/>
        <v>10</v>
      </c>
      <c r="K10" s="33" t="str">
        <f t="shared" si="3"/>
        <v>fail</v>
      </c>
    </row>
    <row r="11" spans="1:11">
      <c r="A11" s="38" t="s">
        <v>31</v>
      </c>
      <c r="B11" s="9" t="s">
        <v>32</v>
      </c>
      <c r="C11" s="21">
        <v>34460</v>
      </c>
      <c r="D11" s="9" t="s">
        <v>30</v>
      </c>
      <c r="E11" s="22">
        <v>69</v>
      </c>
      <c r="F11" s="22">
        <v>87</v>
      </c>
      <c r="G11" s="22">
        <v>85</v>
      </c>
      <c r="H11" s="8">
        <f t="shared" si="0"/>
        <v>241</v>
      </c>
      <c r="I11" s="8">
        <f t="shared" si="1"/>
        <v>80.3333333333333</v>
      </c>
      <c r="J11" s="32">
        <f t="shared" si="2"/>
        <v>5</v>
      </c>
      <c r="K11" s="33" t="str">
        <f t="shared" si="3"/>
        <v>pass</v>
      </c>
    </row>
    <row r="12" ht="14.25" spans="1:11">
      <c r="A12" s="39" t="s">
        <v>33</v>
      </c>
      <c r="B12" s="26" t="s">
        <v>34</v>
      </c>
      <c r="C12" s="27">
        <v>34250</v>
      </c>
      <c r="D12" s="9" t="s">
        <v>30</v>
      </c>
      <c r="E12" s="14">
        <v>81</v>
      </c>
      <c r="F12" s="28">
        <v>95</v>
      </c>
      <c r="G12" s="28">
        <v>88</v>
      </c>
      <c r="H12" s="29">
        <f t="shared" si="0"/>
        <v>264</v>
      </c>
      <c r="I12" s="29">
        <f t="shared" si="1"/>
        <v>88</v>
      </c>
      <c r="J12" s="34">
        <f t="shared" si="2"/>
        <v>1</v>
      </c>
      <c r="K12" s="33" t="str">
        <f t="shared" si="3"/>
        <v>pass</v>
      </c>
    </row>
    <row r="13" spans="1:11">
      <c r="A13" s="30"/>
      <c r="B13" s="9"/>
      <c r="C13" s="9"/>
      <c r="D13" s="9"/>
      <c r="E13" s="9"/>
      <c r="F13" s="9"/>
      <c r="G13" s="9"/>
      <c r="H13" s="9"/>
      <c r="I13" s="9"/>
      <c r="J13" s="9"/>
      <c r="K13" s="35"/>
    </row>
    <row r="14" spans="1:11">
      <c r="A14" s="5" t="s">
        <v>35</v>
      </c>
      <c r="B14" s="6"/>
      <c r="C14" s="6"/>
      <c r="D14" s="7"/>
      <c r="E14" s="8">
        <f>MAX(计算机成绩)</f>
        <v>91</v>
      </c>
      <c r="F14" s="8">
        <f>MAX(F3:F12)</f>
        <v>95</v>
      </c>
      <c r="G14" s="8">
        <f>MAX(G3:G12)</f>
        <v>88</v>
      </c>
      <c r="H14" s="14">
        <f>SUM(H3:H12)</f>
        <v>2297</v>
      </c>
      <c r="I14" s="14">
        <f>SUM(I3:I12)</f>
        <v>765.666666666667</v>
      </c>
      <c r="J14" s="36">
        <f>ATAN2(H8,I12)</f>
        <v>0.463647609000806</v>
      </c>
      <c r="K14" s="35"/>
    </row>
    <row r="15" spans="1:11">
      <c r="A15" s="5" t="s">
        <v>36</v>
      </c>
      <c r="B15" s="6"/>
      <c r="C15" s="6"/>
      <c r="D15" s="7"/>
      <c r="E15" s="8">
        <f>MIN(计算机成绩)</f>
        <v>56</v>
      </c>
      <c r="F15" s="8">
        <f>MIN(F3:F12)</f>
        <v>42</v>
      </c>
      <c r="G15" s="8">
        <f>MIN(G3:G12)</f>
        <v>44</v>
      </c>
      <c r="H15" s="15"/>
      <c r="I15" s="15"/>
      <c r="J15" s="9"/>
      <c r="K15" s="35"/>
    </row>
    <row r="16" spans="1:11">
      <c r="A16" s="5" t="s">
        <v>37</v>
      </c>
      <c r="B16" s="6"/>
      <c r="C16" s="6"/>
      <c r="D16" s="7"/>
      <c r="E16" s="9">
        <f>COUNT(E3:E12)</f>
        <v>10</v>
      </c>
      <c r="F16" s="9">
        <f>COUNT(F3:F12)</f>
        <v>10</v>
      </c>
      <c r="G16" s="9">
        <f>COUNT(G3:G12)</f>
        <v>10</v>
      </c>
      <c r="H16" s="15"/>
      <c r="I16" s="15"/>
      <c r="J16" s="9"/>
      <c r="K16" s="35"/>
    </row>
    <row r="17" spans="1:11">
      <c r="A17" s="10" t="s">
        <v>38</v>
      </c>
      <c r="B17" s="11"/>
      <c r="C17" s="11"/>
      <c r="D17" s="12"/>
      <c r="E17" s="13">
        <f>COUNTIF(计算机成绩,"&gt;=60")</f>
        <v>9</v>
      </c>
      <c r="F17" s="13">
        <f>COUNTIF(F3:F12,"&gt;=60")</f>
        <v>8</v>
      </c>
      <c r="G17" s="13">
        <f>COUNTIF(G3:G12,"&gt;=60")</f>
        <v>9</v>
      </c>
      <c r="H17" s="16"/>
      <c r="I17" s="16"/>
      <c r="J17" s="13"/>
      <c r="K17" s="37"/>
    </row>
    <row r="18" ht="14.25"/>
  </sheetData>
  <mergeCells count="7">
    <mergeCell ref="A1:K1"/>
    <mergeCell ref="A14:D14"/>
    <mergeCell ref="A15:D15"/>
    <mergeCell ref="A16:D16"/>
    <mergeCell ref="A17:D17"/>
    <mergeCell ref="H14:H17"/>
    <mergeCell ref="I14:I17"/>
  </mergeCells>
  <conditionalFormatting sqref="E3:G12">
    <cfRule type="cellIs" dxfId="11" priority="1" stopIfTrue="1" operator="lessThan">
      <formula>60</formula>
    </cfRule>
  </conditionalFormatting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J12"/>
  <sheetViews>
    <sheetView tabSelected="1" workbookViewId="0">
      <selection activeCell="J8" sqref="J8:J11"/>
    </sheetView>
  </sheetViews>
  <sheetFormatPr defaultColWidth="9" defaultRowHeight="13.5"/>
  <cols>
    <col min="3" max="3" width="11.3666666666667" customWidth="1"/>
  </cols>
  <sheetData>
    <row r="6" ht="14.25"/>
    <row r="7" ht="14.25" spans="2:10">
      <c r="B7" s="1" t="s">
        <v>39</v>
      </c>
      <c r="C7" s="2"/>
      <c r="D7" s="2"/>
      <c r="E7" s="3"/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</row>
    <row r="8" spans="2:10">
      <c r="B8" s="5" t="s">
        <v>35</v>
      </c>
      <c r="C8" s="6"/>
      <c r="D8" s="6"/>
      <c r="E8" s="7"/>
      <c r="F8" s="8">
        <f>MAX(计算机成绩)</f>
        <v>91</v>
      </c>
      <c r="G8" s="8">
        <f>MAX(origin!F3:F12)</f>
        <v>95</v>
      </c>
      <c r="H8" s="8">
        <f>MAX(origin!G3:G12)</f>
        <v>88</v>
      </c>
      <c r="I8" s="14">
        <f>SUM(origin!H3:H12)</f>
        <v>2297</v>
      </c>
      <c r="J8" s="14">
        <f>SUM(origin!H3:H12)</f>
        <v>2297</v>
      </c>
    </row>
    <row r="9" spans="2:10">
      <c r="B9" s="5" t="s">
        <v>36</v>
      </c>
      <c r="C9" s="6"/>
      <c r="D9" s="6"/>
      <c r="E9" s="7"/>
      <c r="F9" s="8">
        <f>MIN(计算机成绩)</f>
        <v>56</v>
      </c>
      <c r="G9" s="8">
        <f>MIN(origin!F3:F12)</f>
        <v>42</v>
      </c>
      <c r="H9" s="8">
        <f>MIN(origin!G3:G12)</f>
        <v>44</v>
      </c>
      <c r="I9" s="15"/>
      <c r="J9" s="15"/>
    </row>
    <row r="10" spans="2:10">
      <c r="B10" s="5" t="s">
        <v>37</v>
      </c>
      <c r="C10" s="6"/>
      <c r="D10" s="6"/>
      <c r="E10" s="7"/>
      <c r="F10" s="9">
        <f>COUNT(计算机成绩)</f>
        <v>10</v>
      </c>
      <c r="G10" s="9">
        <f>COUNT(origin!F3:F12)</f>
        <v>10</v>
      </c>
      <c r="H10" s="9">
        <f>COUNT(origin!G3:G12)</f>
        <v>10</v>
      </c>
      <c r="I10" s="15"/>
      <c r="J10" s="15"/>
    </row>
    <row r="11" ht="14.25" spans="2:10">
      <c r="B11" s="10" t="s">
        <v>38</v>
      </c>
      <c r="C11" s="11"/>
      <c r="D11" s="11"/>
      <c r="E11" s="12"/>
      <c r="F11" s="13">
        <f>COUNTIF(计算机成绩,"&gt;=60")</f>
        <v>9</v>
      </c>
      <c r="G11" s="13">
        <f>COUNTIF((origin!F3:F12),"&gt;=60")</f>
        <v>8</v>
      </c>
      <c r="H11" s="13">
        <f>COUNTIF((origin!G3:G12),"&gt;=60")</f>
        <v>9</v>
      </c>
      <c r="I11" s="16"/>
      <c r="J11" s="16"/>
    </row>
    <row r="12" ht="14.25"/>
  </sheetData>
  <mergeCells count="7">
    <mergeCell ref="B7:E7"/>
    <mergeCell ref="B8:E8"/>
    <mergeCell ref="B9:E9"/>
    <mergeCell ref="B10:E10"/>
    <mergeCell ref="B11:E11"/>
    <mergeCell ref="I8:I11"/>
    <mergeCell ref="J8:J1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</vt:lpstr>
      <vt:lpstr>pivoted!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vboxuser</cp:lastModifiedBy>
  <dcterms:created xsi:type="dcterms:W3CDTF">2023-12-22T05:40:00Z</dcterms:created>
  <dcterms:modified xsi:type="dcterms:W3CDTF">2024-03-05T02:44:16Z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052E680CE742477F812C78002E995FF5_12</vt:lpwstr>
  </property>
  <property fmtid="{D5CDD505-2E9C-101B-9397-08002B2CF9AE}" pid="3" name="KSOProductBuildVer">
    <vt:lpwstr>2052-12.1.0.16388</vt:lpwstr>
  </property>
</Properties>
</file>