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2280" yWindow="-120" windowWidth="29040" windowHeight="15720" tabRatio="600" firstSheet="0" activeTab="0" autoFilterDateGrouping="1"/>
  </bookViews>
  <sheets>
    <sheet name="原始数据" sheetId="1" state="visible" r:id="rId1"/>
    <sheet name="汇总!" sheetId="2" state="visible" r:id="rId2"/>
  </sheets>
  <definedNames>
    <definedName name="测试另一个sheet">'汇总!'!#REF!</definedName>
    <definedName name="计算机成绩">原始数据!$G$3:$G$12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_ "/>
  </numFmts>
  <fonts count="6">
    <font>
      <name val="宋体"/>
      <family val="2"/>
      <color theme="1"/>
      <sz val="11"/>
      <scheme val="minor"/>
    </font>
    <font>
      <name val="华文仿宋"/>
      <charset val="134"/>
      <family val="3"/>
      <b val="1"/>
      <color indexed="8"/>
      <sz val="18"/>
    </font>
    <font>
      <name val="宋体"/>
      <charset val="134"/>
      <family val="3"/>
      <sz val="9"/>
      <scheme val="minor"/>
    </font>
    <font>
      <name val="宋体"/>
      <charset val="134"/>
      <family val="3"/>
      <sz val="9"/>
    </font>
    <font>
      <name val="宋体"/>
      <charset val="134"/>
      <family val="3"/>
      <b val="1"/>
      <color rgb="FF00B050"/>
      <sz val="12"/>
    </font>
    <font>
      <name val="宋体"/>
      <charset val="134"/>
      <family val="3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indexed="4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indexed="12"/>
      </bottom>
      <diagonal/>
    </border>
    <border>
      <left style="thin">
        <color indexed="12"/>
      </left>
      <right style="thin">
        <color indexed="12"/>
      </right>
      <top style="thick">
        <color indexed="12"/>
      </top>
      <bottom style="thin">
        <color indexed="12"/>
      </bottom>
      <diagonal/>
    </border>
    <border>
      <left style="thick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ck">
        <color indexed="12"/>
      </right>
      <top style="thin">
        <color indexed="12"/>
      </top>
      <bottom style="thin">
        <color indexed="12"/>
      </bottom>
      <diagonal/>
    </border>
    <border>
      <left style="thick">
        <color indexed="12"/>
      </left>
      <right/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ck">
        <color indexed="12"/>
      </left>
      <right/>
      <top style="thin">
        <color indexed="12"/>
      </top>
      <bottom style="thick">
        <color indexed="12"/>
      </bottom>
      <diagonal/>
    </border>
    <border>
      <left/>
      <right/>
      <top style="thin">
        <color indexed="12"/>
      </top>
      <bottom style="thick">
        <color indexed="12"/>
      </bottom>
      <diagonal/>
    </border>
    <border>
      <left/>
      <right style="thin">
        <color indexed="12"/>
      </right>
      <top style="thin">
        <color indexed="12"/>
      </top>
      <bottom style="thick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ck">
        <color indexed="12"/>
      </bottom>
      <diagonal/>
    </border>
    <border>
      <left style="thin">
        <color indexed="12"/>
      </left>
      <right style="thick">
        <color indexed="12"/>
      </right>
      <top style="thin">
        <color indexed="12"/>
      </top>
      <bottom style="thick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/>
      <diagonal/>
    </border>
    <border>
      <left style="thin">
        <color indexed="12"/>
      </left>
      <right style="thin">
        <color indexed="12"/>
      </right>
      <top/>
      <bottom style="thick">
        <color indexed="12"/>
      </bottom>
      <diagonal/>
    </border>
    <border>
      <left/>
      <right/>
      <top style="thick">
        <color indexed="12"/>
      </top>
      <bottom style="thin">
        <color indexed="12"/>
      </bottom>
      <diagonal/>
    </border>
    <border>
      <left/>
      <right style="thin">
        <color indexed="12"/>
      </right>
      <top style="thick">
        <color indexed="12"/>
      </top>
      <bottom style="thin">
        <color indexed="12"/>
      </bottom>
      <diagonal/>
    </border>
    <border>
      <left style="thick">
        <color indexed="12"/>
      </left>
      <right/>
      <top style="thick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/>
      <diagonal/>
    </border>
    <border>
      <left style="thick">
        <color indexed="12"/>
      </left>
      <right style="thin">
        <color indexed="12"/>
      </right>
      <top style="thin">
        <color indexed="12"/>
      </top>
      <bottom style="thick">
        <color indexed="12"/>
      </bottom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 style="thick">
        <color indexed="12"/>
      </left>
      <right style="thin">
        <color indexed="12"/>
      </right>
      <top style="thick">
        <color indexed="12"/>
      </top>
      <bottom style="thin">
        <color indexed="12"/>
      </bottom>
      <diagonal/>
    </border>
    <border>
      <left/>
      <right/>
      <top style="thick">
        <color indexed="12"/>
      </top>
      <bottom/>
      <diagonal/>
    </border>
    <border>
      <left/>
      <right style="thin">
        <color indexed="12"/>
      </right>
      <top style="thick">
        <color indexed="12"/>
      </top>
      <bottom/>
      <diagonal/>
    </border>
  </borders>
  <cellStyleXfs count="1">
    <xf numFmtId="0" fontId="0" fillId="0" borderId="0"/>
  </cellStyleXfs>
  <cellXfs count="59">
    <xf numFmtId="0" fontId="0" fillId="0" borderId="0" pivotButton="0" quotePrefix="0" xfId="0"/>
    <xf numFmtId="0" fontId="0" fillId="2" borderId="2" pivotButton="0" quotePrefix="0" xfId="0"/>
    <xf numFmtId="0" fontId="0" fillId="0" borderId="4" pivotButton="0" quotePrefix="0" xfId="0"/>
    <xf numFmtId="14" fontId="0" fillId="0" borderId="4" pivotButton="0" quotePrefix="0" xfId="0"/>
    <xf numFmtId="164" fontId="0" fillId="0" borderId="4" applyAlignment="1" pivotButton="0" quotePrefix="0" xfId="0">
      <alignment horizontal="center" vertical="center"/>
    </xf>
    <xf numFmtId="164" fontId="0" fillId="0" borderId="4" pivotButton="0" quotePrefix="0" xfId="0"/>
    <xf numFmtId="0" fontId="0" fillId="0" borderId="4" applyAlignment="1" pivotButton="0" quotePrefix="0" xfId="0">
      <alignment horizontal="center" vertical="center"/>
    </xf>
    <xf numFmtId="164" fontId="4" fillId="0" borderId="4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5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4" applyAlignment="1" pivotButton="0" quotePrefix="0" xfId="0">
      <alignment wrapText="1"/>
    </xf>
    <xf numFmtId="0" fontId="5" fillId="0" borderId="4" pivotButton="0" quotePrefix="0" xfId="0"/>
    <xf numFmtId="164" fontId="0" fillId="0" borderId="14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164" fontId="0" fillId="0" borderId="14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16" applyAlignment="1" pivotButton="0" quotePrefix="0" xfId="0">
      <alignment horizontal="center" vertical="center"/>
    </xf>
    <xf numFmtId="0" fontId="0" fillId="2" borderId="19" applyAlignment="1" pivotButton="0" quotePrefix="0" xfId="0">
      <alignment horizontal="center"/>
    </xf>
    <xf numFmtId="0" fontId="0" fillId="2" borderId="17" applyAlignment="1" pivotButton="0" quotePrefix="0" xfId="0">
      <alignment horizontal="center"/>
    </xf>
    <xf numFmtId="0" fontId="0" fillId="2" borderId="18" applyAlignment="1" pivotButton="0" quotePrefix="0" xfId="0">
      <alignment horizontal="center"/>
    </xf>
    <xf numFmtId="0" fontId="0" fillId="0" borderId="8" pivotButton="0" quotePrefix="1" xfId="0"/>
    <xf numFmtId="0" fontId="0" fillId="0" borderId="20" applyAlignment="1" pivotButton="0" quotePrefix="0" xfId="0">
      <alignment horizontal="center" vertical="center"/>
    </xf>
    <xf numFmtId="0" fontId="0" fillId="2" borderId="21" pivotButton="0" quotePrefix="0" xfId="0"/>
    <xf numFmtId="0" fontId="0" fillId="2" borderId="22" pivotButton="0" quotePrefix="0" xfId="0"/>
    <xf numFmtId="0" fontId="0" fillId="2" borderId="23" pivotButton="0" quotePrefix="0" xfId="0"/>
    <xf numFmtId="0" fontId="0" fillId="0" borderId="14" pivotButton="0" quotePrefix="0" xfId="0"/>
    <xf numFmtId="0" fontId="0" fillId="0" borderId="24" pivotButton="0" quotePrefix="1" xfId="0"/>
    <xf numFmtId="14" fontId="0" fillId="0" borderId="14" pivotButton="0" quotePrefix="0" xfId="0"/>
    <xf numFmtId="164" fontId="4" fillId="0" borderId="14" applyAlignment="1" pivotButton="0" quotePrefix="0" xfId="0">
      <alignment horizontal="center" vertical="center"/>
    </xf>
    <xf numFmtId="164" fontId="0" fillId="0" borderId="14" pivotButton="0" quotePrefix="0" xfId="0"/>
    <xf numFmtId="0" fontId="0" fillId="0" borderId="14" applyAlignment="1" pivotButton="0" quotePrefix="0" xfId="0">
      <alignment horizontal="center" vertical="center"/>
    </xf>
    <xf numFmtId="0" fontId="0" fillId="0" borderId="25" applyAlignment="1" pivotButton="0" quotePrefix="0" xfId="0">
      <alignment horizontal="center" vertical="center"/>
    </xf>
    <xf numFmtId="0" fontId="0" fillId="0" borderId="1" pivotButton="0" quotePrefix="0" xfId="0"/>
    <xf numFmtId="164" fontId="0" fillId="0" borderId="4" applyAlignment="1" pivotButton="0" quotePrefix="0" xfId="0">
      <alignment horizontal="center" vertical="center"/>
    </xf>
    <xf numFmtId="164" fontId="0" fillId="0" borderId="4" pivotButton="0" quotePrefix="0" xfId="0"/>
    <xf numFmtId="164" fontId="4" fillId="0" borderId="4" applyAlignment="1" pivotButton="0" quotePrefix="0" xfId="0">
      <alignment horizontal="center" vertical="center"/>
    </xf>
    <xf numFmtId="164" fontId="0" fillId="0" borderId="14" applyAlignment="1" pivotButton="0" quotePrefix="0" xfId="0">
      <alignment horizontal="center" vertical="center"/>
    </xf>
    <xf numFmtId="164" fontId="4" fillId="0" borderId="14" applyAlignment="1" pivotButton="0" quotePrefix="0" xfId="0">
      <alignment horizontal="center" vertical="center"/>
    </xf>
    <xf numFmtId="164" fontId="0" fillId="0" borderId="14" pivotButton="0" quotePrefix="0" xfId="0"/>
    <xf numFmtId="0" fontId="0" fillId="0" borderId="3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164" fontId="0" fillId="0" borderId="12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26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6" pivotButton="0" quotePrefix="0" xfId="0"/>
    <xf numFmtId="0" fontId="0" fillId="2" borderId="29" applyAlignment="1" pivotButton="0" quotePrefix="0" xfId="0">
      <alignment horizontal="center"/>
    </xf>
    <xf numFmtId="0" fontId="0" fillId="0" borderId="17" pivotButton="0" quotePrefix="0" xfId="0"/>
    <xf numFmtId="0" fontId="0" fillId="0" borderId="18" pivotButton="0" quotePrefix="0" xfId="0"/>
  </cellXfs>
  <cellStyles count="1">
    <cellStyle name="常规" xfId="0" builtinId="0"/>
  </cellStyles>
  <dxfs count="16">
    <dxf>
      <fill>
        <patternFill patternType="solid">
          <fgColor indexed="64"/>
          <bgColor indexed="40"/>
        </patternFill>
      </fill>
      <border outline="0">
        <left style="thin">
          <color indexed="12"/>
        </left>
        <right style="thin">
          <color indexed="12"/>
        </right>
        <top/>
        <bottom/>
      </border>
    </dxf>
    <dxf>
      <alignment horizontal="center" vertical="center"/>
      <border>
        <left style="thin">
          <color indexed="12"/>
        </left>
        <right/>
        <top style="thin">
          <color indexed="12"/>
        </top>
        <bottom style="thin">
          <color indexed="12"/>
        </bottom>
        <vertical/>
        <horizontal/>
      </border>
    </dxf>
    <dxf>
      <alignment horizontal="center" vertical="center"/>
      <border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  <vertical/>
        <horizontal/>
      </border>
    </dxf>
    <dxf>
      <numFmt numFmtId="176" formatCode="0.0_ "/>
      <border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  <vertical/>
        <horizontal/>
      </border>
    </dxf>
    <dxf>
      <numFmt numFmtId="176" formatCode="0.0_ "/>
      <border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  <vertical/>
        <horizontal/>
      </border>
    </dxf>
    <dxf>
      <numFmt numFmtId="176" formatCode="0.0_ "/>
      <alignment horizontal="center" vertical="center"/>
      <border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  <vertical/>
        <horizontal/>
      </border>
    </dxf>
    <dxf>
      <numFmt numFmtId="176" formatCode="0.0_ "/>
      <alignment horizontal="center" vertical="center"/>
      <border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  <vertical/>
        <horizontal/>
      </border>
    </dxf>
    <dxf>
      <numFmt numFmtId="176" formatCode="0.0_ "/>
      <alignment horizontal="center" vertical="center"/>
      <border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  <vertical/>
        <horizontal/>
      </border>
    </dxf>
    <dxf>
      <border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  <vertical/>
        <horizontal/>
      </border>
    </dxf>
    <dxf>
      <numFmt numFmtId="19" formatCode="yyyy/m/d"/>
      <border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  <vertical/>
        <horizontal/>
      </border>
    </dxf>
    <dxf>
      <border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  <vertical/>
        <horizontal/>
      </border>
    </dxf>
    <dxf>
      <border>
        <left/>
        <right style="thin">
          <color indexed="12"/>
        </right>
        <top style="thin">
          <color indexed="12"/>
        </top>
        <bottom style="thin">
          <color indexed="12"/>
        </bottom>
        <vertical/>
        <horizontal/>
      </border>
    </dxf>
    <dxf>
      <border outline="0">
        <top style="thin">
          <color indexed="12"/>
        </top>
      </border>
    </dxf>
    <dxf>
      <border outline="0">
        <bottom style="thin">
          <color indexed="12"/>
        </bottom>
      </border>
    </dxf>
    <dxf>
      <border outline="0">
        <left style="thick">
          <color indexed="12"/>
        </left>
        <right style="thick">
          <color indexed="12"/>
        </right>
        <top style="thick">
          <color indexed="12"/>
        </top>
        <bottom style="thin">
          <color indexed="12"/>
        </bottom>
      </border>
    </dxf>
    <dxf>
      <font>
        <b val="1"/>
        <condense val="0"/>
        <color indexed="10"/>
        <extend val="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表2" displayName="表2" ref="A2:M12" headerRowCount="1" totalsRowShown="0" headerRowDxfId="0" headerRowBorderDxfId="13" tableBorderDxfId="14" totalsRowBorderDxfId="12">
  <autoFilter ref="A2:K12"/>
  <tableColumns count="13">
    <tableColumn id="1" name="学号"/>
    <tableColumn id="2" name="列1"/>
    <tableColumn id="3" name="列2"/>
    <tableColumn id="4" name="姓名"/>
    <tableColumn id="5" name="出生日期"/>
    <tableColumn id="6" name="专业"/>
    <tableColumn id="7" name="计算机"/>
    <tableColumn id="8" name="大学英语"/>
    <tableColumn id="9" name="高等数学"/>
    <tableColumn id="10" name="总分"/>
    <tableColumn id="11" name="平均分"/>
    <tableColumn id="12" name="排名"/>
    <tableColumn id="13" name="总评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"/>
  <sheetViews>
    <sheetView tabSelected="1" workbookViewId="0">
      <selection activeCell="I6" sqref="I6"/>
    </sheetView>
  </sheetViews>
  <sheetFormatPr baseColWidth="8" defaultRowHeight="14"/>
  <cols>
    <col width="15" customWidth="1" min="1" max="1"/>
    <col width="10" customWidth="1" min="2" max="2"/>
    <col width="12" customWidth="1" min="3" max="3"/>
    <col width="10" customWidth="1" min="4" max="4"/>
    <col width="12" customWidth="1" min="5" max="5"/>
    <col width="30" customWidth="1" min="6" max="7"/>
    <col width="12" customWidth="1" min="7" max="7"/>
    <col width="11.08984375" customWidth="1" min="8" max="8"/>
    <col width="13" customWidth="1" min="9" max="9"/>
    <col width="13" customWidth="1" min="10" max="10"/>
    <col width="9" customWidth="1" min="11" max="11"/>
    <col width="13" customWidth="1" min="12" max="12"/>
    <col width="13" customWidth="1" min="13" max="13"/>
  </cols>
  <sheetData>
    <row r="1" ht="26.5" customHeight="1" thickBot="1">
      <c r="A1" s="18" t="inlineStr">
        <is>
          <t>学生成绩表</t>
        </is>
      </c>
      <c r="B1" s="40" t="n"/>
      <c r="C1" s="40" t="n"/>
      <c r="D1" s="40" t="n"/>
      <c r="E1" s="40" t="n"/>
      <c r="F1" s="40" t="n"/>
      <c r="G1" s="40" t="n"/>
      <c r="H1" s="40" t="n"/>
      <c r="I1" s="40" t="n"/>
      <c r="J1" s="40" t="n"/>
      <c r="K1" s="40" t="n"/>
      <c r="L1" s="40" t="n"/>
      <c r="M1" s="40" t="n"/>
    </row>
    <row r="2" ht="14.5" customHeight="1" thickTop="1">
      <c r="A2" s="30" t="inlineStr">
        <is>
          <t>学号</t>
        </is>
      </c>
      <c r="B2" t="inlineStr">
        <is>
          <t>列1</t>
        </is>
      </c>
      <c r="C2" t="inlineStr">
        <is>
          <t>列2</t>
        </is>
      </c>
      <c r="D2" s="31" t="inlineStr">
        <is>
          <t>姓名</t>
        </is>
      </c>
      <c r="E2" s="31" t="inlineStr">
        <is>
          <t>出生日期</t>
        </is>
      </c>
      <c r="F2" s="31" t="inlineStr">
        <is>
          <t>专业</t>
        </is>
      </c>
      <c r="G2" s="31" t="inlineStr">
        <is>
          <t>计算机</t>
        </is>
      </c>
      <c r="H2" s="31" t="inlineStr">
        <is>
          <t>大学英语</t>
        </is>
      </c>
      <c r="I2" s="31" t="inlineStr">
        <is>
          <t>高等数学</t>
        </is>
      </c>
      <c r="J2" s="31" t="inlineStr">
        <is>
          <t>总分</t>
        </is>
      </c>
      <c r="K2" s="31" t="inlineStr">
        <is>
          <t>平均分</t>
        </is>
      </c>
      <c r="L2" s="31" t="inlineStr">
        <is>
          <t>排名</t>
        </is>
      </c>
      <c r="M2" s="32" t="inlineStr">
        <is>
          <t>总评</t>
        </is>
      </c>
    </row>
    <row r="3">
      <c r="A3" s="28" t="inlineStr">
        <is>
          <t>0126001</t>
        </is>
      </c>
      <c r="D3" s="2" t="inlineStr">
        <is>
          <t>李晓慧</t>
        </is>
      </c>
      <c r="E3" s="3" t="n">
        <v>34466</v>
      </c>
      <c r="F3" s="2" t="inlineStr">
        <is>
          <t>生态环境</t>
        </is>
      </c>
      <c r="G3" s="41" t="n">
        <v>90</v>
      </c>
      <c r="H3" s="41" t="n">
        <v>85</v>
      </c>
      <c r="I3" s="41" t="n">
        <v>86</v>
      </c>
      <c r="J3" s="42">
        <f>SUM(G3:I3)</f>
        <v/>
      </c>
      <c r="K3" s="42">
        <f>AVERAGE(G3:I3)</f>
        <v/>
      </c>
      <c r="L3" s="6">
        <f>RANK(K3,$K$3:$K$12,0)</f>
        <v/>
      </c>
      <c r="M3" s="29">
        <f>IF(K3&gt;=60,"及格","不及格")</f>
        <v/>
      </c>
    </row>
    <row r="4" ht="15" customHeight="1">
      <c r="A4" s="28" t="inlineStr">
        <is>
          <t>0126002</t>
        </is>
      </c>
      <c r="D4" s="2" t="inlineStr">
        <is>
          <t>赵东升</t>
        </is>
      </c>
      <c r="E4" s="3" t="n">
        <v>34011</v>
      </c>
      <c r="F4" s="2" t="inlineStr">
        <is>
          <t>生态环境</t>
        </is>
      </c>
      <c r="G4" s="43" t="n">
        <v>91</v>
      </c>
      <c r="H4" s="41" t="n">
        <v>82</v>
      </c>
      <c r="I4" s="41" t="n">
        <v>83</v>
      </c>
      <c r="J4" s="42">
        <f>SUM(G4:I4)</f>
        <v/>
      </c>
      <c r="K4" s="42">
        <f>AVERAGE(G4:I4)</f>
        <v/>
      </c>
      <c r="L4" s="6">
        <f>RANK(K4,$K$3:$K$12,0)</f>
        <v/>
      </c>
      <c r="M4" s="29">
        <f>IF(K4&gt;=60,"及格","不及格")</f>
        <v/>
      </c>
    </row>
    <row r="5">
      <c r="A5" s="28" t="inlineStr">
        <is>
          <t>0126003</t>
        </is>
      </c>
      <c r="D5" s="2" t="inlineStr">
        <is>
          <t>王老伍</t>
        </is>
      </c>
      <c r="E5" s="3" t="n">
        <v>34127</v>
      </c>
      <c r="F5" s="2" t="inlineStr">
        <is>
          <t>生态环境</t>
        </is>
      </c>
      <c r="G5" s="41" t="n">
        <v>74</v>
      </c>
      <c r="H5" s="41" t="n">
        <v>86</v>
      </c>
      <c r="I5" s="41" t="n">
        <v>77</v>
      </c>
      <c r="J5" s="42">
        <f>SUM(G5:I5)</f>
        <v/>
      </c>
      <c r="K5" s="42">
        <f>AVERAGE(G5:I5)</f>
        <v/>
      </c>
      <c r="L5" s="6">
        <f>RANK(K5,$K$3:$K$12,0)</f>
        <v/>
      </c>
      <c r="M5" s="29">
        <f>IF(K5&gt;=60,"及格","不及格")</f>
        <v/>
      </c>
    </row>
    <row r="6" ht="48" customHeight="1">
      <c r="A6" s="28" t="inlineStr">
        <is>
          <t>0126004</t>
        </is>
      </c>
      <c r="D6" s="12" t="inlineStr">
        <is>
          <t>马胜军
(Porter)</t>
        </is>
      </c>
      <c r="E6" s="3" t="n">
        <v>34572</v>
      </c>
      <c r="F6" s="2" t="inlineStr">
        <is>
          <t>工程造价</t>
        </is>
      </c>
      <c r="G6" s="41" t="n">
        <v>80</v>
      </c>
      <c r="H6" s="41" t="n">
        <v>52</v>
      </c>
      <c r="I6" s="43" t="n">
        <v>88</v>
      </c>
      <c r="J6" s="42">
        <f>SUM(G6:I6)</f>
        <v/>
      </c>
      <c r="K6" s="42">
        <f>AVERAGE(G6:I6)</f>
        <v/>
      </c>
      <c r="L6" s="6">
        <f>RANK(K6,$K$3:$K$12,0)</f>
        <v/>
      </c>
      <c r="M6" s="29">
        <f>IF(K6&gt;=60,"及格","不及格")</f>
        <v/>
      </c>
    </row>
    <row r="7">
      <c r="A7" s="28" t="inlineStr">
        <is>
          <t>0126005</t>
        </is>
      </c>
      <c r="D7" s="2" t="inlineStr">
        <is>
          <t>刘洁洋</t>
        </is>
      </c>
      <c r="E7" s="3" t="n">
        <v>34305</v>
      </c>
      <c r="F7" s="2" t="inlineStr">
        <is>
          <t>工程造价</t>
        </is>
      </c>
      <c r="G7" s="41" t="n">
        <v>78</v>
      </c>
      <c r="H7" s="41" t="n">
        <v>68</v>
      </c>
      <c r="I7" s="41" t="n">
        <v>86</v>
      </c>
      <c r="J7" s="42">
        <f>SUM(G7:I7)</f>
        <v/>
      </c>
      <c r="K7" s="42">
        <f>AVERAGE(G7:I7)</f>
        <v/>
      </c>
      <c r="L7" s="6">
        <f>RANK(K7,$K$3:$K$12,0)</f>
        <v/>
      </c>
      <c r="M7" s="29">
        <f>IF(K7&gt;=60,"及格","不及格")</f>
        <v/>
      </c>
    </row>
    <row r="8">
      <c r="A8" s="28" t="inlineStr">
        <is>
          <t>0126006</t>
        </is>
      </c>
      <c r="D8" s="2" t="inlineStr">
        <is>
          <t>唐小东</t>
        </is>
      </c>
      <c r="E8" s="3" t="n">
        <v>34289</v>
      </c>
      <c r="F8" s="2" t="inlineStr">
        <is>
          <t>工程造价</t>
        </is>
      </c>
      <c r="G8" s="41" t="n">
        <v>67</v>
      </c>
      <c r="H8" s="41" t="n">
        <v>65</v>
      </c>
      <c r="I8" s="41" t="n">
        <v>44</v>
      </c>
      <c r="J8" s="42">
        <f>SUM(G8:I8)</f>
        <v/>
      </c>
      <c r="K8" s="42">
        <f>AVERAGE(G8:I8)</f>
        <v/>
      </c>
      <c r="L8" s="6">
        <f>RANK(K8,$K$3:$K$12,0)</f>
        <v/>
      </c>
      <c r="M8" s="29">
        <f>IF(K8&gt;=60,"及格","不及格")</f>
        <v/>
      </c>
    </row>
    <row r="9">
      <c r="A9" s="28" t="inlineStr">
        <is>
          <t>0126007</t>
        </is>
      </c>
      <c r="D9" s="2" t="inlineStr">
        <is>
          <t>毛容容</t>
        </is>
      </c>
      <c r="E9" s="3" t="n">
        <v>34347</v>
      </c>
      <c r="F9" s="2" t="inlineStr">
        <is>
          <t>工程造价</t>
        </is>
      </c>
      <c r="G9" s="41" t="n">
        <v>82</v>
      </c>
      <c r="H9" s="41" t="n">
        <v>83</v>
      </c>
      <c r="I9" s="41" t="n">
        <v>81</v>
      </c>
      <c r="J9" s="42">
        <f>SUM(G9:I9)</f>
        <v/>
      </c>
      <c r="K9" s="42">
        <f>AVERAGE(G9:I9)</f>
        <v/>
      </c>
      <c r="L9" s="6">
        <f>RANK(K9,$K$3:$K$12,0)</f>
        <v/>
      </c>
      <c r="M9" s="29">
        <f>IF(K9&gt;=60,"及格","不及格")</f>
        <v/>
      </c>
    </row>
    <row r="10">
      <c r="A10" s="28" t="inlineStr">
        <is>
          <t>0126008</t>
        </is>
      </c>
      <c r="D10" s="2" t="inlineStr">
        <is>
          <t>张珊珊</t>
        </is>
      </c>
      <c r="E10" s="3" t="n">
        <v>34372</v>
      </c>
      <c r="F10" s="2" t="inlineStr">
        <is>
          <t>电子商务</t>
        </is>
      </c>
      <c r="G10" s="41" t="n">
        <v>56</v>
      </c>
      <c r="H10" s="41" t="n">
        <v>42</v>
      </c>
      <c r="I10" s="41" t="n">
        <v>66</v>
      </c>
      <c r="J10" s="42">
        <f>SUM(G10:I10)</f>
        <v/>
      </c>
      <c r="K10" s="42">
        <f>AVERAGE(G10:I10)</f>
        <v/>
      </c>
      <c r="L10" s="6">
        <f>RANK(K10,$K$3:$K$12,0)</f>
        <v/>
      </c>
      <c r="M10" s="29">
        <f>IF(K10&gt;=60,"及格","不及格")</f>
        <v/>
      </c>
    </row>
    <row r="11">
      <c r="A11" s="28" t="inlineStr">
        <is>
          <t>0126009</t>
        </is>
      </c>
      <c r="D11" s="2" t="inlineStr">
        <is>
          <t>陈思敏</t>
        </is>
      </c>
      <c r="E11" s="3" t="n">
        <v>34460</v>
      </c>
      <c r="F11" s="2" t="inlineStr">
        <is>
          <t>电子商务</t>
        </is>
      </c>
      <c r="G11" s="41" t="n">
        <v>69</v>
      </c>
      <c r="H11" s="41" t="n">
        <v>87</v>
      </c>
      <c r="I11" s="41" t="n">
        <v>85</v>
      </c>
      <c r="J11" s="42">
        <f>SUM(G11:I11)</f>
        <v/>
      </c>
      <c r="K11" s="42">
        <f>AVERAGE(G11:I11)</f>
        <v/>
      </c>
      <c r="L11" s="6">
        <f>RANK(K11,$K$3:$K$12,0)</f>
        <v/>
      </c>
      <c r="M11" s="29">
        <f>IF(K11&gt;=60,"及格","不及格")</f>
        <v/>
      </c>
    </row>
    <row r="12" ht="15" customHeight="1">
      <c r="A12" s="34" t="inlineStr">
        <is>
          <t>0126010</t>
        </is>
      </c>
      <c r="D12" s="33" t="inlineStr">
        <is>
          <t>韦国陶</t>
        </is>
      </c>
      <c r="E12" s="35" t="n">
        <v>34250</v>
      </c>
      <c r="F12" s="33" t="inlineStr">
        <is>
          <t>电子商务</t>
        </is>
      </c>
      <c r="G12" s="44" t="n">
        <v>81</v>
      </c>
      <c r="H12" s="45" t="n">
        <v>95</v>
      </c>
      <c r="I12" s="45" t="n">
        <v>88</v>
      </c>
      <c r="J12" s="46">
        <f>SUM(G12:I12)</f>
        <v/>
      </c>
      <c r="K12" s="46">
        <f>AVERAGE(G12:I12)</f>
        <v/>
      </c>
      <c r="L12" s="38">
        <f>RANK(K12,$K$3:$K$12,0)</f>
        <v/>
      </c>
      <c r="M12" s="39">
        <f>IF(K12&gt;=60,"及格","不及格")</f>
        <v/>
      </c>
    </row>
    <row r="13">
      <c r="A13" s="8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9" t="n"/>
    </row>
    <row r="14">
      <c r="A14" s="47" t="inlineStr">
        <is>
          <t>最高分</t>
        </is>
      </c>
      <c r="B14" s="48" t="n"/>
      <c r="C14" s="48" t="n"/>
      <c r="D14" s="48" t="n"/>
      <c r="E14" s="48" t="n"/>
      <c r="F14" s="49" t="n"/>
      <c r="G14" s="42">
        <f>MAX(计算机成绩)</f>
        <v/>
      </c>
      <c r="H14" s="42">
        <f>MAX(H3:H12)</f>
        <v/>
      </c>
      <c r="I14" s="42">
        <f>MAX(I3:I12)</f>
        <v/>
      </c>
      <c r="J14" s="50">
        <f>SUM(J3:J12)</f>
        <v/>
      </c>
      <c r="K14" s="50">
        <f>SUM(K3:K12)</f>
        <v/>
      </c>
      <c r="L14" s="13">
        <f>ATAN2(J8,K12)</f>
        <v/>
      </c>
      <c r="M14" s="9" t="n"/>
    </row>
    <row r="15">
      <c r="A15" s="47" t="inlineStr">
        <is>
          <t>最低分</t>
        </is>
      </c>
      <c r="B15" s="48" t="n"/>
      <c r="C15" s="48" t="n"/>
      <c r="D15" s="48" t="n"/>
      <c r="E15" s="48" t="n"/>
      <c r="F15" s="49" t="n"/>
      <c r="G15" s="42">
        <f>MIN(计算机成绩)</f>
        <v/>
      </c>
      <c r="H15" s="42">
        <f>MIN(H3:H12)</f>
        <v/>
      </c>
      <c r="I15" s="42">
        <f>MIN(I3:I12)</f>
        <v/>
      </c>
      <c r="J15" s="51" t="n"/>
      <c r="K15" s="51" t="n"/>
      <c r="L15" s="2" t="n"/>
      <c r="M15" s="9" t="n"/>
    </row>
    <row r="16">
      <c r="A16" s="47" t="inlineStr">
        <is>
          <t>学生人数</t>
        </is>
      </c>
      <c r="B16" s="48" t="n"/>
      <c r="C16" s="48" t="n"/>
      <c r="D16" s="48" t="n"/>
      <c r="E16" s="48" t="n"/>
      <c r="F16" s="49" t="n"/>
      <c r="G16" s="2">
        <f>COUNT(G3:G12)</f>
        <v/>
      </c>
      <c r="H16" s="2">
        <f>COUNT(H3:H12)</f>
        <v/>
      </c>
      <c r="I16" s="2">
        <f>COUNT(I3:I12)</f>
        <v/>
      </c>
      <c r="J16" s="51" t="n"/>
      <c r="K16" s="51" t="n"/>
      <c r="L16" s="2" t="n"/>
      <c r="M16" s="9" t="n"/>
    </row>
    <row r="17" ht="14.5" customHeight="1" thickBot="1">
      <c r="A17" s="52" t="inlineStr">
        <is>
          <t>及格人数</t>
        </is>
      </c>
      <c r="B17" s="53" t="n"/>
      <c r="C17" s="53" t="n"/>
      <c r="D17" s="53" t="n"/>
      <c r="E17" s="53" t="n"/>
      <c r="F17" s="54" t="n"/>
      <c r="G17" s="10">
        <f>COUNTIF(计算机成绩,"&gt;=60")</f>
        <v/>
      </c>
      <c r="H17" s="10">
        <f>COUNTIF(H3:H12,"&gt;=60")</f>
        <v/>
      </c>
      <c r="I17" s="10">
        <f>COUNTIF(I3:I12,"&gt;=60")</f>
        <v/>
      </c>
      <c r="J17" s="55" t="n"/>
      <c r="K17" s="55" t="n"/>
      <c r="L17" s="10" t="n"/>
      <c r="M17" s="11" t="n"/>
    </row>
    <row r="18" ht="14.5" customHeight="1" thickTop="1"/>
  </sheetData>
  <mergeCells count="7">
    <mergeCell ref="A16:F16"/>
    <mergeCell ref="K14:K17"/>
    <mergeCell ref="A1:M1"/>
    <mergeCell ref="A14:F14"/>
    <mergeCell ref="A17:F17"/>
    <mergeCell ref="J14:J17"/>
    <mergeCell ref="A15:F15"/>
  </mergeCells>
  <conditionalFormatting sqref="E3:G12">
    <cfRule type="cellIs" priority="1" operator="lessThan" dxfId="15" stopIfTrue="1">
      <formula>60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1"/>
  <sheetViews>
    <sheetView workbookViewId="0">
      <selection activeCell="B10" sqref="B10:H10"/>
    </sheetView>
  </sheetViews>
  <sheetFormatPr baseColWidth="8" defaultRowHeight="14"/>
  <cols>
    <col width="11.36328125" bestFit="1" customWidth="1" min="3" max="3"/>
  </cols>
  <sheetData>
    <row r="1"/>
    <row r="2"/>
    <row r="3"/>
    <row r="4"/>
    <row r="5"/>
    <row r="6" ht="14.5" customHeight="1" thickBot="1"/>
    <row r="7" ht="14.5" customHeight="1" thickTop="1">
      <c r="B7" s="56" t="inlineStr">
        <is>
          <t>统计项</t>
        </is>
      </c>
      <c r="C7" s="57" t="n"/>
      <c r="D7" s="57" t="n"/>
      <c r="E7" s="58" t="n"/>
      <c r="F7" s="1" t="inlineStr">
        <is>
          <t>计算机</t>
        </is>
      </c>
      <c r="G7" s="1" t="inlineStr">
        <is>
          <t>大学英语</t>
        </is>
      </c>
      <c r="H7" s="1" t="inlineStr">
        <is>
          <t>高等数学</t>
        </is>
      </c>
      <c r="I7" s="1" t="inlineStr">
        <is>
          <t>总分</t>
        </is>
      </c>
      <c r="J7" s="1" t="inlineStr">
        <is>
          <t>平均分</t>
        </is>
      </c>
    </row>
    <row r="8">
      <c r="B8" s="47" t="inlineStr">
        <is>
          <t>最高分</t>
        </is>
      </c>
      <c r="C8" s="48" t="n"/>
      <c r="D8" s="48" t="n"/>
      <c r="E8" s="49" t="n"/>
      <c r="F8" s="42">
        <f>MAX(计算机成绩)</f>
        <v/>
      </c>
      <c r="G8" s="42" t="n"/>
      <c r="H8" s="42">
        <f>MAX(原始数据!G3:G12)</f>
        <v/>
      </c>
      <c r="I8" s="50">
        <f>SUM(原始数据!H3:H12)</f>
        <v/>
      </c>
      <c r="J8" s="50">
        <f>SUM(原始数据!H3:H12)</f>
        <v/>
      </c>
    </row>
    <row r="9">
      <c r="B9" s="47" t="inlineStr">
        <is>
          <t>最低分</t>
        </is>
      </c>
      <c r="C9" s="48" t="n"/>
      <c r="D9" s="48" t="n"/>
      <c r="E9" s="49" t="n"/>
      <c r="F9" s="42">
        <f>MIN(计算机成绩)</f>
        <v/>
      </c>
      <c r="G9" s="42" t="n"/>
      <c r="H9" s="42">
        <f>MIN(原始数据!G3:G12)</f>
        <v/>
      </c>
      <c r="I9" s="51" t="n"/>
      <c r="J9" s="51" t="n"/>
    </row>
    <row r="10">
      <c r="B10" s="47" t="inlineStr">
        <is>
          <t>学生人数</t>
        </is>
      </c>
      <c r="C10" s="48" t="n"/>
      <c r="D10" s="48" t="n"/>
      <c r="E10" s="49" t="n"/>
      <c r="F10" s="2">
        <f>COUNT(计算机成绩)</f>
        <v/>
      </c>
      <c r="G10" s="2" t="n"/>
      <c r="H10" s="2">
        <f>COUNT(原始数据!G3:G12)</f>
        <v/>
      </c>
      <c r="I10" s="51" t="n"/>
      <c r="J10" s="51" t="n"/>
    </row>
    <row r="11" ht="14.5" customHeight="1" thickBot="1">
      <c r="B11" s="52" t="inlineStr">
        <is>
          <t>及格人数</t>
        </is>
      </c>
      <c r="C11" s="53" t="n"/>
      <c r="D11" s="53" t="n"/>
      <c r="E11" s="54" t="n"/>
      <c r="F11" s="10">
        <f>COUNTIF(计算机成绩,"&gt;=60")</f>
        <v/>
      </c>
      <c r="G11" s="10" t="n"/>
      <c r="H11" s="10">
        <f>COUNTIF((原始数据!G3:G12),"&gt;=60")</f>
        <v/>
      </c>
      <c r="I11" s="55" t="n"/>
      <c r="J11" s="55" t="n"/>
    </row>
    <row r="12" ht="14.5" customHeight="1" thickTop="1"/>
  </sheetData>
  <mergeCells count="7">
    <mergeCell ref="B9:E9"/>
    <mergeCell ref="B8:E8"/>
    <mergeCell ref="I8:I11"/>
    <mergeCell ref="J8:J11"/>
    <mergeCell ref="B7:E7"/>
    <mergeCell ref="B11:E11"/>
    <mergeCell ref="B10:E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2023-12-22T05:40:12Z</dcterms:created>
  <dcterms:modified xsi:type="dcterms:W3CDTF">2024-01-05T12:07:49Z</dcterms:modified>
  <cp:lastModifiedBy>波 胡</cp:lastModifiedBy>
</cp:coreProperties>
</file>