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Энергоэффективность и экология\для проектов\"/>
    </mc:Choice>
  </mc:AlternateContent>
  <bookViews>
    <workbookView xWindow="-30" yWindow="7125" windowWidth="10920" windowHeight="1980"/>
  </bookViews>
  <sheets>
    <sheet name="Образование" sheetId="6" r:id="rId1"/>
    <sheet name="Здрав" sheetId="4" r:id="rId2"/>
    <sheet name="Культура" sheetId="3" r:id="rId3"/>
    <sheet name="Спорт" sheetId="5" r:id="rId4"/>
    <sheet name="Экономия" sheetId="7" r:id="rId5"/>
  </sheets>
  <definedNames>
    <definedName name="_xlnm.Print_Area" localSheetId="0">Образование!$A$1:$U$162</definedName>
  </definedNames>
  <calcPr calcId="152511"/>
</workbook>
</file>

<file path=xl/calcChain.xml><?xml version="1.0" encoding="utf-8"?>
<calcChain xmlns="http://schemas.openxmlformats.org/spreadsheetml/2006/main">
  <c r="I10" i="4" l="1"/>
  <c r="M10" i="4"/>
  <c r="E10" i="4"/>
  <c r="H5" i="3" l="1"/>
  <c r="L5" i="3"/>
  <c r="D16" i="3" l="1"/>
  <c r="D47" i="3"/>
  <c r="E14" i="5" l="1"/>
  <c r="E156" i="6"/>
  <c r="M10" i="5"/>
  <c r="H6" i="5"/>
  <c r="L5" i="6" l="1"/>
  <c r="H5" i="6"/>
  <c r="E14" i="4" l="1"/>
  <c r="K15" i="5" l="1"/>
  <c r="G15" i="5"/>
  <c r="G10" i="5"/>
  <c r="C15" i="5"/>
  <c r="C52" i="3" l="1"/>
  <c r="G52" i="3"/>
  <c r="K52" i="3"/>
  <c r="O52" i="3"/>
  <c r="O25" i="5"/>
  <c r="K25" i="5"/>
  <c r="G25" i="5"/>
  <c r="C25" i="5"/>
  <c r="O22" i="4" l="1"/>
  <c r="K22" i="4"/>
  <c r="G22" i="4"/>
  <c r="C22" i="4"/>
  <c r="O162" i="6" l="1"/>
  <c r="J15" i="5" l="1"/>
  <c r="F15" i="5"/>
  <c r="F10" i="5"/>
  <c r="B15" i="5"/>
  <c r="R162" i="6" l="1"/>
  <c r="N162" i="6"/>
  <c r="D52" i="3" l="1"/>
  <c r="H162" i="6" l="1"/>
  <c r="C162" i="6" l="1"/>
  <c r="E39" i="7" l="1"/>
  <c r="D39" i="7"/>
  <c r="C39" i="7"/>
  <c r="B39" i="7"/>
  <c r="G39" i="7" l="1"/>
  <c r="F39" i="7"/>
  <c r="P52" i="3" l="1"/>
  <c r="T25" i="5" l="1"/>
  <c r="P25" i="5"/>
  <c r="L25" i="5"/>
  <c r="D162" i="6" l="1"/>
  <c r="H52" i="3" l="1"/>
  <c r="L52" i="3"/>
  <c r="B52" i="3"/>
  <c r="U25" i="5" l="1"/>
  <c r="S25" i="5"/>
  <c r="R25" i="5"/>
  <c r="D8" i="7" l="1"/>
  <c r="S22" i="4" l="1"/>
  <c r="U22" i="4"/>
  <c r="T22" i="4"/>
  <c r="R22" i="4"/>
  <c r="Q22" i="4"/>
  <c r="P22" i="4"/>
  <c r="N22" i="4"/>
  <c r="M22" i="4"/>
  <c r="L22" i="4"/>
  <c r="J22" i="4"/>
  <c r="I22" i="4"/>
  <c r="H22" i="4"/>
  <c r="F22" i="4"/>
  <c r="E22" i="4"/>
  <c r="D22" i="4"/>
  <c r="B22" i="4"/>
  <c r="E6" i="7" l="1"/>
  <c r="C6" i="7"/>
  <c r="D6" i="7"/>
  <c r="B6" i="7"/>
  <c r="U162" i="6"/>
  <c r="T162" i="6"/>
  <c r="S162" i="6"/>
  <c r="Q162" i="6"/>
  <c r="P162" i="6"/>
  <c r="M162" i="6"/>
  <c r="L162" i="6"/>
  <c r="K162" i="6"/>
  <c r="J162" i="6"/>
  <c r="I162" i="6"/>
  <c r="G162" i="6"/>
  <c r="F162" i="6"/>
  <c r="E162" i="6"/>
  <c r="D5" i="7"/>
  <c r="B162" i="6"/>
  <c r="C5" i="7"/>
  <c r="B5" i="7" l="1"/>
  <c r="E5" i="7"/>
  <c r="E52" i="3"/>
  <c r="B8" i="7"/>
  <c r="E8" i="7" l="1"/>
  <c r="C8" i="7"/>
  <c r="Q52" i="3"/>
  <c r="D38" i="7"/>
  <c r="N52" i="3"/>
  <c r="C38" i="7" l="1"/>
  <c r="B38" i="7"/>
  <c r="E38" i="7"/>
  <c r="M52" i="3" l="1"/>
  <c r="J52" i="3"/>
  <c r="I52" i="3"/>
  <c r="F52" i="3"/>
  <c r="Q25" i="5" l="1"/>
  <c r="N25" i="5"/>
  <c r="M25" i="5"/>
  <c r="J25" i="5"/>
  <c r="I25" i="5"/>
  <c r="H25" i="5"/>
  <c r="F25" i="5"/>
  <c r="E25" i="5"/>
  <c r="D25" i="5"/>
  <c r="B25" i="5"/>
  <c r="B7" i="7" l="1"/>
  <c r="D7" i="7"/>
  <c r="C7" i="7"/>
  <c r="E7" i="7"/>
  <c r="E12" i="7"/>
  <c r="D12" i="7"/>
  <c r="D52" i="7" s="1"/>
  <c r="C12" i="7"/>
  <c r="C52" i="7" s="1"/>
  <c r="B12" i="7"/>
  <c r="B20" i="7" s="1"/>
  <c r="G5" i="7"/>
  <c r="B52" i="7" l="1"/>
  <c r="D37" i="7" l="1"/>
  <c r="D36" i="7"/>
  <c r="E28" i="7"/>
  <c r="D35" i="7"/>
  <c r="C28" i="7"/>
  <c r="B35" i="7"/>
  <c r="D40" i="7" l="1"/>
  <c r="C4" i="7"/>
  <c r="E4" i="7"/>
  <c r="B4" i="7"/>
  <c r="D4" i="7"/>
  <c r="D20" i="7"/>
  <c r="B28" i="7"/>
  <c r="D28" i="7"/>
  <c r="C35" i="7"/>
  <c r="E35" i="7"/>
  <c r="C20" i="7"/>
  <c r="E20" i="7"/>
  <c r="B16" i="7" l="1"/>
  <c r="G8" i="7" l="1"/>
  <c r="F8" i="7"/>
  <c r="G6" i="7"/>
  <c r="F6" i="7"/>
  <c r="C36" i="7" l="1"/>
  <c r="F5" i="7"/>
  <c r="G36" i="7" l="1"/>
  <c r="F36" i="7"/>
  <c r="E15" i="7"/>
  <c r="C15" i="7"/>
  <c r="B15" i="7"/>
  <c r="G38" i="7" l="1"/>
  <c r="F38" i="7"/>
  <c r="D15" i="7"/>
  <c r="F15" i="7" s="1"/>
  <c r="C24" i="7"/>
  <c r="D57" i="7" l="1"/>
  <c r="E16" i="7"/>
  <c r="G15" i="7"/>
  <c r="D16" i="7"/>
  <c r="B31" i="7"/>
  <c r="C31" i="7"/>
  <c r="E31" i="7"/>
  <c r="D31" i="7" l="1"/>
  <c r="F31" i="7" s="1"/>
  <c r="G31" i="7" l="1"/>
  <c r="D13" i="7"/>
  <c r="E14" i="7" l="1"/>
  <c r="B36" i="7"/>
  <c r="B29" i="7" l="1"/>
  <c r="E29" i="7"/>
  <c r="C29" i="7"/>
  <c r="C21" i="7"/>
  <c r="B21" i="7"/>
  <c r="B13" i="7"/>
  <c r="E21" i="7"/>
  <c r="E13" i="7"/>
  <c r="E17" i="7" s="1"/>
  <c r="E36" i="7"/>
  <c r="D29" i="7"/>
  <c r="C13" i="7"/>
  <c r="D21" i="7"/>
  <c r="G29" i="7" l="1"/>
  <c r="G13" i="7"/>
  <c r="F13" i="7"/>
  <c r="F29" i="7"/>
  <c r="F21" i="7"/>
  <c r="G21" i="7"/>
  <c r="D14" i="7"/>
  <c r="C16" i="7" l="1"/>
  <c r="D17" i="7"/>
  <c r="D54" i="7" s="1"/>
  <c r="E23" i="7"/>
  <c r="C23" i="7"/>
  <c r="B23" i="7"/>
  <c r="E9" i="7"/>
  <c r="B9" i="7" l="1"/>
  <c r="B53" i="7" s="1"/>
  <c r="C9" i="7"/>
  <c r="F16" i="7"/>
  <c r="G16" i="7"/>
  <c r="D23" i="7"/>
  <c r="F23" i="7" s="1"/>
  <c r="C53" i="7" l="1"/>
  <c r="C22" i="7"/>
  <c r="C25" i="7" s="1"/>
  <c r="G7" i="7"/>
  <c r="F7" i="7"/>
  <c r="G23" i="7"/>
  <c r="D9" i="7"/>
  <c r="C55" i="7" l="1"/>
  <c r="G9" i="7"/>
  <c r="D53" i="7"/>
  <c r="F53" i="7" s="1"/>
  <c r="C30" i="7"/>
  <c r="C32" i="7" s="1"/>
  <c r="F9" i="7"/>
  <c r="C14" i="7"/>
  <c r="C37" i="7"/>
  <c r="F37" i="7" l="1"/>
  <c r="C40" i="7"/>
  <c r="E53" i="7"/>
  <c r="C56" i="7"/>
  <c r="B14" i="7"/>
  <c r="B17" i="7" s="1"/>
  <c r="B54" i="7" s="1"/>
  <c r="C17" i="7"/>
  <c r="G14" i="7"/>
  <c r="F14" i="7"/>
  <c r="G37" i="7"/>
  <c r="G40" i="7"/>
  <c r="D30" i="7"/>
  <c r="D22" i="7"/>
  <c r="F22" i="7" s="1"/>
  <c r="F40" i="7" l="1"/>
  <c r="C57" i="7"/>
  <c r="B24" i="7"/>
  <c r="E24" i="7"/>
  <c r="D24" i="7"/>
  <c r="D25" i="7" s="1"/>
  <c r="D55" i="7" s="1"/>
  <c r="C54" i="7"/>
  <c r="F17" i="7"/>
  <c r="G17" i="7"/>
  <c r="G30" i="7"/>
  <c r="F30" i="7"/>
  <c r="D32" i="7"/>
  <c r="D56" i="7" s="1"/>
  <c r="G22" i="7"/>
  <c r="B37" i="7"/>
  <c r="B40" i="7" l="1"/>
  <c r="B57" i="7" s="1"/>
  <c r="E57" i="7"/>
  <c r="F57" i="7"/>
  <c r="B22" i="7"/>
  <c r="B25" i="7" s="1"/>
  <c r="B55" i="7" s="1"/>
  <c r="B30" i="7"/>
  <c r="B32" i="7" s="1"/>
  <c r="B56" i="7" s="1"/>
  <c r="G24" i="7"/>
  <c r="F24" i="7"/>
  <c r="F54" i="7"/>
  <c r="E54" i="7"/>
  <c r="E37" i="7"/>
  <c r="E40" i="7" s="1"/>
  <c r="F55" i="7"/>
  <c r="E55" i="7"/>
  <c r="F56" i="7"/>
  <c r="E56" i="7"/>
  <c r="E22" i="7"/>
  <c r="E25" i="7" s="1"/>
  <c r="E30" i="7"/>
  <c r="E32" i="7" s="1"/>
  <c r="F32" i="7"/>
  <c r="G32" i="7"/>
  <c r="G25" i="7"/>
  <c r="F25" i="7"/>
</calcChain>
</file>

<file path=xl/sharedStrings.xml><?xml version="1.0" encoding="utf-8"?>
<sst xmlns="http://schemas.openxmlformats.org/spreadsheetml/2006/main" count="409" uniqueCount="282">
  <si>
    <t>КЗ МНВК Колегіум-школа №1</t>
  </si>
  <si>
    <t>МЗОШ № 45</t>
  </si>
  <si>
    <t>МСШ І-ІІІ ст.№4</t>
  </si>
  <si>
    <t>МСШ І-ІІІ ст.№5</t>
  </si>
  <si>
    <t>МСШ І-ІІІ ст.№7</t>
  </si>
  <si>
    <t>МСШ І-ІІІ ст.№8</t>
  </si>
  <si>
    <t>МСШ І-ІІІ ст.№9</t>
  </si>
  <si>
    <t>МЗОШ І-ІІІ ст.№10</t>
  </si>
  <si>
    <t>НВК Ліцей-школа №14</t>
  </si>
  <si>
    <t>МЗОШ І-ІІІ ст.№15</t>
  </si>
  <si>
    <t>МЗОШ І-ІІІ ст.№17</t>
  </si>
  <si>
    <t>МЗОШ І-ІІІ ст.№18</t>
  </si>
  <si>
    <t>МЗОШ І-ІІІ ст.№20</t>
  </si>
  <si>
    <t>МЗОШ І-ІІІ ст.№21</t>
  </si>
  <si>
    <t>МЗОШ І-ІІІ ст.№24</t>
  </si>
  <si>
    <t>МЗОШ І-ІІІ ст.№25</t>
  </si>
  <si>
    <t>МЗОШ І-ІІІ ст.№26</t>
  </si>
  <si>
    <t>НВК Гімназія-школа №27</t>
  </si>
  <si>
    <t>НВК Колегіум-школа №28</t>
  </si>
  <si>
    <t>МЗОШ І-ІІІ ст.№29</t>
  </si>
  <si>
    <t>МЗОШ І-ІІІ ст.№30</t>
  </si>
  <si>
    <t>МЗОШ І-ІІІ ст.№31</t>
  </si>
  <si>
    <t>МЗОШ І-ІІІ ст.№32</t>
  </si>
  <si>
    <t>МЗОШ І-ІІІ ст.№33</t>
  </si>
  <si>
    <t>МЗОШ І-ІІІ ст.№34</t>
  </si>
  <si>
    <t>МЗОШ І-ІІІ ст.№36</t>
  </si>
  <si>
    <t>МЗОШ І-ІІІ ст.№37</t>
  </si>
  <si>
    <t>МЗОШ І-ІІІ ст.№38</t>
  </si>
  <si>
    <t>МСШ І-ІІІ ст.№39</t>
  </si>
  <si>
    <t xml:space="preserve">МСШ І-ІІІ ст.№40 </t>
  </si>
  <si>
    <t>МЗОШ І-ІІІ ст.№41</t>
  </si>
  <si>
    <t>МСШ І-ІІІ ст.№42</t>
  </si>
  <si>
    <t>МЗОШ І-ІІІ ст.№43</t>
  </si>
  <si>
    <t>МЗОШ І-ІІІ ст.№44</t>
  </si>
  <si>
    <t>МСШ І-ІІІ ст.№46</t>
  </si>
  <si>
    <t>МЗОШ І-ІІІ ст.№47</t>
  </si>
  <si>
    <t>МЗОШ І-ІІІ ст.№50</t>
  </si>
  <si>
    <t>МЗОШ І-ІІІ ст.№51</t>
  </si>
  <si>
    <t>МЗОШ І-ІІІ ст.№52</t>
  </si>
  <si>
    <t>МЗОШ І-ІІІ ст.№53</t>
  </si>
  <si>
    <t>МЗОШ І-ІІІ ст.№54</t>
  </si>
  <si>
    <t>МЗОШ І-ІІІ ст.№55</t>
  </si>
  <si>
    <t>МЗОШ І-ІІІ ст.№56</t>
  </si>
  <si>
    <t>МЗОШ І-ІІІ ст.№57</t>
  </si>
  <si>
    <t>МЗОШ І-ІІІ ст.№58</t>
  </si>
  <si>
    <t>МСШ І-ІІІ ст.№63</t>
  </si>
  <si>
    <t>МЗОШ І-ІІІ ст.№64</t>
  </si>
  <si>
    <t>МЗОШ І-ІІІ ст.№65</t>
  </si>
  <si>
    <t>МСШ І-ІІІ ст.№66</t>
  </si>
  <si>
    <t>МЗОШ І-ІІІ ст.№67</t>
  </si>
  <si>
    <t>МЗОШ І-ІІІ ст.№68</t>
  </si>
  <si>
    <t>НВК Школа-ліцей ІТ №69</t>
  </si>
  <si>
    <t>Маріупольський міський ліцей</t>
  </si>
  <si>
    <t>Маріупольський технічний ліцей</t>
  </si>
  <si>
    <t>Маріупольський технологічний ліцей</t>
  </si>
  <si>
    <t>НВК Гімназія-школа №1</t>
  </si>
  <si>
    <t>Маріупольська гімназія №2</t>
  </si>
  <si>
    <t>Маріуполський морський ліцей</t>
  </si>
  <si>
    <t>Виноградненська ЗОШ</t>
  </si>
  <si>
    <t>ДНЗ-школа №71</t>
  </si>
  <si>
    <t>Дошкільний навчальний заклад "Ясла-садок №7 "Колобок "</t>
  </si>
  <si>
    <t>Дошкільний навчальний заклад "Ясла-садок №8 "Зернятко"</t>
  </si>
  <si>
    <t>Дошкільний навчальний заклад "Ясла-садок №11 "Журавлик"</t>
  </si>
  <si>
    <t>Дошкільний навчальний заклад "Ясла-садок №20 "Калинка"</t>
  </si>
  <si>
    <t>Дошкільний навчальний заклад "Ясла-садок №21 "Веселка"</t>
  </si>
  <si>
    <t>Дошкільний навчальний заклад "Український ясла-садок №32 "Дивосвіт"</t>
  </si>
  <si>
    <t>Дошкільний навчальний заклад "Ясла-садок №35 "Гніздечко"</t>
  </si>
  <si>
    <t>Дошкільний навчальний заклад "Ясла-садок №42 "Схід"</t>
  </si>
  <si>
    <t>Дошкільний навчальний заклад "Ясла-садок №45 "Ясочка"</t>
  </si>
  <si>
    <t>Дошкільний навчальний заклад "Український ясла-садок №47 "Подоляночка"</t>
  </si>
  <si>
    <t>Дошкільний навчальний заклад "Український ясла-садок №52 "Барвінок"</t>
  </si>
  <si>
    <t>Дошкільний навчальний заклад "Ясла-садок №49 "Ромашка"</t>
  </si>
  <si>
    <t xml:space="preserve">Дошкільний навчальний заклад "Ясла-садок №54 "Колобок"			</t>
  </si>
  <si>
    <t xml:space="preserve">Дошкільний навчальній заклад "Ясла-садок №55 "Барвінок"			</t>
  </si>
  <si>
    <t>Дошкільний навчальний заклад "Ясла-садок №56 "Капітошка"</t>
  </si>
  <si>
    <t>Дошкільний навчальний заклад "Український ясла-садок №57 "Веселий вулик"</t>
  </si>
  <si>
    <t>Дошкільний навчальний заклад "Ясла-садок №59 "Ластівка"</t>
  </si>
  <si>
    <t>Дошкільний навчальний заклад "Ясла-садок №61 "Гніздечко"</t>
  </si>
  <si>
    <t>Дошкільний навчальний заклад "Ясла-садок №63 "Джерельце"</t>
  </si>
  <si>
    <t>Дошкільний навчальний заклад "Ясла-садок №64 "Кораблик"</t>
  </si>
  <si>
    <t xml:space="preserve">Дошкільний навчальний заклад "Ясла-садок №66 "Вербинка"			</t>
  </si>
  <si>
    <t xml:space="preserve">Дошкільний навчальний заклад "Ясла-садок №67"			</t>
  </si>
  <si>
    <t xml:space="preserve">Дошкільний навчальний заклад "Ясла-садок №68 "Зірочка"			</t>
  </si>
  <si>
    <t>Дошкільний навчальний заклад "Ясла-садок №70 "Зоряничка"</t>
  </si>
  <si>
    <t>Дошкільний навчальний заклад "Дитячий садок №72 "Весела планета"</t>
  </si>
  <si>
    <t>Дошкільний навчальний заклад "Ясла-садок №73 "Горішок"</t>
  </si>
  <si>
    <t>Дошкільний навчальний заклад "Ясла-садок №76 "Весняночка"</t>
  </si>
  <si>
    <t xml:space="preserve">Дошкільний навчальний заклад "Ясла-садок №80 "Берізка"			</t>
  </si>
  <si>
    <t>Дошкільний навчальний заклад "Ясла-садок №81 "Червоні вітрила"</t>
  </si>
  <si>
    <t>Дошкільний навчальний заклад "Ясла-садок №83 "Червоний капелюшок"</t>
  </si>
  <si>
    <t>Дошкільний навчальний заклад "Український ясла-садок №84 "Тополек"</t>
  </si>
  <si>
    <t>Дошкільний навчальний заклад комбінованого типу "Ясла-садок №85 "Якірець"</t>
  </si>
  <si>
    <t>Дошкільний навчальний заклад "Український ясла-садок №86 "Струмок "</t>
  </si>
  <si>
    <t>Дошкільний навчальний заклад "Український ясла-садок №90  "Калинка"</t>
  </si>
  <si>
    <t>Дошкільний навчальний заклад "Ясла-садок №91 "Пролісок"</t>
  </si>
  <si>
    <t xml:space="preserve">Дошкільний навчальний заклад "Ясла-садок №93 "Зернятко"			</t>
  </si>
  <si>
    <t>Дошкільний навчальний заклад "Ясла-садок №98 "Веселка"</t>
  </si>
  <si>
    <t>Дошкільний навчальний заклад "Ясла-садок №100 "Барвінок"</t>
  </si>
  <si>
    <t>Дошкільний навчальний заклад "Ясла-садок №101"</t>
  </si>
  <si>
    <t xml:space="preserve">Дошкільний навчальний заклад "Ясла-садок №102 "Промінець"			</t>
  </si>
  <si>
    <t xml:space="preserve">Дошкільний навчальний заклад "Ясла-садок №103 "Червоненька квіточка"			</t>
  </si>
  <si>
    <t xml:space="preserve">Дошкільний навчальний заклад "Український ясла-садок №104 "Вербинка""			</t>
  </si>
  <si>
    <t xml:space="preserve">Дошкільний заклад "Ясла-садок №106 "Горобинка"			</t>
  </si>
  <si>
    <t xml:space="preserve">Дошкільний навчальній заклад "Ясла-садок №108 "Матрьошка"			</t>
  </si>
  <si>
    <t xml:space="preserve">Дошкільний навчальний заклад "Ясла-садок №110 "Світлячок"			</t>
  </si>
  <si>
    <t xml:space="preserve">Дошкільний навчальний заклад "Український ясла-садок №113 "Росинка"			</t>
  </si>
  <si>
    <t>Дошкільний навчальний заклад "Український ясла-садок №114 "Калинонька"</t>
  </si>
  <si>
    <t>Дошкільний навчальний заклад "Ясла-садок №117 "Юний моряк"</t>
  </si>
  <si>
    <t xml:space="preserve">Дошкільний навчальний заклад "Ясла-садок №118 "Ягідка"			</t>
  </si>
  <si>
    <t>Дошкільний навчальний заклад "Ясла-садок №119 "Світлячок"</t>
  </si>
  <si>
    <t xml:space="preserve">Дошкільний навчальний заклад "Український ясла-садок №124 "Струмочок"			</t>
  </si>
  <si>
    <t>Дошкільний навчальний заклад "Український ясла-садок №125 "Червона гвоздика"</t>
  </si>
  <si>
    <t>Дошкільний навчальний заклад "Український ясла-садок №126 "Дзвіночок"</t>
  </si>
  <si>
    <t xml:space="preserve">Дошкільний навчальний заклад "Ясла-садок №128 "Золотий ключик"			</t>
  </si>
  <si>
    <t xml:space="preserve">Дошкільний заклад "Український ясла-садок №129 "Іскорка"			</t>
  </si>
  <si>
    <t xml:space="preserve">Дошкільний заклад "Український ясла-садок №130 "Перлинка"			</t>
  </si>
  <si>
    <t xml:space="preserve">Дошкільний заклад "Український ясла-садок №131 "Малятко"			</t>
  </si>
  <si>
    <t>Дошкільний навчальний заклад "Ясла-садок №134 "Журавлик"</t>
  </si>
  <si>
    <t xml:space="preserve">Дошкільний навчальний заклад "Український ясла-садок №135 "Краплинка"			</t>
  </si>
  <si>
    <t>Дошкільний навчальний заклад "Український ясла-садок №136 "Ялинка"</t>
  </si>
  <si>
    <t>Дошкільний навчальний заклад "Український ясла-садок №139 "Струмочок"</t>
  </si>
  <si>
    <t>Дошкільний навчальний заклад "Український ясла-садок №140 "Пролісок"</t>
  </si>
  <si>
    <t xml:space="preserve">Дошкільний навчальний заклад "Ясла-садок №142 "Умка"			</t>
  </si>
  <si>
    <t>Дошкільний навчальний заклад "Український ясла-садок №146 "Чайка"</t>
  </si>
  <si>
    <t xml:space="preserve">Дошкільний навчальний заклад "Український ясла-садок №148 "Джерельце"			</t>
  </si>
  <si>
    <t>Дошкільний навчальний заклад "Ясла-садок №149 "Сонечко"</t>
  </si>
  <si>
    <t>Дошкільний навчальний заклад "Ясла-садок №150  "Родзинка"</t>
  </si>
  <si>
    <t>Комунальний дошкільний навчальний заклад комбінованого типу "Ясла-садок №151"Сонечко" УО ММР</t>
  </si>
  <si>
    <t>Дошкільний навчальний заклад "Ясла-садок №153"Черемушка"</t>
  </si>
  <si>
    <t>Дошкільний навчальний заклад "Український ясла-садок №152"Криничка"</t>
  </si>
  <si>
    <t>Дошкільний навчальний заклад "Український ясла-садок №155"</t>
  </si>
  <si>
    <t>Дошкільний навчальний заклад "Ясла-садок №156"Дельфінятко"</t>
  </si>
  <si>
    <t>Дошкільний навчальний заклад "Ясла-садок №157"Зоряний"</t>
  </si>
  <si>
    <t>Дошкільний навчальний заклад "Ясла-садок №159"Веселка"</t>
  </si>
  <si>
    <t>Дошкільний навчальний заклад загального розвитку ясла-садок №160 "Джерельце"</t>
  </si>
  <si>
    <t>Дошкільний навчальний заклад "Український ясла-садок №161"Сонечко"</t>
  </si>
  <si>
    <t>Дошкільний навчальний заклад "Український ясла-садок №163"Квіточка"</t>
  </si>
  <si>
    <t>Дошкільний навчальний заклад "Ясла-садок №165"Катруся"</t>
  </si>
  <si>
    <t>Дошкільний навчальний заклад "Ясла-садок №167 "Золотий вулик"</t>
  </si>
  <si>
    <t>Дошкільний навчальний заклад "Ясла-садок №166 "Діоскурія"</t>
  </si>
  <si>
    <t>Дошкільний навчальний заклад "Ясла-садок №46 "Казка"</t>
  </si>
  <si>
    <t>Комунальний дошкільний навчальний заклад загального розвитку "Ясла-садок №164"Капітошка"</t>
  </si>
  <si>
    <t>Холодна вода</t>
  </si>
  <si>
    <t>КПСМНЗ Художня школа ім.А.І.Куінджи</t>
  </si>
  <si>
    <t>КПСМНЗ Музична школа №1</t>
  </si>
  <si>
    <t>КПСМНЗ Музична школа №2</t>
  </si>
  <si>
    <t>КПСМНЗ Музична школа №3</t>
  </si>
  <si>
    <t>КПСМНЗ Музична школа №4</t>
  </si>
  <si>
    <t>КПСМНЗ Музична школа №5</t>
  </si>
  <si>
    <t>КЗ Палац культури "Молодіжний"</t>
  </si>
  <si>
    <t>КЗ Централізована бухгалтерія закладів культури</t>
  </si>
  <si>
    <t>КЗ Міський Палац культури</t>
  </si>
  <si>
    <t>КЗ Маріупольський краєзнавчий музей</t>
  </si>
  <si>
    <t>КУ Музей історії та етнографії греків Приазов'я</t>
  </si>
  <si>
    <t>КПСМНЗ Школа мистецтв</t>
  </si>
  <si>
    <t>КЗ Маріупольська спеціалізована музична школа</t>
  </si>
  <si>
    <t>КУ "Міський Будинок культури ім.Т.Каци сел.Сартана"</t>
  </si>
  <si>
    <t>КУ "Міський Будинок культури с.Каменськ"</t>
  </si>
  <si>
    <t>КЗ Центр культури та дозвілля сел. Старий Крим</t>
  </si>
  <si>
    <t>КЗ Центр культури та дозвілля сел. Талаківка</t>
  </si>
  <si>
    <t>КЗ Палац культури "Чайка"</t>
  </si>
  <si>
    <t>КУ Маріупольська міська лікарня швидкої медичної допомоги</t>
  </si>
  <si>
    <t>КЗ Міська лікарня №4 (КДП)</t>
  </si>
  <si>
    <t>КЗ Центр первинної медико-санітарної допомоги №4</t>
  </si>
  <si>
    <t>КЗ Центр первинної медико-санітарної допомоги №2</t>
  </si>
  <si>
    <t xml:space="preserve">КЗ Міська лікарня №10 </t>
  </si>
  <si>
    <t>КЗ МТМО здоров’я дитини та жінки</t>
  </si>
  <si>
    <t>КЗ Міська лікарня №9</t>
  </si>
  <si>
    <t>КЗ Пологовий будинок №2 міста Маріуполя</t>
  </si>
  <si>
    <t>КЗ Міська лікарня №8</t>
  </si>
  <si>
    <t>КЗ МСК "Азовець"</t>
  </si>
  <si>
    <t>Стадіон "Західний"</t>
  </si>
  <si>
    <t>Cтадіон "Олімп"</t>
  </si>
  <si>
    <t>Стадіон "Приморський"</t>
  </si>
  <si>
    <t>Управління з фізичної культури та спорту ММР</t>
  </si>
  <si>
    <t>Комплексна дитячо-юнацька спортивна школа "Атлетик" велосипедна база</t>
  </si>
  <si>
    <t>Комплексна дитячо-юнацька спортивна школа "Атлетик" веслувальна база</t>
  </si>
  <si>
    <t>Комплексна дитячо-юнацька спортивна школа "Атлетик" зал важкої атлетики</t>
  </si>
  <si>
    <t>КЗ Маріупольський міський водноспортивний комплекс</t>
  </si>
  <si>
    <t>Центpальная бібліотека ім.В.Г.Короленка</t>
  </si>
  <si>
    <t>Центральна міська бібліотека для дітей</t>
  </si>
  <si>
    <t>Заклади освіти</t>
  </si>
  <si>
    <t>Охорона здоров'я</t>
  </si>
  <si>
    <t>Спорт</t>
  </si>
  <si>
    <t>Заклади культури</t>
  </si>
  <si>
    <t>Електроенергія</t>
  </si>
  <si>
    <t>Виноградненський дитячий садок" Лелека"</t>
  </si>
  <si>
    <t>КЗ Міський шаховий клуб</t>
  </si>
  <si>
    <t>Дитячий будинок "Центр опіки"</t>
  </si>
  <si>
    <t>Міський центр позашкільної роботи за місцем проживання</t>
  </si>
  <si>
    <t>Міський палац естетичного виховання</t>
  </si>
  <si>
    <t>Будинок творчості дітей та юнацтва Приморського району</t>
  </si>
  <si>
    <t>Будинок дитячої та юнацької творчості Лівобережного району</t>
  </si>
  <si>
    <t>Міський центр науково-технічної творчості учнівської молоді</t>
  </si>
  <si>
    <t>Спортзал Арх.Нильсена,2</t>
  </si>
  <si>
    <t>Зал бокса ул.Ломизова,1</t>
  </si>
  <si>
    <t>Зал борьбы, ул.Ломизова,1</t>
  </si>
  <si>
    <t>НВК "Ліцей - школа №48"</t>
  </si>
  <si>
    <t>Міська лікарня № 1</t>
  </si>
  <si>
    <t xml:space="preserve">КЗ Центр первинної медико-санітарної допомоги №3 </t>
  </si>
  <si>
    <t>КЗ Центр первинної медико-санітарної допомоги №1</t>
  </si>
  <si>
    <t xml:space="preserve">МЗОШ І-ІІІ ст.№19  </t>
  </si>
  <si>
    <t>Теплова енергія</t>
  </si>
  <si>
    <t>Споживання, ліміт (кВт*г)</t>
  </si>
  <si>
    <t>Порівняння з лімітом</t>
  </si>
  <si>
    <t>Факт (фін), кВт*г</t>
  </si>
  <si>
    <t>Факт (фін), %</t>
  </si>
  <si>
    <t>Освіта</t>
  </si>
  <si>
    <t>Культура</t>
  </si>
  <si>
    <t>Итого:</t>
  </si>
  <si>
    <t>Споживання, ліміт (м куб.)</t>
  </si>
  <si>
    <t>Гаряча Вода</t>
  </si>
  <si>
    <t>Природный газ</t>
  </si>
  <si>
    <t>_Расчетный период по электроэнергии с 10 по 10 число каждого месяца</t>
  </si>
  <si>
    <t>_Расчетный период по холодной воде с 06 по 06 число каждого месяца</t>
  </si>
  <si>
    <t>_Положительный "%" - превышение лимита</t>
  </si>
  <si>
    <t>Энергоносители</t>
  </si>
  <si>
    <t>Потребление, лимит</t>
  </si>
  <si>
    <t>Сравнение с лимитом</t>
  </si>
  <si>
    <t>Факт (фин), %</t>
  </si>
  <si>
    <t>Тепловая энергия</t>
  </si>
  <si>
    <t>Электроэнергия</t>
  </si>
  <si>
    <t>Холодная вода</t>
  </si>
  <si>
    <t>Горячая вода</t>
  </si>
  <si>
    <t>Факт (натурал. показатели)</t>
  </si>
  <si>
    <t>Факт (фін), Гкал</t>
  </si>
  <si>
    <t>Факт (фін), куб.м</t>
  </si>
  <si>
    <t>_Расчетный период по теплу и горячей воде с 15 по 15 число каждого месяца</t>
  </si>
  <si>
    <t>_Расчетный период по газу с 01 по 01 число каждого месяца</t>
  </si>
  <si>
    <t>КУ Центр сучасного мистецтва і культури ім. Куїнджі</t>
  </si>
  <si>
    <t>Департамент КГР ММР (+ Вежа)</t>
  </si>
  <si>
    <t>КДЮСШ «Меотида» плавальний басейн «Нептун» (+ МССК ТСОУ - электрич.)</t>
  </si>
  <si>
    <t>Тепловая энерия</t>
  </si>
  <si>
    <t>Заведение</t>
  </si>
  <si>
    <t>Дошкільний навчальний заклад "Ясла-садок №16 "Чайка"</t>
  </si>
  <si>
    <t>МСШ І-ІІІ ст. №3 з поглибленим вивченням окремих предметів</t>
  </si>
  <si>
    <t>КЗ "М.Спорт - Спорт для всіх"</t>
  </si>
  <si>
    <t>КУ Палац культури "Український Дім" (ПК "Металургів")</t>
  </si>
  <si>
    <t>КЗ Міська лікарня №5</t>
  </si>
  <si>
    <t>Департамент освіти Маріупольської міської ради</t>
  </si>
  <si>
    <t>Департамент охорони здоров'я</t>
  </si>
  <si>
    <t>КУ "Міський центр здоров'я"</t>
  </si>
  <si>
    <t>КЗ Міська лікарня №11</t>
  </si>
  <si>
    <t>КЗ Центр первинної медико-санітарної допомоги №5</t>
  </si>
  <si>
    <t>НМЦ</t>
  </si>
  <si>
    <t>Пральня, Лог., ІРЦ</t>
  </si>
  <si>
    <t>МЗОШ І-ІІІ ст.№16</t>
  </si>
  <si>
    <t>КДЮСШ "Олімпія"</t>
  </si>
  <si>
    <t>ФОК</t>
  </si>
  <si>
    <t>КДЮСШ "Прометей" №1</t>
  </si>
  <si>
    <t>КДЮСШ "Прометей" №2</t>
  </si>
  <si>
    <t>КДЮСШ "Прометей" №5</t>
  </si>
  <si>
    <t>КЗ ЦБС для дітей Бібл.№1 ім.Пушкіна</t>
  </si>
  <si>
    <t>КЗ ЦБС для дітей Бібл.№2 ім.Франко</t>
  </si>
  <si>
    <t>КЗ ЦБС для дітей Бібл.№3 ім. Г.Х.Андерсена</t>
  </si>
  <si>
    <t>КЗ ЦБС для дітей Бібл.№4 ім.Т.Шевченка</t>
  </si>
  <si>
    <t>КЗ ЦБС для дітей Бібл.№6 ім.Маяковського</t>
  </si>
  <si>
    <t>КЗ ЦБС для дітей Бібл.№7 ім.Чехова</t>
  </si>
  <si>
    <t>КЗ ЦБС для дітей Бібл.№8 ім. Чуковського</t>
  </si>
  <si>
    <t>КЗ ЦБС для дітей Бібл.№9 ім. В.Нестайко</t>
  </si>
  <si>
    <t>КЗ ЦБС для дорослих Бібл.№1 ім.М.В.Гоголя</t>
  </si>
  <si>
    <t>КЗ ЦБС для дорослих Бібл.№2 ім.О.С.Серафимовича</t>
  </si>
  <si>
    <t>КЗ ЦБС для дорослих Бібл.№3 ім.О.С.Новікова-Прибоя</t>
  </si>
  <si>
    <t>КЗ ЦБС для дорослих Бібл.№4 ім.Лесі.Українки</t>
  </si>
  <si>
    <t>КЗ ЦБС для дорослих Бібл.№5 ім.М.Ю.Лермонтова</t>
  </si>
  <si>
    <t>КЗ ЦБС для дорослих Бібл.№8 ім.О.П.Довженка</t>
  </si>
  <si>
    <t>КЗ ЦБС для дорослих Бібл.№10 ім.О.І.Купріна</t>
  </si>
  <si>
    <t>КЗ ЦБС для дорослих Бібл.№11 ім.І.С.Тургенєва</t>
  </si>
  <si>
    <t>КЗ ЦБС для дорослих Бібл.№12 ім.К.М.Симонова</t>
  </si>
  <si>
    <t>КЗ ЦБС для дорослих Бібл.№13 ім.М.А.Свєтлова</t>
  </si>
  <si>
    <t>КЗ ЦБС для дорослих Бібл.№14 ім.О.Т.Гончара</t>
  </si>
  <si>
    <t>КЗ Маріупольський краєзнавчий музей (картинна галерея)</t>
  </si>
  <si>
    <t>КЗ Музей народного побуту</t>
  </si>
  <si>
    <t>Маріупольська міська історична бібліотека ім.Грушевського</t>
  </si>
  <si>
    <t>КПСМНЗ Музична школа №1 (Філія)</t>
  </si>
  <si>
    <t>КПСМНЗ Музична школа №3 (філія)</t>
  </si>
  <si>
    <t>Апрель 2018 Факт</t>
  </si>
  <si>
    <t>Апрель 2019 Лимит</t>
  </si>
  <si>
    <t>Апрель 2019 Факт (фин)</t>
  </si>
  <si>
    <t>Апрель 2019 Факт (прог)</t>
  </si>
  <si>
    <t>Электроенергия</t>
  </si>
  <si>
    <t>Сравнительный анализ потребления энергоресурсов в апреле 2019г.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</si>
</sst>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0" x14ac:knownFonts="1">
    <font>
      <sz val="11"/>
      <name val="Arial"/>
      <family val="1"/>
    </font>
    <font>
      <sz val="11"/>
      <color theme="1"/>
      <name val="Calibri"/>
      <family val="2"/>
      <charset val="204"/>
      <scheme val="minor"/>
    </font>
    <font>
      <b/>
      <sz val="11"/>
      <color rgb="FFFFFFFF"/>
      <name val="Arial"/>
      <family val="1"/>
    </font>
    <font>
      <b/>
      <sz val="16"/>
      <color rgb="FFFFFFFF"/>
      <name val="Arial"/>
      <family val="1"/>
    </font>
    <font>
      <sz val="11"/>
      <name val="Arial"/>
      <family val="1"/>
    </font>
    <font>
      <b/>
      <sz val="16"/>
      <color theme="0"/>
      <name val="Arial"/>
      <family val="2"/>
      <charset val="204"/>
    </font>
    <font>
      <sz val="11"/>
      <name val="Arial"/>
      <family val="2"/>
      <charset val="204"/>
    </font>
    <font>
      <sz val="11"/>
      <name val="Arial Cyr"/>
      <charset val="204"/>
    </font>
    <font>
      <sz val="11"/>
      <color theme="0"/>
      <name val="Arial"/>
      <family val="1"/>
    </font>
    <font>
      <b/>
      <sz val="11"/>
      <color theme="0"/>
      <name val="Arial"/>
      <family val="1"/>
    </font>
    <font>
      <sz val="26"/>
      <name val="Arial"/>
      <family val="1"/>
    </font>
    <font>
      <sz val="11"/>
      <color rgb="FFFF0000"/>
      <name val="Arial"/>
      <family val="1"/>
    </font>
    <font>
      <sz val="10"/>
      <name val="Arial Cyr"/>
      <charset val="204"/>
    </font>
    <font>
      <sz val="20"/>
      <name val="Arial"/>
      <family val="1"/>
    </font>
    <font>
      <sz val="14"/>
      <name val="Arial"/>
      <family val="2"/>
      <charset val="204"/>
    </font>
    <font>
      <sz val="14"/>
      <color theme="0"/>
      <name val="Arial"/>
      <family val="1"/>
    </font>
    <font>
      <b/>
      <sz val="12"/>
      <color rgb="FFFFFFFF"/>
      <name val="Arial"/>
      <family val="1"/>
    </font>
    <font>
      <b/>
      <sz val="12"/>
      <color theme="0"/>
      <name val="Arial"/>
      <family val="1"/>
    </font>
    <font>
      <sz val="11"/>
      <color rgb="FFC00000"/>
      <name val="Arial"/>
      <family val="1"/>
    </font>
    <font>
      <sz val="11"/>
      <name val="Arial Cyr"/>
    </font>
  </fonts>
  <fills count="17">
    <fill>
      <patternFill patternType="none"/>
    </fill>
    <fill>
      <patternFill patternType="gray125"/>
    </fill>
    <fill>
      <patternFill patternType="solid">
        <fgColor rgb="FF71C5E1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EECF5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9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0" fontId="4" fillId="0" borderId="0"/>
    <xf numFmtId="0" fontId="1" fillId="0" borderId="0"/>
    <xf numFmtId="0" fontId="12" fillId="0" borderId="0"/>
  </cellStyleXfs>
  <cellXfs count="696">
    <xf numFmtId="0" fontId="0" fillId="0" borderId="0" xfId="0"/>
    <xf numFmtId="2" fontId="0" fillId="0" borderId="0" xfId="0" applyNumberFormat="1" applyAlignment="1">
      <alignment horizontal="center"/>
    </xf>
    <xf numFmtId="0" fontId="0" fillId="3" borderId="0" xfId="0" applyFill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2" fontId="0" fillId="0" borderId="0" xfId="0" applyNumberFormat="1"/>
    <xf numFmtId="0" fontId="0" fillId="4" borderId="4" xfId="1" applyFont="1" applyFill="1" applyBorder="1" applyAlignment="1">
      <alignment horizontal="left" vertical="center" wrapText="1"/>
    </xf>
    <xf numFmtId="0" fontId="0" fillId="4" borderId="5" xfId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49" fontId="0" fillId="0" borderId="0" xfId="0" applyNumberFormat="1" applyAlignment="1">
      <alignment horizontal="center" wrapText="1"/>
    </xf>
    <xf numFmtId="2" fontId="10" fillId="0" borderId="0" xfId="0" applyNumberFormat="1" applyFont="1" applyAlignment="1">
      <alignment horizontal="left"/>
    </xf>
    <xf numFmtId="0" fontId="0" fillId="3" borderId="0" xfId="0" applyFill="1" applyAlignment="1">
      <alignment horizontal="center"/>
    </xf>
    <xf numFmtId="0" fontId="8" fillId="5" borderId="19" xfId="0" applyFont="1" applyFill="1" applyBorder="1" applyAlignment="1">
      <alignment wrapText="1"/>
    </xf>
    <xf numFmtId="2" fontId="9" fillId="5" borderId="20" xfId="0" applyNumberFormat="1" applyFont="1" applyFill="1" applyBorder="1" applyAlignment="1">
      <alignment horizontal="center" vertical="center"/>
    </xf>
    <xf numFmtId="2" fontId="9" fillId="5" borderId="9" xfId="0" applyNumberFormat="1" applyFont="1" applyFill="1" applyBorder="1" applyAlignment="1">
      <alignment horizontal="center" vertical="center"/>
    </xf>
    <xf numFmtId="2" fontId="9" fillId="5" borderId="10" xfId="0" applyNumberFormat="1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left" wrapText="1"/>
    </xf>
    <xf numFmtId="0" fontId="0" fillId="0" borderId="5" xfId="1" applyFont="1" applyFill="1" applyBorder="1" applyAlignment="1">
      <alignment horizontal="left" vertical="center" wrapText="1"/>
    </xf>
    <xf numFmtId="0" fontId="0" fillId="0" borderId="0" xfId="0" applyFill="1"/>
    <xf numFmtId="0" fontId="4" fillId="0" borderId="5" xfId="1" applyFont="1" applyFill="1" applyBorder="1" applyAlignment="1">
      <alignment horizontal="left" vertical="center" wrapText="1"/>
    </xf>
    <xf numFmtId="0" fontId="0" fillId="0" borderId="4" xfId="1" applyFont="1" applyFill="1" applyBorder="1" applyAlignment="1">
      <alignment horizontal="left" vertical="center" wrapText="1"/>
    </xf>
    <xf numFmtId="49" fontId="6" fillId="0" borderId="0" xfId="0" applyNumberFormat="1" applyFont="1" applyAlignment="1">
      <alignment wrapText="1"/>
    </xf>
    <xf numFmtId="0" fontId="0" fillId="0" borderId="0" xfId="0" applyFill="1" applyAlignment="1">
      <alignment horizontal="center"/>
    </xf>
    <xf numFmtId="0" fontId="0" fillId="0" borderId="46" xfId="1" applyFont="1" applyFill="1" applyBorder="1" applyAlignment="1">
      <alignment horizontal="left" vertical="center" wrapText="1"/>
    </xf>
    <xf numFmtId="0" fontId="0" fillId="0" borderId="19" xfId="1" applyFont="1" applyFill="1" applyBorder="1" applyAlignment="1">
      <alignment horizontal="left" vertical="center" wrapText="1"/>
    </xf>
    <xf numFmtId="0" fontId="0" fillId="3" borderId="46" xfId="1" applyFont="1" applyFill="1" applyBorder="1" applyAlignment="1">
      <alignment horizontal="left" vertical="center" wrapText="1"/>
    </xf>
    <xf numFmtId="49" fontId="0" fillId="0" borderId="0" xfId="0" applyNumberFormat="1" applyFill="1" applyAlignment="1">
      <alignment horizontal="center" wrapText="1"/>
    </xf>
    <xf numFmtId="0" fontId="0" fillId="0" borderId="57" xfId="0" applyFill="1" applyBorder="1"/>
    <xf numFmtId="0" fontId="6" fillId="0" borderId="8" xfId="0" applyFont="1" applyFill="1" applyBorder="1" applyAlignment="1">
      <alignment horizontal="left" vertical="center" wrapText="1"/>
    </xf>
    <xf numFmtId="0" fontId="0" fillId="0" borderId="58" xfId="0" applyFill="1" applyBorder="1"/>
    <xf numFmtId="0" fontId="6" fillId="0" borderId="40" xfId="0" applyNumberFormat="1" applyFont="1" applyFill="1" applyBorder="1" applyAlignment="1">
      <alignment horizontal="left" vertical="center" wrapText="1"/>
    </xf>
    <xf numFmtId="0" fontId="0" fillId="0" borderId="0" xfId="0" applyFill="1" applyBorder="1"/>
    <xf numFmtId="0" fontId="2" fillId="2" borderId="12" xfId="1" applyFont="1" applyFill="1" applyBorder="1" applyAlignment="1">
      <alignment horizontal="left" vertical="center" wrapText="1"/>
    </xf>
    <xf numFmtId="2" fontId="0" fillId="0" borderId="0" xfId="0" applyNumberFormat="1" applyFont="1" applyAlignment="1">
      <alignment horizontal="center"/>
    </xf>
    <xf numFmtId="0" fontId="0" fillId="0" borderId="3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6" fillId="4" borderId="8" xfId="0" applyNumberFormat="1" applyFont="1" applyFill="1" applyBorder="1" applyAlignment="1">
      <alignment horizontal="left" vertical="center" wrapText="1"/>
    </xf>
    <xf numFmtId="0" fontId="6" fillId="4" borderId="9" xfId="0" applyNumberFormat="1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/>
    </xf>
    <xf numFmtId="2" fontId="6" fillId="4" borderId="9" xfId="0" applyNumberFormat="1" applyFont="1" applyFill="1" applyBorder="1" applyAlignment="1">
      <alignment horizontal="center" vertical="center"/>
    </xf>
    <xf numFmtId="2" fontId="2" fillId="7" borderId="50" xfId="1" applyNumberFormat="1" applyFont="1" applyFill="1" applyBorder="1" applyAlignment="1">
      <alignment horizontal="center" vertical="center" wrapText="1"/>
    </xf>
    <xf numFmtId="2" fontId="2" fillId="7" borderId="68" xfId="1" applyNumberFormat="1" applyFont="1" applyFill="1" applyBorder="1" applyAlignment="1">
      <alignment horizontal="center" vertical="center" wrapText="1"/>
    </xf>
    <xf numFmtId="2" fontId="2" fillId="7" borderId="69" xfId="1" applyNumberFormat="1" applyFont="1" applyFill="1" applyBorder="1" applyAlignment="1">
      <alignment horizontal="center" vertical="center" wrapText="1"/>
    </xf>
    <xf numFmtId="0" fontId="8" fillId="5" borderId="17" xfId="0" applyFont="1" applyFill="1" applyBorder="1" applyAlignment="1">
      <alignment horizontal="left" wrapText="1"/>
    </xf>
    <xf numFmtId="0" fontId="6" fillId="4" borderId="23" xfId="0" applyFont="1" applyFill="1" applyBorder="1" applyAlignment="1">
      <alignment horizontal="left" vertical="center" wrapText="1"/>
    </xf>
    <xf numFmtId="4" fontId="6" fillId="0" borderId="15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Alignment="1">
      <alignment wrapText="1"/>
    </xf>
    <xf numFmtId="49" fontId="6" fillId="0" borderId="0" xfId="0" applyNumberFormat="1" applyFont="1" applyFill="1" applyAlignment="1">
      <alignment wrapText="1"/>
    </xf>
    <xf numFmtId="2" fontId="6" fillId="8" borderId="10" xfId="0" applyNumberFormat="1" applyFont="1" applyFill="1" applyBorder="1" applyAlignment="1">
      <alignment horizontal="center" vertical="center"/>
    </xf>
    <xf numFmtId="49" fontId="6" fillId="11" borderId="27" xfId="1" applyNumberFormat="1" applyFont="1" applyFill="1" applyBorder="1" applyAlignment="1">
      <alignment horizontal="left" vertical="center" wrapText="1"/>
    </xf>
    <xf numFmtId="0" fontId="0" fillId="14" borderId="4" xfId="1" applyFont="1" applyFill="1" applyBorder="1" applyAlignment="1">
      <alignment horizontal="left" vertical="center" wrapText="1"/>
    </xf>
    <xf numFmtId="0" fontId="0" fillId="10" borderId="4" xfId="1" applyFont="1" applyFill="1" applyBorder="1" applyAlignment="1">
      <alignment horizontal="left" vertical="center" wrapText="1"/>
    </xf>
    <xf numFmtId="0" fontId="0" fillId="10" borderId="5" xfId="1" applyFont="1" applyFill="1" applyBorder="1" applyAlignment="1">
      <alignment horizontal="left" vertical="center" wrapText="1"/>
    </xf>
    <xf numFmtId="0" fontId="0" fillId="12" borderId="4" xfId="1" applyFont="1" applyFill="1" applyBorder="1" applyAlignment="1">
      <alignment horizontal="left" vertical="center" wrapText="1"/>
    </xf>
    <xf numFmtId="0" fontId="0" fillId="12" borderId="46" xfId="1" applyFont="1" applyFill="1" applyBorder="1" applyAlignment="1">
      <alignment horizontal="left" vertical="center" wrapText="1"/>
    </xf>
    <xf numFmtId="2" fontId="13" fillId="0" borderId="0" xfId="0" applyNumberFormat="1" applyFont="1" applyAlignment="1">
      <alignment horizontal="left"/>
    </xf>
    <xf numFmtId="0" fontId="14" fillId="4" borderId="19" xfId="0" applyFont="1" applyFill="1" applyBorder="1" applyAlignment="1">
      <alignment horizontal="left" vertical="center" wrapText="1"/>
    </xf>
    <xf numFmtId="2" fontId="6" fillId="4" borderId="10" xfId="0" applyNumberFormat="1" applyFont="1" applyFill="1" applyBorder="1" applyAlignment="1">
      <alignment horizontal="center" vertical="center"/>
    </xf>
    <xf numFmtId="2" fontId="6" fillId="4" borderId="20" xfId="0" applyNumberFormat="1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left" vertical="center" wrapText="1"/>
    </xf>
    <xf numFmtId="2" fontId="6" fillId="8" borderId="9" xfId="0" applyNumberFormat="1" applyFont="1" applyFill="1" applyBorder="1" applyAlignment="1">
      <alignment horizontal="center" vertical="center"/>
    </xf>
    <xf numFmtId="2" fontId="6" fillId="8" borderId="20" xfId="0" applyNumberFormat="1" applyFont="1" applyFill="1" applyBorder="1" applyAlignment="1">
      <alignment horizontal="center" vertical="center"/>
    </xf>
    <xf numFmtId="0" fontId="15" fillId="5" borderId="19" xfId="0" applyFont="1" applyFill="1" applyBorder="1" applyAlignment="1">
      <alignment horizontal="left" vertical="center" wrapText="1"/>
    </xf>
    <xf numFmtId="2" fontId="0" fillId="0" borderId="70" xfId="0" applyNumberFormat="1" applyBorder="1"/>
    <xf numFmtId="2" fontId="0" fillId="0" borderId="70" xfId="0" applyNumberFormat="1" applyBorder="1" applyAlignment="1">
      <alignment horizontal="center"/>
    </xf>
    <xf numFmtId="2" fontId="16" fillId="7" borderId="50" xfId="1" applyNumberFormat="1" applyFont="1" applyFill="1" applyBorder="1" applyAlignment="1">
      <alignment horizontal="center" vertical="center" wrapText="1"/>
    </xf>
    <xf numFmtId="2" fontId="16" fillId="7" borderId="68" xfId="1" applyNumberFormat="1" applyFont="1" applyFill="1" applyBorder="1" applyAlignment="1">
      <alignment horizontal="center" vertical="center" wrapText="1"/>
    </xf>
    <xf numFmtId="2" fontId="16" fillId="7" borderId="69" xfId="1" applyNumberFormat="1" applyFont="1" applyFill="1" applyBorder="1" applyAlignment="1">
      <alignment horizontal="center" vertical="center" wrapText="1"/>
    </xf>
    <xf numFmtId="2" fontId="16" fillId="7" borderId="78" xfId="1" applyNumberFormat="1" applyFont="1" applyFill="1" applyBorder="1" applyAlignment="1">
      <alignment horizontal="center" vertical="center" wrapText="1"/>
    </xf>
    <xf numFmtId="0" fontId="15" fillId="15" borderId="19" xfId="0" applyFont="1" applyFill="1" applyBorder="1" applyAlignment="1">
      <alignment horizontal="left" vertical="center" wrapText="1"/>
    </xf>
    <xf numFmtId="2" fontId="17" fillId="15" borderId="9" xfId="0" applyNumberFormat="1" applyFont="1" applyFill="1" applyBorder="1" applyAlignment="1">
      <alignment horizontal="center" vertical="center"/>
    </xf>
    <xf numFmtId="2" fontId="17" fillId="15" borderId="10" xfId="0" applyNumberFormat="1" applyFont="1" applyFill="1" applyBorder="1" applyAlignment="1">
      <alignment horizontal="center" vertical="center"/>
    </xf>
    <xf numFmtId="2" fontId="17" fillId="15" borderId="62" xfId="0" applyNumberFormat="1" applyFont="1" applyFill="1" applyBorder="1" applyAlignment="1">
      <alignment horizontal="center" vertical="center"/>
    </xf>
    <xf numFmtId="2" fontId="17" fillId="15" borderId="35" xfId="0" applyNumberFormat="1" applyFont="1" applyFill="1" applyBorder="1" applyAlignment="1">
      <alignment horizontal="center" vertical="center"/>
    </xf>
    <xf numFmtId="2" fontId="17" fillId="15" borderId="20" xfId="0" applyNumberFormat="1" applyFont="1" applyFill="1" applyBorder="1" applyAlignment="1">
      <alignment horizontal="center" vertical="center"/>
    </xf>
    <xf numFmtId="2" fontId="17" fillId="5" borderId="9" xfId="0" applyNumberFormat="1" applyFont="1" applyFill="1" applyBorder="1" applyAlignment="1">
      <alignment horizontal="center" vertical="center"/>
    </xf>
    <xf numFmtId="2" fontId="17" fillId="5" borderId="10" xfId="0" applyNumberFormat="1" applyFont="1" applyFill="1" applyBorder="1" applyAlignment="1">
      <alignment horizontal="center" vertical="center"/>
    </xf>
    <xf numFmtId="2" fontId="17" fillId="5" borderId="62" xfId="0" applyNumberFormat="1" applyFont="1" applyFill="1" applyBorder="1" applyAlignment="1">
      <alignment horizontal="center" vertical="center"/>
    </xf>
    <xf numFmtId="2" fontId="17" fillId="5" borderId="35" xfId="0" applyNumberFormat="1" applyFont="1" applyFill="1" applyBorder="1" applyAlignment="1">
      <alignment horizontal="center" vertical="center"/>
    </xf>
    <xf numFmtId="2" fontId="17" fillId="5" borderId="20" xfId="0" applyNumberFormat="1" applyFont="1" applyFill="1" applyBorder="1" applyAlignment="1">
      <alignment horizontal="center" vertical="center"/>
    </xf>
    <xf numFmtId="0" fontId="0" fillId="0" borderId="70" xfId="0" applyBorder="1" applyAlignment="1">
      <alignment horizontal="left" wrapText="1"/>
    </xf>
    <xf numFmtId="0" fontId="0" fillId="0" borderId="79" xfId="1" applyFont="1" applyFill="1" applyBorder="1" applyAlignment="1">
      <alignment horizontal="left" vertical="center" wrapText="1"/>
    </xf>
    <xf numFmtId="0" fontId="18" fillId="0" borderId="0" xfId="0" applyFont="1"/>
    <xf numFmtId="0" fontId="0" fillId="13" borderId="39" xfId="1" applyFont="1" applyFill="1" applyBorder="1" applyAlignment="1">
      <alignment horizontal="left" vertical="center" wrapText="1"/>
    </xf>
    <xf numFmtId="49" fontId="0" fillId="0" borderId="0" xfId="0" applyNumberFormat="1" applyFill="1" applyBorder="1" applyAlignment="1">
      <alignment wrapText="1"/>
    </xf>
    <xf numFmtId="0" fontId="0" fillId="0" borderId="0" xfId="0" applyFill="1" applyAlignment="1">
      <alignment vertical="center"/>
    </xf>
    <xf numFmtId="0" fontId="4" fillId="4" borderId="4" xfId="1" applyFont="1" applyFill="1" applyBorder="1" applyAlignment="1">
      <alignment horizontal="left" vertical="center" wrapText="1"/>
    </xf>
    <xf numFmtId="0" fontId="4" fillId="4" borderId="46" xfId="1" applyFont="1" applyFill="1" applyBorder="1" applyAlignment="1">
      <alignment horizontal="left" vertical="center" wrapText="1"/>
    </xf>
    <xf numFmtId="0" fontId="4" fillId="4" borderId="5" xfId="1" applyFont="1" applyFill="1" applyBorder="1" applyAlignment="1">
      <alignment horizontal="left" vertical="center" wrapText="1"/>
    </xf>
    <xf numFmtId="0" fontId="4" fillId="0" borderId="4" xfId="1" applyFont="1" applyFill="1" applyBorder="1" applyAlignment="1">
      <alignment horizontal="left" vertical="center" wrapText="1"/>
    </xf>
    <xf numFmtId="0" fontId="4" fillId="0" borderId="46" xfId="1" applyFont="1" applyFill="1" applyBorder="1" applyAlignment="1">
      <alignment horizontal="left" vertical="center" wrapText="1"/>
    </xf>
    <xf numFmtId="0" fontId="4" fillId="0" borderId="79" xfId="1" applyFont="1" applyFill="1" applyBorder="1" applyAlignment="1">
      <alignment horizontal="left" vertical="center" wrapText="1"/>
    </xf>
    <xf numFmtId="0" fontId="4" fillId="4" borderId="63" xfId="1" applyFont="1" applyFill="1" applyBorder="1" applyAlignment="1">
      <alignment horizontal="left" vertical="center" wrapText="1"/>
    </xf>
    <xf numFmtId="0" fontId="4" fillId="0" borderId="19" xfId="1" applyFont="1" applyFill="1" applyBorder="1" applyAlignment="1">
      <alignment horizontal="left" vertical="center" wrapText="1"/>
    </xf>
    <xf numFmtId="0" fontId="4" fillId="13" borderId="5" xfId="1" applyFont="1" applyFill="1" applyBorder="1" applyAlignment="1">
      <alignment horizontal="left" vertical="center" wrapText="1"/>
    </xf>
    <xf numFmtId="49" fontId="0" fillId="0" borderId="0" xfId="0" applyNumberFormat="1" applyFill="1" applyAlignment="1">
      <alignment horizontal="center" vertical="center" wrapText="1"/>
    </xf>
    <xf numFmtId="49" fontId="6" fillId="0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17" xfId="1" applyFont="1" applyFill="1" applyBorder="1" applyAlignment="1">
      <alignment horizontal="left" vertical="center" wrapText="1"/>
    </xf>
    <xf numFmtId="0" fontId="0" fillId="3" borderId="44" xfId="0" applyFont="1" applyFill="1" applyBorder="1" applyAlignment="1">
      <alignment horizontal="left" vertical="center" wrapText="1"/>
    </xf>
    <xf numFmtId="0" fontId="4" fillId="4" borderId="79" xfId="1" applyFont="1" applyFill="1" applyBorder="1" applyAlignment="1">
      <alignment horizontal="left" vertical="center" wrapText="1"/>
    </xf>
    <xf numFmtId="0" fontId="0" fillId="4" borderId="86" xfId="1" applyFont="1" applyFill="1" applyBorder="1" applyAlignment="1">
      <alignment horizontal="left" vertical="center" wrapText="1"/>
    </xf>
    <xf numFmtId="0" fontId="0" fillId="0" borderId="57" xfId="0" applyBorder="1"/>
    <xf numFmtId="0" fontId="0" fillId="12" borderId="39" xfId="1" applyFont="1" applyFill="1" applyBorder="1" applyAlignment="1">
      <alignment horizontal="left" vertical="center" wrapText="1"/>
    </xf>
    <xf numFmtId="0" fontId="0" fillId="9" borderId="4" xfId="1" applyFont="1" applyFill="1" applyBorder="1" applyAlignment="1">
      <alignment horizontal="left" vertical="center" wrapText="1"/>
    </xf>
    <xf numFmtId="0" fontId="0" fillId="9" borderId="38" xfId="1" applyFont="1" applyFill="1" applyBorder="1" applyAlignment="1">
      <alignment horizontal="left" vertical="center" wrapText="1"/>
    </xf>
    <xf numFmtId="0" fontId="0" fillId="10" borderId="39" xfId="1" applyFont="1" applyFill="1" applyBorder="1" applyAlignment="1">
      <alignment horizontal="left" vertical="center" wrapText="1"/>
    </xf>
    <xf numFmtId="0" fontId="0" fillId="8" borderId="86" xfId="1" applyFont="1" applyFill="1" applyBorder="1" applyAlignment="1">
      <alignment horizontal="left" vertical="center" wrapText="1"/>
    </xf>
    <xf numFmtId="0" fontId="0" fillId="11" borderId="86" xfId="1" applyFont="1" applyFill="1" applyBorder="1" applyAlignment="1">
      <alignment horizontal="left" vertical="center" wrapText="1"/>
    </xf>
    <xf numFmtId="0" fontId="0" fillId="16" borderId="39" xfId="1" applyFont="1" applyFill="1" applyBorder="1" applyAlignment="1">
      <alignment horizontal="left" vertical="center" wrapText="1"/>
    </xf>
    <xf numFmtId="0" fontId="0" fillId="13" borderId="44" xfId="1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4" fontId="6" fillId="4" borderId="50" xfId="0" applyNumberFormat="1" applyFont="1" applyFill="1" applyBorder="1" applyAlignment="1">
      <alignment horizontal="left" vertical="center" wrapText="1"/>
    </xf>
    <xf numFmtId="0" fontId="6" fillId="0" borderId="6" xfId="0" applyNumberFormat="1" applyFont="1" applyFill="1" applyBorder="1" applyAlignment="1">
      <alignment horizontal="left" vertical="center" wrapText="1"/>
    </xf>
    <xf numFmtId="0" fontId="4" fillId="0" borderId="44" xfId="1" applyFont="1" applyFill="1" applyBorder="1" applyAlignment="1">
      <alignment horizontal="left" vertical="center" wrapText="1"/>
    </xf>
    <xf numFmtId="0" fontId="0" fillId="0" borderId="90" xfId="1" applyFont="1" applyFill="1" applyBorder="1" applyAlignment="1">
      <alignment horizontal="left" vertical="center" wrapText="1"/>
    </xf>
    <xf numFmtId="0" fontId="6" fillId="0" borderId="9" xfId="0" applyFont="1" applyFill="1" applyBorder="1" applyAlignment="1">
      <alignment horizontal="left" vertical="center" wrapText="1"/>
    </xf>
    <xf numFmtId="0" fontId="6" fillId="8" borderId="23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4" fillId="0" borderId="27" xfId="1" applyFont="1" applyFill="1" applyBorder="1" applyAlignment="1">
      <alignment horizontal="left" vertical="center" wrapText="1"/>
    </xf>
    <xf numFmtId="0" fontId="4" fillId="0" borderId="39" xfId="1" applyFont="1" applyFill="1" applyBorder="1" applyAlignment="1">
      <alignment horizontal="left" vertical="center" wrapText="1"/>
    </xf>
    <xf numFmtId="0" fontId="4" fillId="13" borderId="63" xfId="1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10" borderId="46" xfId="1" applyFont="1" applyFill="1" applyBorder="1" applyAlignment="1">
      <alignment horizontal="left" vertical="center" wrapText="1"/>
    </xf>
    <xf numFmtId="0" fontId="0" fillId="14" borderId="5" xfId="1" applyFont="1" applyFill="1" applyBorder="1" applyAlignment="1">
      <alignment horizontal="left" vertical="center" wrapText="1"/>
    </xf>
    <xf numFmtId="0" fontId="0" fillId="12" borderId="79" xfId="1" applyFont="1" applyFill="1" applyBorder="1" applyAlignment="1">
      <alignment horizontal="left" vertical="center" wrapText="1"/>
    </xf>
    <xf numFmtId="2" fontId="0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2" fontId="2" fillId="7" borderId="50" xfId="1" applyNumberFormat="1" applyFont="1" applyFill="1" applyBorder="1" applyAlignment="1">
      <alignment horizontal="center" vertical="top" wrapText="1"/>
    </xf>
    <xf numFmtId="2" fontId="2" fillId="7" borderId="68" xfId="1" applyNumberFormat="1" applyFont="1" applyFill="1" applyBorder="1" applyAlignment="1">
      <alignment horizontal="center" vertical="top" wrapText="1"/>
    </xf>
    <xf numFmtId="2" fontId="2" fillId="7" borderId="62" xfId="1" applyNumberFormat="1" applyFont="1" applyFill="1" applyBorder="1" applyAlignment="1">
      <alignment horizontal="center" vertical="top" wrapText="1"/>
    </xf>
    <xf numFmtId="2" fontId="2" fillId="7" borderId="75" xfId="1" applyNumberFormat="1" applyFont="1" applyFill="1" applyBorder="1" applyAlignment="1">
      <alignment horizontal="center" vertical="top" wrapText="1"/>
    </xf>
    <xf numFmtId="4" fontId="0" fillId="0" borderId="16" xfId="0" applyNumberFormat="1" applyFont="1" applyFill="1" applyBorder="1" applyAlignment="1">
      <alignment horizontal="right" vertical="center"/>
    </xf>
    <xf numFmtId="4" fontId="0" fillId="0" borderId="85" xfId="1" applyNumberFormat="1" applyFont="1" applyFill="1" applyBorder="1" applyAlignment="1">
      <alignment horizontal="right" vertical="center"/>
    </xf>
    <xf numFmtId="164" fontId="0" fillId="0" borderId="16" xfId="0" applyNumberFormat="1" applyFont="1" applyFill="1" applyBorder="1" applyAlignment="1">
      <alignment horizontal="right" vertical="center"/>
    </xf>
    <xf numFmtId="164" fontId="0" fillId="0" borderId="85" xfId="1" applyNumberFormat="1" applyFont="1" applyFill="1" applyBorder="1" applyAlignment="1">
      <alignment horizontal="right" vertical="center"/>
    </xf>
    <xf numFmtId="164" fontId="0" fillId="0" borderId="16" xfId="1" applyNumberFormat="1" applyFont="1" applyFill="1" applyBorder="1" applyAlignment="1">
      <alignment horizontal="right" vertical="center"/>
    </xf>
    <xf numFmtId="164" fontId="0" fillId="0" borderId="14" xfId="1" applyNumberFormat="1" applyFont="1" applyFill="1" applyBorder="1" applyAlignment="1">
      <alignment horizontal="right" vertical="center"/>
    </xf>
    <xf numFmtId="4" fontId="0" fillId="4" borderId="24" xfId="0" applyNumberFormat="1" applyFont="1" applyFill="1" applyBorder="1" applyAlignment="1">
      <alignment horizontal="right" vertical="center"/>
    </xf>
    <xf numFmtId="4" fontId="0" fillId="4" borderId="28" xfId="1" applyNumberFormat="1" applyFont="1" applyFill="1" applyBorder="1" applyAlignment="1">
      <alignment horizontal="right" vertical="center"/>
    </xf>
    <xf numFmtId="164" fontId="0" fillId="4" borderId="24" xfId="0" applyNumberFormat="1" applyFont="1" applyFill="1" applyBorder="1" applyAlignment="1">
      <alignment horizontal="right" vertical="center"/>
    </xf>
    <xf numFmtId="164" fontId="0" fillId="4" borderId="0" xfId="0" applyNumberFormat="1" applyFont="1" applyFill="1" applyBorder="1" applyAlignment="1">
      <alignment horizontal="right" vertical="center"/>
    </xf>
    <xf numFmtId="164" fontId="0" fillId="4" borderId="53" xfId="1" applyNumberFormat="1" applyFont="1" applyFill="1" applyBorder="1" applyAlignment="1">
      <alignment horizontal="right" vertical="center"/>
    </xf>
    <xf numFmtId="164" fontId="0" fillId="4" borderId="28" xfId="1" applyNumberFormat="1" applyFont="1" applyFill="1" applyBorder="1" applyAlignment="1">
      <alignment horizontal="right" vertical="center"/>
    </xf>
    <xf numFmtId="164" fontId="0" fillId="4" borderId="24" xfId="1" applyNumberFormat="1" applyFont="1" applyFill="1" applyBorder="1" applyAlignment="1">
      <alignment horizontal="right" vertical="center"/>
    </xf>
    <xf numFmtId="164" fontId="0" fillId="4" borderId="45" xfId="1" applyNumberFormat="1" applyFont="1" applyFill="1" applyBorder="1" applyAlignment="1">
      <alignment horizontal="right" vertical="center"/>
    </xf>
    <xf numFmtId="4" fontId="0" fillId="0" borderId="1" xfId="0" applyNumberFormat="1" applyFont="1" applyFill="1" applyBorder="1" applyAlignment="1">
      <alignment horizontal="right" vertical="center"/>
    </xf>
    <xf numFmtId="4" fontId="0" fillId="0" borderId="26" xfId="1" applyNumberFormat="1" applyFont="1" applyFill="1" applyBorder="1" applyAlignment="1">
      <alignment horizontal="right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26" xfId="1" applyNumberFormat="1" applyFont="1" applyFill="1" applyBorder="1" applyAlignment="1">
      <alignment horizontal="right" vertical="center"/>
    </xf>
    <xf numFmtId="164" fontId="0" fillId="0" borderId="1" xfId="1" applyNumberFormat="1" applyFont="1" applyFill="1" applyBorder="1" applyAlignment="1">
      <alignment horizontal="right" vertical="center"/>
    </xf>
    <xf numFmtId="164" fontId="0" fillId="0" borderId="36" xfId="1" applyNumberFormat="1" applyFont="1" applyFill="1" applyBorder="1" applyAlignment="1">
      <alignment horizontal="right" vertical="center"/>
    </xf>
    <xf numFmtId="4" fontId="0" fillId="4" borderId="1" xfId="0" applyNumberFormat="1" applyFont="1" applyFill="1" applyBorder="1" applyAlignment="1">
      <alignment horizontal="right" vertical="center"/>
    </xf>
    <xf numFmtId="4" fontId="0" fillId="4" borderId="26" xfId="1" applyNumberFormat="1" applyFont="1" applyFill="1" applyBorder="1" applyAlignment="1">
      <alignment horizontal="right" vertical="center"/>
    </xf>
    <xf numFmtId="164" fontId="0" fillId="4" borderId="1" xfId="0" applyNumberFormat="1" applyFont="1" applyFill="1" applyBorder="1" applyAlignment="1">
      <alignment horizontal="right" vertical="center"/>
    </xf>
    <xf numFmtId="164" fontId="0" fillId="4" borderId="26" xfId="1" applyNumberFormat="1" applyFont="1" applyFill="1" applyBorder="1" applyAlignment="1">
      <alignment horizontal="right" vertical="center"/>
    </xf>
    <xf numFmtId="164" fontId="0" fillId="4" borderId="1" xfId="1" applyNumberFormat="1" applyFont="1" applyFill="1" applyBorder="1" applyAlignment="1">
      <alignment horizontal="right" vertical="center"/>
    </xf>
    <xf numFmtId="164" fontId="0" fillId="4" borderId="36" xfId="1" applyNumberFormat="1" applyFont="1" applyFill="1" applyBorder="1" applyAlignment="1">
      <alignment horizontal="right" vertical="center"/>
    </xf>
    <xf numFmtId="4" fontId="0" fillId="0" borderId="81" xfId="1" applyNumberFormat="1" applyFont="1" applyFill="1" applyBorder="1" applyAlignment="1">
      <alignment horizontal="right" vertical="center"/>
    </xf>
    <xf numFmtId="164" fontId="0" fillId="0" borderId="81" xfId="1" applyNumberFormat="1" applyFont="1" applyFill="1" applyBorder="1" applyAlignment="1">
      <alignment horizontal="right" vertical="center"/>
    </xf>
    <xf numFmtId="164" fontId="0" fillId="0" borderId="80" xfId="1" applyNumberFormat="1" applyFont="1" applyFill="1" applyBorder="1" applyAlignment="1">
      <alignment horizontal="right" vertical="center"/>
    </xf>
    <xf numFmtId="4" fontId="0" fillId="0" borderId="10" xfId="0" applyNumberFormat="1" applyFont="1" applyFill="1" applyBorder="1" applyAlignment="1">
      <alignment horizontal="right" vertical="center"/>
    </xf>
    <xf numFmtId="4" fontId="0" fillId="0" borderId="47" xfId="1" applyNumberFormat="1" applyFont="1" applyFill="1" applyBorder="1" applyAlignment="1">
      <alignment horizontal="right" vertical="center"/>
    </xf>
    <xf numFmtId="164" fontId="0" fillId="0" borderId="10" xfId="0" applyNumberFormat="1" applyFont="1" applyFill="1" applyBorder="1" applyAlignment="1">
      <alignment horizontal="right" vertical="center"/>
    </xf>
    <xf numFmtId="164" fontId="0" fillId="0" borderId="47" xfId="1" applyNumberFormat="1" applyFont="1" applyFill="1" applyBorder="1" applyAlignment="1">
      <alignment horizontal="right" vertical="center"/>
    </xf>
    <xf numFmtId="164" fontId="0" fillId="0" borderId="48" xfId="1" applyNumberFormat="1" applyFont="1" applyFill="1" applyBorder="1" applyAlignment="1">
      <alignment horizontal="right" vertical="center"/>
    </xf>
    <xf numFmtId="4" fontId="0" fillId="0" borderId="24" xfId="0" applyNumberFormat="1" applyFont="1" applyFill="1" applyBorder="1" applyAlignment="1">
      <alignment horizontal="right" vertical="center"/>
    </xf>
    <xf numFmtId="4" fontId="0" fillId="0" borderId="28" xfId="1" applyNumberFormat="1" applyFont="1" applyFill="1" applyBorder="1" applyAlignment="1">
      <alignment horizontal="right" vertical="center"/>
    </xf>
    <xf numFmtId="164" fontId="0" fillId="0" borderId="24" xfId="0" applyNumberFormat="1" applyFont="1" applyFill="1" applyBorder="1" applyAlignment="1">
      <alignment horizontal="right" vertical="center"/>
    </xf>
    <xf numFmtId="164" fontId="0" fillId="0" borderId="28" xfId="1" applyNumberFormat="1" applyFont="1" applyFill="1" applyBorder="1" applyAlignment="1">
      <alignment horizontal="right" vertical="center"/>
    </xf>
    <xf numFmtId="164" fontId="0" fillId="0" borderId="34" xfId="1" applyNumberFormat="1" applyFont="1" applyFill="1" applyBorder="1" applyAlignment="1">
      <alignment horizontal="right" vertical="center"/>
    </xf>
    <xf numFmtId="164" fontId="0" fillId="0" borderId="45" xfId="1" applyNumberFormat="1" applyFont="1" applyFill="1" applyBorder="1" applyAlignment="1">
      <alignment horizontal="right" vertical="center"/>
    </xf>
    <xf numFmtId="164" fontId="0" fillId="4" borderId="33" xfId="1" applyNumberFormat="1" applyFont="1" applyFill="1" applyBorder="1" applyAlignment="1">
      <alignment horizontal="right" vertical="center"/>
    </xf>
    <xf numFmtId="164" fontId="0" fillId="0" borderId="33" xfId="1" applyNumberFormat="1" applyFont="1" applyFill="1" applyBorder="1" applyAlignment="1">
      <alignment horizontal="right" vertical="center"/>
    </xf>
    <xf numFmtId="4" fontId="0" fillId="0" borderId="1" xfId="1" applyNumberFormat="1" applyFont="1" applyFill="1" applyBorder="1" applyAlignment="1">
      <alignment horizontal="right" vertical="center"/>
    </xf>
    <xf numFmtId="4" fontId="0" fillId="6" borderId="26" xfId="1" applyNumberFormat="1" applyFont="1" applyFill="1" applyBorder="1" applyAlignment="1">
      <alignment horizontal="right" vertical="center"/>
    </xf>
    <xf numFmtId="164" fontId="0" fillId="6" borderId="26" xfId="1" applyNumberFormat="1" applyFont="1" applyFill="1" applyBorder="1" applyAlignment="1">
      <alignment horizontal="right" vertical="center"/>
    </xf>
    <xf numFmtId="164" fontId="0" fillId="6" borderId="36" xfId="1" applyNumberFormat="1" applyFont="1" applyFill="1" applyBorder="1" applyAlignment="1">
      <alignment horizontal="right" vertical="center"/>
    </xf>
    <xf numFmtId="4" fontId="0" fillId="4" borderId="1" xfId="1" applyNumberFormat="1" applyFont="1" applyFill="1" applyBorder="1" applyAlignment="1">
      <alignment horizontal="right" vertical="center"/>
    </xf>
    <xf numFmtId="4" fontId="0" fillId="4" borderId="64" xfId="1" applyNumberFormat="1" applyFont="1" applyFill="1" applyBorder="1" applyAlignment="1">
      <alignment horizontal="right" vertical="center"/>
    </xf>
    <xf numFmtId="164" fontId="0" fillId="4" borderId="64" xfId="1" applyNumberFormat="1" applyFont="1" applyFill="1" applyBorder="1" applyAlignment="1">
      <alignment horizontal="right" vertical="center"/>
    </xf>
    <xf numFmtId="164" fontId="0" fillId="4" borderId="30" xfId="1" applyNumberFormat="1" applyFont="1" applyFill="1" applyBorder="1" applyAlignment="1">
      <alignment horizontal="right" vertical="center"/>
    </xf>
    <xf numFmtId="4" fontId="0" fillId="0" borderId="31" xfId="1" applyNumberFormat="1" applyFont="1" applyFill="1" applyBorder="1" applyAlignment="1">
      <alignment horizontal="right" vertical="center"/>
    </xf>
    <xf numFmtId="4" fontId="0" fillId="0" borderId="49" xfId="1" applyNumberFormat="1" applyFont="1" applyFill="1" applyBorder="1" applyAlignment="1">
      <alignment horizontal="right" vertical="center"/>
    </xf>
    <xf numFmtId="164" fontId="0" fillId="0" borderId="31" xfId="1" applyNumberFormat="1" applyFont="1" applyFill="1" applyBorder="1" applyAlignment="1">
      <alignment horizontal="right" vertical="center"/>
    </xf>
    <xf numFmtId="164" fontId="0" fillId="0" borderId="49" xfId="1" applyNumberFormat="1" applyFont="1" applyFill="1" applyBorder="1" applyAlignment="1">
      <alignment horizontal="right" vertical="center"/>
    </xf>
    <xf numFmtId="164" fontId="0" fillId="0" borderId="78" xfId="1" applyNumberFormat="1" applyFont="1" applyFill="1" applyBorder="1" applyAlignment="1">
      <alignment horizontal="right" vertical="center"/>
    </xf>
    <xf numFmtId="164" fontId="0" fillId="0" borderId="84" xfId="1" applyNumberFormat="1" applyFont="1" applyFill="1" applyBorder="1" applyAlignment="1">
      <alignment horizontal="right" vertical="center"/>
    </xf>
    <xf numFmtId="164" fontId="0" fillId="0" borderId="59" xfId="0" applyNumberFormat="1" applyFont="1" applyFill="1" applyBorder="1" applyAlignment="1">
      <alignment horizontal="right" vertical="center"/>
    </xf>
    <xf numFmtId="164" fontId="0" fillId="0" borderId="20" xfId="1" applyNumberFormat="1" applyFont="1" applyFill="1" applyBorder="1" applyAlignment="1">
      <alignment horizontal="right" vertical="center"/>
    </xf>
    <xf numFmtId="4" fontId="0" fillId="0" borderId="24" xfId="1" applyNumberFormat="1" applyFont="1" applyFill="1" applyBorder="1" applyAlignment="1">
      <alignment horizontal="right" vertical="center"/>
    </xf>
    <xf numFmtId="4" fontId="0" fillId="0" borderId="77" xfId="1" applyNumberFormat="1" applyFont="1" applyFill="1" applyBorder="1" applyAlignment="1">
      <alignment horizontal="right" vertical="center"/>
    </xf>
    <xf numFmtId="164" fontId="0" fillId="0" borderId="24" xfId="1" applyNumberFormat="1" applyFont="1" applyFill="1" applyBorder="1" applyAlignment="1">
      <alignment horizontal="right" vertical="center"/>
    </xf>
    <xf numFmtId="164" fontId="0" fillId="0" borderId="77" xfId="1" applyNumberFormat="1" applyFont="1" applyFill="1" applyBorder="1" applyAlignment="1">
      <alignment horizontal="right" vertical="center"/>
    </xf>
    <xf numFmtId="164" fontId="0" fillId="0" borderId="57" xfId="1" applyNumberFormat="1" applyFont="1" applyFill="1" applyBorder="1" applyAlignment="1">
      <alignment horizontal="right" vertical="center"/>
    </xf>
    <xf numFmtId="164" fontId="0" fillId="0" borderId="82" xfId="1" applyNumberFormat="1" applyFont="1" applyFill="1" applyBorder="1" applyAlignment="1">
      <alignment horizontal="right" vertical="center"/>
    </xf>
    <xf numFmtId="164" fontId="0" fillId="0" borderId="83" xfId="1" applyNumberFormat="1" applyFont="1" applyFill="1" applyBorder="1" applyAlignment="1">
      <alignment horizontal="right" vertical="center"/>
    </xf>
    <xf numFmtId="164" fontId="0" fillId="4" borderId="33" xfId="0" applyNumberFormat="1" applyFont="1" applyFill="1" applyBorder="1" applyAlignment="1">
      <alignment horizontal="right" vertical="center"/>
    </xf>
    <xf numFmtId="164" fontId="0" fillId="4" borderId="30" xfId="0" applyNumberFormat="1" applyFont="1" applyFill="1" applyBorder="1" applyAlignment="1">
      <alignment horizontal="right" vertical="center"/>
    </xf>
    <xf numFmtId="164" fontId="0" fillId="0" borderId="33" xfId="0" applyNumberFormat="1" applyFont="1" applyFill="1" applyBorder="1" applyAlignment="1">
      <alignment horizontal="right" vertical="center"/>
    </xf>
    <xf numFmtId="164" fontId="0" fillId="0" borderId="30" xfId="0" applyNumberFormat="1" applyFont="1" applyFill="1" applyBorder="1" applyAlignment="1">
      <alignment horizontal="right" vertical="center"/>
    </xf>
    <xf numFmtId="164" fontId="0" fillId="0" borderId="41" xfId="1" applyNumberFormat="1" applyFont="1" applyFill="1" applyBorder="1" applyAlignment="1">
      <alignment horizontal="right" vertical="center"/>
    </xf>
    <xf numFmtId="4" fontId="0" fillId="4" borderId="10" xfId="1" applyNumberFormat="1" applyFont="1" applyFill="1" applyBorder="1" applyAlignment="1">
      <alignment horizontal="right" vertical="center"/>
    </xf>
    <xf numFmtId="4" fontId="0" fillId="4" borderId="47" xfId="1" applyNumberFormat="1" applyFont="1" applyFill="1" applyBorder="1" applyAlignment="1">
      <alignment horizontal="right" vertical="center"/>
    </xf>
    <xf numFmtId="164" fontId="0" fillId="4" borderId="10" xfId="1" applyNumberFormat="1" applyFont="1" applyFill="1" applyBorder="1" applyAlignment="1">
      <alignment horizontal="right" vertical="center"/>
    </xf>
    <xf numFmtId="164" fontId="0" fillId="4" borderId="47" xfId="1" applyNumberFormat="1" applyFont="1" applyFill="1" applyBorder="1" applyAlignment="1">
      <alignment horizontal="right" vertical="center"/>
    </xf>
    <xf numFmtId="164" fontId="0" fillId="4" borderId="48" xfId="1" applyNumberFormat="1" applyFont="1" applyFill="1" applyBorder="1" applyAlignment="1">
      <alignment horizontal="right" vertical="center"/>
    </xf>
    <xf numFmtId="4" fontId="0" fillId="0" borderId="16" xfId="1" applyNumberFormat="1" applyFont="1" applyFill="1" applyBorder="1" applyAlignment="1">
      <alignment horizontal="right" vertical="center"/>
    </xf>
    <xf numFmtId="4" fontId="0" fillId="0" borderId="13" xfId="1" applyNumberFormat="1" applyFont="1" applyFill="1" applyBorder="1" applyAlignment="1">
      <alignment horizontal="right" vertical="center"/>
    </xf>
    <xf numFmtId="164" fontId="0" fillId="0" borderId="13" xfId="1" applyNumberFormat="1" applyFont="1" applyFill="1" applyBorder="1" applyAlignment="1">
      <alignment horizontal="right" vertical="center"/>
    </xf>
    <xf numFmtId="164" fontId="0" fillId="0" borderId="75" xfId="1" applyNumberFormat="1" applyFont="1" applyFill="1" applyBorder="1" applyAlignment="1">
      <alignment horizontal="right" vertical="center"/>
    </xf>
    <xf numFmtId="4" fontId="0" fillId="4" borderId="24" xfId="1" applyNumberFormat="1" applyFont="1" applyFill="1" applyBorder="1" applyAlignment="1">
      <alignment horizontal="right" vertical="center"/>
    </xf>
    <xf numFmtId="4" fontId="0" fillId="4" borderId="57" xfId="1" applyNumberFormat="1" applyFont="1" applyFill="1" applyBorder="1" applyAlignment="1">
      <alignment horizontal="right" vertical="center"/>
    </xf>
    <xf numFmtId="164" fontId="0" fillId="4" borderId="57" xfId="1" applyNumberFormat="1" applyFont="1" applyFill="1" applyBorder="1" applyAlignment="1">
      <alignment horizontal="right" vertical="center"/>
    </xf>
    <xf numFmtId="164" fontId="0" fillId="4" borderId="60" xfId="1" applyNumberFormat="1" applyFont="1" applyFill="1" applyBorder="1" applyAlignment="1">
      <alignment horizontal="right" vertical="center"/>
    </xf>
    <xf numFmtId="4" fontId="0" fillId="0" borderId="58" xfId="1" applyNumberFormat="1" applyFont="1" applyFill="1" applyBorder="1" applyAlignment="1">
      <alignment horizontal="right" vertical="center"/>
    </xf>
    <xf numFmtId="164" fontId="0" fillId="0" borderId="58" xfId="1" applyNumberFormat="1" applyFont="1" applyFill="1" applyBorder="1" applyAlignment="1">
      <alignment horizontal="right" vertical="center"/>
    </xf>
    <xf numFmtId="164" fontId="0" fillId="0" borderId="30" xfId="1" applyNumberFormat="1" applyFont="1" applyFill="1" applyBorder="1" applyAlignment="1">
      <alignment horizontal="right" vertical="center"/>
    </xf>
    <xf numFmtId="4" fontId="0" fillId="4" borderId="58" xfId="1" applyNumberFormat="1" applyFont="1" applyFill="1" applyBorder="1" applyAlignment="1">
      <alignment horizontal="right" vertical="center"/>
    </xf>
    <xf numFmtId="164" fontId="0" fillId="4" borderId="58" xfId="1" applyNumberFormat="1" applyFont="1" applyFill="1" applyBorder="1" applyAlignment="1">
      <alignment horizontal="right" vertical="center"/>
    </xf>
    <xf numFmtId="4" fontId="0" fillId="0" borderId="41" xfId="1" applyNumberFormat="1" applyFont="1" applyFill="1" applyBorder="1" applyAlignment="1">
      <alignment horizontal="right" vertical="center"/>
    </xf>
    <xf numFmtId="4" fontId="0" fillId="0" borderId="0" xfId="1" applyNumberFormat="1" applyFont="1" applyFill="1" applyBorder="1" applyAlignment="1">
      <alignment horizontal="right" vertical="center"/>
    </xf>
    <xf numFmtId="164" fontId="0" fillId="0" borderId="0" xfId="1" applyNumberFormat="1" applyFont="1" applyFill="1" applyBorder="1" applyAlignment="1">
      <alignment horizontal="right" vertical="center"/>
    </xf>
    <xf numFmtId="164" fontId="0" fillId="0" borderId="43" xfId="1" applyNumberFormat="1" applyFont="1" applyFill="1" applyBorder="1" applyAlignment="1">
      <alignment horizontal="right" vertical="center"/>
    </xf>
    <xf numFmtId="4" fontId="0" fillId="4" borderId="21" xfId="1" applyNumberFormat="1" applyFont="1" applyFill="1" applyBorder="1" applyAlignment="1">
      <alignment horizontal="right" vertical="center"/>
    </xf>
    <xf numFmtId="164" fontId="0" fillId="4" borderId="21" xfId="1" applyNumberFormat="1" applyFont="1" applyFill="1" applyBorder="1" applyAlignment="1">
      <alignment horizontal="right" vertical="center"/>
    </xf>
    <xf numFmtId="164" fontId="0" fillId="4" borderId="51" xfId="1" applyNumberFormat="1" applyFont="1" applyFill="1" applyBorder="1" applyAlignment="1">
      <alignment horizontal="right" vertical="center"/>
    </xf>
    <xf numFmtId="4" fontId="0" fillId="0" borderId="7" xfId="1" applyNumberFormat="1" applyFont="1" applyFill="1" applyBorder="1" applyAlignment="1">
      <alignment horizontal="right" vertical="center"/>
    </xf>
    <xf numFmtId="4" fontId="0" fillId="0" borderId="70" xfId="1" applyNumberFormat="1" applyFont="1" applyFill="1" applyBorder="1" applyAlignment="1">
      <alignment horizontal="right" vertical="center"/>
    </xf>
    <xf numFmtId="164" fontId="0" fillId="0" borderId="7" xfId="1" applyNumberFormat="1" applyFont="1" applyFill="1" applyBorder="1" applyAlignment="1">
      <alignment horizontal="right" vertical="center"/>
    </xf>
    <xf numFmtId="164" fontId="0" fillId="0" borderId="70" xfId="1" applyNumberFormat="1" applyFont="1" applyFill="1" applyBorder="1" applyAlignment="1">
      <alignment horizontal="right" vertical="center"/>
    </xf>
    <xf numFmtId="164" fontId="0" fillId="0" borderId="66" xfId="1" applyNumberFormat="1" applyFont="1" applyFill="1" applyBorder="1" applyAlignment="1">
      <alignment horizontal="right" vertical="center"/>
    </xf>
    <xf numFmtId="4" fontId="0" fillId="4" borderId="31" xfId="1" applyNumberFormat="1" applyFont="1" applyFill="1" applyBorder="1" applyAlignment="1">
      <alignment horizontal="right" vertical="center"/>
    </xf>
    <xf numFmtId="4" fontId="0" fillId="4" borderId="78" xfId="1" applyNumberFormat="1" applyFont="1" applyFill="1" applyBorder="1" applyAlignment="1">
      <alignment horizontal="right" vertical="center"/>
    </xf>
    <xf numFmtId="164" fontId="0" fillId="4" borderId="31" xfId="1" applyNumberFormat="1" applyFont="1" applyFill="1" applyBorder="1" applyAlignment="1">
      <alignment horizontal="right" vertical="center"/>
    </xf>
    <xf numFmtId="164" fontId="0" fillId="4" borderId="78" xfId="1" applyNumberFormat="1" applyFont="1" applyFill="1" applyBorder="1" applyAlignment="1">
      <alignment horizontal="right" vertical="center"/>
    </xf>
    <xf numFmtId="164" fontId="0" fillId="4" borderId="20" xfId="1" applyNumberFormat="1" applyFont="1" applyFill="1" applyBorder="1" applyAlignment="1">
      <alignment horizontal="right" vertical="center"/>
    </xf>
    <xf numFmtId="4" fontId="2" fillId="2" borderId="15" xfId="1" applyNumberFormat="1" applyFont="1" applyFill="1" applyBorder="1" applyAlignment="1">
      <alignment horizontal="right" vertical="center"/>
    </xf>
    <xf numFmtId="4" fontId="2" fillId="2" borderId="16" xfId="1" applyNumberFormat="1" applyFont="1" applyFill="1" applyBorder="1" applyAlignment="1">
      <alignment horizontal="right" vertical="center"/>
    </xf>
    <xf numFmtId="4" fontId="2" fillId="2" borderId="14" xfId="1" applyNumberFormat="1" applyFont="1" applyFill="1" applyBorder="1" applyAlignment="1">
      <alignment horizontal="right" vertical="center"/>
    </xf>
    <xf numFmtId="164" fontId="2" fillId="2" borderId="15" xfId="1" applyNumberFormat="1" applyFont="1" applyFill="1" applyBorder="1" applyAlignment="1">
      <alignment horizontal="right" vertical="center"/>
    </xf>
    <xf numFmtId="164" fontId="2" fillId="2" borderId="16" xfId="1" applyNumberFormat="1" applyFont="1" applyFill="1" applyBorder="1" applyAlignment="1">
      <alignment horizontal="right" vertical="center"/>
    </xf>
    <xf numFmtId="164" fontId="2" fillId="2" borderId="31" xfId="1" applyNumberFormat="1" applyFont="1" applyFill="1" applyBorder="1" applyAlignment="1">
      <alignment horizontal="right" vertical="center"/>
    </xf>
    <xf numFmtId="164" fontId="2" fillId="2" borderId="14" xfId="1" applyNumberFormat="1" applyFont="1" applyFill="1" applyBorder="1" applyAlignment="1">
      <alignment horizontal="right" vertical="center"/>
    </xf>
    <xf numFmtId="164" fontId="2" fillId="2" borderId="13" xfId="1" applyNumberFormat="1" applyFont="1" applyFill="1" applyBorder="1" applyAlignment="1">
      <alignment horizontal="right" vertical="center"/>
    </xf>
    <xf numFmtId="164" fontId="2" fillId="2" borderId="18" xfId="1" applyNumberFormat="1" applyFont="1" applyFill="1" applyBorder="1" applyAlignment="1">
      <alignment horizontal="right" vertical="center"/>
    </xf>
    <xf numFmtId="4" fontId="0" fillId="4" borderId="6" xfId="0" applyNumberFormat="1" applyFont="1" applyFill="1" applyBorder="1" applyAlignment="1">
      <alignment horizontal="right" vertical="center"/>
    </xf>
    <xf numFmtId="4" fontId="0" fillId="4" borderId="87" xfId="0" applyNumberFormat="1" applyFont="1" applyFill="1" applyBorder="1" applyAlignment="1">
      <alignment horizontal="right" vertical="center"/>
    </xf>
    <xf numFmtId="4" fontId="0" fillId="4" borderId="88" xfId="1" applyNumberFormat="1" applyFont="1" applyFill="1" applyBorder="1" applyAlignment="1">
      <alignment horizontal="right" vertical="center"/>
    </xf>
    <xf numFmtId="164" fontId="0" fillId="4" borderId="6" xfId="0" applyNumberFormat="1" applyFont="1" applyFill="1" applyBorder="1" applyAlignment="1">
      <alignment horizontal="right" vertical="center" wrapText="1"/>
    </xf>
    <xf numFmtId="164" fontId="0" fillId="4" borderId="7" xfId="1" applyNumberFormat="1" applyFont="1" applyFill="1" applyBorder="1" applyAlignment="1">
      <alignment horizontal="right" vertical="center"/>
    </xf>
    <xf numFmtId="164" fontId="0" fillId="4" borderId="66" xfId="1" applyNumberFormat="1" applyFont="1" applyFill="1" applyBorder="1" applyAlignment="1">
      <alignment horizontal="right" vertical="center"/>
    </xf>
    <xf numFmtId="164" fontId="0" fillId="4" borderId="6" xfId="0" applyNumberFormat="1" applyFont="1" applyFill="1" applyBorder="1" applyAlignment="1">
      <alignment horizontal="right" vertical="center"/>
    </xf>
    <xf numFmtId="164" fontId="0" fillId="4" borderId="87" xfId="0" applyNumberFormat="1" applyFont="1" applyFill="1" applyBorder="1" applyAlignment="1">
      <alignment horizontal="right" vertical="center"/>
    </xf>
    <xf numFmtId="164" fontId="0" fillId="4" borderId="88" xfId="1" applyNumberFormat="1" applyFont="1" applyFill="1" applyBorder="1" applyAlignment="1">
      <alignment horizontal="right" vertical="center"/>
    </xf>
    <xf numFmtId="164" fontId="0" fillId="4" borderId="89" xfId="0" applyNumberFormat="1" applyFont="1" applyFill="1" applyBorder="1" applyAlignment="1">
      <alignment horizontal="right" vertical="center"/>
    </xf>
    <xf numFmtId="164" fontId="6" fillId="4" borderId="87" xfId="0" applyNumberFormat="1" applyFont="1" applyFill="1" applyBorder="1" applyAlignment="1">
      <alignment horizontal="right" vertical="center"/>
    </xf>
    <xf numFmtId="164" fontId="7" fillId="4" borderId="6" xfId="0" applyNumberFormat="1" applyFont="1" applyFill="1" applyBorder="1" applyAlignment="1">
      <alignment horizontal="right" vertical="center"/>
    </xf>
    <xf numFmtId="164" fontId="0" fillId="4" borderId="88" xfId="0" applyNumberFormat="1" applyFont="1" applyFill="1" applyBorder="1" applyAlignment="1">
      <alignment horizontal="right" vertical="center"/>
    </xf>
    <xf numFmtId="4" fontId="0" fillId="0" borderId="68" xfId="0" applyNumberFormat="1" applyFont="1" applyFill="1" applyBorder="1" applyAlignment="1">
      <alignment horizontal="right" vertical="center"/>
    </xf>
    <xf numFmtId="4" fontId="0" fillId="0" borderId="69" xfId="1" applyNumberFormat="1" applyFont="1" applyFill="1" applyBorder="1" applyAlignment="1">
      <alignment horizontal="right" vertical="center"/>
    </xf>
    <xf numFmtId="164" fontId="0" fillId="0" borderId="68" xfId="0" applyNumberFormat="1" applyFont="1" applyFill="1" applyBorder="1" applyAlignment="1">
      <alignment horizontal="right" vertical="center"/>
    </xf>
    <xf numFmtId="164" fontId="0" fillId="0" borderId="69" xfId="1" applyNumberFormat="1" applyFont="1" applyFill="1" applyBorder="1" applyAlignment="1">
      <alignment horizontal="right" vertical="center"/>
    </xf>
    <xf numFmtId="164" fontId="6" fillId="0" borderId="68" xfId="0" applyNumberFormat="1" applyFont="1" applyFill="1" applyBorder="1" applyAlignment="1">
      <alignment horizontal="right" vertical="center"/>
    </xf>
    <xf numFmtId="164" fontId="7" fillId="0" borderId="50" xfId="0" applyNumberFormat="1" applyFont="1" applyFill="1" applyBorder="1" applyAlignment="1">
      <alignment horizontal="right" vertical="center"/>
    </xf>
    <xf numFmtId="164" fontId="0" fillId="0" borderId="69" xfId="0" applyNumberFormat="1" applyFont="1" applyFill="1" applyBorder="1" applyAlignment="1">
      <alignment horizontal="right" vertical="center"/>
    </xf>
    <xf numFmtId="4" fontId="0" fillId="4" borderId="0" xfId="0" applyNumberFormat="1" applyFont="1" applyFill="1" applyBorder="1" applyAlignment="1">
      <alignment horizontal="right" vertical="center"/>
    </xf>
    <xf numFmtId="4" fontId="0" fillId="4" borderId="54" xfId="1" applyNumberFormat="1" applyFont="1" applyFill="1" applyBorder="1" applyAlignment="1">
      <alignment horizontal="right" vertical="center"/>
    </xf>
    <xf numFmtId="164" fontId="0" fillId="4" borderId="54" xfId="1" applyNumberFormat="1" applyFont="1" applyFill="1" applyBorder="1" applyAlignment="1">
      <alignment horizontal="right" vertical="center"/>
    </xf>
    <xf numFmtId="164" fontId="7" fillId="4" borderId="34" xfId="0" applyNumberFormat="1" applyFont="1" applyFill="1" applyBorder="1" applyAlignment="1">
      <alignment horizontal="right" vertical="center"/>
    </xf>
    <xf numFmtId="164" fontId="0" fillId="4" borderId="55" xfId="0" applyNumberFormat="1" applyFont="1" applyFill="1" applyBorder="1" applyAlignment="1">
      <alignment horizontal="right" vertical="center"/>
    </xf>
    <xf numFmtId="164" fontId="0" fillId="4" borderId="56" xfId="1" applyNumberFormat="1" applyFont="1" applyFill="1" applyBorder="1" applyAlignment="1">
      <alignment horizontal="right" vertical="center"/>
    </xf>
    <xf numFmtId="4" fontId="0" fillId="0" borderId="29" xfId="0" applyNumberFormat="1" applyFont="1" applyFill="1" applyBorder="1" applyAlignment="1">
      <alignment horizontal="right" vertical="center"/>
    </xf>
    <xf numFmtId="4" fontId="0" fillId="0" borderId="3" xfId="1" applyNumberFormat="1" applyFont="1" applyFill="1" applyBorder="1" applyAlignment="1">
      <alignment horizontal="right" vertical="center"/>
    </xf>
    <xf numFmtId="164" fontId="0" fillId="0" borderId="29" xfId="0" applyNumberFormat="1" applyFont="1" applyFill="1" applyBorder="1" applyAlignment="1">
      <alignment horizontal="right" vertical="center"/>
    </xf>
    <xf numFmtId="164" fontId="0" fillId="0" borderId="3" xfId="1" applyNumberFormat="1" applyFont="1" applyFill="1" applyBorder="1" applyAlignment="1">
      <alignment horizontal="right" vertical="center"/>
    </xf>
    <xf numFmtId="164" fontId="6" fillId="0" borderId="29" xfId="0" applyNumberFormat="1" applyFont="1" applyFill="1" applyBorder="1" applyAlignment="1">
      <alignment horizontal="right" vertical="center"/>
    </xf>
    <xf numFmtId="164" fontId="0" fillId="0" borderId="74" xfId="0" applyNumberFormat="1" applyFont="1" applyFill="1" applyBorder="1" applyAlignment="1">
      <alignment horizontal="right" vertical="center"/>
    </xf>
    <xf numFmtId="4" fontId="0" fillId="4" borderId="10" xfId="0" applyNumberFormat="1" applyFont="1" applyFill="1" applyBorder="1" applyAlignment="1">
      <alignment horizontal="right" vertical="center"/>
    </xf>
    <xf numFmtId="4" fontId="0" fillId="4" borderId="48" xfId="1" applyNumberFormat="1" applyFont="1" applyFill="1" applyBorder="1" applyAlignment="1">
      <alignment horizontal="right" vertical="center"/>
    </xf>
    <xf numFmtId="164" fontId="0" fillId="4" borderId="10" xfId="0" applyNumberFormat="1" applyFont="1" applyFill="1" applyBorder="1" applyAlignment="1">
      <alignment horizontal="right" vertical="center"/>
    </xf>
    <xf numFmtId="164" fontId="0" fillId="4" borderId="35" xfId="0" applyNumberFormat="1" applyFont="1" applyFill="1" applyBorder="1" applyAlignment="1">
      <alignment horizontal="right" vertical="center"/>
    </xf>
    <xf numFmtId="164" fontId="0" fillId="4" borderId="62" xfId="0" applyNumberFormat="1" applyFont="1" applyFill="1" applyBorder="1" applyAlignment="1">
      <alignment horizontal="right" vertical="center"/>
    </xf>
    <xf numFmtId="4" fontId="0" fillId="3" borderId="24" xfId="0" applyNumberFormat="1" applyFont="1" applyFill="1" applyBorder="1" applyAlignment="1">
      <alignment horizontal="right" vertical="center"/>
    </xf>
    <xf numFmtId="4" fontId="0" fillId="3" borderId="45" xfId="1" applyNumberFormat="1" applyFont="1" applyFill="1" applyBorder="1" applyAlignment="1">
      <alignment horizontal="right" vertical="center"/>
    </xf>
    <xf numFmtId="164" fontId="0" fillId="3" borderId="24" xfId="0" applyNumberFormat="1" applyFont="1" applyFill="1" applyBorder="1" applyAlignment="1">
      <alignment horizontal="right" vertical="center"/>
    </xf>
    <xf numFmtId="164" fontId="0" fillId="0" borderId="53" xfId="1" applyNumberFormat="1" applyFont="1" applyFill="1" applyBorder="1" applyAlignment="1">
      <alignment horizontal="right" vertical="center"/>
    </xf>
    <xf numFmtId="164" fontId="0" fillId="3" borderId="45" xfId="1" applyNumberFormat="1" applyFont="1" applyFill="1" applyBorder="1" applyAlignment="1">
      <alignment horizontal="right" vertical="center"/>
    </xf>
    <xf numFmtId="164" fontId="0" fillId="3" borderId="28" xfId="1" applyNumberFormat="1" applyFont="1" applyFill="1" applyBorder="1" applyAlignment="1">
      <alignment horizontal="right" vertical="center"/>
    </xf>
    <xf numFmtId="164" fontId="0" fillId="3" borderId="56" xfId="0" applyNumberFormat="1" applyFont="1" applyFill="1" applyBorder="1" applyAlignment="1">
      <alignment horizontal="right" vertical="center"/>
    </xf>
    <xf numFmtId="4" fontId="0" fillId="4" borderId="36" xfId="1" applyNumberFormat="1" applyFont="1" applyFill="1" applyBorder="1" applyAlignment="1">
      <alignment horizontal="right" vertical="center"/>
    </xf>
    <xf numFmtId="164" fontId="0" fillId="4" borderId="3" xfId="0" applyNumberFormat="1" applyFont="1" applyFill="1" applyBorder="1" applyAlignment="1">
      <alignment horizontal="right" vertical="center"/>
    </xf>
    <xf numFmtId="4" fontId="0" fillId="0" borderId="36" xfId="1" applyNumberFormat="1" applyFont="1" applyFill="1" applyBorder="1" applyAlignment="1">
      <alignment horizontal="right" vertical="center"/>
    </xf>
    <xf numFmtId="4" fontId="0" fillId="4" borderId="80" xfId="1" applyNumberFormat="1" applyFont="1" applyFill="1" applyBorder="1" applyAlignment="1">
      <alignment horizontal="right" vertical="center"/>
    </xf>
    <xf numFmtId="164" fontId="0" fillId="4" borderId="81" xfId="1" applyNumberFormat="1" applyFont="1" applyFill="1" applyBorder="1" applyAlignment="1">
      <alignment horizontal="right" vertical="center"/>
    </xf>
    <xf numFmtId="164" fontId="0" fillId="4" borderId="80" xfId="1" applyNumberFormat="1" applyFont="1" applyFill="1" applyBorder="1" applyAlignment="1">
      <alignment horizontal="right" vertical="center"/>
    </xf>
    <xf numFmtId="4" fontId="0" fillId="0" borderId="31" xfId="0" applyNumberFormat="1" applyFont="1" applyFill="1" applyBorder="1" applyAlignment="1">
      <alignment horizontal="right" vertical="center"/>
    </xf>
    <xf numFmtId="4" fontId="0" fillId="0" borderId="20" xfId="1" applyNumberFormat="1" applyFont="1" applyFill="1" applyBorder="1" applyAlignment="1">
      <alignment horizontal="right" vertical="center"/>
    </xf>
    <xf numFmtId="164" fontId="0" fillId="0" borderId="31" xfId="0" applyNumberFormat="1" applyFont="1" applyFill="1" applyBorder="1" applyAlignment="1">
      <alignment horizontal="right" vertical="center"/>
    </xf>
    <xf numFmtId="4" fontId="0" fillId="4" borderId="45" xfId="1" applyNumberFormat="1" applyFont="1" applyFill="1" applyBorder="1" applyAlignment="1">
      <alignment horizontal="right" vertical="center"/>
    </xf>
    <xf numFmtId="4" fontId="9" fillId="5" borderId="9" xfId="0" applyNumberFormat="1" applyFont="1" applyFill="1" applyBorder="1" applyAlignment="1">
      <alignment horizontal="right" vertical="center"/>
    </xf>
    <xf numFmtId="4" fontId="9" fillId="5" borderId="10" xfId="0" applyNumberFormat="1" applyFont="1" applyFill="1" applyBorder="1" applyAlignment="1">
      <alignment horizontal="right" vertical="center"/>
    </xf>
    <xf numFmtId="4" fontId="9" fillId="5" borderId="20" xfId="0" applyNumberFormat="1" applyFont="1" applyFill="1" applyBorder="1" applyAlignment="1">
      <alignment horizontal="right" vertical="center"/>
    </xf>
    <xf numFmtId="164" fontId="9" fillId="5" borderId="9" xfId="0" applyNumberFormat="1" applyFont="1" applyFill="1" applyBorder="1" applyAlignment="1">
      <alignment horizontal="right" vertical="center"/>
    </xf>
    <xf numFmtId="164" fontId="9" fillId="5" borderId="10" xfId="0" applyNumberFormat="1" applyFont="1" applyFill="1" applyBorder="1" applyAlignment="1">
      <alignment horizontal="right" vertical="center"/>
    </xf>
    <xf numFmtId="164" fontId="9" fillId="5" borderId="20" xfId="0" applyNumberFormat="1" applyFont="1" applyFill="1" applyBorder="1" applyAlignment="1">
      <alignment horizontal="right" vertical="center"/>
    </xf>
    <xf numFmtId="164" fontId="9" fillId="5" borderId="35" xfId="0" applyNumberFormat="1" applyFont="1" applyFill="1" applyBorder="1" applyAlignment="1">
      <alignment horizontal="right" vertical="center"/>
    </xf>
    <xf numFmtId="4" fontId="6" fillId="11" borderId="1" xfId="1" applyNumberFormat="1" applyFont="1" applyFill="1" applyBorder="1" applyAlignment="1">
      <alignment horizontal="right" vertical="center" wrapText="1"/>
    </xf>
    <xf numFmtId="4" fontId="0" fillId="11" borderId="88" xfId="1" applyNumberFormat="1" applyFont="1" applyFill="1" applyBorder="1" applyAlignment="1">
      <alignment horizontal="right" vertical="center"/>
    </xf>
    <xf numFmtId="164" fontId="6" fillId="11" borderId="1" xfId="1" applyNumberFormat="1" applyFont="1" applyFill="1" applyBorder="1" applyAlignment="1">
      <alignment horizontal="right" vertical="center" wrapText="1"/>
    </xf>
    <xf numFmtId="164" fontId="0" fillId="11" borderId="73" xfId="1" applyNumberFormat="1" applyFont="1" applyFill="1" applyBorder="1" applyAlignment="1">
      <alignment horizontal="right" vertical="center"/>
    </xf>
    <xf numFmtId="4" fontId="6" fillId="0" borderId="10" xfId="0" applyNumberFormat="1" applyFont="1" applyFill="1" applyBorder="1" applyAlignment="1">
      <alignment horizontal="right" vertical="center"/>
    </xf>
    <xf numFmtId="164" fontId="6" fillId="0" borderId="10" xfId="1" applyNumberFormat="1" applyFont="1" applyFill="1" applyBorder="1" applyAlignment="1">
      <alignment horizontal="right" vertical="center"/>
    </xf>
    <xf numFmtId="164" fontId="0" fillId="11" borderId="69" xfId="1" applyNumberFormat="1" applyFont="1" applyFill="1" applyBorder="1" applyAlignment="1">
      <alignment horizontal="right" vertical="center"/>
    </xf>
    <xf numFmtId="164" fontId="6" fillId="0" borderId="10" xfId="0" applyNumberFormat="1" applyFont="1" applyFill="1" applyBorder="1" applyAlignment="1">
      <alignment horizontal="right" vertical="center"/>
    </xf>
    <xf numFmtId="164" fontId="6" fillId="4" borderId="24" xfId="0" applyNumberFormat="1" applyFont="1" applyFill="1" applyBorder="1" applyAlignment="1">
      <alignment horizontal="right" vertical="center"/>
    </xf>
    <xf numFmtId="4" fontId="0" fillId="0" borderId="94" xfId="1" applyNumberFormat="1" applyFont="1" applyFill="1" applyBorder="1" applyAlignment="1">
      <alignment horizontal="right" vertical="center"/>
    </xf>
    <xf numFmtId="164" fontId="6" fillId="0" borderId="1" xfId="0" applyNumberFormat="1" applyFont="1" applyFill="1" applyBorder="1" applyAlignment="1">
      <alignment horizontal="right" vertical="center"/>
    </xf>
    <xf numFmtId="4" fontId="0" fillId="4" borderId="11" xfId="0" applyNumberFormat="1" applyFont="1" applyFill="1" applyBorder="1" applyAlignment="1">
      <alignment horizontal="right" vertical="center"/>
    </xf>
    <xf numFmtId="4" fontId="0" fillId="4" borderId="43" xfId="1" applyNumberFormat="1" applyFont="1" applyFill="1" applyBorder="1" applyAlignment="1">
      <alignment horizontal="right" vertical="center"/>
    </xf>
    <xf numFmtId="164" fontId="0" fillId="4" borderId="11" xfId="0" applyNumberFormat="1" applyFont="1" applyFill="1" applyBorder="1" applyAlignment="1">
      <alignment horizontal="right" vertical="center"/>
    </xf>
    <xf numFmtId="164" fontId="6" fillId="4" borderId="11" xfId="0" applyNumberFormat="1" applyFont="1" applyFill="1" applyBorder="1" applyAlignment="1">
      <alignment horizontal="right" vertical="center"/>
    </xf>
    <xf numFmtId="164" fontId="6" fillId="4" borderId="1" xfId="0" applyNumberFormat="1" applyFont="1" applyFill="1" applyBorder="1" applyAlignment="1">
      <alignment horizontal="right" vertical="center"/>
    </xf>
    <xf numFmtId="4" fontId="0" fillId="0" borderId="48" xfId="1" applyNumberFormat="1" applyFont="1" applyFill="1" applyBorder="1" applyAlignment="1">
      <alignment horizontal="right" vertical="center"/>
    </xf>
    <xf numFmtId="4" fontId="0" fillId="10" borderId="72" xfId="0" applyNumberFormat="1" applyFont="1" applyFill="1" applyBorder="1" applyAlignment="1">
      <alignment horizontal="right" vertical="center"/>
    </xf>
    <xf numFmtId="4" fontId="0" fillId="10" borderId="45" xfId="1" applyNumberFormat="1" applyFont="1" applyFill="1" applyBorder="1" applyAlignment="1">
      <alignment horizontal="right" vertical="center"/>
    </xf>
    <xf numFmtId="164" fontId="0" fillId="10" borderId="72" xfId="0" applyNumberFormat="1" applyFont="1" applyFill="1" applyBorder="1" applyAlignment="1">
      <alignment horizontal="right" vertical="center"/>
    </xf>
    <xf numFmtId="164" fontId="0" fillId="10" borderId="28" xfId="1" applyNumberFormat="1" applyFont="1" applyFill="1" applyBorder="1" applyAlignment="1">
      <alignment horizontal="right" vertical="center"/>
    </xf>
    <xf numFmtId="164" fontId="0" fillId="10" borderId="45" xfId="1" applyNumberFormat="1" applyFont="1" applyFill="1" applyBorder="1" applyAlignment="1">
      <alignment horizontal="right" vertical="center"/>
    </xf>
    <xf numFmtId="164" fontId="6" fillId="10" borderId="72" xfId="0" applyNumberFormat="1" applyFont="1" applyFill="1" applyBorder="1" applyAlignment="1">
      <alignment horizontal="right" vertical="center"/>
    </xf>
    <xf numFmtId="4" fontId="0" fillId="10" borderId="41" xfId="0" applyNumberFormat="1" applyFont="1" applyFill="1" applyBorder="1" applyAlignment="1">
      <alignment horizontal="right" vertical="center"/>
    </xf>
    <xf numFmtId="164" fontId="0" fillId="10" borderId="41" xfId="0" applyNumberFormat="1" applyFont="1" applyFill="1" applyBorder="1" applyAlignment="1">
      <alignment horizontal="right" vertical="center"/>
    </xf>
    <xf numFmtId="164" fontId="6" fillId="10" borderId="41" xfId="0" applyNumberFormat="1" applyFont="1" applyFill="1" applyBorder="1" applyAlignment="1">
      <alignment horizontal="right" vertical="center"/>
    </xf>
    <xf numFmtId="4" fontId="0" fillId="10" borderId="36" xfId="1" applyNumberFormat="1" applyFont="1" applyFill="1" applyBorder="1" applyAlignment="1">
      <alignment horizontal="right" vertical="center"/>
    </xf>
    <xf numFmtId="164" fontId="0" fillId="10" borderId="26" xfId="1" applyNumberFormat="1" applyFont="1" applyFill="1" applyBorder="1" applyAlignment="1">
      <alignment horizontal="right" vertical="center"/>
    </xf>
    <xf numFmtId="164" fontId="0" fillId="10" borderId="36" xfId="1" applyNumberFormat="1" applyFont="1" applyFill="1" applyBorder="1" applyAlignment="1">
      <alignment horizontal="right" vertical="center"/>
    </xf>
    <xf numFmtId="4" fontId="0" fillId="10" borderId="31" xfId="0" applyNumberFormat="1" applyFont="1" applyFill="1" applyBorder="1" applyAlignment="1">
      <alignment horizontal="right" vertical="center"/>
    </xf>
    <xf numFmtId="4" fontId="0" fillId="10" borderId="48" xfId="1" applyNumberFormat="1" applyFont="1" applyFill="1" applyBorder="1" applyAlignment="1">
      <alignment horizontal="right" vertical="center"/>
    </xf>
    <xf numFmtId="164" fontId="0" fillId="10" borderId="31" xfId="0" applyNumberFormat="1" applyFont="1" applyFill="1" applyBorder="1" applyAlignment="1">
      <alignment horizontal="right" vertical="center"/>
    </xf>
    <xf numFmtId="164" fontId="0" fillId="10" borderId="47" xfId="1" applyNumberFormat="1" applyFont="1" applyFill="1" applyBorder="1" applyAlignment="1">
      <alignment horizontal="right" vertical="center"/>
    </xf>
    <xf numFmtId="164" fontId="0" fillId="10" borderId="48" xfId="1" applyNumberFormat="1" applyFont="1" applyFill="1" applyBorder="1" applyAlignment="1">
      <alignment horizontal="right" vertical="center"/>
    </xf>
    <xf numFmtId="164" fontId="6" fillId="10" borderId="31" xfId="0" applyNumberFormat="1" applyFont="1" applyFill="1" applyBorder="1" applyAlignment="1">
      <alignment horizontal="right" vertical="center"/>
    </xf>
    <xf numFmtId="164" fontId="6" fillId="0" borderId="31" xfId="0" applyNumberFormat="1" applyFont="1" applyFill="1" applyBorder="1" applyAlignment="1">
      <alignment horizontal="right" vertical="center"/>
    </xf>
    <xf numFmtId="4" fontId="0" fillId="14" borderId="72" xfId="0" applyNumberFormat="1" applyFont="1" applyFill="1" applyBorder="1" applyAlignment="1">
      <alignment horizontal="right" vertical="center"/>
    </xf>
    <xf numFmtId="4" fontId="0" fillId="14" borderId="45" xfId="1" applyNumberFormat="1" applyFont="1" applyFill="1" applyBorder="1" applyAlignment="1">
      <alignment horizontal="right" vertical="center"/>
    </xf>
    <xf numFmtId="164" fontId="0" fillId="14" borderId="72" xfId="0" applyNumberFormat="1" applyFont="1" applyFill="1" applyBorder="1" applyAlignment="1">
      <alignment horizontal="right" vertical="center"/>
    </xf>
    <xf numFmtId="164" fontId="0" fillId="14" borderId="28" xfId="1" applyNumberFormat="1" applyFont="1" applyFill="1" applyBorder="1" applyAlignment="1">
      <alignment horizontal="right" vertical="center"/>
    </xf>
    <xf numFmtId="164" fontId="0" fillId="14" borderId="45" xfId="1" applyNumberFormat="1" applyFont="1" applyFill="1" applyBorder="1" applyAlignment="1">
      <alignment horizontal="right" vertical="center"/>
    </xf>
    <xf numFmtId="164" fontId="6" fillId="14" borderId="72" xfId="0" applyNumberFormat="1" applyFont="1" applyFill="1" applyBorder="1" applyAlignment="1">
      <alignment horizontal="right" vertical="center"/>
    </xf>
    <xf numFmtId="4" fontId="0" fillId="14" borderId="41" xfId="0" applyNumberFormat="1" applyFont="1" applyFill="1" applyBorder="1" applyAlignment="1">
      <alignment horizontal="right" vertical="center"/>
    </xf>
    <xf numFmtId="164" fontId="0" fillId="14" borderId="41" xfId="0" applyNumberFormat="1" applyFont="1" applyFill="1" applyBorder="1" applyAlignment="1">
      <alignment horizontal="right" vertical="center"/>
    </xf>
    <xf numFmtId="164" fontId="6" fillId="14" borderId="41" xfId="0" applyNumberFormat="1" applyFont="1" applyFill="1" applyBorder="1" applyAlignment="1">
      <alignment horizontal="right" vertical="center"/>
    </xf>
    <xf numFmtId="4" fontId="0" fillId="14" borderId="36" xfId="1" applyNumberFormat="1" applyFont="1" applyFill="1" applyBorder="1" applyAlignment="1">
      <alignment horizontal="right" vertical="center"/>
    </xf>
    <xf numFmtId="164" fontId="0" fillId="14" borderId="26" xfId="1" applyNumberFormat="1" applyFont="1" applyFill="1" applyBorder="1" applyAlignment="1">
      <alignment horizontal="right" vertical="center"/>
    </xf>
    <xf numFmtId="164" fontId="0" fillId="14" borderId="36" xfId="1" applyNumberFormat="1" applyFont="1" applyFill="1" applyBorder="1" applyAlignment="1">
      <alignment horizontal="right" vertical="center"/>
    </xf>
    <xf numFmtId="4" fontId="0" fillId="14" borderId="31" xfId="0" applyNumberFormat="1" applyFont="1" applyFill="1" applyBorder="1" applyAlignment="1">
      <alignment horizontal="right" vertical="center"/>
    </xf>
    <xf numFmtId="164" fontId="0" fillId="14" borderId="31" xfId="0" applyNumberFormat="1" applyFont="1" applyFill="1" applyBorder="1" applyAlignment="1">
      <alignment horizontal="right" vertical="center"/>
    </xf>
    <xf numFmtId="164" fontId="6" fillId="14" borderId="31" xfId="0" applyNumberFormat="1" applyFont="1" applyFill="1" applyBorder="1" applyAlignment="1">
      <alignment horizontal="right" vertical="center"/>
    </xf>
    <xf numFmtId="4" fontId="0" fillId="12" borderId="72" xfId="0" applyNumberFormat="1" applyFont="1" applyFill="1" applyBorder="1" applyAlignment="1">
      <alignment horizontal="right" vertical="center"/>
    </xf>
    <xf numFmtId="4" fontId="0" fillId="12" borderId="45" xfId="1" applyNumberFormat="1" applyFont="1" applyFill="1" applyBorder="1" applyAlignment="1">
      <alignment horizontal="right" vertical="center"/>
    </xf>
    <xf numFmtId="164" fontId="0" fillId="12" borderId="72" xfId="0" applyNumberFormat="1" applyFont="1" applyFill="1" applyBorder="1" applyAlignment="1">
      <alignment horizontal="right" vertical="center"/>
    </xf>
    <xf numFmtId="164" fontId="0" fillId="12" borderId="28" xfId="1" applyNumberFormat="1" applyFont="1" applyFill="1" applyBorder="1" applyAlignment="1">
      <alignment horizontal="right" vertical="center"/>
    </xf>
    <xf numFmtId="164" fontId="0" fillId="12" borderId="45" xfId="1" applyNumberFormat="1" applyFont="1" applyFill="1" applyBorder="1" applyAlignment="1">
      <alignment horizontal="right" vertical="center"/>
    </xf>
    <xf numFmtId="164" fontId="6" fillId="12" borderId="72" xfId="0" applyNumberFormat="1" applyFont="1" applyFill="1" applyBorder="1" applyAlignment="1">
      <alignment horizontal="right" vertical="center"/>
    </xf>
    <xf numFmtId="4" fontId="0" fillId="12" borderId="41" xfId="0" applyNumberFormat="1" applyFont="1" applyFill="1" applyBorder="1" applyAlignment="1">
      <alignment horizontal="right" vertical="center"/>
    </xf>
    <xf numFmtId="164" fontId="0" fillId="12" borderId="41" xfId="0" applyNumberFormat="1" applyFont="1" applyFill="1" applyBorder="1" applyAlignment="1">
      <alignment horizontal="right" vertical="center"/>
    </xf>
    <xf numFmtId="164" fontId="6" fillId="12" borderId="41" xfId="0" applyNumberFormat="1" applyFont="1" applyFill="1" applyBorder="1" applyAlignment="1">
      <alignment horizontal="right" vertical="center"/>
    </xf>
    <xf numFmtId="4" fontId="0" fillId="12" borderId="24" xfId="0" applyNumberFormat="1" applyFont="1" applyFill="1" applyBorder="1" applyAlignment="1">
      <alignment horizontal="right" vertical="center"/>
    </xf>
    <xf numFmtId="4" fontId="0" fillId="12" borderId="80" xfId="1" applyNumberFormat="1" applyFont="1" applyFill="1" applyBorder="1" applyAlignment="1">
      <alignment horizontal="right" vertical="center"/>
    </xf>
    <xf numFmtId="164" fontId="0" fillId="12" borderId="24" xfId="0" applyNumberFormat="1" applyFont="1" applyFill="1" applyBorder="1" applyAlignment="1">
      <alignment horizontal="right" vertical="center"/>
    </xf>
    <xf numFmtId="164" fontId="0" fillId="12" borderId="81" xfId="1" applyNumberFormat="1" applyFont="1" applyFill="1" applyBorder="1" applyAlignment="1">
      <alignment horizontal="right" vertical="center"/>
    </xf>
    <xf numFmtId="164" fontId="0" fillId="12" borderId="80" xfId="1" applyNumberFormat="1" applyFont="1" applyFill="1" applyBorder="1" applyAlignment="1">
      <alignment horizontal="right" vertical="center"/>
    </xf>
    <xf numFmtId="164" fontId="6" fillId="12" borderId="24" xfId="0" applyNumberFormat="1" applyFont="1" applyFill="1" applyBorder="1" applyAlignment="1">
      <alignment horizontal="right" vertical="center"/>
    </xf>
    <xf numFmtId="4" fontId="0" fillId="0" borderId="45" xfId="1" applyNumberFormat="1" applyFont="1" applyFill="1" applyBorder="1" applyAlignment="1">
      <alignment horizontal="right" vertical="center"/>
    </xf>
    <xf numFmtId="164" fontId="6" fillId="0" borderId="24" xfId="0" applyNumberFormat="1" applyFont="1" applyFill="1" applyBorder="1" applyAlignment="1">
      <alignment horizontal="right" vertical="center"/>
    </xf>
    <xf numFmtId="4" fontId="0" fillId="12" borderId="10" xfId="0" applyNumberFormat="1" applyFont="1" applyFill="1" applyBorder="1" applyAlignment="1">
      <alignment horizontal="right" vertical="center"/>
    </xf>
    <xf numFmtId="4" fontId="0" fillId="12" borderId="48" xfId="1" applyNumberFormat="1" applyFont="1" applyFill="1" applyBorder="1" applyAlignment="1">
      <alignment horizontal="right" vertical="center"/>
    </xf>
    <xf numFmtId="164" fontId="0" fillId="12" borderId="10" xfId="0" applyNumberFormat="1" applyFont="1" applyFill="1" applyBorder="1" applyAlignment="1">
      <alignment horizontal="right" vertical="center"/>
    </xf>
    <xf numFmtId="164" fontId="0" fillId="12" borderId="31" xfId="0" applyNumberFormat="1" applyFont="1" applyFill="1" applyBorder="1" applyAlignment="1">
      <alignment horizontal="right" vertical="center"/>
    </xf>
    <xf numFmtId="164" fontId="0" fillId="12" borderId="47" xfId="1" applyNumberFormat="1" applyFont="1" applyFill="1" applyBorder="1" applyAlignment="1">
      <alignment horizontal="right" vertical="center"/>
    </xf>
    <xf numFmtId="164" fontId="0" fillId="12" borderId="48" xfId="1" applyNumberFormat="1" applyFont="1" applyFill="1" applyBorder="1" applyAlignment="1">
      <alignment horizontal="right" vertical="center"/>
    </xf>
    <xf numFmtId="164" fontId="6" fillId="12" borderId="10" xfId="0" applyNumberFormat="1" applyFont="1" applyFill="1" applyBorder="1" applyAlignment="1">
      <alignment horizontal="right" vertical="center"/>
    </xf>
    <xf numFmtId="4" fontId="0" fillId="13" borderId="1" xfId="0" applyNumberFormat="1" applyFont="1" applyFill="1" applyBorder="1" applyAlignment="1">
      <alignment horizontal="right" vertical="center"/>
    </xf>
    <xf numFmtId="4" fontId="0" fillId="13" borderId="36" xfId="1" applyNumberFormat="1" applyFont="1" applyFill="1" applyBorder="1" applyAlignment="1">
      <alignment horizontal="right" vertical="center"/>
    </xf>
    <xf numFmtId="164" fontId="0" fillId="13" borderId="1" xfId="0" applyNumberFormat="1" applyFont="1" applyFill="1" applyBorder="1" applyAlignment="1">
      <alignment horizontal="right" vertical="center"/>
    </xf>
    <xf numFmtId="164" fontId="0" fillId="13" borderId="26" xfId="1" applyNumberFormat="1" applyFont="1" applyFill="1" applyBorder="1" applyAlignment="1">
      <alignment horizontal="right" vertical="center"/>
    </xf>
    <xf numFmtId="164" fontId="0" fillId="13" borderId="36" xfId="1" applyNumberFormat="1" applyFont="1" applyFill="1" applyBorder="1" applyAlignment="1">
      <alignment horizontal="right" vertical="center"/>
    </xf>
    <xf numFmtId="164" fontId="6" fillId="13" borderId="1" xfId="0" applyNumberFormat="1" applyFont="1" applyFill="1" applyBorder="1" applyAlignment="1">
      <alignment horizontal="right" vertical="center"/>
    </xf>
    <xf numFmtId="4" fontId="0" fillId="0" borderId="80" xfId="1" applyNumberFormat="1" applyFont="1" applyFill="1" applyBorder="1" applyAlignment="1">
      <alignment horizontal="right" vertical="center"/>
    </xf>
    <xf numFmtId="4" fontId="0" fillId="13" borderId="10" xfId="0" applyNumberFormat="1" applyFont="1" applyFill="1" applyBorder="1" applyAlignment="1">
      <alignment horizontal="right" vertical="center"/>
    </xf>
    <xf numFmtId="4" fontId="0" fillId="13" borderId="51" xfId="1" applyNumberFormat="1" applyFont="1" applyFill="1" applyBorder="1" applyAlignment="1">
      <alignment horizontal="right" vertical="center"/>
    </xf>
    <xf numFmtId="164" fontId="0" fillId="13" borderId="10" xfId="0" applyNumberFormat="1" applyFont="1" applyFill="1" applyBorder="1" applyAlignment="1">
      <alignment horizontal="right" vertical="center"/>
    </xf>
    <xf numFmtId="164" fontId="0" fillId="13" borderId="22" xfId="1" applyNumberFormat="1" applyFont="1" applyFill="1" applyBorder="1" applyAlignment="1">
      <alignment horizontal="right" vertical="center"/>
    </xf>
    <xf numFmtId="164" fontId="0" fillId="13" borderId="51" xfId="1" applyNumberFormat="1" applyFont="1" applyFill="1" applyBorder="1" applyAlignment="1">
      <alignment horizontal="right" vertical="center"/>
    </xf>
    <xf numFmtId="164" fontId="6" fillId="13" borderId="10" xfId="0" applyNumberFormat="1" applyFont="1" applyFill="1" applyBorder="1" applyAlignment="1">
      <alignment horizontal="right" vertical="center"/>
    </xf>
    <xf numFmtId="4" fontId="0" fillId="4" borderId="71" xfId="1" applyNumberFormat="1" applyFont="1" applyFill="1" applyBorder="1" applyAlignment="1">
      <alignment horizontal="right" vertical="center"/>
    </xf>
    <xf numFmtId="164" fontId="0" fillId="4" borderId="25" xfId="1" applyNumberFormat="1" applyFont="1" applyFill="1" applyBorder="1" applyAlignment="1">
      <alignment horizontal="right" vertical="center"/>
    </xf>
    <xf numFmtId="164" fontId="0" fillId="4" borderId="71" xfId="1" applyNumberFormat="1" applyFont="1" applyFill="1" applyBorder="1" applyAlignment="1">
      <alignment horizontal="right" vertical="center"/>
    </xf>
    <xf numFmtId="164" fontId="6" fillId="4" borderId="0" xfId="0" applyNumberFormat="1" applyFont="1" applyFill="1" applyBorder="1" applyAlignment="1">
      <alignment horizontal="right" vertical="center"/>
    </xf>
    <xf numFmtId="4" fontId="9" fillId="5" borderId="15" xfId="0" applyNumberFormat="1" applyFont="1" applyFill="1" applyBorder="1" applyAlignment="1">
      <alignment horizontal="right" vertical="center"/>
    </xf>
    <xf numFmtId="4" fontId="9" fillId="5" borderId="18" xfId="0" applyNumberFormat="1" applyFont="1" applyFill="1" applyBorder="1" applyAlignment="1">
      <alignment horizontal="right" vertical="center"/>
    </xf>
    <xf numFmtId="4" fontId="9" fillId="5" borderId="14" xfId="0" applyNumberFormat="1" applyFont="1" applyFill="1" applyBorder="1" applyAlignment="1">
      <alignment horizontal="right" vertical="center"/>
    </xf>
    <xf numFmtId="164" fontId="9" fillId="5" borderId="15" xfId="0" applyNumberFormat="1" applyFont="1" applyFill="1" applyBorder="1" applyAlignment="1">
      <alignment horizontal="right" vertical="center"/>
    </xf>
    <xf numFmtId="164" fontId="9" fillId="5" borderId="18" xfId="0" applyNumberFormat="1" applyFont="1" applyFill="1" applyBorder="1" applyAlignment="1">
      <alignment horizontal="right" vertical="center"/>
    </xf>
    <xf numFmtId="164" fontId="9" fillId="5" borderId="14" xfId="0" applyNumberFormat="1" applyFont="1" applyFill="1" applyBorder="1" applyAlignment="1">
      <alignment horizontal="right" vertical="center"/>
    </xf>
    <xf numFmtId="2" fontId="6" fillId="12" borderId="10" xfId="0" applyNumberFormat="1" applyFont="1" applyFill="1" applyBorder="1" applyAlignment="1">
      <alignment horizontal="right" vertical="center"/>
    </xf>
    <xf numFmtId="2" fontId="0" fillId="12" borderId="22" xfId="1" applyNumberFormat="1" applyFont="1" applyFill="1" applyBorder="1" applyAlignment="1">
      <alignment horizontal="right" vertical="center"/>
    </xf>
    <xf numFmtId="2" fontId="6" fillId="9" borderId="7" xfId="0" applyNumberFormat="1" applyFont="1" applyFill="1" applyBorder="1" applyAlignment="1">
      <alignment horizontal="right" vertical="center"/>
    </xf>
    <xf numFmtId="2" fontId="6" fillId="10" borderId="1" xfId="1" applyNumberFormat="1" applyFont="1" applyFill="1" applyBorder="1" applyAlignment="1">
      <alignment horizontal="right" vertical="center"/>
    </xf>
    <xf numFmtId="2" fontId="6" fillId="9" borderId="11" xfId="0" applyNumberFormat="1" applyFont="1" applyFill="1" applyBorder="1" applyAlignment="1">
      <alignment horizontal="right" vertical="center" wrapText="1"/>
    </xf>
    <xf numFmtId="2" fontId="6" fillId="10" borderId="10" xfId="0" applyNumberFormat="1" applyFont="1" applyFill="1" applyBorder="1" applyAlignment="1">
      <alignment horizontal="right" vertical="center" wrapText="1"/>
    </xf>
    <xf numFmtId="2" fontId="6" fillId="8" borderId="7" xfId="0" applyNumberFormat="1" applyFont="1" applyFill="1" applyBorder="1" applyAlignment="1">
      <alignment horizontal="right" vertical="center"/>
    </xf>
    <xf numFmtId="2" fontId="0" fillId="8" borderId="88" xfId="1" applyNumberFormat="1" applyFont="1" applyFill="1" applyBorder="1" applyAlignment="1">
      <alignment horizontal="right" vertical="center"/>
    </xf>
    <xf numFmtId="2" fontId="6" fillId="0" borderId="24" xfId="0" applyNumberFormat="1" applyFont="1" applyFill="1" applyBorder="1" applyAlignment="1">
      <alignment horizontal="right" vertical="center"/>
    </xf>
    <xf numFmtId="2" fontId="0" fillId="0" borderId="57" xfId="1" applyNumberFormat="1" applyFont="1" applyFill="1" applyBorder="1" applyAlignment="1">
      <alignment horizontal="right" vertical="center"/>
    </xf>
    <xf numFmtId="2" fontId="6" fillId="13" borderId="24" xfId="1" applyNumberFormat="1" applyFont="1" applyFill="1" applyBorder="1" applyAlignment="1">
      <alignment horizontal="right" vertical="center"/>
    </xf>
    <xf numFmtId="2" fontId="6" fillId="11" borderId="6" xfId="0" applyNumberFormat="1" applyFont="1" applyFill="1" applyBorder="1" applyAlignment="1">
      <alignment horizontal="right" vertical="center" wrapText="1"/>
    </xf>
    <xf numFmtId="2" fontId="6" fillId="11" borderId="7" xfId="0" applyNumberFormat="1" applyFont="1" applyFill="1" applyBorder="1" applyAlignment="1">
      <alignment horizontal="right" vertical="center"/>
    </xf>
    <xf numFmtId="2" fontId="0" fillId="11" borderId="65" xfId="1" applyNumberFormat="1" applyFont="1" applyFill="1" applyBorder="1" applyAlignment="1">
      <alignment horizontal="right" vertical="center"/>
    </xf>
    <xf numFmtId="2" fontId="0" fillId="0" borderId="28" xfId="1" applyNumberFormat="1" applyFont="1" applyFill="1" applyBorder="1" applyAlignment="1">
      <alignment horizontal="right" vertical="center"/>
    </xf>
    <xf numFmtId="2" fontId="6" fillId="16" borderId="9" xfId="0" applyNumberFormat="1" applyFont="1" applyFill="1" applyBorder="1" applyAlignment="1">
      <alignment horizontal="right" vertical="center" wrapText="1"/>
    </xf>
    <xf numFmtId="2" fontId="6" fillId="16" borderId="10" xfId="0" applyNumberFormat="1" applyFont="1" applyFill="1" applyBorder="1" applyAlignment="1">
      <alignment horizontal="right" vertical="center"/>
    </xf>
    <xf numFmtId="2" fontId="0" fillId="16" borderId="62" xfId="1" applyNumberFormat="1" applyFont="1" applyFill="1" applyBorder="1" applyAlignment="1">
      <alignment horizontal="right" vertical="center"/>
    </xf>
    <xf numFmtId="2" fontId="9" fillId="5" borderId="9" xfId="0" applyNumberFormat="1" applyFont="1" applyFill="1" applyBorder="1" applyAlignment="1">
      <alignment horizontal="right" vertical="center"/>
    </xf>
    <xf numFmtId="2" fontId="9" fillId="5" borderId="10" xfId="0" applyNumberFormat="1" applyFont="1" applyFill="1" applyBorder="1" applyAlignment="1">
      <alignment horizontal="right" vertical="center"/>
    </xf>
    <xf numFmtId="2" fontId="9" fillId="5" borderId="20" xfId="0" applyNumberFormat="1" applyFont="1" applyFill="1" applyBorder="1" applyAlignment="1">
      <alignment horizontal="right" vertical="center"/>
    </xf>
    <xf numFmtId="164" fontId="0" fillId="12" borderId="22" xfId="1" applyNumberFormat="1" applyFont="1" applyFill="1" applyBorder="1" applyAlignment="1">
      <alignment horizontal="right" vertical="center"/>
    </xf>
    <xf numFmtId="164" fontId="0" fillId="12" borderId="51" xfId="1" applyNumberFormat="1" applyFont="1" applyFill="1" applyBorder="1" applyAlignment="1">
      <alignment horizontal="right" vertical="center"/>
    </xf>
    <xf numFmtId="164" fontId="6" fillId="9" borderId="7" xfId="0" applyNumberFormat="1" applyFont="1" applyFill="1" applyBorder="1" applyAlignment="1">
      <alignment horizontal="right" vertical="center"/>
    </xf>
    <xf numFmtId="164" fontId="0" fillId="9" borderId="65" xfId="1" applyNumberFormat="1" applyFont="1" applyFill="1" applyBorder="1" applyAlignment="1">
      <alignment horizontal="right" vertical="center"/>
    </xf>
    <xf numFmtId="164" fontId="0" fillId="9" borderId="66" xfId="1" applyNumberFormat="1" applyFont="1" applyFill="1" applyBorder="1" applyAlignment="1">
      <alignment horizontal="right" vertical="center"/>
    </xf>
    <xf numFmtId="164" fontId="6" fillId="10" borderId="1" xfId="1" applyNumberFormat="1" applyFont="1" applyFill="1" applyBorder="1" applyAlignment="1">
      <alignment horizontal="right" vertical="center"/>
    </xf>
    <xf numFmtId="164" fontId="6" fillId="10" borderId="1" xfId="0" applyNumberFormat="1" applyFont="1" applyFill="1" applyBorder="1" applyAlignment="1">
      <alignment horizontal="right" vertical="center"/>
    </xf>
    <xf numFmtId="164" fontId="6" fillId="10" borderId="24" xfId="0" applyNumberFormat="1" applyFont="1" applyFill="1" applyBorder="1" applyAlignment="1">
      <alignment horizontal="right" vertical="center" wrapText="1"/>
    </xf>
    <xf numFmtId="164" fontId="6" fillId="9" borderId="11" xfId="0" applyNumberFormat="1" applyFont="1" applyFill="1" applyBorder="1" applyAlignment="1">
      <alignment horizontal="right" vertical="center" wrapText="1"/>
    </xf>
    <xf numFmtId="164" fontId="6" fillId="9" borderId="11" xfId="0" applyNumberFormat="1" applyFont="1" applyFill="1" applyBorder="1" applyAlignment="1">
      <alignment horizontal="right" vertical="center"/>
    </xf>
    <xf numFmtId="164" fontId="0" fillId="9" borderId="2" xfId="1" applyNumberFormat="1" applyFont="1" applyFill="1" applyBorder="1" applyAlignment="1">
      <alignment horizontal="right" vertical="center"/>
    </xf>
    <xf numFmtId="164" fontId="0" fillId="9" borderId="52" xfId="1" applyNumberFormat="1" applyFont="1" applyFill="1" applyBorder="1" applyAlignment="1">
      <alignment horizontal="right" vertical="center"/>
    </xf>
    <xf numFmtId="164" fontId="6" fillId="10" borderId="10" xfId="0" applyNumberFormat="1" applyFont="1" applyFill="1" applyBorder="1" applyAlignment="1">
      <alignment horizontal="right" vertical="center" wrapText="1"/>
    </xf>
    <xf numFmtId="164" fontId="0" fillId="10" borderId="51" xfId="1" applyNumberFormat="1" applyFont="1" applyFill="1" applyBorder="1" applyAlignment="1">
      <alignment horizontal="right" vertical="center"/>
    </xf>
    <xf numFmtId="164" fontId="6" fillId="10" borderId="10" xfId="0" applyNumberFormat="1" applyFont="1" applyFill="1" applyBorder="1" applyAlignment="1">
      <alignment horizontal="right" vertical="center"/>
    </xf>
    <xf numFmtId="164" fontId="0" fillId="10" borderId="22" xfId="1" applyNumberFormat="1" applyFont="1" applyFill="1" applyBorder="1" applyAlignment="1">
      <alignment horizontal="right" vertical="center"/>
    </xf>
    <xf numFmtId="164" fontId="6" fillId="8" borderId="7" xfId="0" applyNumberFormat="1" applyFont="1" applyFill="1" applyBorder="1" applyAlignment="1">
      <alignment horizontal="right" vertical="center"/>
    </xf>
    <xf numFmtId="164" fontId="6" fillId="8" borderId="7" xfId="0" applyNumberFormat="1" applyFont="1" applyFill="1" applyBorder="1" applyAlignment="1">
      <alignment horizontal="right" vertical="center" wrapText="1"/>
    </xf>
    <xf numFmtId="164" fontId="6" fillId="8" borderId="88" xfId="1" applyNumberFormat="1" applyFont="1" applyFill="1" applyBorder="1" applyAlignment="1">
      <alignment horizontal="right" vertical="center"/>
    </xf>
    <xf numFmtId="164" fontId="0" fillId="8" borderId="88" xfId="1" applyNumberFormat="1" applyFont="1" applyFill="1" applyBorder="1" applyAlignment="1">
      <alignment horizontal="right" vertical="center"/>
    </xf>
    <xf numFmtId="164" fontId="6" fillId="0" borderId="23" xfId="0" applyNumberFormat="1" applyFont="1" applyFill="1" applyBorder="1" applyAlignment="1">
      <alignment horizontal="right" vertical="center" wrapText="1"/>
    </xf>
    <xf numFmtId="164" fontId="6" fillId="0" borderId="24" xfId="0" applyNumberFormat="1" applyFont="1" applyFill="1" applyBorder="1" applyAlignment="1">
      <alignment horizontal="right" vertical="center" wrapText="1"/>
    </xf>
    <xf numFmtId="164" fontId="6" fillId="0" borderId="60" xfId="1" applyNumberFormat="1" applyFont="1" applyFill="1" applyBorder="1" applyAlignment="1">
      <alignment horizontal="right" vertical="center"/>
    </xf>
    <xf numFmtId="164" fontId="6" fillId="0" borderId="34" xfId="0" applyNumberFormat="1" applyFont="1" applyFill="1" applyBorder="1" applyAlignment="1">
      <alignment horizontal="right" vertical="center"/>
    </xf>
    <xf numFmtId="164" fontId="6" fillId="0" borderId="57" xfId="1" applyNumberFormat="1" applyFont="1" applyFill="1" applyBorder="1" applyAlignment="1">
      <alignment horizontal="right" vertical="center"/>
    </xf>
    <xf numFmtId="164" fontId="0" fillId="0" borderId="60" xfId="1" applyNumberFormat="1" applyFont="1" applyFill="1" applyBorder="1" applyAlignment="1">
      <alignment horizontal="right" vertical="center"/>
    </xf>
    <xf numFmtId="164" fontId="6" fillId="8" borderId="24" xfId="1" applyNumberFormat="1" applyFont="1" applyFill="1" applyBorder="1" applyAlignment="1">
      <alignment horizontal="right" vertical="center"/>
    </xf>
    <xf numFmtId="164" fontId="0" fillId="8" borderId="57" xfId="1" applyNumberFormat="1" applyFont="1" applyFill="1" applyBorder="1" applyAlignment="1">
      <alignment horizontal="right" vertical="center"/>
    </xf>
    <xf numFmtId="164" fontId="0" fillId="8" borderId="24" xfId="1" applyNumberFormat="1" applyFont="1" applyFill="1" applyBorder="1" applyAlignment="1">
      <alignment horizontal="right" vertical="center"/>
    </xf>
    <xf numFmtId="164" fontId="0" fillId="8" borderId="60" xfId="1" applyNumberFormat="1" applyFont="1" applyFill="1" applyBorder="1" applyAlignment="1">
      <alignment horizontal="right" vertical="center"/>
    </xf>
    <xf numFmtId="164" fontId="0" fillId="0" borderId="21" xfId="1" applyNumberFormat="1" applyFont="1" applyFill="1" applyBorder="1" applyAlignment="1">
      <alignment horizontal="right" vertical="center"/>
    </xf>
    <xf numFmtId="164" fontId="0" fillId="0" borderId="10" xfId="1" applyNumberFormat="1" applyFont="1" applyFill="1" applyBorder="1" applyAlignment="1">
      <alignment horizontal="right" vertical="center"/>
    </xf>
    <xf numFmtId="164" fontId="0" fillId="0" borderId="51" xfId="1" applyNumberFormat="1" applyFont="1" applyFill="1" applyBorder="1" applyAlignment="1">
      <alignment horizontal="right" vertical="center"/>
    </xf>
    <xf numFmtId="164" fontId="6" fillId="13" borderId="24" xfId="0" applyNumberFormat="1" applyFont="1" applyFill="1" applyBorder="1" applyAlignment="1">
      <alignment horizontal="right" vertical="center"/>
    </xf>
    <xf numFmtId="164" fontId="6" fillId="13" borderId="24" xfId="1" applyNumberFormat="1" applyFont="1" applyFill="1" applyBorder="1" applyAlignment="1">
      <alignment horizontal="right" vertical="center"/>
    </xf>
    <xf numFmtId="164" fontId="0" fillId="13" borderId="77" xfId="1" applyNumberFormat="1" applyFont="1" applyFill="1" applyBorder="1" applyAlignment="1">
      <alignment horizontal="right" vertical="center"/>
    </xf>
    <xf numFmtId="164" fontId="0" fillId="13" borderId="60" xfId="1" applyNumberFormat="1" applyFont="1" applyFill="1" applyBorder="1" applyAlignment="1">
      <alignment horizontal="right" vertical="center"/>
    </xf>
    <xf numFmtId="164" fontId="6" fillId="0" borderId="41" xfId="0" applyNumberFormat="1" applyFont="1" applyFill="1" applyBorder="1" applyAlignment="1">
      <alignment horizontal="right" vertical="center"/>
    </xf>
    <xf numFmtId="164" fontId="6" fillId="11" borderId="7" xfId="0" applyNumberFormat="1" applyFont="1" applyFill="1" applyBorder="1" applyAlignment="1">
      <alignment horizontal="right" vertical="center"/>
    </xf>
    <xf numFmtId="164" fontId="0" fillId="11" borderId="65" xfId="1" applyNumberFormat="1" applyFont="1" applyFill="1" applyBorder="1" applyAlignment="1">
      <alignment horizontal="right" vertical="center"/>
    </xf>
    <xf numFmtId="164" fontId="0" fillId="11" borderId="66" xfId="1" applyNumberFormat="1" applyFont="1" applyFill="1" applyBorder="1" applyAlignment="1">
      <alignment horizontal="right" vertical="center"/>
    </xf>
    <xf numFmtId="164" fontId="6" fillId="16" borderId="10" xfId="0" applyNumberFormat="1" applyFont="1" applyFill="1" applyBorder="1" applyAlignment="1">
      <alignment horizontal="right" vertical="center"/>
    </xf>
    <xf numFmtId="164" fontId="0" fillId="16" borderId="62" xfId="1" applyNumberFormat="1" applyFont="1" applyFill="1" applyBorder="1" applyAlignment="1">
      <alignment horizontal="right" vertical="center"/>
    </xf>
    <xf numFmtId="2" fontId="11" fillId="0" borderId="0" xfId="0" applyNumberFormat="1" applyFont="1" applyAlignment="1">
      <alignment horizontal="center"/>
    </xf>
    <xf numFmtId="0" fontId="11" fillId="0" borderId="0" xfId="0" applyFont="1"/>
    <xf numFmtId="0" fontId="11" fillId="0" borderId="0" xfId="0" applyFont="1" applyFill="1"/>
    <xf numFmtId="4" fontId="0" fillId="0" borderId="15" xfId="0" applyNumberFormat="1" applyFont="1" applyFill="1" applyBorder="1" applyAlignment="1">
      <alignment horizontal="right" vertical="center"/>
    </xf>
    <xf numFmtId="164" fontId="0" fillId="0" borderId="15" xfId="0" applyNumberFormat="1" applyFont="1" applyFill="1" applyBorder="1" applyAlignment="1">
      <alignment horizontal="right" vertical="center"/>
    </xf>
    <xf numFmtId="164" fontId="0" fillId="0" borderId="15" xfId="1" applyNumberFormat="1" applyFont="1" applyFill="1" applyBorder="1" applyAlignment="1">
      <alignment horizontal="right" vertical="center"/>
    </xf>
    <xf numFmtId="4" fontId="0" fillId="4" borderId="23" xfId="0" applyNumberFormat="1" applyFont="1" applyFill="1" applyBorder="1" applyAlignment="1">
      <alignment horizontal="right" vertical="center"/>
    </xf>
    <xf numFmtId="164" fontId="0" fillId="4" borderId="23" xfId="0" applyNumberFormat="1" applyFont="1" applyFill="1" applyBorder="1" applyAlignment="1">
      <alignment horizontal="right" vertical="center"/>
    </xf>
    <xf numFmtId="164" fontId="0" fillId="4" borderId="23" xfId="1" applyNumberFormat="1" applyFont="1" applyFill="1" applyBorder="1" applyAlignment="1">
      <alignment horizontal="right" vertical="center"/>
    </xf>
    <xf numFmtId="4" fontId="0" fillId="0" borderId="8" xfId="0" applyNumberFormat="1" applyFont="1" applyFill="1" applyBorder="1" applyAlignment="1">
      <alignment horizontal="right" vertical="center"/>
    </xf>
    <xf numFmtId="164" fontId="0" fillId="0" borderId="8" xfId="0" applyNumberFormat="1" applyFont="1" applyFill="1" applyBorder="1" applyAlignment="1">
      <alignment horizontal="right" vertical="center"/>
    </xf>
    <xf numFmtId="164" fontId="0" fillId="0" borderId="8" xfId="1" applyNumberFormat="1" applyFont="1" applyFill="1" applyBorder="1" applyAlignment="1">
      <alignment horizontal="right" vertical="center"/>
    </xf>
    <xf numFmtId="4" fontId="0" fillId="4" borderId="8" xfId="0" applyNumberFormat="1" applyFont="1" applyFill="1" applyBorder="1" applyAlignment="1">
      <alignment horizontal="right" vertical="center"/>
    </xf>
    <xf numFmtId="164" fontId="0" fillId="4" borderId="8" xfId="0" applyNumberFormat="1" applyFont="1" applyFill="1" applyBorder="1" applyAlignment="1">
      <alignment horizontal="right" vertical="center"/>
    </xf>
    <xf numFmtId="164" fontId="0" fillId="4" borderId="8" xfId="1" applyNumberFormat="1" applyFont="1" applyFill="1" applyBorder="1" applyAlignment="1">
      <alignment horizontal="right" vertical="center"/>
    </xf>
    <xf numFmtId="4" fontId="0" fillId="0" borderId="9" xfId="0" applyNumberFormat="1" applyFont="1" applyFill="1" applyBorder="1" applyAlignment="1">
      <alignment horizontal="right" vertical="center"/>
    </xf>
    <xf numFmtId="164" fontId="0" fillId="0" borderId="9" xfId="0" applyNumberFormat="1" applyFont="1" applyFill="1" applyBorder="1" applyAlignment="1">
      <alignment horizontal="right" vertical="center"/>
    </xf>
    <xf numFmtId="164" fontId="0" fillId="0" borderId="9" xfId="1" applyNumberFormat="1" applyFont="1" applyFill="1" applyBorder="1" applyAlignment="1">
      <alignment horizontal="right" vertical="center"/>
    </xf>
    <xf numFmtId="4" fontId="0" fillId="0" borderId="23" xfId="0" applyNumberFormat="1" applyFont="1" applyFill="1" applyBorder="1" applyAlignment="1">
      <alignment horizontal="right" vertical="center"/>
    </xf>
    <xf numFmtId="164" fontId="0" fillId="0" borderId="23" xfId="0" applyNumberFormat="1" applyFont="1" applyFill="1" applyBorder="1" applyAlignment="1">
      <alignment horizontal="right" vertical="center"/>
    </xf>
    <xf numFmtId="164" fontId="0" fillId="0" borderId="23" xfId="1" applyNumberFormat="1" applyFont="1" applyFill="1" applyBorder="1" applyAlignment="1">
      <alignment horizontal="right" vertical="center"/>
    </xf>
    <xf numFmtId="164" fontId="0" fillId="4" borderId="32" xfId="1" applyNumberFormat="1" applyFont="1" applyFill="1" applyBorder="1" applyAlignment="1">
      <alignment horizontal="right" vertical="center"/>
    </xf>
    <xf numFmtId="164" fontId="0" fillId="0" borderId="32" xfId="1" applyNumberFormat="1" applyFont="1" applyFill="1" applyBorder="1" applyAlignment="1">
      <alignment horizontal="right" vertical="center"/>
    </xf>
    <xf numFmtId="164" fontId="0" fillId="4" borderId="32" xfId="0" applyNumberFormat="1" applyFont="1" applyFill="1" applyBorder="1" applyAlignment="1">
      <alignment horizontal="right" vertical="center"/>
    </xf>
    <xf numFmtId="4" fontId="0" fillId="0" borderId="50" xfId="0" applyNumberFormat="1" applyFont="1" applyFill="1" applyBorder="1" applyAlignment="1">
      <alignment horizontal="right" vertical="center"/>
    </xf>
    <xf numFmtId="164" fontId="0" fillId="0" borderId="50" xfId="0" applyNumberFormat="1" applyFont="1" applyFill="1" applyBorder="1" applyAlignment="1">
      <alignment horizontal="right" vertical="center"/>
    </xf>
    <xf numFmtId="164" fontId="0" fillId="0" borderId="50" xfId="1" applyNumberFormat="1" applyFont="1" applyFill="1" applyBorder="1" applyAlignment="1">
      <alignment horizontal="right" vertical="center"/>
    </xf>
    <xf numFmtId="4" fontId="7" fillId="0" borderId="23" xfId="0" applyNumberFormat="1" applyFont="1" applyFill="1" applyBorder="1" applyAlignment="1">
      <alignment horizontal="right" vertical="center"/>
    </xf>
    <xf numFmtId="164" fontId="7" fillId="0" borderId="23" xfId="0" applyNumberFormat="1" applyFont="1" applyFill="1" applyBorder="1" applyAlignment="1">
      <alignment horizontal="right" vertical="center"/>
    </xf>
    <xf numFmtId="4" fontId="7" fillId="4" borderId="8" xfId="0" applyNumberFormat="1" applyFont="1" applyFill="1" applyBorder="1" applyAlignment="1">
      <alignment horizontal="right" vertical="center"/>
    </xf>
    <xf numFmtId="164" fontId="7" fillId="4" borderId="8" xfId="0" applyNumberFormat="1" applyFont="1" applyFill="1" applyBorder="1" applyAlignment="1">
      <alignment horizontal="right" vertical="center"/>
    </xf>
    <xf numFmtId="4" fontId="7" fillId="0" borderId="8" xfId="0" applyNumberFormat="1" applyFont="1" applyFill="1" applyBorder="1" applyAlignment="1">
      <alignment horizontal="right" vertical="center"/>
    </xf>
    <xf numFmtId="164" fontId="7" fillId="0" borderId="8" xfId="0" applyNumberFormat="1" applyFont="1" applyFill="1" applyBorder="1" applyAlignment="1">
      <alignment horizontal="right" vertical="center"/>
    </xf>
    <xf numFmtId="4" fontId="7" fillId="4" borderId="9" xfId="0" applyNumberFormat="1" applyFont="1" applyFill="1" applyBorder="1" applyAlignment="1">
      <alignment horizontal="right" vertical="center"/>
    </xf>
    <xf numFmtId="164" fontId="0" fillId="4" borderId="9" xfId="0" applyNumberFormat="1" applyFont="1" applyFill="1" applyBorder="1" applyAlignment="1">
      <alignment horizontal="right" vertical="center"/>
    </xf>
    <xf numFmtId="164" fontId="7" fillId="4" borderId="9" xfId="0" applyNumberFormat="1" applyFont="1" applyFill="1" applyBorder="1" applyAlignment="1">
      <alignment horizontal="right" vertical="center"/>
    </xf>
    <xf numFmtId="164" fontId="0" fillId="4" borderId="9" xfId="1" applyNumberFormat="1" applyFont="1" applyFill="1" applyBorder="1" applyAlignment="1">
      <alignment horizontal="right" vertical="center"/>
    </xf>
    <xf numFmtId="4" fontId="7" fillId="0" borderId="15" xfId="0" applyNumberFormat="1" applyFont="1" applyFill="1" applyBorder="1" applyAlignment="1">
      <alignment horizontal="right" vertical="center"/>
    </xf>
    <xf numFmtId="164" fontId="7" fillId="0" borderId="15" xfId="0" applyNumberFormat="1" applyFont="1" applyFill="1" applyBorder="1" applyAlignment="1">
      <alignment horizontal="right" vertical="center"/>
    </xf>
    <xf numFmtId="4" fontId="7" fillId="4" borderId="23" xfId="0" applyNumberFormat="1" applyFont="1" applyFill="1" applyBorder="1" applyAlignment="1">
      <alignment horizontal="right" vertical="center"/>
    </xf>
    <xf numFmtId="164" fontId="7" fillId="4" borderId="23" xfId="0" applyNumberFormat="1" applyFont="1" applyFill="1" applyBorder="1" applyAlignment="1">
      <alignment horizontal="right" vertical="center"/>
    </xf>
    <xf numFmtId="4" fontId="7" fillId="0" borderId="40" xfId="0" applyNumberFormat="1" applyFont="1" applyFill="1" applyBorder="1" applyAlignment="1">
      <alignment horizontal="right" vertical="center"/>
    </xf>
    <xf numFmtId="164" fontId="0" fillId="0" borderId="40" xfId="0" applyNumberFormat="1" applyFont="1" applyFill="1" applyBorder="1" applyAlignment="1">
      <alignment horizontal="right" vertical="center"/>
    </xf>
    <xf numFmtId="164" fontId="7" fillId="0" borderId="40" xfId="0" applyNumberFormat="1" applyFont="1" applyFill="1" applyBorder="1" applyAlignment="1">
      <alignment horizontal="right" vertical="center"/>
    </xf>
    <xf numFmtId="164" fontId="0" fillId="0" borderId="40" xfId="1" applyNumberFormat="1" applyFont="1" applyFill="1" applyBorder="1" applyAlignment="1">
      <alignment horizontal="right" vertical="center"/>
    </xf>
    <xf numFmtId="4" fontId="7" fillId="0" borderId="6" xfId="0" applyNumberFormat="1" applyFont="1" applyFill="1" applyBorder="1" applyAlignment="1">
      <alignment horizontal="right" vertical="center"/>
    </xf>
    <xf numFmtId="164" fontId="0" fillId="0" borderId="6" xfId="0" applyNumberFormat="1" applyFont="1" applyFill="1" applyBorder="1" applyAlignment="1">
      <alignment horizontal="right" vertical="center"/>
    </xf>
    <xf numFmtId="164" fontId="7" fillId="0" borderId="6" xfId="0" applyNumberFormat="1" applyFont="1" applyFill="1" applyBorder="1" applyAlignment="1">
      <alignment horizontal="right" vertical="center"/>
    </xf>
    <xf numFmtId="164" fontId="0" fillId="0" borderId="6" xfId="1" applyNumberFormat="1" applyFont="1" applyFill="1" applyBorder="1" applyAlignment="1">
      <alignment horizontal="right" vertical="center"/>
    </xf>
    <xf numFmtId="4" fontId="7" fillId="4" borderId="50" xfId="0" applyNumberFormat="1" applyFont="1" applyFill="1" applyBorder="1" applyAlignment="1">
      <alignment horizontal="right" vertical="center"/>
    </xf>
    <xf numFmtId="164" fontId="0" fillId="4" borderId="50" xfId="0" applyNumberFormat="1" applyFont="1" applyFill="1" applyBorder="1" applyAlignment="1">
      <alignment horizontal="right" vertical="center"/>
    </xf>
    <xf numFmtId="164" fontId="7" fillId="4" borderId="50" xfId="0" applyNumberFormat="1" applyFont="1" applyFill="1" applyBorder="1" applyAlignment="1">
      <alignment horizontal="right" vertical="center"/>
    </xf>
    <xf numFmtId="164" fontId="0" fillId="4" borderId="50" xfId="1" applyNumberFormat="1" applyFont="1" applyFill="1" applyBorder="1" applyAlignment="1">
      <alignment horizontal="right" vertical="center"/>
    </xf>
    <xf numFmtId="164" fontId="0" fillId="0" borderId="50" xfId="0" applyNumberFormat="1" applyFont="1" applyFill="1" applyBorder="1" applyAlignment="1">
      <alignment horizontal="right" vertical="center" wrapText="1"/>
    </xf>
    <xf numFmtId="164" fontId="7" fillId="4" borderId="23" xfId="0" applyNumberFormat="1" applyFont="1" applyFill="1" applyBorder="1" applyAlignment="1">
      <alignment horizontal="right" vertical="center" wrapText="1"/>
    </xf>
    <xf numFmtId="164" fontId="0" fillId="0" borderId="8" xfId="0" applyNumberFormat="1" applyFont="1" applyFill="1" applyBorder="1" applyAlignment="1">
      <alignment horizontal="right" vertical="center" wrapText="1"/>
    </xf>
    <xf numFmtId="4" fontId="0" fillId="4" borderId="9" xfId="0" applyNumberFormat="1" applyFont="1" applyFill="1" applyBorder="1" applyAlignment="1">
      <alignment horizontal="right" vertical="center"/>
    </xf>
    <xf numFmtId="164" fontId="0" fillId="4" borderId="9" xfId="0" applyNumberFormat="1" applyFont="1" applyFill="1" applyBorder="1" applyAlignment="1">
      <alignment horizontal="right" vertical="center" wrapText="1"/>
    </xf>
    <xf numFmtId="4" fontId="0" fillId="3" borderId="23" xfId="0" applyNumberFormat="1" applyFont="1" applyFill="1" applyBorder="1" applyAlignment="1">
      <alignment horizontal="right" vertical="center"/>
    </xf>
    <xf numFmtId="164" fontId="0" fillId="3" borderId="23" xfId="0" applyNumberFormat="1" applyFont="1" applyFill="1" applyBorder="1" applyAlignment="1">
      <alignment horizontal="right" vertical="center" wrapText="1"/>
    </xf>
    <xf numFmtId="164" fontId="0" fillId="3" borderId="23" xfId="0" applyNumberFormat="1" applyFont="1" applyFill="1" applyBorder="1" applyAlignment="1">
      <alignment horizontal="right" vertical="center"/>
    </xf>
    <xf numFmtId="164" fontId="0" fillId="3" borderId="34" xfId="0" applyNumberFormat="1" applyFont="1" applyFill="1" applyBorder="1" applyAlignment="1">
      <alignment horizontal="right" vertical="center"/>
    </xf>
    <xf numFmtId="4" fontId="0" fillId="4" borderId="8" xfId="0" applyNumberFormat="1" applyFont="1" applyFill="1" applyBorder="1" applyAlignment="1">
      <alignment horizontal="right" vertical="center" wrapText="1"/>
    </xf>
    <xf numFmtId="164" fontId="0" fillId="4" borderId="8" xfId="0" applyNumberFormat="1" applyFont="1" applyFill="1" applyBorder="1" applyAlignment="1">
      <alignment horizontal="right" vertical="center" wrapText="1"/>
    </xf>
    <xf numFmtId="164" fontId="0" fillId="4" borderId="33" xfId="0" applyNumberFormat="1" applyFont="1" applyFill="1" applyBorder="1" applyAlignment="1">
      <alignment horizontal="right" vertical="center" wrapText="1"/>
    </xf>
    <xf numFmtId="164" fontId="0" fillId="4" borderId="23" xfId="0" applyNumberFormat="1" applyFont="1" applyFill="1" applyBorder="1" applyAlignment="1">
      <alignment horizontal="right" vertical="center" wrapText="1"/>
    </xf>
    <xf numFmtId="164" fontId="0" fillId="4" borderId="34" xfId="0" applyNumberFormat="1" applyFont="1" applyFill="1" applyBorder="1" applyAlignment="1">
      <alignment horizontal="right" vertical="center"/>
    </xf>
    <xf numFmtId="4" fontId="0" fillId="11" borderId="6" xfId="0" applyNumberFormat="1" applyFont="1" applyFill="1" applyBorder="1" applyAlignment="1">
      <alignment horizontal="right" vertical="center"/>
    </xf>
    <xf numFmtId="4" fontId="0" fillId="11" borderId="1" xfId="1" applyNumberFormat="1" applyFont="1" applyFill="1" applyBorder="1" applyAlignment="1">
      <alignment horizontal="right" vertical="center" wrapText="1"/>
    </xf>
    <xf numFmtId="164" fontId="0" fillId="11" borderId="89" xfId="0" applyNumberFormat="1" applyFont="1" applyFill="1" applyBorder="1" applyAlignment="1">
      <alignment horizontal="right" vertical="center"/>
    </xf>
    <xf numFmtId="164" fontId="0" fillId="11" borderId="1" xfId="1" applyNumberFormat="1" applyFont="1" applyFill="1" applyBorder="1" applyAlignment="1">
      <alignment horizontal="right" vertical="center" wrapText="1"/>
    </xf>
    <xf numFmtId="164" fontId="0" fillId="11" borderId="6" xfId="0" applyNumberFormat="1" applyFont="1" applyFill="1" applyBorder="1" applyAlignment="1">
      <alignment horizontal="right" vertical="center"/>
    </xf>
    <xf numFmtId="4" fontId="0" fillId="4" borderId="37" xfId="0" applyNumberFormat="1" applyFont="1" applyFill="1" applyBorder="1" applyAlignment="1">
      <alignment horizontal="right" vertical="center"/>
    </xf>
    <xf numFmtId="164" fontId="0" fillId="4" borderId="91" xfId="0" applyNumberFormat="1" applyFont="1" applyFill="1" applyBorder="1" applyAlignment="1">
      <alignment horizontal="right" vertical="center"/>
    </xf>
    <xf numFmtId="164" fontId="0" fillId="4" borderId="37" xfId="0" applyNumberFormat="1" applyFont="1" applyFill="1" applyBorder="1" applyAlignment="1">
      <alignment horizontal="right" vertical="center"/>
    </xf>
    <xf numFmtId="164" fontId="0" fillId="0" borderId="35" xfId="0" applyNumberFormat="1" applyFont="1" applyFill="1" applyBorder="1" applyAlignment="1">
      <alignment horizontal="right" vertical="center"/>
    </xf>
    <xf numFmtId="4" fontId="0" fillId="10" borderId="76" xfId="0" applyNumberFormat="1" applyFont="1" applyFill="1" applyBorder="1" applyAlignment="1">
      <alignment horizontal="right" vertical="center"/>
    </xf>
    <xf numFmtId="164" fontId="0" fillId="10" borderId="92" xfId="0" applyNumberFormat="1" applyFont="1" applyFill="1" applyBorder="1" applyAlignment="1">
      <alignment horizontal="right" vertical="center"/>
    </xf>
    <xf numFmtId="164" fontId="0" fillId="10" borderId="76" xfId="0" applyNumberFormat="1" applyFont="1" applyFill="1" applyBorder="1" applyAlignment="1">
      <alignment horizontal="right" vertical="center"/>
    </xf>
    <xf numFmtId="4" fontId="0" fillId="10" borderId="40" xfId="0" applyNumberFormat="1" applyFont="1" applyFill="1" applyBorder="1" applyAlignment="1">
      <alignment horizontal="right" vertical="center"/>
    </xf>
    <xf numFmtId="164" fontId="0" fillId="10" borderId="93" xfId="0" applyNumberFormat="1" applyFont="1" applyFill="1" applyBorder="1" applyAlignment="1">
      <alignment horizontal="right" vertical="center"/>
    </xf>
    <xf numFmtId="164" fontId="0" fillId="10" borderId="40" xfId="0" applyNumberFormat="1" applyFont="1" applyFill="1" applyBorder="1" applyAlignment="1">
      <alignment horizontal="right" vertical="center"/>
    </xf>
    <xf numFmtId="4" fontId="0" fillId="10" borderId="50" xfId="0" applyNumberFormat="1" applyFont="1" applyFill="1" applyBorder="1" applyAlignment="1">
      <alignment horizontal="right" vertical="center"/>
    </xf>
    <xf numFmtId="164" fontId="0" fillId="10" borderId="59" xfId="0" applyNumberFormat="1" applyFont="1" applyFill="1" applyBorder="1" applyAlignment="1">
      <alignment horizontal="right" vertical="center"/>
    </xf>
    <xf numFmtId="164" fontId="0" fillId="10" borderId="50" xfId="0" applyNumberFormat="1" applyFont="1" applyFill="1" applyBorder="1" applyAlignment="1">
      <alignment horizontal="right" vertical="center"/>
    </xf>
    <xf numFmtId="164" fontId="19" fillId="0" borderId="59" xfId="0" applyNumberFormat="1" applyFont="1" applyFill="1" applyBorder="1" applyAlignment="1">
      <alignment horizontal="right" vertical="center"/>
    </xf>
    <xf numFmtId="4" fontId="0" fillId="14" borderId="76" xfId="0" applyNumberFormat="1" applyFont="1" applyFill="1" applyBorder="1" applyAlignment="1">
      <alignment horizontal="right" vertical="center"/>
    </xf>
    <xf numFmtId="164" fontId="0" fillId="14" borderId="76" xfId="0" applyNumberFormat="1" applyFont="1" applyFill="1" applyBorder="1" applyAlignment="1">
      <alignment horizontal="right" vertical="center"/>
    </xf>
    <xf numFmtId="4" fontId="0" fillId="14" borderId="40" xfId="0" applyNumberFormat="1" applyFont="1" applyFill="1" applyBorder="1" applyAlignment="1">
      <alignment horizontal="right" vertical="center"/>
    </xf>
    <xf numFmtId="164" fontId="0" fillId="14" borderId="40" xfId="0" applyNumberFormat="1" applyFont="1" applyFill="1" applyBorder="1" applyAlignment="1">
      <alignment horizontal="right" vertical="center"/>
    </xf>
    <xf numFmtId="4" fontId="0" fillId="14" borderId="50" xfId="0" applyNumberFormat="1" applyFont="1" applyFill="1" applyBorder="1" applyAlignment="1">
      <alignment horizontal="right" vertical="center"/>
    </xf>
    <xf numFmtId="164" fontId="0" fillId="14" borderId="50" xfId="0" applyNumberFormat="1" applyFont="1" applyFill="1" applyBorder="1" applyAlignment="1">
      <alignment horizontal="right" vertical="center"/>
    </xf>
    <xf numFmtId="4" fontId="0" fillId="12" borderId="76" xfId="0" applyNumberFormat="1" applyFont="1" applyFill="1" applyBorder="1" applyAlignment="1">
      <alignment horizontal="right" vertical="center"/>
    </xf>
    <xf numFmtId="164" fontId="0" fillId="12" borderId="76" xfId="0" applyNumberFormat="1" applyFont="1" applyFill="1" applyBorder="1" applyAlignment="1">
      <alignment horizontal="right" vertical="center"/>
    </xf>
    <xf numFmtId="4" fontId="0" fillId="12" borderId="40" xfId="0" applyNumberFormat="1" applyFont="1" applyFill="1" applyBorder="1" applyAlignment="1">
      <alignment horizontal="right" vertical="center"/>
    </xf>
    <xf numFmtId="164" fontId="0" fillId="12" borderId="40" xfId="0" applyNumberFormat="1" applyFont="1" applyFill="1" applyBorder="1" applyAlignment="1">
      <alignment horizontal="right" vertical="center"/>
    </xf>
    <xf numFmtId="4" fontId="0" fillId="12" borderId="23" xfId="0" applyNumberFormat="1" applyFont="1" applyFill="1" applyBorder="1" applyAlignment="1">
      <alignment horizontal="right" vertical="center"/>
    </xf>
    <xf numFmtId="164" fontId="0" fillId="12" borderId="23" xfId="0" applyNumberFormat="1" applyFont="1" applyFill="1" applyBorder="1" applyAlignment="1">
      <alignment horizontal="right" vertical="center"/>
    </xf>
    <xf numFmtId="4" fontId="0" fillId="12" borderId="9" xfId="0" applyNumberFormat="1" applyFont="1" applyFill="1" applyBorder="1" applyAlignment="1">
      <alignment horizontal="right" vertical="center"/>
    </xf>
    <xf numFmtId="164" fontId="0" fillId="12" borderId="9" xfId="0" applyNumberFormat="1" applyFont="1" applyFill="1" applyBorder="1" applyAlignment="1">
      <alignment horizontal="right" vertical="center"/>
    </xf>
    <xf numFmtId="4" fontId="0" fillId="13" borderId="8" xfId="0" applyNumberFormat="1" applyFont="1" applyFill="1" applyBorder="1" applyAlignment="1">
      <alignment horizontal="right" vertical="center"/>
    </xf>
    <xf numFmtId="164" fontId="0" fillId="13" borderId="8" xfId="0" applyNumberFormat="1" applyFont="1" applyFill="1" applyBorder="1" applyAlignment="1">
      <alignment horizontal="right" vertical="center"/>
    </xf>
    <xf numFmtId="4" fontId="0" fillId="13" borderId="9" xfId="0" applyNumberFormat="1" applyFont="1" applyFill="1" applyBorder="1" applyAlignment="1">
      <alignment horizontal="right" vertical="center"/>
    </xf>
    <xf numFmtId="164" fontId="0" fillId="13" borderId="9" xfId="0" applyNumberFormat="1" applyFont="1" applyFill="1" applyBorder="1" applyAlignment="1">
      <alignment horizontal="right" vertical="center"/>
    </xf>
    <xf numFmtId="2" fontId="6" fillId="12" borderId="9" xfId="0" applyNumberFormat="1" applyFont="1" applyFill="1" applyBorder="1" applyAlignment="1">
      <alignment horizontal="right" vertical="center" wrapText="1"/>
    </xf>
    <xf numFmtId="2" fontId="0" fillId="12" borderId="10" xfId="0" applyNumberFormat="1" applyFont="1" applyFill="1" applyBorder="1" applyAlignment="1">
      <alignment horizontal="right" vertical="center"/>
    </xf>
    <xf numFmtId="164" fontId="6" fillId="12" borderId="9" xfId="0" applyNumberFormat="1" applyFont="1" applyFill="1" applyBorder="1" applyAlignment="1">
      <alignment horizontal="right" vertical="center" wrapText="1"/>
    </xf>
    <xf numFmtId="164" fontId="6" fillId="12" borderId="9" xfId="0" applyNumberFormat="1" applyFont="1" applyFill="1" applyBorder="1" applyAlignment="1">
      <alignment horizontal="right" vertical="center"/>
    </xf>
    <xf numFmtId="2" fontId="6" fillId="9" borderId="6" xfId="0" applyNumberFormat="1" applyFont="1" applyFill="1" applyBorder="1" applyAlignment="1">
      <alignment horizontal="right" vertical="center" wrapText="1"/>
    </xf>
    <xf numFmtId="2" fontId="0" fillId="9" borderId="7" xfId="0" applyNumberFormat="1" applyFont="1" applyFill="1" applyBorder="1" applyAlignment="1">
      <alignment horizontal="right" vertical="center"/>
    </xf>
    <xf numFmtId="2" fontId="0" fillId="9" borderId="65" xfId="1" applyNumberFormat="1" applyFont="1" applyFill="1" applyBorder="1" applyAlignment="1">
      <alignment horizontal="right" vertical="center"/>
    </xf>
    <xf numFmtId="164" fontId="6" fillId="9" borderId="6" xfId="0" applyNumberFormat="1" applyFont="1" applyFill="1" applyBorder="1" applyAlignment="1">
      <alignment horizontal="right" vertical="center" wrapText="1"/>
    </xf>
    <xf numFmtId="164" fontId="0" fillId="9" borderId="7" xfId="0" applyNumberFormat="1" applyFont="1" applyFill="1" applyBorder="1" applyAlignment="1">
      <alignment horizontal="right" vertical="center"/>
    </xf>
    <xf numFmtId="164" fontId="6" fillId="9" borderId="89" xfId="0" applyNumberFormat="1" applyFont="1" applyFill="1" applyBorder="1" applyAlignment="1">
      <alignment horizontal="right" vertical="center"/>
    </xf>
    <xf numFmtId="2" fontId="6" fillId="10" borderId="8" xfId="0" applyNumberFormat="1" applyFont="1" applyFill="1" applyBorder="1" applyAlignment="1">
      <alignment horizontal="right" vertical="center" wrapText="1"/>
    </xf>
    <xf numFmtId="2" fontId="0" fillId="10" borderId="1" xfId="0" applyNumberFormat="1" applyFont="1" applyFill="1" applyBorder="1" applyAlignment="1">
      <alignment horizontal="right" vertical="center"/>
    </xf>
    <xf numFmtId="2" fontId="0" fillId="10" borderId="28" xfId="1" applyNumberFormat="1" applyFont="1" applyFill="1" applyBorder="1" applyAlignment="1">
      <alignment horizontal="right" vertical="center"/>
    </xf>
    <xf numFmtId="164" fontId="6" fillId="10" borderId="23" xfId="0" applyNumberFormat="1" applyFont="1" applyFill="1" applyBorder="1" applyAlignment="1">
      <alignment horizontal="right" vertical="center" wrapText="1"/>
    </xf>
    <xf numFmtId="164" fontId="0" fillId="10" borderId="24" xfId="0" applyNumberFormat="1" applyFont="1" applyFill="1" applyBorder="1" applyAlignment="1">
      <alignment horizontal="right" vertical="center"/>
    </xf>
    <xf numFmtId="164" fontId="6" fillId="10" borderId="33" xfId="0" applyNumberFormat="1" applyFont="1" applyFill="1" applyBorder="1" applyAlignment="1">
      <alignment horizontal="right" vertical="center"/>
    </xf>
    <xf numFmtId="164" fontId="0" fillId="10" borderId="1" xfId="0" applyNumberFormat="1" applyFont="1" applyFill="1" applyBorder="1" applyAlignment="1">
      <alignment horizontal="right" vertical="center"/>
    </xf>
    <xf numFmtId="164" fontId="6" fillId="10" borderId="23" xfId="1" applyNumberFormat="1" applyFont="1" applyFill="1" applyBorder="1" applyAlignment="1">
      <alignment horizontal="right" vertical="center"/>
    </xf>
    <xf numFmtId="164" fontId="0" fillId="10" borderId="24" xfId="0" applyNumberFormat="1" applyFont="1" applyFill="1" applyBorder="1" applyAlignment="1">
      <alignment horizontal="right" vertical="center" wrapText="1"/>
    </xf>
    <xf numFmtId="2" fontId="6" fillId="9" borderId="8" xfId="0" applyNumberFormat="1" applyFont="1" applyFill="1" applyBorder="1" applyAlignment="1">
      <alignment horizontal="right" vertical="center" wrapText="1"/>
    </xf>
    <xf numFmtId="2" fontId="0" fillId="9" borderId="1" xfId="0" applyNumberFormat="1" applyFont="1" applyFill="1" applyBorder="1" applyAlignment="1">
      <alignment horizontal="right" vertical="center"/>
    </xf>
    <xf numFmtId="2" fontId="0" fillId="9" borderId="2" xfId="1" applyNumberFormat="1" applyFont="1" applyFill="1" applyBorder="1" applyAlignment="1">
      <alignment horizontal="right" vertical="center"/>
    </xf>
    <xf numFmtId="164" fontId="6" fillId="9" borderId="23" xfId="0" applyNumberFormat="1" applyFont="1" applyFill="1" applyBorder="1" applyAlignment="1">
      <alignment horizontal="right" vertical="center" wrapText="1"/>
    </xf>
    <xf numFmtId="164" fontId="0" fillId="9" borderId="24" xfId="0" applyNumberFormat="1" applyFont="1" applyFill="1" applyBorder="1" applyAlignment="1">
      <alignment horizontal="right" vertical="center"/>
    </xf>
    <xf numFmtId="164" fontId="6" fillId="9" borderId="33" xfId="0" applyNumberFormat="1" applyFont="1" applyFill="1" applyBorder="1" applyAlignment="1">
      <alignment horizontal="right" vertical="center"/>
    </xf>
    <xf numFmtId="164" fontId="6" fillId="9" borderId="37" xfId="1" applyNumberFormat="1" applyFont="1" applyFill="1" applyBorder="1" applyAlignment="1">
      <alignment horizontal="right" vertical="center"/>
    </xf>
    <xf numFmtId="164" fontId="0" fillId="9" borderId="11" xfId="0" applyNumberFormat="1" applyFont="1" applyFill="1" applyBorder="1" applyAlignment="1">
      <alignment horizontal="right" vertical="center" wrapText="1"/>
    </xf>
    <xf numFmtId="2" fontId="6" fillId="10" borderId="50" xfId="0" applyNumberFormat="1" applyFont="1" applyFill="1" applyBorder="1" applyAlignment="1">
      <alignment horizontal="right" vertical="center" wrapText="1"/>
    </xf>
    <xf numFmtId="2" fontId="0" fillId="10" borderId="31" xfId="0" applyNumberFormat="1" applyFont="1" applyFill="1" applyBorder="1" applyAlignment="1">
      <alignment horizontal="right" vertical="center"/>
    </xf>
    <xf numFmtId="2" fontId="0" fillId="10" borderId="22" xfId="1" applyNumberFormat="1" applyFont="1" applyFill="1" applyBorder="1" applyAlignment="1">
      <alignment horizontal="right" vertical="center"/>
    </xf>
    <xf numFmtId="164" fontId="6" fillId="10" borderId="50" xfId="0" applyNumberFormat="1" applyFont="1" applyFill="1" applyBorder="1" applyAlignment="1">
      <alignment horizontal="right" vertical="center" wrapText="1"/>
    </xf>
    <xf numFmtId="164" fontId="6" fillId="10" borderId="59" xfId="0" applyNumberFormat="1" applyFont="1" applyFill="1" applyBorder="1" applyAlignment="1">
      <alignment horizontal="right" vertical="center"/>
    </xf>
    <xf numFmtId="164" fontId="6" fillId="10" borderId="9" xfId="1" applyNumberFormat="1" applyFont="1" applyFill="1" applyBorder="1" applyAlignment="1">
      <alignment horizontal="right" vertical="center"/>
    </xf>
    <xf numFmtId="164" fontId="0" fillId="10" borderId="10" xfId="0" applyNumberFormat="1" applyFont="1" applyFill="1" applyBorder="1" applyAlignment="1">
      <alignment horizontal="right" vertical="center" wrapText="1"/>
    </xf>
    <xf numFmtId="2" fontId="6" fillId="8" borderId="6" xfId="0" applyNumberFormat="1" applyFont="1" applyFill="1" applyBorder="1" applyAlignment="1">
      <alignment horizontal="right" vertical="center" wrapText="1"/>
    </xf>
    <xf numFmtId="2" fontId="0" fillId="8" borderId="7" xfId="0" applyNumberFormat="1" applyFont="1" applyFill="1" applyBorder="1" applyAlignment="1">
      <alignment horizontal="right" vertical="center"/>
    </xf>
    <xf numFmtId="164" fontId="6" fillId="8" borderId="6" xfId="0" applyNumberFormat="1" applyFont="1" applyFill="1" applyBorder="1" applyAlignment="1">
      <alignment horizontal="right" vertical="center" wrapText="1"/>
    </xf>
    <xf numFmtId="164" fontId="0" fillId="8" borderId="7" xfId="0" applyNumberFormat="1" applyFont="1" applyFill="1" applyBorder="1" applyAlignment="1">
      <alignment horizontal="right" vertical="center"/>
    </xf>
    <xf numFmtId="164" fontId="6" fillId="8" borderId="89" xfId="0" applyNumberFormat="1" applyFont="1" applyFill="1" applyBorder="1" applyAlignment="1">
      <alignment horizontal="right" vertical="center"/>
    </xf>
    <xf numFmtId="2" fontId="6" fillId="0" borderId="23" xfId="0" applyNumberFormat="1" applyFont="1" applyFill="1" applyBorder="1" applyAlignment="1">
      <alignment horizontal="right" vertical="center" wrapText="1"/>
    </xf>
    <xf numFmtId="2" fontId="0" fillId="0" borderId="24" xfId="0" applyNumberFormat="1" applyFont="1" applyFill="1" applyBorder="1" applyAlignment="1">
      <alignment horizontal="right" vertical="center"/>
    </xf>
    <xf numFmtId="2" fontId="7" fillId="8" borderId="23" xfId="0" applyNumberFormat="1" applyFont="1" applyFill="1" applyBorder="1" applyAlignment="1">
      <alignment horizontal="right" vertical="center"/>
    </xf>
    <xf numFmtId="2" fontId="0" fillId="8" borderId="24" xfId="1" applyNumberFormat="1" applyFont="1" applyFill="1" applyBorder="1" applyAlignment="1">
      <alignment horizontal="right" vertical="center"/>
    </xf>
    <xf numFmtId="2" fontId="0" fillId="8" borderId="57" xfId="1" applyNumberFormat="1" applyFont="1" applyFill="1" applyBorder="1" applyAlignment="1">
      <alignment horizontal="right" vertical="center"/>
    </xf>
    <xf numFmtId="164" fontId="0" fillId="8" borderId="23" xfId="0" applyNumberFormat="1" applyFont="1" applyFill="1" applyBorder="1" applyAlignment="1">
      <alignment horizontal="right" vertical="center"/>
    </xf>
    <xf numFmtId="164" fontId="7" fillId="8" borderId="34" xfId="0" applyNumberFormat="1" applyFont="1" applyFill="1" applyBorder="1" applyAlignment="1">
      <alignment horizontal="right" vertical="center"/>
    </xf>
    <xf numFmtId="164" fontId="6" fillId="8" borderId="23" xfId="0" applyNumberFormat="1" applyFont="1" applyFill="1" applyBorder="1" applyAlignment="1">
      <alignment horizontal="right" vertical="center"/>
    </xf>
    <xf numFmtId="164" fontId="0" fillId="0" borderId="23" xfId="0" applyNumberFormat="1" applyFont="1" applyFill="1" applyBorder="1" applyAlignment="1">
      <alignment horizontal="right" vertical="center" wrapText="1"/>
    </xf>
    <xf numFmtId="2" fontId="7" fillId="0" borderId="9" xfId="0" applyNumberFormat="1" applyFont="1" applyFill="1" applyBorder="1" applyAlignment="1">
      <alignment horizontal="right" vertical="center"/>
    </xf>
    <xf numFmtId="2" fontId="0" fillId="0" borderId="10" xfId="1" applyNumberFormat="1" applyFont="1" applyFill="1" applyBorder="1" applyAlignment="1">
      <alignment horizontal="right" vertical="center"/>
    </xf>
    <xf numFmtId="2" fontId="0" fillId="0" borderId="21" xfId="1" applyNumberFormat="1" applyFont="1" applyFill="1" applyBorder="1" applyAlignment="1">
      <alignment horizontal="right" vertical="center"/>
    </xf>
    <xf numFmtId="164" fontId="7" fillId="0" borderId="35" xfId="0" applyNumberFormat="1" applyFont="1" applyFill="1" applyBorder="1" applyAlignment="1">
      <alignment horizontal="right" vertical="center"/>
    </xf>
    <xf numFmtId="164" fontId="6" fillId="0" borderId="9" xfId="0" applyNumberFormat="1" applyFont="1" applyFill="1" applyBorder="1" applyAlignment="1">
      <alignment horizontal="right" vertical="center"/>
    </xf>
    <xf numFmtId="2" fontId="6" fillId="13" borderId="23" xfId="0" applyNumberFormat="1" applyFont="1" applyFill="1" applyBorder="1" applyAlignment="1">
      <alignment horizontal="right" vertical="center" wrapText="1"/>
    </xf>
    <xf numFmtId="2" fontId="0" fillId="13" borderId="24" xfId="0" applyNumberFormat="1" applyFont="1" applyFill="1" applyBorder="1" applyAlignment="1">
      <alignment horizontal="right" vertical="center"/>
    </xf>
    <xf numFmtId="2" fontId="0" fillId="13" borderId="77" xfId="1" applyNumberFormat="1" applyFont="1" applyFill="1" applyBorder="1" applyAlignment="1">
      <alignment horizontal="right" vertical="center"/>
    </xf>
    <xf numFmtId="164" fontId="6" fillId="13" borderId="23" xfId="0" applyNumberFormat="1" applyFont="1" applyFill="1" applyBorder="1" applyAlignment="1">
      <alignment horizontal="right" vertical="center" wrapText="1"/>
    </xf>
    <xf numFmtId="164" fontId="0" fillId="13" borderId="24" xfId="0" applyNumberFormat="1" applyFont="1" applyFill="1" applyBorder="1" applyAlignment="1">
      <alignment horizontal="right" vertical="center"/>
    </xf>
    <xf numFmtId="164" fontId="6" fillId="13" borderId="23" xfId="0" applyNumberFormat="1" applyFont="1" applyFill="1" applyBorder="1" applyAlignment="1">
      <alignment horizontal="right" vertical="center"/>
    </xf>
    <xf numFmtId="2" fontId="6" fillId="0" borderId="40" xfId="0" applyNumberFormat="1" applyFont="1" applyFill="1" applyBorder="1" applyAlignment="1">
      <alignment horizontal="right" vertical="center" wrapText="1"/>
    </xf>
    <xf numFmtId="2" fontId="0" fillId="0" borderId="1" xfId="0" applyNumberFormat="1" applyFont="1" applyFill="1" applyBorder="1" applyAlignment="1">
      <alignment horizontal="right" vertical="center"/>
    </xf>
    <xf numFmtId="2" fontId="0" fillId="0" borderId="42" xfId="1" applyNumberFormat="1" applyFont="1" applyFill="1" applyBorder="1" applyAlignment="1">
      <alignment horizontal="right" vertical="center"/>
    </xf>
    <xf numFmtId="164" fontId="6" fillId="0" borderId="40" xfId="0" applyNumberFormat="1" applyFont="1" applyFill="1" applyBorder="1" applyAlignment="1">
      <alignment horizontal="right" vertical="center" wrapText="1"/>
    </xf>
    <xf numFmtId="164" fontId="0" fillId="0" borderId="42" xfId="1" applyNumberFormat="1" applyFont="1" applyFill="1" applyBorder="1" applyAlignment="1">
      <alignment horizontal="right" vertical="center"/>
    </xf>
    <xf numFmtId="164" fontId="6" fillId="0" borderId="40" xfId="0" applyNumberFormat="1" applyFont="1" applyFill="1" applyBorder="1" applyAlignment="1">
      <alignment horizontal="right" vertical="center"/>
    </xf>
    <xf numFmtId="164" fontId="0" fillId="0" borderId="41" xfId="0" applyNumberFormat="1" applyFont="1" applyFill="1" applyBorder="1" applyAlignment="1">
      <alignment horizontal="right" vertical="center"/>
    </xf>
    <xf numFmtId="2" fontId="6" fillId="13" borderId="8" xfId="0" applyNumberFormat="1" applyFont="1" applyFill="1" applyBorder="1" applyAlignment="1">
      <alignment horizontal="right" vertical="center" wrapText="1"/>
    </xf>
    <xf numFmtId="2" fontId="0" fillId="13" borderId="1" xfId="0" applyNumberFormat="1" applyFont="1" applyFill="1" applyBorder="1" applyAlignment="1">
      <alignment horizontal="right" vertical="center"/>
    </xf>
    <xf numFmtId="2" fontId="0" fillId="13" borderId="64" xfId="1" applyNumberFormat="1" applyFont="1" applyFill="1" applyBorder="1" applyAlignment="1">
      <alignment horizontal="right" vertical="center"/>
    </xf>
    <xf numFmtId="164" fontId="6" fillId="13" borderId="8" xfId="0" applyNumberFormat="1" applyFont="1" applyFill="1" applyBorder="1" applyAlignment="1">
      <alignment horizontal="right" vertical="center" wrapText="1"/>
    </xf>
    <xf numFmtId="164" fontId="0" fillId="13" borderId="64" xfId="1" applyNumberFormat="1" applyFont="1" applyFill="1" applyBorder="1" applyAlignment="1">
      <alignment horizontal="right" vertical="center"/>
    </xf>
    <xf numFmtId="164" fontId="6" fillId="13" borderId="8" xfId="0" applyNumberFormat="1" applyFont="1" applyFill="1" applyBorder="1" applyAlignment="1">
      <alignment horizontal="right" vertical="center"/>
    </xf>
    <xf numFmtId="164" fontId="0" fillId="13" borderId="30" xfId="1" applyNumberFormat="1" applyFont="1" applyFill="1" applyBorder="1" applyAlignment="1">
      <alignment horizontal="right" vertical="center"/>
    </xf>
    <xf numFmtId="2" fontId="0" fillId="0" borderId="56" xfId="1" applyNumberFormat="1" applyFont="1" applyFill="1" applyBorder="1" applyAlignment="1">
      <alignment horizontal="right" vertical="center"/>
    </xf>
    <xf numFmtId="164" fontId="0" fillId="0" borderId="56" xfId="1" applyNumberFormat="1" applyFont="1" applyFill="1" applyBorder="1" applyAlignment="1">
      <alignment horizontal="right" vertical="center"/>
    </xf>
    <xf numFmtId="2" fontId="0" fillId="13" borderId="3" xfId="1" applyNumberFormat="1" applyFont="1" applyFill="1" applyBorder="1" applyAlignment="1">
      <alignment horizontal="right" vertical="center"/>
    </xf>
    <xf numFmtId="164" fontId="0" fillId="13" borderId="3" xfId="1" applyNumberFormat="1" applyFont="1" applyFill="1" applyBorder="1" applyAlignment="1">
      <alignment horizontal="right" vertical="center"/>
    </xf>
    <xf numFmtId="164" fontId="6" fillId="13" borderId="33" xfId="0" applyNumberFormat="1" applyFont="1" applyFill="1" applyBorder="1" applyAlignment="1">
      <alignment horizontal="right" vertical="center"/>
    </xf>
    <xf numFmtId="2" fontId="6" fillId="0" borderId="9" xfId="0" applyNumberFormat="1" applyFont="1" applyFill="1" applyBorder="1" applyAlignment="1">
      <alignment horizontal="right" vertical="center" wrapText="1"/>
    </xf>
    <xf numFmtId="2" fontId="0" fillId="0" borderId="31" xfId="0" applyNumberFormat="1" applyFont="1" applyFill="1" applyBorder="1" applyAlignment="1">
      <alignment horizontal="right" vertical="center"/>
    </xf>
    <xf numFmtId="2" fontId="0" fillId="0" borderId="10" xfId="0" applyNumberFormat="1" applyFont="1" applyFill="1" applyBorder="1" applyAlignment="1">
      <alignment horizontal="right" vertical="center"/>
    </xf>
    <xf numFmtId="2" fontId="0" fillId="0" borderId="62" xfId="1" applyNumberFormat="1" applyFont="1" applyFill="1" applyBorder="1" applyAlignment="1">
      <alignment horizontal="right" vertical="center"/>
    </xf>
    <xf numFmtId="164" fontId="6" fillId="0" borderId="9" xfId="0" applyNumberFormat="1" applyFont="1" applyFill="1" applyBorder="1" applyAlignment="1">
      <alignment horizontal="right" vertical="center" wrapText="1"/>
    </xf>
    <xf numFmtId="164" fontId="0" fillId="0" borderId="62" xfId="1" applyNumberFormat="1" applyFont="1" applyFill="1" applyBorder="1" applyAlignment="1">
      <alignment horizontal="right" vertical="center"/>
    </xf>
    <xf numFmtId="164" fontId="6" fillId="0" borderId="35" xfId="0" applyNumberFormat="1" applyFont="1" applyFill="1" applyBorder="1" applyAlignment="1">
      <alignment horizontal="right" vertical="center"/>
    </xf>
    <xf numFmtId="2" fontId="0" fillId="11" borderId="7" xfId="0" applyNumberFormat="1" applyFont="1" applyFill="1" applyBorder="1" applyAlignment="1">
      <alignment horizontal="right" vertical="center"/>
    </xf>
    <xf numFmtId="164" fontId="6" fillId="11" borderId="6" xfId="0" applyNumberFormat="1" applyFont="1" applyFill="1" applyBorder="1" applyAlignment="1">
      <alignment horizontal="right" vertical="center" wrapText="1"/>
    </xf>
    <xf numFmtId="164" fontId="0" fillId="11" borderId="7" xfId="0" applyNumberFormat="1" applyFont="1" applyFill="1" applyBorder="1" applyAlignment="1">
      <alignment horizontal="right" vertical="center"/>
    </xf>
    <xf numFmtId="164" fontId="6" fillId="11" borderId="6" xfId="0" applyNumberFormat="1" applyFont="1" applyFill="1" applyBorder="1" applyAlignment="1">
      <alignment horizontal="right" vertical="center"/>
    </xf>
    <xf numFmtId="164" fontId="6" fillId="0" borderId="23" xfId="0" applyNumberFormat="1" applyFont="1" applyFill="1" applyBorder="1" applyAlignment="1">
      <alignment horizontal="right" vertical="center"/>
    </xf>
    <xf numFmtId="2" fontId="0" fillId="16" borderId="10" xfId="0" applyNumberFormat="1" applyFont="1" applyFill="1" applyBorder="1" applyAlignment="1">
      <alignment horizontal="right" vertical="center"/>
    </xf>
    <xf numFmtId="164" fontId="6" fillId="16" borderId="9" xfId="0" applyNumberFormat="1" applyFont="1" applyFill="1" applyBorder="1" applyAlignment="1">
      <alignment horizontal="right" vertical="center" wrapText="1"/>
    </xf>
    <xf numFmtId="164" fontId="0" fillId="16" borderId="10" xfId="0" applyNumberFormat="1" applyFont="1" applyFill="1" applyBorder="1" applyAlignment="1">
      <alignment horizontal="right" vertical="center"/>
    </xf>
    <xf numFmtId="164" fontId="6" fillId="16" borderId="35" xfId="0" applyNumberFormat="1" applyFont="1" applyFill="1" applyBorder="1" applyAlignment="1">
      <alignment horizontal="right" vertical="center"/>
    </xf>
    <xf numFmtId="164" fontId="0" fillId="11" borderId="88" xfId="1" applyNumberFormat="1" applyFont="1" applyFill="1" applyBorder="1" applyAlignment="1">
      <alignment horizontal="right" vertical="center"/>
    </xf>
    <xf numFmtId="164" fontId="0" fillId="11" borderId="62" xfId="1" applyNumberFormat="1" applyFont="1" applyFill="1" applyBorder="1" applyAlignment="1">
      <alignment horizontal="right" vertical="center"/>
    </xf>
    <xf numFmtId="4" fontId="0" fillId="0" borderId="42" xfId="1" applyNumberFormat="1" applyFont="1" applyFill="1" applyBorder="1" applyAlignment="1">
      <alignment horizontal="right" vertical="center"/>
    </xf>
    <xf numFmtId="164" fontId="0" fillId="6" borderId="25" xfId="1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center"/>
    </xf>
    <xf numFmtId="4" fontId="11" fillId="4" borderId="1" xfId="1" applyNumberFormat="1" applyFont="1" applyFill="1" applyBorder="1" applyAlignment="1">
      <alignment horizontal="right" vertical="center"/>
    </xf>
    <xf numFmtId="4" fontId="11" fillId="0" borderId="1" xfId="0" applyNumberFormat="1" applyFont="1" applyFill="1" applyBorder="1" applyAlignment="1">
      <alignment horizontal="right" vertical="center"/>
    </xf>
    <xf numFmtId="164" fontId="11" fillId="0" borderId="16" xfId="0" applyNumberFormat="1" applyFont="1" applyFill="1" applyBorder="1" applyAlignment="1">
      <alignment horizontal="right" vertical="center"/>
    </xf>
    <xf numFmtId="4" fontId="11" fillId="0" borderId="16" xfId="0" applyNumberFormat="1" applyFont="1" applyFill="1" applyBorder="1" applyAlignment="1">
      <alignment horizontal="right" vertical="center"/>
    </xf>
    <xf numFmtId="164" fontId="11" fillId="0" borderId="10" xfId="0" applyNumberFormat="1" applyFont="1" applyFill="1" applyBorder="1" applyAlignment="1">
      <alignment horizontal="right" vertical="center"/>
    </xf>
    <xf numFmtId="0" fontId="0" fillId="0" borderId="95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2" fontId="3" fillId="7" borderId="12" xfId="1" applyNumberFormat="1" applyFont="1" applyFill="1" applyBorder="1" applyAlignment="1">
      <alignment horizontal="center" vertical="center" wrapText="1"/>
    </xf>
    <xf numFmtId="2" fontId="3" fillId="7" borderId="13" xfId="1" applyNumberFormat="1" applyFont="1" applyFill="1" applyBorder="1" applyAlignment="1">
      <alignment horizontal="center" vertical="center" wrapText="1"/>
    </xf>
    <xf numFmtId="2" fontId="3" fillId="7" borderId="14" xfId="1" applyNumberFormat="1" applyFont="1" applyFill="1" applyBorder="1" applyAlignment="1">
      <alignment horizontal="center" vertical="center" wrapText="1"/>
    </xf>
    <xf numFmtId="0" fontId="3" fillId="7" borderId="67" xfId="1" applyFont="1" applyFill="1" applyBorder="1" applyAlignment="1">
      <alignment horizontal="center" vertical="center" wrapText="1"/>
    </xf>
    <xf numFmtId="0" fontId="3" fillId="7" borderId="19" xfId="1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5" fillId="7" borderId="61" xfId="0" applyFont="1" applyFill="1" applyBorder="1" applyAlignment="1">
      <alignment horizontal="center" vertical="center"/>
    </xf>
    <xf numFmtId="0" fontId="5" fillId="7" borderId="70" xfId="0" applyFont="1" applyFill="1" applyBorder="1" applyAlignment="1">
      <alignment horizontal="center" vertical="center"/>
    </xf>
    <xf numFmtId="0" fontId="5" fillId="7" borderId="66" xfId="0" applyFont="1" applyFill="1" applyBorder="1" applyAlignment="1">
      <alignment horizontal="center" vertical="center"/>
    </xf>
    <xf numFmtId="2" fontId="3" fillId="7" borderId="70" xfId="1" applyNumberFormat="1" applyFont="1" applyFill="1" applyBorder="1" applyAlignment="1">
      <alignment horizontal="center" vertical="center" wrapText="1"/>
    </xf>
    <xf numFmtId="2" fontId="3" fillId="7" borderId="61" xfId="1" applyNumberFormat="1" applyFont="1" applyFill="1" applyBorder="1" applyAlignment="1">
      <alignment horizontal="center" vertical="center" wrapText="1"/>
    </xf>
  </cellXfs>
  <cellStyles count="4">
    <cellStyle name="Normal" xfId="1"/>
    <cellStyle name="Обычный" xfId="0" builtinId="0"/>
    <cellStyle name="Обычный 2" xfId="2"/>
    <cellStyle name="Обычный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62"/>
  <sheetViews>
    <sheetView tabSelected="1" showOutlineSymbols="0" showWhiteSpace="0" view="pageBreakPreview" zoomScale="68" zoomScaleNormal="80" zoomScaleSheetLayoutView="68" workbookViewId="0">
      <pane ySplit="4" topLeftCell="A5" activePane="bottomLeft" state="frozen"/>
      <selection activeCell="A180" sqref="A180"/>
      <selection pane="bottomLeft" activeCell="A185" sqref="A184:A185"/>
    </sheetView>
  </sheetViews>
  <sheetFormatPr defaultRowHeight="14.25" x14ac:dyDescent="0.2"/>
  <cols>
    <col min="1" max="1" width="47" style="8" customWidth="1"/>
    <col min="2" max="2" width="10.125" style="33" customWidth="1"/>
    <col min="3" max="5" width="10.125" style="1" customWidth="1"/>
    <col min="6" max="8" width="10.5" style="1" customWidth="1"/>
    <col min="9" max="9" width="9.875" style="1" customWidth="1"/>
    <col min="10" max="10" width="9.75" style="33" customWidth="1"/>
    <col min="11" max="11" width="9.5" style="1" customWidth="1"/>
    <col min="12" max="12" width="9.625" style="1" customWidth="1"/>
    <col min="13" max="13" width="10" style="1" customWidth="1"/>
    <col min="14" max="14" width="9.5" style="1" customWidth="1"/>
    <col min="15" max="17" width="9.75" style="1" customWidth="1"/>
    <col min="18" max="19" width="9.375" style="1" customWidth="1"/>
    <col min="20" max="20" width="10" style="1" customWidth="1"/>
    <col min="21" max="21" width="9.5" style="1" customWidth="1"/>
    <col min="22" max="60" width="9" style="31"/>
    <col min="61" max="68" width="9" style="18"/>
  </cols>
  <sheetData>
    <row r="1" spans="1:68" ht="27.75" customHeight="1" x14ac:dyDescent="0.45">
      <c r="F1" s="10" t="s">
        <v>181</v>
      </c>
    </row>
    <row r="2" spans="1:68" ht="7.5" customHeight="1" thickBot="1" x14ac:dyDescent="0.25"/>
    <row r="3" spans="1:68" ht="31.5" customHeight="1" thickBot="1" x14ac:dyDescent="0.25">
      <c r="A3" s="686" t="s">
        <v>233</v>
      </c>
      <c r="B3" s="683" t="s">
        <v>220</v>
      </c>
      <c r="C3" s="684"/>
      <c r="D3" s="684"/>
      <c r="E3" s="685"/>
      <c r="F3" s="684" t="s">
        <v>221</v>
      </c>
      <c r="G3" s="684"/>
      <c r="H3" s="684"/>
      <c r="I3" s="684"/>
      <c r="J3" s="683" t="s">
        <v>222</v>
      </c>
      <c r="K3" s="684"/>
      <c r="L3" s="684"/>
      <c r="M3" s="685"/>
      <c r="N3" s="684" t="s">
        <v>223</v>
      </c>
      <c r="O3" s="684"/>
      <c r="P3" s="684"/>
      <c r="Q3" s="684"/>
      <c r="R3" s="683" t="s">
        <v>212</v>
      </c>
      <c r="S3" s="684"/>
      <c r="T3" s="684"/>
      <c r="U3" s="685"/>
    </row>
    <row r="4" spans="1:68" s="4" customFormat="1" ht="63.75" customHeight="1" thickBot="1" x14ac:dyDescent="0.25">
      <c r="A4" s="687"/>
      <c r="B4" s="132" t="s">
        <v>276</v>
      </c>
      <c r="C4" s="133" t="s">
        <v>277</v>
      </c>
      <c r="D4" s="133" t="s">
        <v>278</v>
      </c>
      <c r="E4" s="133" t="s">
        <v>279</v>
      </c>
      <c r="F4" s="132" t="s">
        <v>276</v>
      </c>
      <c r="G4" s="133" t="s">
        <v>277</v>
      </c>
      <c r="H4" s="133" t="s">
        <v>278</v>
      </c>
      <c r="I4" s="133" t="s">
        <v>279</v>
      </c>
      <c r="J4" s="132" t="s">
        <v>276</v>
      </c>
      <c r="K4" s="133" t="s">
        <v>277</v>
      </c>
      <c r="L4" s="133" t="s">
        <v>278</v>
      </c>
      <c r="M4" s="133" t="s">
        <v>279</v>
      </c>
      <c r="N4" s="132" t="s">
        <v>276</v>
      </c>
      <c r="O4" s="133" t="s">
        <v>277</v>
      </c>
      <c r="P4" s="133" t="s">
        <v>278</v>
      </c>
      <c r="Q4" s="133" t="s">
        <v>279</v>
      </c>
      <c r="R4" s="132" t="s">
        <v>276</v>
      </c>
      <c r="S4" s="133" t="s">
        <v>277</v>
      </c>
      <c r="T4" s="133" t="s">
        <v>278</v>
      </c>
      <c r="U4" s="133" t="s">
        <v>279</v>
      </c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47"/>
      <c r="BJ4" s="47"/>
      <c r="BK4" s="47"/>
      <c r="BL4" s="47"/>
      <c r="BM4" s="47"/>
      <c r="BN4" s="47"/>
      <c r="BO4" s="47"/>
      <c r="BP4" s="47"/>
    </row>
    <row r="5" spans="1:68" s="18" customFormat="1" ht="15" thickBot="1" x14ac:dyDescent="0.25">
      <c r="A5" s="99" t="s">
        <v>239</v>
      </c>
      <c r="B5" s="476"/>
      <c r="C5" s="136">
        <v>1.46</v>
      </c>
      <c r="D5" s="679">
        <v>1.46</v>
      </c>
      <c r="E5" s="137"/>
      <c r="F5" s="477"/>
      <c r="G5" s="138">
        <v>659.17</v>
      </c>
      <c r="H5" s="678">
        <f>I6-H6</f>
        <v>644.57142599999997</v>
      </c>
      <c r="I5" s="139"/>
      <c r="J5" s="477"/>
      <c r="K5" s="138">
        <v>15.37</v>
      </c>
      <c r="L5" s="678">
        <f>M6-L6</f>
        <v>3</v>
      </c>
      <c r="M5" s="139"/>
      <c r="N5" s="478"/>
      <c r="O5" s="140"/>
      <c r="P5" s="138"/>
      <c r="Q5" s="139"/>
      <c r="R5" s="478"/>
      <c r="S5" s="139"/>
      <c r="T5" s="139"/>
      <c r="U5" s="14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</row>
    <row r="6" spans="1:68" s="2" customFormat="1" ht="19.5" customHeight="1" x14ac:dyDescent="0.2">
      <c r="A6" s="87" t="s">
        <v>52</v>
      </c>
      <c r="B6" s="479">
        <v>44.417000000000002</v>
      </c>
      <c r="C6" s="142">
        <v>35.533999999999999</v>
      </c>
      <c r="D6" s="142">
        <v>34.198</v>
      </c>
      <c r="E6" s="143">
        <v>33.808656999999997</v>
      </c>
      <c r="F6" s="480">
        <v>2353</v>
      </c>
      <c r="G6" s="144">
        <v>1882.4</v>
      </c>
      <c r="H6" s="145">
        <v>960</v>
      </c>
      <c r="I6" s="146">
        <v>1604.571426</v>
      </c>
      <c r="J6" s="480">
        <v>35</v>
      </c>
      <c r="K6" s="144">
        <v>28</v>
      </c>
      <c r="L6" s="144">
        <v>34</v>
      </c>
      <c r="M6" s="147">
        <v>37</v>
      </c>
      <c r="N6" s="481"/>
      <c r="O6" s="148"/>
      <c r="P6" s="145"/>
      <c r="Q6" s="146"/>
      <c r="R6" s="481"/>
      <c r="S6" s="147"/>
      <c r="T6" s="147"/>
      <c r="U6" s="149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18"/>
      <c r="BJ6" s="18"/>
      <c r="BK6" s="18"/>
      <c r="BL6" s="18"/>
      <c r="BM6" s="18"/>
      <c r="BN6" s="18"/>
      <c r="BO6" s="18"/>
      <c r="BP6" s="18"/>
    </row>
    <row r="7" spans="1:68" s="18" customFormat="1" ht="19.5" customHeight="1" x14ac:dyDescent="0.2">
      <c r="A7" s="19" t="s">
        <v>57</v>
      </c>
      <c r="B7" s="482">
        <v>31.648855999999999</v>
      </c>
      <c r="C7" s="150">
        <v>19.853999999999999</v>
      </c>
      <c r="D7" s="150">
        <v>9.657</v>
      </c>
      <c r="E7" s="151">
        <v>8.2853860000000008</v>
      </c>
      <c r="F7" s="483">
        <v>1060</v>
      </c>
      <c r="G7" s="152">
        <v>848</v>
      </c>
      <c r="H7" s="152">
        <v>1779</v>
      </c>
      <c r="I7" s="153">
        <v>2002.166727</v>
      </c>
      <c r="J7" s="483">
        <v>33</v>
      </c>
      <c r="K7" s="152">
        <v>26.4</v>
      </c>
      <c r="L7" s="152">
        <v>34.08</v>
      </c>
      <c r="M7" s="153">
        <v>42.916666999999997</v>
      </c>
      <c r="N7" s="484"/>
      <c r="O7" s="154"/>
      <c r="P7" s="152"/>
      <c r="Q7" s="153"/>
      <c r="R7" s="484"/>
      <c r="S7" s="153"/>
      <c r="T7" s="153"/>
      <c r="U7" s="155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</row>
    <row r="8" spans="1:68" s="2" customFormat="1" ht="19.5" customHeight="1" x14ac:dyDescent="0.2">
      <c r="A8" s="89" t="s">
        <v>53</v>
      </c>
      <c r="B8" s="485">
        <v>64.537000000000006</v>
      </c>
      <c r="C8" s="156">
        <v>51.63</v>
      </c>
      <c r="D8" s="156">
        <v>9.1679999999999993</v>
      </c>
      <c r="E8" s="157">
        <v>8.192342</v>
      </c>
      <c r="F8" s="486">
        <v>413.4</v>
      </c>
      <c r="G8" s="158">
        <v>971.2</v>
      </c>
      <c r="H8" s="158">
        <v>1711</v>
      </c>
      <c r="I8" s="159">
        <v>1641</v>
      </c>
      <c r="J8" s="486">
        <v>32</v>
      </c>
      <c r="K8" s="158">
        <v>33.6</v>
      </c>
      <c r="L8" s="158">
        <v>38</v>
      </c>
      <c r="M8" s="159">
        <v>38</v>
      </c>
      <c r="N8" s="487"/>
      <c r="O8" s="160"/>
      <c r="P8" s="158"/>
      <c r="Q8" s="159"/>
      <c r="R8" s="487"/>
      <c r="S8" s="159"/>
      <c r="T8" s="159"/>
      <c r="U8" s="16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18"/>
      <c r="BJ8" s="18"/>
      <c r="BK8" s="18"/>
      <c r="BL8" s="18"/>
      <c r="BM8" s="18"/>
      <c r="BN8" s="18"/>
      <c r="BO8" s="18"/>
      <c r="BP8" s="18"/>
    </row>
    <row r="9" spans="1:68" s="18" customFormat="1" ht="19.5" customHeight="1" x14ac:dyDescent="0.2">
      <c r="A9" s="92" t="s">
        <v>54</v>
      </c>
      <c r="B9" s="482">
        <v>35.420999999999999</v>
      </c>
      <c r="C9" s="150">
        <v>28.337</v>
      </c>
      <c r="D9" s="150">
        <v>27.198</v>
      </c>
      <c r="E9" s="162">
        <v>26.898657</v>
      </c>
      <c r="F9" s="483">
        <v>1508</v>
      </c>
      <c r="G9" s="152">
        <v>1206.4000000000001</v>
      </c>
      <c r="H9" s="152">
        <v>1764</v>
      </c>
      <c r="I9" s="163">
        <v>826.25</v>
      </c>
      <c r="J9" s="483">
        <v>33</v>
      </c>
      <c r="K9" s="152">
        <v>26.4</v>
      </c>
      <c r="L9" s="152">
        <v>40</v>
      </c>
      <c r="M9" s="163">
        <v>41.573500000000003</v>
      </c>
      <c r="N9" s="484"/>
      <c r="O9" s="154"/>
      <c r="P9" s="152"/>
      <c r="Q9" s="163"/>
      <c r="R9" s="484"/>
      <c r="S9" s="163"/>
      <c r="T9" s="163"/>
      <c r="U9" s="164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</row>
    <row r="10" spans="1:68" s="18" customFormat="1" ht="19.5" customHeight="1" x14ac:dyDescent="0.2">
      <c r="A10" s="87" t="s">
        <v>55</v>
      </c>
      <c r="B10" s="479">
        <v>100.206</v>
      </c>
      <c r="C10" s="142">
        <v>80.165000000000006</v>
      </c>
      <c r="D10" s="142">
        <v>72.876999999999995</v>
      </c>
      <c r="E10" s="143">
        <v>68.909132999999997</v>
      </c>
      <c r="F10" s="480">
        <v>1739</v>
      </c>
      <c r="G10" s="144">
        <v>1391.2</v>
      </c>
      <c r="H10" s="144">
        <v>2024.1010000000001</v>
      </c>
      <c r="I10" s="147">
        <v>2190</v>
      </c>
      <c r="J10" s="480">
        <v>35</v>
      </c>
      <c r="K10" s="144">
        <v>28</v>
      </c>
      <c r="L10" s="144">
        <v>64</v>
      </c>
      <c r="M10" s="147">
        <v>65</v>
      </c>
      <c r="N10" s="480">
        <v>17</v>
      </c>
      <c r="O10" s="144">
        <v>37.6</v>
      </c>
      <c r="P10" s="144">
        <v>2</v>
      </c>
      <c r="Q10" s="147">
        <v>2</v>
      </c>
      <c r="R10" s="481"/>
      <c r="S10" s="147"/>
      <c r="T10" s="147"/>
      <c r="U10" s="149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</row>
    <row r="11" spans="1:68" s="18" customFormat="1" ht="19.5" customHeight="1" thickBot="1" x14ac:dyDescent="0.25">
      <c r="A11" s="91" t="s">
        <v>56</v>
      </c>
      <c r="B11" s="488">
        <v>50.533999999999999</v>
      </c>
      <c r="C11" s="165">
        <v>40.427</v>
      </c>
      <c r="D11" s="165">
        <v>34.128999999999998</v>
      </c>
      <c r="E11" s="166">
        <v>31.968174000000001</v>
      </c>
      <c r="F11" s="489">
        <v>661</v>
      </c>
      <c r="G11" s="167">
        <v>528.79999999999995</v>
      </c>
      <c r="H11" s="167">
        <v>557</v>
      </c>
      <c r="I11" s="168">
        <v>556.4</v>
      </c>
      <c r="J11" s="489">
        <v>40</v>
      </c>
      <c r="K11" s="167">
        <v>32</v>
      </c>
      <c r="L11" s="680">
        <v>43.566667000000002</v>
      </c>
      <c r="M11" s="168">
        <v>43.566667000000002</v>
      </c>
      <c r="N11" s="490"/>
      <c r="O11" s="167"/>
      <c r="P11" s="167"/>
      <c r="Q11" s="168"/>
      <c r="R11" s="490"/>
      <c r="S11" s="168"/>
      <c r="T11" s="168"/>
      <c r="U11" s="169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</row>
    <row r="12" spans="1:68" s="2" customFormat="1" ht="19.5" customHeight="1" x14ac:dyDescent="0.2">
      <c r="A12" s="87" t="s">
        <v>0</v>
      </c>
      <c r="B12" s="479">
        <v>61.161000000000001</v>
      </c>
      <c r="C12" s="142">
        <v>48.929000000000002</v>
      </c>
      <c r="D12" s="142">
        <v>42.539000000000001</v>
      </c>
      <c r="E12" s="143">
        <v>42.539000000000001</v>
      </c>
      <c r="F12" s="480">
        <v>805</v>
      </c>
      <c r="G12" s="144">
        <v>644</v>
      </c>
      <c r="H12" s="144">
        <v>869</v>
      </c>
      <c r="I12" s="147">
        <v>905</v>
      </c>
      <c r="J12" s="480">
        <v>40</v>
      </c>
      <c r="K12" s="144">
        <v>32</v>
      </c>
      <c r="L12" s="144">
        <v>36</v>
      </c>
      <c r="M12" s="147">
        <v>36</v>
      </c>
      <c r="N12" s="481"/>
      <c r="O12" s="148"/>
      <c r="P12" s="144"/>
      <c r="Q12" s="147"/>
      <c r="R12" s="481"/>
      <c r="S12" s="147"/>
      <c r="T12" s="147"/>
      <c r="U12" s="149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18"/>
      <c r="BJ12" s="18"/>
      <c r="BK12" s="18"/>
      <c r="BL12" s="18"/>
      <c r="BM12" s="18"/>
      <c r="BN12" s="18"/>
      <c r="BO12" s="18"/>
      <c r="BP12" s="18"/>
    </row>
    <row r="13" spans="1:68" s="2" customFormat="1" ht="26.25" customHeight="1" x14ac:dyDescent="0.2">
      <c r="A13" s="90" t="s">
        <v>235</v>
      </c>
      <c r="B13" s="491">
        <v>61.624000000000002</v>
      </c>
      <c r="C13" s="170">
        <v>49.298999999999999</v>
      </c>
      <c r="D13" s="170">
        <v>46.223999999999997</v>
      </c>
      <c r="E13" s="171">
        <v>43.870218999999999</v>
      </c>
      <c r="F13" s="492">
        <v>1675</v>
      </c>
      <c r="G13" s="172">
        <v>1340</v>
      </c>
      <c r="H13" s="172">
        <v>1178</v>
      </c>
      <c r="I13" s="173">
        <v>1115.5999999999999</v>
      </c>
      <c r="J13" s="492">
        <v>79</v>
      </c>
      <c r="K13" s="172">
        <v>63.2</v>
      </c>
      <c r="L13" s="172">
        <v>38</v>
      </c>
      <c r="M13" s="173">
        <v>46.75</v>
      </c>
      <c r="N13" s="493">
        <v>3.8</v>
      </c>
      <c r="O13" s="172">
        <v>3.2</v>
      </c>
      <c r="P13" s="172">
        <v>3.6</v>
      </c>
      <c r="Q13" s="173">
        <v>3.4</v>
      </c>
      <c r="R13" s="493"/>
      <c r="S13" s="174"/>
      <c r="T13" s="172"/>
      <c r="U13" s="175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18"/>
      <c r="BJ13" s="18"/>
      <c r="BK13" s="18"/>
      <c r="BL13" s="18"/>
      <c r="BM13" s="18"/>
      <c r="BN13" s="18"/>
      <c r="BO13" s="18"/>
      <c r="BP13" s="18"/>
    </row>
    <row r="14" spans="1:68" s="18" customFormat="1" ht="19.5" customHeight="1" x14ac:dyDescent="0.2">
      <c r="A14" s="89" t="s">
        <v>2</v>
      </c>
      <c r="B14" s="485">
        <v>45.384</v>
      </c>
      <c r="C14" s="156">
        <v>36.307000000000002</v>
      </c>
      <c r="D14" s="156">
        <v>46.313000000000002</v>
      </c>
      <c r="E14" s="157">
        <v>44.390597999999997</v>
      </c>
      <c r="F14" s="486">
        <v>1221</v>
      </c>
      <c r="G14" s="158">
        <v>976.8</v>
      </c>
      <c r="H14" s="158">
        <v>1878.239</v>
      </c>
      <c r="I14" s="159">
        <v>1132</v>
      </c>
      <c r="J14" s="486">
        <v>75.19</v>
      </c>
      <c r="K14" s="158">
        <v>60.152000000000001</v>
      </c>
      <c r="L14" s="158">
        <v>78</v>
      </c>
      <c r="M14" s="159">
        <v>76.277000000000001</v>
      </c>
      <c r="N14" s="487"/>
      <c r="O14" s="160"/>
      <c r="P14" s="158"/>
      <c r="Q14" s="159"/>
      <c r="R14" s="487"/>
      <c r="S14" s="159"/>
      <c r="T14" s="159"/>
      <c r="U14" s="16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</row>
    <row r="15" spans="1:68" s="2" customFormat="1" ht="19.5" customHeight="1" x14ac:dyDescent="0.2">
      <c r="A15" s="19" t="s">
        <v>3</v>
      </c>
      <c r="B15" s="482">
        <v>63.8</v>
      </c>
      <c r="C15" s="150">
        <v>51.04</v>
      </c>
      <c r="D15" s="150">
        <v>47.307000000000002</v>
      </c>
      <c r="E15" s="151">
        <v>44.993600000000001</v>
      </c>
      <c r="F15" s="483">
        <v>2158</v>
      </c>
      <c r="G15" s="152">
        <v>1726.4</v>
      </c>
      <c r="H15" s="152">
        <v>1198.9090000000001</v>
      </c>
      <c r="I15" s="153">
        <v>1883</v>
      </c>
      <c r="J15" s="483">
        <v>101</v>
      </c>
      <c r="K15" s="152">
        <v>80.8</v>
      </c>
      <c r="L15" s="152">
        <v>96</v>
      </c>
      <c r="M15" s="153">
        <v>101</v>
      </c>
      <c r="N15" s="483"/>
      <c r="O15" s="152"/>
      <c r="P15" s="152"/>
      <c r="Q15" s="153"/>
      <c r="R15" s="484"/>
      <c r="S15" s="153"/>
      <c r="T15" s="153"/>
      <c r="U15" s="155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18"/>
      <c r="BJ15" s="18"/>
      <c r="BK15" s="18"/>
      <c r="BL15" s="18"/>
      <c r="BM15" s="18"/>
      <c r="BN15" s="18"/>
      <c r="BO15" s="18"/>
      <c r="BP15" s="18"/>
    </row>
    <row r="16" spans="1:68" s="18" customFormat="1" ht="19.5" customHeight="1" x14ac:dyDescent="0.2">
      <c r="A16" s="89" t="s">
        <v>4</v>
      </c>
      <c r="B16" s="485">
        <v>66.578999999999994</v>
      </c>
      <c r="C16" s="156">
        <v>53.262999999999998</v>
      </c>
      <c r="D16" s="156">
        <v>36.292000000000002</v>
      </c>
      <c r="E16" s="157">
        <v>34.899954999999999</v>
      </c>
      <c r="F16" s="486">
        <v>1536</v>
      </c>
      <c r="G16" s="158">
        <v>1228.8</v>
      </c>
      <c r="H16" s="158">
        <v>1221</v>
      </c>
      <c r="I16" s="159">
        <v>1162.75</v>
      </c>
      <c r="J16" s="486">
        <v>39</v>
      </c>
      <c r="K16" s="158">
        <v>31.2</v>
      </c>
      <c r="L16" s="158">
        <v>24</v>
      </c>
      <c r="M16" s="159">
        <v>1</v>
      </c>
      <c r="N16" s="487"/>
      <c r="O16" s="160"/>
      <c r="P16" s="158"/>
      <c r="Q16" s="159"/>
      <c r="R16" s="487"/>
      <c r="S16" s="159"/>
      <c r="T16" s="159"/>
      <c r="U16" s="16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</row>
    <row r="17" spans="1:68" s="2" customFormat="1" ht="19.5" customHeight="1" x14ac:dyDescent="0.2">
      <c r="A17" s="19" t="s">
        <v>5</v>
      </c>
      <c r="B17" s="482">
        <v>73.742000000000004</v>
      </c>
      <c r="C17" s="150">
        <v>58.994</v>
      </c>
      <c r="D17" s="150">
        <v>59.85</v>
      </c>
      <c r="E17" s="151">
        <v>59.74353</v>
      </c>
      <c r="F17" s="483">
        <v>1360</v>
      </c>
      <c r="G17" s="152">
        <v>1088</v>
      </c>
      <c r="H17" s="152">
        <v>1285.4490000000001</v>
      </c>
      <c r="I17" s="153">
        <v>1411</v>
      </c>
      <c r="J17" s="483">
        <v>22</v>
      </c>
      <c r="K17" s="152">
        <v>17.600000000000001</v>
      </c>
      <c r="L17" s="152">
        <v>49</v>
      </c>
      <c r="M17" s="153">
        <v>47.666666999999997</v>
      </c>
      <c r="N17" s="483">
        <v>4</v>
      </c>
      <c r="O17" s="152">
        <v>2.863</v>
      </c>
      <c r="P17" s="152">
        <v>4.1180000000000003</v>
      </c>
      <c r="Q17" s="153">
        <v>5</v>
      </c>
      <c r="R17" s="484"/>
      <c r="S17" s="153"/>
      <c r="T17" s="153"/>
      <c r="U17" s="155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18"/>
      <c r="BJ17" s="18"/>
      <c r="BK17" s="18"/>
      <c r="BL17" s="18"/>
      <c r="BM17" s="18"/>
      <c r="BN17" s="18"/>
      <c r="BO17" s="18"/>
      <c r="BP17" s="18"/>
    </row>
    <row r="18" spans="1:68" s="18" customFormat="1" ht="19.5" customHeight="1" x14ac:dyDescent="0.2">
      <c r="A18" s="89" t="s">
        <v>6</v>
      </c>
      <c r="B18" s="485">
        <v>52.258000000000003</v>
      </c>
      <c r="C18" s="156">
        <v>41.805999999999997</v>
      </c>
      <c r="D18" s="156">
        <v>25.998999999999999</v>
      </c>
      <c r="E18" s="157">
        <v>23.866014</v>
      </c>
      <c r="F18" s="486">
        <v>830</v>
      </c>
      <c r="G18" s="158">
        <v>664</v>
      </c>
      <c r="H18" s="158">
        <v>1099</v>
      </c>
      <c r="I18" s="159">
        <v>1054.75</v>
      </c>
      <c r="J18" s="486">
        <v>62</v>
      </c>
      <c r="K18" s="158">
        <v>49.6</v>
      </c>
      <c r="L18" s="158">
        <v>73</v>
      </c>
      <c r="M18" s="159">
        <v>72.758667000000003</v>
      </c>
      <c r="N18" s="486"/>
      <c r="O18" s="158"/>
      <c r="P18" s="158"/>
      <c r="Q18" s="159"/>
      <c r="R18" s="487"/>
      <c r="S18" s="159"/>
      <c r="T18" s="159"/>
      <c r="U18" s="16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</row>
    <row r="19" spans="1:68" s="2" customFormat="1" ht="19.5" customHeight="1" x14ac:dyDescent="0.2">
      <c r="A19" s="19" t="s">
        <v>7</v>
      </c>
      <c r="B19" s="482">
        <v>71.978999999999999</v>
      </c>
      <c r="C19" s="150">
        <v>57.582999999999998</v>
      </c>
      <c r="D19" s="150">
        <v>61.652000000000001</v>
      </c>
      <c r="E19" s="151">
        <v>58.534300999999999</v>
      </c>
      <c r="F19" s="483">
        <v>3133</v>
      </c>
      <c r="G19" s="152">
        <v>2506.4</v>
      </c>
      <c r="H19" s="152">
        <v>2005.7570000000001</v>
      </c>
      <c r="I19" s="153">
        <v>2333.5</v>
      </c>
      <c r="J19" s="483">
        <v>183</v>
      </c>
      <c r="K19" s="152">
        <v>146.4</v>
      </c>
      <c r="L19" s="152">
        <v>116</v>
      </c>
      <c r="M19" s="153">
        <v>116.75</v>
      </c>
      <c r="N19" s="483">
        <v>62</v>
      </c>
      <c r="O19" s="152">
        <v>55.2</v>
      </c>
      <c r="P19" s="152">
        <v>55</v>
      </c>
      <c r="Q19" s="153">
        <v>52</v>
      </c>
      <c r="R19" s="484"/>
      <c r="S19" s="153"/>
      <c r="T19" s="153"/>
      <c r="U19" s="155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18"/>
      <c r="BJ19" s="18"/>
      <c r="BK19" s="18"/>
      <c r="BL19" s="18"/>
      <c r="BM19" s="18"/>
      <c r="BN19" s="18"/>
      <c r="BO19" s="18"/>
      <c r="BP19" s="18"/>
    </row>
    <row r="20" spans="1:68" s="2" customFormat="1" ht="19.5" customHeight="1" x14ac:dyDescent="0.2">
      <c r="A20" s="89" t="s">
        <v>8</v>
      </c>
      <c r="B20" s="485">
        <v>30.234000000000002</v>
      </c>
      <c r="C20" s="156">
        <v>24.187000000000001</v>
      </c>
      <c r="D20" s="156">
        <v>48.031999999999996</v>
      </c>
      <c r="E20" s="157">
        <v>28.629629999999999</v>
      </c>
      <c r="F20" s="486">
        <v>1889</v>
      </c>
      <c r="G20" s="158">
        <v>1511.2</v>
      </c>
      <c r="H20" s="158">
        <v>1672</v>
      </c>
      <c r="I20" s="159">
        <v>1743.5</v>
      </c>
      <c r="J20" s="486">
        <v>39</v>
      </c>
      <c r="K20" s="158">
        <v>31.2</v>
      </c>
      <c r="L20" s="158">
        <v>113</v>
      </c>
      <c r="M20" s="159">
        <v>31.666665999999999</v>
      </c>
      <c r="N20" s="487"/>
      <c r="O20" s="160"/>
      <c r="P20" s="158"/>
      <c r="Q20" s="159"/>
      <c r="R20" s="487"/>
      <c r="S20" s="159"/>
      <c r="T20" s="159"/>
      <c r="U20" s="16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18"/>
      <c r="BJ20" s="18"/>
      <c r="BK20" s="18"/>
      <c r="BL20" s="18"/>
      <c r="BM20" s="18"/>
      <c r="BN20" s="18"/>
      <c r="BO20" s="18"/>
      <c r="BP20" s="18"/>
    </row>
    <row r="21" spans="1:68" s="18" customFormat="1" ht="19.5" customHeight="1" x14ac:dyDescent="0.2">
      <c r="A21" s="19" t="s">
        <v>9</v>
      </c>
      <c r="B21" s="482">
        <v>55.502000000000002</v>
      </c>
      <c r="C21" s="150">
        <v>44.402000000000001</v>
      </c>
      <c r="D21" s="170">
        <v>30.187999999999999</v>
      </c>
      <c r="E21" s="151">
        <v>45.535500999999996</v>
      </c>
      <c r="F21" s="483">
        <v>1351</v>
      </c>
      <c r="G21" s="152">
        <v>1080.8</v>
      </c>
      <c r="H21" s="152">
        <v>996</v>
      </c>
      <c r="I21" s="153">
        <v>1545.2</v>
      </c>
      <c r="J21" s="483">
        <v>104</v>
      </c>
      <c r="K21" s="152">
        <v>83.2</v>
      </c>
      <c r="L21" s="172">
        <v>19.373999999999999</v>
      </c>
      <c r="M21" s="153">
        <v>108</v>
      </c>
      <c r="N21" s="483"/>
      <c r="O21" s="154"/>
      <c r="P21" s="152"/>
      <c r="Q21" s="153"/>
      <c r="R21" s="484"/>
      <c r="S21" s="153"/>
      <c r="T21" s="153"/>
      <c r="U21" s="155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</row>
    <row r="22" spans="1:68" s="2" customFormat="1" ht="19.5" customHeight="1" x14ac:dyDescent="0.2">
      <c r="A22" s="7" t="s">
        <v>246</v>
      </c>
      <c r="B22" s="485">
        <v>114.94</v>
      </c>
      <c r="C22" s="156">
        <v>91.951999999999998</v>
      </c>
      <c r="D22" s="142">
        <v>38.503999999999998</v>
      </c>
      <c r="E22" s="157">
        <v>22.782688</v>
      </c>
      <c r="F22" s="486">
        <v>6552</v>
      </c>
      <c r="G22" s="158">
        <v>5241.6000000000004</v>
      </c>
      <c r="H22" s="158">
        <v>1678</v>
      </c>
      <c r="I22" s="159">
        <v>1601.25</v>
      </c>
      <c r="J22" s="486">
        <v>209</v>
      </c>
      <c r="K22" s="158">
        <v>127.2</v>
      </c>
      <c r="L22" s="144">
        <v>74</v>
      </c>
      <c r="M22" s="159">
        <v>82.333333999999994</v>
      </c>
      <c r="N22" s="486"/>
      <c r="O22" s="158"/>
      <c r="P22" s="158"/>
      <c r="Q22" s="159"/>
      <c r="R22" s="487"/>
      <c r="S22" s="159"/>
      <c r="T22" s="159"/>
      <c r="U22" s="16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18"/>
      <c r="BJ22" s="18"/>
      <c r="BK22" s="18"/>
      <c r="BL22" s="18"/>
      <c r="BM22" s="18"/>
      <c r="BN22" s="18"/>
      <c r="BO22" s="18"/>
      <c r="BP22" s="18"/>
    </row>
    <row r="23" spans="1:68" s="18" customFormat="1" ht="19.5" customHeight="1" x14ac:dyDescent="0.2">
      <c r="A23" s="19" t="s">
        <v>10</v>
      </c>
      <c r="B23" s="482">
        <v>33.151000000000003</v>
      </c>
      <c r="C23" s="150">
        <v>26.521000000000001</v>
      </c>
      <c r="D23" s="150">
        <v>27.056000000000001</v>
      </c>
      <c r="E23" s="151">
        <v>26.209700000000002</v>
      </c>
      <c r="F23" s="483">
        <v>539</v>
      </c>
      <c r="G23" s="152">
        <v>431.2</v>
      </c>
      <c r="H23" s="152">
        <v>782</v>
      </c>
      <c r="I23" s="153">
        <v>744.75</v>
      </c>
      <c r="J23" s="483">
        <v>5</v>
      </c>
      <c r="K23" s="152">
        <v>4</v>
      </c>
      <c r="L23" s="152">
        <v>18</v>
      </c>
      <c r="M23" s="153">
        <v>29.166667</v>
      </c>
      <c r="N23" s="484"/>
      <c r="O23" s="154"/>
      <c r="P23" s="152"/>
      <c r="Q23" s="153"/>
      <c r="R23" s="484"/>
      <c r="S23" s="153"/>
      <c r="T23" s="153"/>
      <c r="U23" s="155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</row>
    <row r="24" spans="1:68" s="2" customFormat="1" ht="19.5" customHeight="1" x14ac:dyDescent="0.2">
      <c r="A24" s="89" t="s">
        <v>11</v>
      </c>
      <c r="B24" s="485">
        <v>46.973999999999997</v>
      </c>
      <c r="C24" s="156">
        <v>37.579000000000001</v>
      </c>
      <c r="D24" s="156">
        <v>40.402999999999999</v>
      </c>
      <c r="E24" s="157">
        <v>38.705171999999997</v>
      </c>
      <c r="F24" s="486">
        <v>2301</v>
      </c>
      <c r="G24" s="158">
        <v>1840.8</v>
      </c>
      <c r="H24" s="158">
        <v>1345</v>
      </c>
      <c r="I24" s="159">
        <v>1253.4000000000001</v>
      </c>
      <c r="J24" s="486">
        <v>83</v>
      </c>
      <c r="K24" s="158">
        <v>66.400000000000006</v>
      </c>
      <c r="L24" s="158">
        <v>75</v>
      </c>
      <c r="M24" s="159">
        <v>73.333332999999996</v>
      </c>
      <c r="N24" s="486">
        <v>18</v>
      </c>
      <c r="O24" s="160">
        <v>17.600000000000001</v>
      </c>
      <c r="P24" s="158">
        <v>3</v>
      </c>
      <c r="Q24" s="159">
        <v>3</v>
      </c>
      <c r="R24" s="487"/>
      <c r="S24" s="176"/>
      <c r="T24" s="158"/>
      <c r="U24" s="16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18"/>
      <c r="BJ24" s="18"/>
      <c r="BK24" s="18"/>
      <c r="BL24" s="18"/>
      <c r="BM24" s="18"/>
      <c r="BN24" s="18"/>
      <c r="BO24" s="18"/>
      <c r="BP24" s="18"/>
    </row>
    <row r="25" spans="1:68" s="18" customFormat="1" ht="19.5" customHeight="1" x14ac:dyDescent="0.2">
      <c r="A25" s="19" t="s">
        <v>201</v>
      </c>
      <c r="B25" s="482">
        <v>47.47</v>
      </c>
      <c r="C25" s="150">
        <v>37.975999999999999</v>
      </c>
      <c r="D25" s="150">
        <v>32.293999999999997</v>
      </c>
      <c r="E25" s="151">
        <v>30.177652999999999</v>
      </c>
      <c r="F25" s="483">
        <v>2877</v>
      </c>
      <c r="G25" s="152">
        <v>2301.6</v>
      </c>
      <c r="H25" s="152">
        <v>2665.5859999999998</v>
      </c>
      <c r="I25" s="153">
        <v>2609.375</v>
      </c>
      <c r="J25" s="483">
        <v>49</v>
      </c>
      <c r="K25" s="152">
        <v>39.200000000000003</v>
      </c>
      <c r="L25" s="152">
        <v>49</v>
      </c>
      <c r="M25" s="153">
        <v>44.4</v>
      </c>
      <c r="N25" s="484"/>
      <c r="O25" s="154"/>
      <c r="P25" s="152"/>
      <c r="Q25" s="153"/>
      <c r="R25" s="484"/>
      <c r="S25" s="153"/>
      <c r="T25" s="153"/>
      <c r="U25" s="155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</row>
    <row r="26" spans="1:68" s="2" customFormat="1" ht="19.5" customHeight="1" x14ac:dyDescent="0.2">
      <c r="A26" s="89" t="s">
        <v>12</v>
      </c>
      <c r="B26" s="485">
        <v>74.093999999999994</v>
      </c>
      <c r="C26" s="156">
        <v>59.274999999999999</v>
      </c>
      <c r="D26" s="156">
        <v>59.436</v>
      </c>
      <c r="E26" s="157">
        <v>56.598449000000002</v>
      </c>
      <c r="F26" s="486">
        <v>855</v>
      </c>
      <c r="G26" s="158">
        <v>684</v>
      </c>
      <c r="H26" s="158">
        <v>1135</v>
      </c>
      <c r="I26" s="159">
        <v>1060.5</v>
      </c>
      <c r="J26" s="486">
        <v>40</v>
      </c>
      <c r="K26" s="158">
        <v>32</v>
      </c>
      <c r="L26" s="158">
        <v>40</v>
      </c>
      <c r="M26" s="159">
        <v>41.85</v>
      </c>
      <c r="N26" s="487"/>
      <c r="O26" s="160"/>
      <c r="P26" s="158"/>
      <c r="Q26" s="159"/>
      <c r="R26" s="487"/>
      <c r="S26" s="159"/>
      <c r="T26" s="159"/>
      <c r="U26" s="16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18"/>
      <c r="BJ26" s="18"/>
      <c r="BK26" s="18"/>
      <c r="BL26" s="18"/>
      <c r="BM26" s="18"/>
      <c r="BN26" s="18"/>
      <c r="BO26" s="18"/>
      <c r="BP26" s="18"/>
    </row>
    <row r="27" spans="1:68" s="18" customFormat="1" ht="19.5" customHeight="1" x14ac:dyDescent="0.2">
      <c r="A27" s="19" t="s">
        <v>13</v>
      </c>
      <c r="B27" s="482">
        <v>42.751367000000002</v>
      </c>
      <c r="C27" s="150">
        <v>14.096</v>
      </c>
      <c r="D27" s="677">
        <v>26.749451000000001</v>
      </c>
      <c r="E27" s="151">
        <v>26.749451000000001</v>
      </c>
      <c r="F27" s="483">
        <v>1050</v>
      </c>
      <c r="G27" s="152">
        <v>840</v>
      </c>
      <c r="H27" s="152">
        <v>726.58600000000001</v>
      </c>
      <c r="I27" s="153">
        <v>869.5</v>
      </c>
      <c r="J27" s="483">
        <v>23.75</v>
      </c>
      <c r="K27" s="152">
        <v>19</v>
      </c>
      <c r="L27" s="152">
        <v>36.209000000000003</v>
      </c>
      <c r="M27" s="153">
        <v>36.666665999999999</v>
      </c>
      <c r="N27" s="484"/>
      <c r="O27" s="154"/>
      <c r="P27" s="152"/>
      <c r="Q27" s="153"/>
      <c r="R27" s="484"/>
      <c r="S27" s="153"/>
      <c r="T27" s="153"/>
      <c r="U27" s="155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</row>
    <row r="28" spans="1:68" s="18" customFormat="1" ht="19.5" customHeight="1" x14ac:dyDescent="0.2">
      <c r="A28" s="89" t="s">
        <v>14</v>
      </c>
      <c r="B28" s="485">
        <v>50.927</v>
      </c>
      <c r="C28" s="156">
        <v>40.741999999999997</v>
      </c>
      <c r="D28" s="156">
        <v>54.878999999999998</v>
      </c>
      <c r="E28" s="157">
        <v>52.657577000000003</v>
      </c>
      <c r="F28" s="486">
        <v>504</v>
      </c>
      <c r="G28" s="158">
        <v>403.2</v>
      </c>
      <c r="H28" s="160">
        <v>372.471</v>
      </c>
      <c r="I28" s="159">
        <v>787.75</v>
      </c>
      <c r="J28" s="486">
        <v>96</v>
      </c>
      <c r="K28" s="158">
        <v>76.8</v>
      </c>
      <c r="L28" s="158">
        <v>54</v>
      </c>
      <c r="M28" s="159">
        <v>55</v>
      </c>
      <c r="N28" s="486"/>
      <c r="O28" s="160">
        <v>32</v>
      </c>
      <c r="P28" s="160">
        <v>42.125999999999998</v>
      </c>
      <c r="Q28" s="159">
        <v>0</v>
      </c>
      <c r="R28" s="487"/>
      <c r="S28" s="159"/>
      <c r="T28" s="159"/>
      <c r="U28" s="16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</row>
    <row r="29" spans="1:68" s="18" customFormat="1" ht="19.5" customHeight="1" x14ac:dyDescent="0.2">
      <c r="A29" s="19" t="s">
        <v>15</v>
      </c>
      <c r="B29" s="482">
        <v>44.125</v>
      </c>
      <c r="C29" s="150">
        <v>35.299999999999997</v>
      </c>
      <c r="D29" s="150">
        <v>31.204999999999998</v>
      </c>
      <c r="E29" s="151">
        <v>29.044284999999999</v>
      </c>
      <c r="F29" s="483">
        <v>1511</v>
      </c>
      <c r="G29" s="152">
        <v>1208.8</v>
      </c>
      <c r="H29" s="154">
        <v>1255</v>
      </c>
      <c r="I29" s="153">
        <v>1319.8</v>
      </c>
      <c r="J29" s="483">
        <v>17</v>
      </c>
      <c r="K29" s="152">
        <v>13.6</v>
      </c>
      <c r="L29" s="152">
        <v>15</v>
      </c>
      <c r="M29" s="153">
        <v>11</v>
      </c>
      <c r="N29" s="483">
        <v>21</v>
      </c>
      <c r="O29" s="152">
        <v>28.8</v>
      </c>
      <c r="P29" s="154"/>
      <c r="Q29" s="153">
        <v>0</v>
      </c>
      <c r="R29" s="484"/>
      <c r="S29" s="153"/>
      <c r="T29" s="153"/>
      <c r="U29" s="155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</row>
    <row r="30" spans="1:68" s="18" customFormat="1" ht="19.5" customHeight="1" x14ac:dyDescent="0.2">
      <c r="A30" s="89" t="s">
        <v>16</v>
      </c>
      <c r="B30" s="485">
        <v>60.634</v>
      </c>
      <c r="C30" s="156">
        <v>48.506999999999998</v>
      </c>
      <c r="D30" s="142">
        <v>65.870999999999995</v>
      </c>
      <c r="E30" s="157">
        <v>53.644387000000002</v>
      </c>
      <c r="F30" s="486">
        <v>3472</v>
      </c>
      <c r="G30" s="158">
        <v>2777.6</v>
      </c>
      <c r="H30" s="160">
        <v>8488</v>
      </c>
      <c r="I30" s="159">
        <v>2188.5</v>
      </c>
      <c r="J30" s="486">
        <v>82</v>
      </c>
      <c r="K30" s="158">
        <v>65.599999999999994</v>
      </c>
      <c r="L30" s="144">
        <v>69</v>
      </c>
      <c r="M30" s="159">
        <v>72.333333999999994</v>
      </c>
      <c r="N30" s="487"/>
      <c r="O30" s="160"/>
      <c r="P30" s="160"/>
      <c r="Q30" s="159"/>
      <c r="R30" s="487"/>
      <c r="S30" s="159"/>
      <c r="T30" s="159"/>
      <c r="U30" s="16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</row>
    <row r="31" spans="1:68" s="18" customFormat="1" ht="19.5" customHeight="1" x14ac:dyDescent="0.2">
      <c r="A31" s="19" t="s">
        <v>17</v>
      </c>
      <c r="B31" s="482">
        <v>85.835999999999999</v>
      </c>
      <c r="C31" s="150">
        <v>68.668999999999997</v>
      </c>
      <c r="D31" s="170">
        <v>81.38</v>
      </c>
      <c r="E31" s="151">
        <v>77.928399999999996</v>
      </c>
      <c r="F31" s="483">
        <v>1360</v>
      </c>
      <c r="G31" s="152">
        <v>1088</v>
      </c>
      <c r="H31" s="154">
        <v>906</v>
      </c>
      <c r="I31" s="153">
        <v>1183.0999999999999</v>
      </c>
      <c r="J31" s="483">
        <v>89</v>
      </c>
      <c r="K31" s="152">
        <v>71.2</v>
      </c>
      <c r="L31" s="172">
        <v>94</v>
      </c>
      <c r="M31" s="153">
        <v>95.1</v>
      </c>
      <c r="N31" s="483">
        <v>15</v>
      </c>
      <c r="O31" s="152">
        <v>12</v>
      </c>
      <c r="P31" s="154">
        <v>8</v>
      </c>
      <c r="Q31" s="153">
        <v>7</v>
      </c>
      <c r="R31" s="484"/>
      <c r="S31" s="153"/>
      <c r="T31" s="153"/>
      <c r="U31" s="155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</row>
    <row r="32" spans="1:68" s="18" customFormat="1" ht="19.5" customHeight="1" x14ac:dyDescent="0.2">
      <c r="A32" s="89" t="s">
        <v>18</v>
      </c>
      <c r="B32" s="485">
        <v>54.912999999999997</v>
      </c>
      <c r="C32" s="156">
        <v>43.93</v>
      </c>
      <c r="D32" s="156">
        <v>51.795999999999999</v>
      </c>
      <c r="E32" s="157">
        <v>49.485241000000002</v>
      </c>
      <c r="F32" s="486">
        <v>810</v>
      </c>
      <c r="G32" s="158">
        <v>648</v>
      </c>
      <c r="H32" s="160">
        <v>409.58600000000001</v>
      </c>
      <c r="I32" s="159">
        <v>531.25</v>
      </c>
      <c r="J32" s="486">
        <v>39</v>
      </c>
      <c r="K32" s="158">
        <v>31.2</v>
      </c>
      <c r="L32" s="158">
        <v>43</v>
      </c>
      <c r="M32" s="159">
        <v>41.666665999999999</v>
      </c>
      <c r="N32" s="487"/>
      <c r="O32" s="160"/>
      <c r="P32" s="160"/>
      <c r="Q32" s="159"/>
      <c r="R32" s="487"/>
      <c r="S32" s="159"/>
      <c r="T32" s="159"/>
      <c r="U32" s="16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</row>
    <row r="33" spans="1:60" s="18" customFormat="1" ht="19.5" customHeight="1" x14ac:dyDescent="0.2">
      <c r="A33" s="19" t="s">
        <v>19</v>
      </c>
      <c r="B33" s="482">
        <v>36.594000000000001</v>
      </c>
      <c r="C33" s="150">
        <v>29.274999999999999</v>
      </c>
      <c r="D33" s="150">
        <v>24.427</v>
      </c>
      <c r="E33" s="151">
        <v>23.132252000000001</v>
      </c>
      <c r="F33" s="483">
        <v>1016</v>
      </c>
      <c r="G33" s="152">
        <v>812.8</v>
      </c>
      <c r="H33" s="154">
        <v>1631</v>
      </c>
      <c r="I33" s="153">
        <v>1515</v>
      </c>
      <c r="J33" s="483">
        <v>48</v>
      </c>
      <c r="K33" s="152">
        <v>38.4</v>
      </c>
      <c r="L33" s="152">
        <v>58</v>
      </c>
      <c r="M33" s="153">
        <v>58.966665999999996</v>
      </c>
      <c r="N33" s="484"/>
      <c r="O33" s="154"/>
      <c r="P33" s="154"/>
      <c r="Q33" s="153"/>
      <c r="R33" s="484"/>
      <c r="S33" s="153"/>
      <c r="T33" s="153"/>
      <c r="U33" s="155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</row>
    <row r="34" spans="1:60" s="18" customFormat="1" ht="19.5" customHeight="1" x14ac:dyDescent="0.2">
      <c r="A34" s="89" t="s">
        <v>20</v>
      </c>
      <c r="B34" s="485">
        <v>81.905000000000001</v>
      </c>
      <c r="C34" s="156">
        <v>65.524000000000001</v>
      </c>
      <c r="D34" s="156">
        <v>66.760999999999996</v>
      </c>
      <c r="E34" s="157">
        <v>63.429872000000003</v>
      </c>
      <c r="F34" s="486">
        <v>2289</v>
      </c>
      <c r="G34" s="158">
        <v>1831.2</v>
      </c>
      <c r="H34" s="160">
        <v>1349.307</v>
      </c>
      <c r="I34" s="159">
        <v>1657</v>
      </c>
      <c r="J34" s="486">
        <v>62</v>
      </c>
      <c r="K34" s="158">
        <v>49.6</v>
      </c>
      <c r="L34" s="158">
        <v>105</v>
      </c>
      <c r="M34" s="159">
        <v>108.33333399999999</v>
      </c>
      <c r="N34" s="487"/>
      <c r="O34" s="160"/>
      <c r="P34" s="160"/>
      <c r="Q34" s="159"/>
      <c r="R34" s="487"/>
      <c r="S34" s="159"/>
      <c r="T34" s="159"/>
      <c r="U34" s="16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</row>
    <row r="35" spans="1:60" s="18" customFormat="1" ht="19.5" customHeight="1" x14ac:dyDescent="0.2">
      <c r="A35" s="19" t="s">
        <v>21</v>
      </c>
      <c r="B35" s="482">
        <v>33.296999999999997</v>
      </c>
      <c r="C35" s="150">
        <v>26.638000000000002</v>
      </c>
      <c r="D35" s="150">
        <v>21.629000000000001</v>
      </c>
      <c r="E35" s="151">
        <v>19.764486999999999</v>
      </c>
      <c r="F35" s="483">
        <v>441</v>
      </c>
      <c r="G35" s="152">
        <v>352.8</v>
      </c>
      <c r="H35" s="154">
        <v>704</v>
      </c>
      <c r="I35" s="153">
        <v>642.75</v>
      </c>
      <c r="J35" s="483">
        <v>43</v>
      </c>
      <c r="K35" s="152">
        <v>34.4</v>
      </c>
      <c r="L35" s="152">
        <v>44</v>
      </c>
      <c r="M35" s="153">
        <v>47.9</v>
      </c>
      <c r="N35" s="484"/>
      <c r="O35" s="154"/>
      <c r="P35" s="154"/>
      <c r="Q35" s="153"/>
      <c r="R35" s="484"/>
      <c r="S35" s="153"/>
      <c r="T35" s="153"/>
      <c r="U35" s="155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</row>
    <row r="36" spans="1:60" s="18" customFormat="1" ht="19.5" customHeight="1" x14ac:dyDescent="0.2">
      <c r="A36" s="89" t="s">
        <v>22</v>
      </c>
      <c r="B36" s="485">
        <v>55.692</v>
      </c>
      <c r="C36" s="156">
        <v>44.554000000000002</v>
      </c>
      <c r="D36" s="156">
        <v>41.869</v>
      </c>
      <c r="E36" s="157">
        <v>39.976500999999999</v>
      </c>
      <c r="F36" s="486">
        <v>1005</v>
      </c>
      <c r="G36" s="158">
        <v>804</v>
      </c>
      <c r="H36" s="160">
        <v>1132</v>
      </c>
      <c r="I36" s="159">
        <v>1088.25</v>
      </c>
      <c r="J36" s="486">
        <v>19</v>
      </c>
      <c r="K36" s="158">
        <v>15.2</v>
      </c>
      <c r="L36" s="158">
        <v>24</v>
      </c>
      <c r="M36" s="159">
        <v>18.566666999999999</v>
      </c>
      <c r="N36" s="486">
        <v>4</v>
      </c>
      <c r="O36" s="160">
        <v>3.2</v>
      </c>
      <c r="P36" s="160"/>
      <c r="Q36" s="159">
        <v>0</v>
      </c>
      <c r="R36" s="487"/>
      <c r="S36" s="159"/>
      <c r="T36" s="159"/>
      <c r="U36" s="16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</row>
    <row r="37" spans="1:60" s="18" customFormat="1" ht="19.5" customHeight="1" x14ac:dyDescent="0.2">
      <c r="A37" s="19" t="s">
        <v>23</v>
      </c>
      <c r="B37" s="482">
        <v>48.735999999999997</v>
      </c>
      <c r="C37" s="150">
        <v>38.988999999999997</v>
      </c>
      <c r="D37" s="150">
        <v>45.408999999999999</v>
      </c>
      <c r="E37" s="151">
        <v>18.953944</v>
      </c>
      <c r="F37" s="483">
        <v>1133</v>
      </c>
      <c r="G37" s="152">
        <v>906.4</v>
      </c>
      <c r="H37" s="154">
        <v>1554</v>
      </c>
      <c r="I37" s="153">
        <v>1450</v>
      </c>
      <c r="J37" s="483">
        <v>37</v>
      </c>
      <c r="K37" s="152">
        <v>29.6</v>
      </c>
      <c r="L37" s="152">
        <v>29</v>
      </c>
      <c r="M37" s="153">
        <v>32</v>
      </c>
      <c r="N37" s="483">
        <v>11</v>
      </c>
      <c r="O37" s="154">
        <v>8.8000000000000007</v>
      </c>
      <c r="P37" s="154"/>
      <c r="Q37" s="153">
        <v>0</v>
      </c>
      <c r="R37" s="484"/>
      <c r="S37" s="153"/>
      <c r="T37" s="153"/>
      <c r="U37" s="155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</row>
    <row r="38" spans="1:60" s="18" customFormat="1" ht="19.5" customHeight="1" x14ac:dyDescent="0.2">
      <c r="A38" s="89" t="s">
        <v>24</v>
      </c>
      <c r="B38" s="485">
        <v>41.869</v>
      </c>
      <c r="C38" s="156">
        <v>33.494999999999997</v>
      </c>
      <c r="D38" s="156">
        <v>30.335999999999999</v>
      </c>
      <c r="E38" s="157">
        <v>29.019788999999999</v>
      </c>
      <c r="F38" s="486">
        <v>774.5</v>
      </c>
      <c r="G38" s="158">
        <v>619.6</v>
      </c>
      <c r="H38" s="160">
        <v>504.99900000000002</v>
      </c>
      <c r="I38" s="159">
        <v>853</v>
      </c>
      <c r="J38" s="486">
        <v>80</v>
      </c>
      <c r="K38" s="158">
        <v>64</v>
      </c>
      <c r="L38" s="158">
        <v>90</v>
      </c>
      <c r="M38" s="159">
        <v>86.666666000000006</v>
      </c>
      <c r="N38" s="494"/>
      <c r="O38" s="160"/>
      <c r="P38" s="160"/>
      <c r="Q38" s="159"/>
      <c r="R38" s="487"/>
      <c r="S38" s="159"/>
      <c r="T38" s="159"/>
      <c r="U38" s="16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</row>
    <row r="39" spans="1:60" s="18" customFormat="1" ht="19.5" customHeight="1" x14ac:dyDescent="0.2">
      <c r="A39" s="19" t="s">
        <v>25</v>
      </c>
      <c r="B39" s="482">
        <v>36.468000000000004</v>
      </c>
      <c r="C39" s="150">
        <v>29.173999999999999</v>
      </c>
      <c r="D39" s="150">
        <v>15.71</v>
      </c>
      <c r="E39" s="151">
        <v>12.733643000000001</v>
      </c>
      <c r="F39" s="483">
        <v>450</v>
      </c>
      <c r="G39" s="152">
        <v>360</v>
      </c>
      <c r="H39" s="152">
        <v>500</v>
      </c>
      <c r="I39" s="153">
        <v>478.25</v>
      </c>
      <c r="J39" s="483">
        <v>26</v>
      </c>
      <c r="K39" s="152">
        <v>20.8</v>
      </c>
      <c r="L39" s="152">
        <v>23</v>
      </c>
      <c r="M39" s="153">
        <v>23.333334000000001</v>
      </c>
      <c r="N39" s="495"/>
      <c r="O39" s="154"/>
      <c r="P39" s="154"/>
      <c r="Q39" s="153"/>
      <c r="R39" s="484"/>
      <c r="S39" s="153"/>
      <c r="T39" s="153"/>
      <c r="U39" s="155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</row>
    <row r="40" spans="1:60" s="18" customFormat="1" ht="19.5" customHeight="1" x14ac:dyDescent="0.2">
      <c r="A40" s="89" t="s">
        <v>26</v>
      </c>
      <c r="B40" s="485">
        <v>46.869</v>
      </c>
      <c r="C40" s="156">
        <v>37.494999999999997</v>
      </c>
      <c r="D40" s="142">
        <v>41.052999999999997</v>
      </c>
      <c r="E40" s="157">
        <v>41.052999999999997</v>
      </c>
      <c r="F40" s="486">
        <v>1569</v>
      </c>
      <c r="G40" s="158">
        <v>1255.2</v>
      </c>
      <c r="H40" s="160">
        <v>2140</v>
      </c>
      <c r="I40" s="159">
        <v>2060</v>
      </c>
      <c r="J40" s="486">
        <v>44</v>
      </c>
      <c r="K40" s="158">
        <v>35.200000000000003</v>
      </c>
      <c r="L40" s="144">
        <v>49</v>
      </c>
      <c r="M40" s="159">
        <v>32.666665999999999</v>
      </c>
      <c r="N40" s="494"/>
      <c r="O40" s="160"/>
      <c r="P40" s="160"/>
      <c r="Q40" s="159"/>
      <c r="R40" s="487"/>
      <c r="S40" s="159"/>
      <c r="T40" s="159"/>
      <c r="U40" s="16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</row>
    <row r="41" spans="1:60" s="18" customFormat="1" ht="19.5" customHeight="1" x14ac:dyDescent="0.2">
      <c r="A41" s="19" t="s">
        <v>27</v>
      </c>
      <c r="B41" s="482">
        <v>26.161000000000001</v>
      </c>
      <c r="C41" s="150">
        <v>20.928999999999998</v>
      </c>
      <c r="D41" s="170">
        <v>20.623999999999999</v>
      </c>
      <c r="E41" s="151">
        <v>17.022254</v>
      </c>
      <c r="F41" s="483">
        <v>294</v>
      </c>
      <c r="G41" s="152">
        <v>235.2</v>
      </c>
      <c r="H41" s="152">
        <v>564</v>
      </c>
      <c r="I41" s="153">
        <v>553.375</v>
      </c>
      <c r="J41" s="483">
        <v>13</v>
      </c>
      <c r="K41" s="152">
        <v>10.4</v>
      </c>
      <c r="L41" s="172">
        <v>27</v>
      </c>
      <c r="M41" s="153">
        <v>27.2</v>
      </c>
      <c r="N41" s="495"/>
      <c r="O41" s="154"/>
      <c r="P41" s="154"/>
      <c r="Q41" s="153"/>
      <c r="R41" s="484"/>
      <c r="S41" s="153"/>
      <c r="T41" s="153"/>
      <c r="U41" s="155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</row>
    <row r="42" spans="1:60" s="18" customFormat="1" ht="19.5" customHeight="1" x14ac:dyDescent="0.2">
      <c r="A42" s="89" t="s">
        <v>28</v>
      </c>
      <c r="B42" s="485">
        <v>65.091999999999999</v>
      </c>
      <c r="C42" s="156">
        <v>52.073999999999998</v>
      </c>
      <c r="D42" s="156">
        <v>68.557000000000002</v>
      </c>
      <c r="E42" s="157">
        <v>74.878446999999994</v>
      </c>
      <c r="F42" s="486">
        <v>991</v>
      </c>
      <c r="G42" s="158">
        <v>792.8</v>
      </c>
      <c r="H42" s="160">
        <v>1791.172</v>
      </c>
      <c r="I42" s="159">
        <v>6527.55</v>
      </c>
      <c r="J42" s="486">
        <v>20</v>
      </c>
      <c r="K42" s="158">
        <v>76.8</v>
      </c>
      <c r="L42" s="158">
        <v>76</v>
      </c>
      <c r="M42" s="159">
        <v>87.75</v>
      </c>
      <c r="N42" s="494"/>
      <c r="O42" s="160"/>
      <c r="P42" s="160"/>
      <c r="Q42" s="159"/>
      <c r="R42" s="487"/>
      <c r="S42" s="159"/>
      <c r="T42" s="159"/>
      <c r="U42" s="16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</row>
    <row r="43" spans="1:60" s="18" customFormat="1" ht="19.5" customHeight="1" x14ac:dyDescent="0.2">
      <c r="A43" s="19" t="s">
        <v>29</v>
      </c>
      <c r="B43" s="482">
        <v>47.573999999999998</v>
      </c>
      <c r="C43" s="150">
        <v>38.058999999999997</v>
      </c>
      <c r="D43" s="150">
        <v>36.56</v>
      </c>
      <c r="E43" s="151">
        <v>34.717334000000001</v>
      </c>
      <c r="F43" s="483">
        <v>1200</v>
      </c>
      <c r="G43" s="152">
        <v>960</v>
      </c>
      <c r="H43" s="152">
        <v>920.58600000000001</v>
      </c>
      <c r="I43" s="153">
        <v>1043</v>
      </c>
      <c r="J43" s="483">
        <v>42</v>
      </c>
      <c r="K43" s="152">
        <v>33.6</v>
      </c>
      <c r="L43" s="152">
        <v>49</v>
      </c>
      <c r="M43" s="153">
        <v>51</v>
      </c>
      <c r="N43" s="495"/>
      <c r="O43" s="154"/>
      <c r="P43" s="154"/>
      <c r="Q43" s="153"/>
      <c r="R43" s="484"/>
      <c r="S43" s="153"/>
      <c r="T43" s="153"/>
      <c r="U43" s="155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</row>
    <row r="44" spans="1:60" s="18" customFormat="1" ht="19.5" customHeight="1" x14ac:dyDescent="0.2">
      <c r="A44" s="89" t="s">
        <v>30</v>
      </c>
      <c r="B44" s="485">
        <v>96.754999999999995</v>
      </c>
      <c r="C44" s="156">
        <v>77.403999999999996</v>
      </c>
      <c r="D44" s="156">
        <v>76.867000000000004</v>
      </c>
      <c r="E44" s="157">
        <v>17.828754</v>
      </c>
      <c r="F44" s="486">
        <v>1462</v>
      </c>
      <c r="G44" s="158">
        <v>1169.5999999999999</v>
      </c>
      <c r="H44" s="160">
        <v>936.95799999999997</v>
      </c>
      <c r="I44" s="159">
        <v>1350.2</v>
      </c>
      <c r="J44" s="486">
        <v>58</v>
      </c>
      <c r="K44" s="158">
        <v>46.4</v>
      </c>
      <c r="L44" s="158">
        <v>85</v>
      </c>
      <c r="M44" s="159">
        <v>87.333332999999996</v>
      </c>
      <c r="N44" s="496">
        <v>15</v>
      </c>
      <c r="O44" s="158">
        <v>12.8</v>
      </c>
      <c r="P44" s="176">
        <v>11</v>
      </c>
      <c r="Q44" s="159">
        <v>11</v>
      </c>
      <c r="R44" s="487"/>
      <c r="S44" s="159"/>
      <c r="T44" s="159"/>
      <c r="U44" s="16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</row>
    <row r="45" spans="1:60" s="18" customFormat="1" ht="19.5" customHeight="1" x14ac:dyDescent="0.2">
      <c r="A45" s="19" t="s">
        <v>31</v>
      </c>
      <c r="B45" s="482">
        <v>31.361000000000001</v>
      </c>
      <c r="C45" s="150">
        <v>25.088999999999999</v>
      </c>
      <c r="D45" s="150">
        <v>22.385000000000002</v>
      </c>
      <c r="E45" s="151">
        <v>20.503202999999999</v>
      </c>
      <c r="F45" s="483">
        <v>1236</v>
      </c>
      <c r="G45" s="152">
        <v>988.8</v>
      </c>
      <c r="H45" s="154">
        <v>715.49900000000002</v>
      </c>
      <c r="I45" s="153">
        <v>851</v>
      </c>
      <c r="J45" s="483">
        <v>21</v>
      </c>
      <c r="K45" s="152">
        <v>16.8</v>
      </c>
      <c r="L45" s="152">
        <v>23</v>
      </c>
      <c r="M45" s="153">
        <v>18.75</v>
      </c>
      <c r="N45" s="495"/>
      <c r="O45" s="154"/>
      <c r="P45" s="177"/>
      <c r="Q45" s="153"/>
      <c r="R45" s="484"/>
      <c r="S45" s="153"/>
      <c r="T45" s="153"/>
      <c r="U45" s="155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</row>
    <row r="46" spans="1:60" s="18" customFormat="1" ht="19.5" customHeight="1" x14ac:dyDescent="0.2">
      <c r="A46" s="89" t="s">
        <v>32</v>
      </c>
      <c r="B46" s="485">
        <v>16.114000000000001</v>
      </c>
      <c r="C46" s="156">
        <v>12.891</v>
      </c>
      <c r="D46" s="156">
        <v>14.115</v>
      </c>
      <c r="E46" s="157">
        <v>14.115</v>
      </c>
      <c r="F46" s="486">
        <v>356</v>
      </c>
      <c r="G46" s="158">
        <v>284.8</v>
      </c>
      <c r="H46" s="160">
        <v>47</v>
      </c>
      <c r="I46" s="159">
        <v>0</v>
      </c>
      <c r="J46" s="486">
        <v>10</v>
      </c>
      <c r="K46" s="158"/>
      <c r="L46" s="158"/>
      <c r="M46" s="159"/>
      <c r="N46" s="494"/>
      <c r="O46" s="160"/>
      <c r="P46" s="176"/>
      <c r="Q46" s="159"/>
      <c r="R46" s="487"/>
      <c r="S46" s="159"/>
      <c r="T46" s="159"/>
      <c r="U46" s="16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</row>
    <row r="47" spans="1:60" s="18" customFormat="1" ht="19.5" customHeight="1" x14ac:dyDescent="0.2">
      <c r="A47" s="19" t="s">
        <v>33</v>
      </c>
      <c r="B47" s="482">
        <v>18.099</v>
      </c>
      <c r="C47" s="150">
        <v>14.478999999999999</v>
      </c>
      <c r="D47" s="150">
        <v>14.878</v>
      </c>
      <c r="E47" s="151">
        <v>13.964718</v>
      </c>
      <c r="F47" s="483">
        <v>471</v>
      </c>
      <c r="G47" s="152">
        <v>376.8</v>
      </c>
      <c r="H47" s="154">
        <v>203.999</v>
      </c>
      <c r="I47" s="153">
        <v>310</v>
      </c>
      <c r="J47" s="483">
        <v>41</v>
      </c>
      <c r="K47" s="152">
        <v>32.799999999999997</v>
      </c>
      <c r="L47" s="152">
        <v>42</v>
      </c>
      <c r="M47" s="153">
        <v>38.066667000000002</v>
      </c>
      <c r="N47" s="495"/>
      <c r="O47" s="154"/>
      <c r="P47" s="177"/>
      <c r="Q47" s="153"/>
      <c r="R47" s="484"/>
      <c r="S47" s="153"/>
      <c r="T47" s="153"/>
      <c r="U47" s="155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</row>
    <row r="48" spans="1:60" s="18" customFormat="1" ht="19.5" customHeight="1" x14ac:dyDescent="0.2">
      <c r="A48" s="89" t="s">
        <v>1</v>
      </c>
      <c r="B48" s="485">
        <v>49.267000000000003</v>
      </c>
      <c r="C48" s="156">
        <v>39.414000000000001</v>
      </c>
      <c r="D48" s="156">
        <v>36.764000000000003</v>
      </c>
      <c r="E48" s="157">
        <v>34.174377</v>
      </c>
      <c r="F48" s="486">
        <v>1266</v>
      </c>
      <c r="G48" s="158">
        <v>1012.8</v>
      </c>
      <c r="H48" s="160">
        <v>1379.671</v>
      </c>
      <c r="I48" s="159">
        <v>1769.75</v>
      </c>
      <c r="J48" s="486">
        <v>62</v>
      </c>
      <c r="K48" s="158">
        <v>49.6</v>
      </c>
      <c r="L48" s="158">
        <v>56</v>
      </c>
      <c r="M48" s="159">
        <v>57</v>
      </c>
      <c r="N48" s="494"/>
      <c r="O48" s="160"/>
      <c r="P48" s="176"/>
      <c r="Q48" s="159"/>
      <c r="R48" s="487"/>
      <c r="S48" s="159"/>
      <c r="T48" s="159"/>
      <c r="U48" s="16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</row>
    <row r="49" spans="1:68" s="18" customFormat="1" ht="19.5" customHeight="1" x14ac:dyDescent="0.2">
      <c r="A49" s="19" t="s">
        <v>34</v>
      </c>
      <c r="B49" s="482">
        <v>60.167999999999999</v>
      </c>
      <c r="C49" s="178">
        <v>48.134</v>
      </c>
      <c r="D49" s="150">
        <v>48.613999999999997</v>
      </c>
      <c r="E49" s="151">
        <v>52.064799999999998</v>
      </c>
      <c r="F49" s="483">
        <v>6047</v>
      </c>
      <c r="G49" s="154">
        <v>4837.6000000000004</v>
      </c>
      <c r="H49" s="154">
        <v>1014</v>
      </c>
      <c r="I49" s="153">
        <v>4193.5</v>
      </c>
      <c r="J49" s="483">
        <v>92</v>
      </c>
      <c r="K49" s="154">
        <v>73.599999999999994</v>
      </c>
      <c r="L49" s="152">
        <v>49</v>
      </c>
      <c r="M49" s="153">
        <v>190</v>
      </c>
      <c r="N49" s="495"/>
      <c r="O49" s="154"/>
      <c r="P49" s="177"/>
      <c r="Q49" s="153"/>
      <c r="R49" s="484"/>
      <c r="S49" s="153"/>
      <c r="T49" s="153"/>
      <c r="U49" s="155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</row>
    <row r="50" spans="1:68" s="18" customFormat="1" ht="19.5" customHeight="1" x14ac:dyDescent="0.2">
      <c r="A50" s="89" t="s">
        <v>35</v>
      </c>
      <c r="B50" s="485">
        <v>36.002000000000002</v>
      </c>
      <c r="C50" s="156">
        <v>28.802</v>
      </c>
      <c r="D50" s="142">
        <v>22.56</v>
      </c>
      <c r="E50" s="157">
        <v>18.674337999999999</v>
      </c>
      <c r="F50" s="486">
        <v>1085</v>
      </c>
      <c r="G50" s="158">
        <v>868</v>
      </c>
      <c r="H50" s="160">
        <v>0</v>
      </c>
      <c r="I50" s="159">
        <v>1662.057906</v>
      </c>
      <c r="J50" s="486">
        <v>66</v>
      </c>
      <c r="K50" s="158"/>
      <c r="L50" s="144"/>
      <c r="M50" s="159">
        <v>27.087311</v>
      </c>
      <c r="N50" s="496"/>
      <c r="O50" s="160">
        <v>1.474</v>
      </c>
      <c r="P50" s="160"/>
      <c r="Q50" s="159">
        <v>0</v>
      </c>
      <c r="R50" s="487"/>
      <c r="S50" s="159"/>
      <c r="T50" s="159"/>
      <c r="U50" s="16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</row>
    <row r="51" spans="1:68" s="18" customFormat="1" ht="19.5" customHeight="1" x14ac:dyDescent="0.2">
      <c r="A51" s="19" t="s">
        <v>197</v>
      </c>
      <c r="B51" s="482">
        <v>86.385000000000005</v>
      </c>
      <c r="C51" s="150">
        <v>69.108000000000004</v>
      </c>
      <c r="D51" s="170">
        <v>44.44</v>
      </c>
      <c r="E51" s="151">
        <v>41.813822999999999</v>
      </c>
      <c r="F51" s="483">
        <v>1736.08</v>
      </c>
      <c r="G51" s="152">
        <v>1388.864</v>
      </c>
      <c r="H51" s="154">
        <v>1504.8240000000001</v>
      </c>
      <c r="I51" s="153">
        <v>1909.75</v>
      </c>
      <c r="J51" s="483">
        <v>152</v>
      </c>
      <c r="K51" s="152">
        <v>121.6</v>
      </c>
      <c r="L51" s="172">
        <v>99</v>
      </c>
      <c r="M51" s="153">
        <v>101.333333</v>
      </c>
      <c r="N51" s="483"/>
      <c r="O51" s="152"/>
      <c r="P51" s="154"/>
      <c r="Q51" s="153"/>
      <c r="R51" s="484"/>
      <c r="S51" s="153"/>
      <c r="T51" s="153"/>
      <c r="U51" s="155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</row>
    <row r="52" spans="1:68" s="18" customFormat="1" ht="19.5" customHeight="1" x14ac:dyDescent="0.2">
      <c r="A52" s="89" t="s">
        <v>36</v>
      </c>
      <c r="B52" s="485">
        <v>44.834000000000003</v>
      </c>
      <c r="C52" s="156">
        <v>35.866999999999997</v>
      </c>
      <c r="D52" s="156">
        <v>36.881999999999998</v>
      </c>
      <c r="E52" s="157">
        <v>34.768770000000004</v>
      </c>
      <c r="F52" s="486">
        <v>1019</v>
      </c>
      <c r="G52" s="158">
        <v>815.2</v>
      </c>
      <c r="H52" s="160">
        <v>805.99900000000002</v>
      </c>
      <c r="I52" s="159">
        <v>1232</v>
      </c>
      <c r="J52" s="486">
        <v>34</v>
      </c>
      <c r="K52" s="158">
        <v>27.2</v>
      </c>
      <c r="L52" s="158">
        <v>40</v>
      </c>
      <c r="M52" s="159">
        <v>38.333334000000001</v>
      </c>
      <c r="N52" s="487"/>
      <c r="O52" s="160"/>
      <c r="P52" s="160"/>
      <c r="Q52" s="159"/>
      <c r="R52" s="487"/>
      <c r="S52" s="159"/>
      <c r="T52" s="159"/>
      <c r="U52" s="16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</row>
    <row r="53" spans="1:68" s="18" customFormat="1" ht="19.5" customHeight="1" x14ac:dyDescent="0.2">
      <c r="A53" s="19" t="s">
        <v>37</v>
      </c>
      <c r="B53" s="482">
        <v>72.847999999999999</v>
      </c>
      <c r="C53" s="150">
        <v>58.277999999999999</v>
      </c>
      <c r="D53" s="150">
        <v>50.47</v>
      </c>
      <c r="E53" s="151">
        <v>50.47</v>
      </c>
      <c r="F53" s="483">
        <v>996</v>
      </c>
      <c r="G53" s="152">
        <v>796.8</v>
      </c>
      <c r="H53" s="154">
        <v>1113.172</v>
      </c>
      <c r="I53" s="153">
        <v>1831</v>
      </c>
      <c r="J53" s="483">
        <v>14</v>
      </c>
      <c r="K53" s="152">
        <v>11.2</v>
      </c>
      <c r="L53" s="152">
        <v>14</v>
      </c>
      <c r="M53" s="153">
        <v>14</v>
      </c>
      <c r="N53" s="484"/>
      <c r="O53" s="154"/>
      <c r="P53" s="154"/>
      <c r="Q53" s="153"/>
      <c r="R53" s="484"/>
      <c r="S53" s="153"/>
      <c r="T53" s="153"/>
      <c r="U53" s="155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</row>
    <row r="54" spans="1:68" s="18" customFormat="1" ht="19.5" customHeight="1" x14ac:dyDescent="0.2">
      <c r="A54" s="89" t="s">
        <v>38</v>
      </c>
      <c r="B54" s="485">
        <v>71.656999999999996</v>
      </c>
      <c r="C54" s="156">
        <v>57.326000000000001</v>
      </c>
      <c r="D54" s="156">
        <v>37.933</v>
      </c>
      <c r="E54" s="157">
        <v>35.463152999999998</v>
      </c>
      <c r="F54" s="486">
        <v>1783</v>
      </c>
      <c r="G54" s="158">
        <v>1426.4</v>
      </c>
      <c r="H54" s="160">
        <v>2019</v>
      </c>
      <c r="I54" s="159">
        <v>1919</v>
      </c>
      <c r="J54" s="486">
        <v>69</v>
      </c>
      <c r="K54" s="158">
        <v>55.2</v>
      </c>
      <c r="L54" s="158">
        <v>90</v>
      </c>
      <c r="M54" s="159">
        <v>93.666667000000004</v>
      </c>
      <c r="N54" s="486">
        <v>28</v>
      </c>
      <c r="O54" s="160">
        <v>25.6</v>
      </c>
      <c r="P54" s="160"/>
      <c r="Q54" s="159">
        <v>0</v>
      </c>
      <c r="R54" s="487"/>
      <c r="S54" s="159"/>
      <c r="T54" s="159"/>
      <c r="U54" s="16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</row>
    <row r="55" spans="1:68" s="18" customFormat="1" ht="19.5" customHeight="1" x14ac:dyDescent="0.2">
      <c r="A55" s="19" t="s">
        <v>39</v>
      </c>
      <c r="B55" s="482">
        <v>103.498</v>
      </c>
      <c r="C55" s="150">
        <v>82.798000000000002</v>
      </c>
      <c r="D55" s="150">
        <v>101.997</v>
      </c>
      <c r="E55" s="151">
        <v>101.80623799999999</v>
      </c>
      <c r="F55" s="483">
        <v>2770</v>
      </c>
      <c r="G55" s="152">
        <v>2216</v>
      </c>
      <c r="H55" s="154">
        <v>2049</v>
      </c>
      <c r="I55" s="153">
        <v>1921.5</v>
      </c>
      <c r="J55" s="483">
        <v>108</v>
      </c>
      <c r="K55" s="152">
        <v>86.4</v>
      </c>
      <c r="L55" s="152">
        <v>178</v>
      </c>
      <c r="M55" s="153">
        <v>174</v>
      </c>
      <c r="N55" s="483">
        <v>60</v>
      </c>
      <c r="O55" s="154">
        <v>51.2</v>
      </c>
      <c r="P55" s="154">
        <v>60</v>
      </c>
      <c r="Q55" s="153">
        <v>60</v>
      </c>
      <c r="R55" s="484"/>
      <c r="S55" s="153"/>
      <c r="T55" s="153"/>
      <c r="U55" s="155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</row>
    <row r="56" spans="1:68" s="18" customFormat="1" ht="19.5" customHeight="1" x14ac:dyDescent="0.2">
      <c r="A56" s="89" t="s">
        <v>40</v>
      </c>
      <c r="B56" s="485">
        <v>50.784999999999997</v>
      </c>
      <c r="C56" s="156">
        <v>40.628</v>
      </c>
      <c r="D56" s="156">
        <v>35.475000000000001</v>
      </c>
      <c r="E56" s="157">
        <v>34.283020999999998</v>
      </c>
      <c r="F56" s="486">
        <v>2070</v>
      </c>
      <c r="G56" s="158">
        <v>1656</v>
      </c>
      <c r="H56" s="160">
        <v>2366</v>
      </c>
      <c r="I56" s="159">
        <v>2233.5</v>
      </c>
      <c r="J56" s="486">
        <v>76</v>
      </c>
      <c r="K56" s="158">
        <v>60.8</v>
      </c>
      <c r="L56" s="158">
        <v>64</v>
      </c>
      <c r="M56" s="159">
        <v>66.333333999999994</v>
      </c>
      <c r="N56" s="487"/>
      <c r="O56" s="160"/>
      <c r="P56" s="160"/>
      <c r="Q56" s="159"/>
      <c r="R56" s="487"/>
      <c r="S56" s="159"/>
      <c r="T56" s="159"/>
      <c r="U56" s="16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</row>
    <row r="57" spans="1:68" s="18" customFormat="1" ht="19.5" customHeight="1" x14ac:dyDescent="0.2">
      <c r="A57" s="19" t="s">
        <v>41</v>
      </c>
      <c r="B57" s="482">
        <v>59.878999999999998</v>
      </c>
      <c r="C57" s="150">
        <v>47.902999999999999</v>
      </c>
      <c r="D57" s="150">
        <v>48.134</v>
      </c>
      <c r="E57" s="151">
        <v>44.923285999999997</v>
      </c>
      <c r="F57" s="483">
        <v>1227</v>
      </c>
      <c r="G57" s="152">
        <v>981.6</v>
      </c>
      <c r="H57" s="154">
        <v>914.23900000000003</v>
      </c>
      <c r="I57" s="153">
        <v>1183.0250000000001</v>
      </c>
      <c r="J57" s="483">
        <v>213</v>
      </c>
      <c r="K57" s="152">
        <v>170.4</v>
      </c>
      <c r="L57" s="152">
        <v>117</v>
      </c>
      <c r="M57" s="153">
        <v>120.633334</v>
      </c>
      <c r="N57" s="484"/>
      <c r="O57" s="154"/>
      <c r="P57" s="154"/>
      <c r="Q57" s="153"/>
      <c r="R57" s="484"/>
      <c r="S57" s="153"/>
      <c r="T57" s="153"/>
      <c r="U57" s="155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</row>
    <row r="58" spans="1:68" s="18" customFormat="1" ht="19.5" customHeight="1" x14ac:dyDescent="0.2">
      <c r="A58" s="89" t="s">
        <v>42</v>
      </c>
      <c r="B58" s="485">
        <v>48.753999999999998</v>
      </c>
      <c r="C58" s="156">
        <v>39.003</v>
      </c>
      <c r="D58" s="156">
        <v>30.971</v>
      </c>
      <c r="E58" s="157">
        <v>29.198428</v>
      </c>
      <c r="F58" s="486">
        <v>513</v>
      </c>
      <c r="G58" s="158">
        <v>410.4</v>
      </c>
      <c r="H58" s="160">
        <v>308.23899999999998</v>
      </c>
      <c r="I58" s="159">
        <v>611.75</v>
      </c>
      <c r="J58" s="486">
        <v>42</v>
      </c>
      <c r="K58" s="158">
        <v>33.6</v>
      </c>
      <c r="L58" s="158">
        <v>44</v>
      </c>
      <c r="M58" s="159">
        <v>43.666666999999997</v>
      </c>
      <c r="N58" s="486">
        <v>26</v>
      </c>
      <c r="O58" s="158">
        <v>22.4</v>
      </c>
      <c r="P58" s="160">
        <v>23</v>
      </c>
      <c r="Q58" s="159">
        <v>25</v>
      </c>
      <c r="R58" s="487"/>
      <c r="S58" s="159"/>
      <c r="T58" s="159"/>
      <c r="U58" s="16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</row>
    <row r="59" spans="1:68" s="18" customFormat="1" ht="19.5" customHeight="1" x14ac:dyDescent="0.2">
      <c r="A59" s="19" t="s">
        <v>43</v>
      </c>
      <c r="B59" s="482">
        <v>56.451000000000001</v>
      </c>
      <c r="C59" s="150">
        <v>45.161000000000001</v>
      </c>
      <c r="D59" s="150">
        <v>37.828000000000003</v>
      </c>
      <c r="E59" s="151">
        <v>35.7622</v>
      </c>
      <c r="F59" s="483">
        <v>1423</v>
      </c>
      <c r="G59" s="152">
        <v>1138.4000000000001</v>
      </c>
      <c r="H59" s="154">
        <v>1188.586</v>
      </c>
      <c r="I59" s="153">
        <v>1314.5</v>
      </c>
      <c r="J59" s="483">
        <v>99</v>
      </c>
      <c r="K59" s="152">
        <v>79.2</v>
      </c>
      <c r="L59" s="152">
        <v>50</v>
      </c>
      <c r="M59" s="153">
        <v>63.333334000000001</v>
      </c>
      <c r="N59" s="483"/>
      <c r="O59" s="152"/>
      <c r="P59" s="154"/>
      <c r="Q59" s="153"/>
      <c r="R59" s="484"/>
      <c r="S59" s="153"/>
      <c r="T59" s="153"/>
      <c r="U59" s="155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</row>
    <row r="60" spans="1:68" s="18" customFormat="1" ht="19.5" customHeight="1" x14ac:dyDescent="0.2">
      <c r="A60" s="89" t="s">
        <v>44</v>
      </c>
      <c r="B60" s="485">
        <v>48.07</v>
      </c>
      <c r="C60" s="156">
        <v>38.456000000000003</v>
      </c>
      <c r="D60" s="142">
        <v>36.716000000000001</v>
      </c>
      <c r="E60" s="157">
        <v>34.388455999999998</v>
      </c>
      <c r="F60" s="486">
        <v>860</v>
      </c>
      <c r="G60" s="158">
        <v>688</v>
      </c>
      <c r="H60" s="160">
        <v>381.51600000000002</v>
      </c>
      <c r="I60" s="159">
        <v>503</v>
      </c>
      <c r="J60" s="486">
        <v>72</v>
      </c>
      <c r="K60" s="158">
        <v>57.6</v>
      </c>
      <c r="L60" s="144">
        <v>164</v>
      </c>
      <c r="M60" s="159">
        <v>147.70766699999999</v>
      </c>
      <c r="N60" s="487"/>
      <c r="O60" s="160"/>
      <c r="P60" s="160"/>
      <c r="Q60" s="159"/>
      <c r="R60" s="487"/>
      <c r="S60" s="159"/>
      <c r="T60" s="159"/>
      <c r="U60" s="16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</row>
    <row r="61" spans="1:68" s="18" customFormat="1" ht="19.5" customHeight="1" x14ac:dyDescent="0.2">
      <c r="A61" s="19" t="s">
        <v>45</v>
      </c>
      <c r="B61" s="482">
        <v>70.415000000000006</v>
      </c>
      <c r="C61" s="150">
        <v>56.332000000000001</v>
      </c>
      <c r="D61" s="150">
        <v>50.935000000000002</v>
      </c>
      <c r="E61" s="151">
        <v>48.868988000000002</v>
      </c>
      <c r="F61" s="483">
        <v>2251.5</v>
      </c>
      <c r="G61" s="152">
        <v>1801.2</v>
      </c>
      <c r="H61" s="154">
        <v>9581</v>
      </c>
      <c r="I61" s="153">
        <v>1558.45</v>
      </c>
      <c r="J61" s="483">
        <v>95</v>
      </c>
      <c r="K61" s="152">
        <v>76</v>
      </c>
      <c r="L61" s="152">
        <v>84</v>
      </c>
      <c r="M61" s="153">
        <v>86.666667000000004</v>
      </c>
      <c r="N61" s="483">
        <v>21</v>
      </c>
      <c r="O61" s="154">
        <v>17.600000000000001</v>
      </c>
      <c r="P61" s="154"/>
      <c r="Q61" s="153">
        <v>0</v>
      </c>
      <c r="R61" s="484"/>
      <c r="S61" s="153"/>
      <c r="T61" s="153"/>
      <c r="U61" s="155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</row>
    <row r="62" spans="1:68" s="2" customFormat="1" ht="19.5" customHeight="1" x14ac:dyDescent="0.2">
      <c r="A62" s="89" t="s">
        <v>46</v>
      </c>
      <c r="B62" s="485">
        <v>71.518000000000001</v>
      </c>
      <c r="C62" s="156">
        <v>57.213999999999999</v>
      </c>
      <c r="D62" s="156">
        <v>57.899000000000001</v>
      </c>
      <c r="E62" s="179">
        <v>54.830351999999998</v>
      </c>
      <c r="F62" s="486">
        <v>611</v>
      </c>
      <c r="G62" s="158">
        <v>488.8</v>
      </c>
      <c r="H62" s="160">
        <v>1208</v>
      </c>
      <c r="I62" s="180">
        <v>1174</v>
      </c>
      <c r="J62" s="486">
        <v>21</v>
      </c>
      <c r="K62" s="158">
        <v>16.8</v>
      </c>
      <c r="L62" s="158">
        <v>27</v>
      </c>
      <c r="M62" s="180">
        <v>30.333333</v>
      </c>
      <c r="N62" s="486">
        <v>10</v>
      </c>
      <c r="O62" s="160">
        <v>8</v>
      </c>
      <c r="P62" s="160">
        <v>4</v>
      </c>
      <c r="Q62" s="180">
        <v>4</v>
      </c>
      <c r="R62" s="487"/>
      <c r="S62" s="180"/>
      <c r="T62" s="180"/>
      <c r="U62" s="18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18"/>
      <c r="BJ62" s="18"/>
      <c r="BK62" s="18"/>
      <c r="BL62" s="18"/>
      <c r="BM62" s="18"/>
      <c r="BN62" s="18"/>
      <c r="BO62" s="18"/>
      <c r="BP62" s="18"/>
    </row>
    <row r="63" spans="1:68" s="18" customFormat="1" ht="19.5" customHeight="1" x14ac:dyDescent="0.2">
      <c r="A63" s="19" t="s">
        <v>47</v>
      </c>
      <c r="B63" s="482">
        <v>106.512</v>
      </c>
      <c r="C63" s="150">
        <v>85.21</v>
      </c>
      <c r="D63" s="150">
        <v>75.778000000000006</v>
      </c>
      <c r="E63" s="151">
        <v>72.356256999999999</v>
      </c>
      <c r="F63" s="483">
        <v>4076</v>
      </c>
      <c r="G63" s="152">
        <v>3260.8</v>
      </c>
      <c r="H63" s="154">
        <v>4282</v>
      </c>
      <c r="I63" s="153">
        <v>4207.75</v>
      </c>
      <c r="J63" s="483">
        <v>150</v>
      </c>
      <c r="K63" s="152">
        <v>120</v>
      </c>
      <c r="L63" s="152">
        <v>118</v>
      </c>
      <c r="M63" s="153">
        <v>105</v>
      </c>
      <c r="N63" s="483">
        <v>30</v>
      </c>
      <c r="O63" s="154">
        <v>25.6</v>
      </c>
      <c r="P63" s="154">
        <v>16</v>
      </c>
      <c r="Q63" s="153">
        <v>18</v>
      </c>
      <c r="R63" s="484"/>
      <c r="S63" s="153"/>
      <c r="T63" s="153"/>
      <c r="U63" s="155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</row>
    <row r="64" spans="1:68" s="2" customFormat="1" ht="19.5" customHeight="1" x14ac:dyDescent="0.2">
      <c r="A64" s="89" t="s">
        <v>48</v>
      </c>
      <c r="B64" s="485">
        <v>71.614999999999995</v>
      </c>
      <c r="C64" s="156">
        <v>57.292000000000002</v>
      </c>
      <c r="D64" s="156">
        <v>41.405000000000001</v>
      </c>
      <c r="E64" s="179">
        <v>38.095238999999999</v>
      </c>
      <c r="F64" s="486">
        <v>3251</v>
      </c>
      <c r="G64" s="158">
        <v>2600.8000000000002</v>
      </c>
      <c r="H64" s="160">
        <v>3376</v>
      </c>
      <c r="I64" s="180">
        <v>3091.0001560000001</v>
      </c>
      <c r="J64" s="486">
        <v>30</v>
      </c>
      <c r="K64" s="158">
        <v>64</v>
      </c>
      <c r="L64" s="158">
        <v>121</v>
      </c>
      <c r="M64" s="180">
        <v>109</v>
      </c>
      <c r="N64" s="486"/>
      <c r="O64" s="160"/>
      <c r="P64" s="160"/>
      <c r="Q64" s="180"/>
      <c r="R64" s="487"/>
      <c r="S64" s="180"/>
      <c r="T64" s="180"/>
      <c r="U64" s="18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18"/>
      <c r="BJ64" s="18"/>
      <c r="BK64" s="18"/>
      <c r="BL64" s="18"/>
      <c r="BM64" s="18"/>
      <c r="BN64" s="18"/>
      <c r="BO64" s="18"/>
      <c r="BP64" s="18"/>
    </row>
    <row r="65" spans="1:68" s="18" customFormat="1" ht="19.5" customHeight="1" x14ac:dyDescent="0.2">
      <c r="A65" s="17" t="s">
        <v>49</v>
      </c>
      <c r="B65" s="482">
        <v>103.85</v>
      </c>
      <c r="C65" s="150">
        <v>83.08</v>
      </c>
      <c r="D65" s="150">
        <v>78.566999999999993</v>
      </c>
      <c r="E65" s="151">
        <v>74.291070000000005</v>
      </c>
      <c r="F65" s="483">
        <v>3078</v>
      </c>
      <c r="G65" s="152">
        <v>2462.4</v>
      </c>
      <c r="H65" s="154">
        <v>4199</v>
      </c>
      <c r="I65" s="153">
        <v>3903</v>
      </c>
      <c r="J65" s="483">
        <v>82</v>
      </c>
      <c r="K65" s="152">
        <v>65.599999999999994</v>
      </c>
      <c r="L65" s="152">
        <v>86</v>
      </c>
      <c r="M65" s="153">
        <v>20.333333</v>
      </c>
      <c r="N65" s="483">
        <v>66</v>
      </c>
      <c r="O65" s="154">
        <v>53.6</v>
      </c>
      <c r="P65" s="154"/>
      <c r="Q65" s="153"/>
      <c r="R65" s="484"/>
      <c r="S65" s="153"/>
      <c r="T65" s="153"/>
      <c r="U65" s="155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</row>
    <row r="66" spans="1:68" s="2" customFormat="1" ht="19.5" customHeight="1" x14ac:dyDescent="0.2">
      <c r="A66" s="89" t="s">
        <v>50</v>
      </c>
      <c r="B66" s="485">
        <v>49.354999999999997</v>
      </c>
      <c r="C66" s="156">
        <v>39.484000000000002</v>
      </c>
      <c r="D66" s="156">
        <v>48.578000000000003</v>
      </c>
      <c r="E66" s="179">
        <v>45.979052000000003</v>
      </c>
      <c r="F66" s="486">
        <v>2039</v>
      </c>
      <c r="G66" s="158">
        <v>1631.2</v>
      </c>
      <c r="H66" s="160">
        <v>1181.8579999999999</v>
      </c>
      <c r="I66" s="180">
        <v>1722</v>
      </c>
      <c r="J66" s="486">
        <v>77</v>
      </c>
      <c r="K66" s="158">
        <v>61.6</v>
      </c>
      <c r="L66" s="158">
        <v>70</v>
      </c>
      <c r="M66" s="180">
        <v>71.666667000000004</v>
      </c>
      <c r="N66" s="486">
        <v>56</v>
      </c>
      <c r="O66" s="158">
        <v>46.4</v>
      </c>
      <c r="P66" s="160">
        <v>49</v>
      </c>
      <c r="Q66" s="180">
        <v>46</v>
      </c>
      <c r="R66" s="487"/>
      <c r="S66" s="180"/>
      <c r="T66" s="180"/>
      <c r="U66" s="18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18"/>
      <c r="BJ66" s="18"/>
      <c r="BK66" s="18"/>
      <c r="BL66" s="18"/>
      <c r="BM66" s="18"/>
      <c r="BN66" s="18"/>
      <c r="BO66" s="18"/>
      <c r="BP66" s="18"/>
    </row>
    <row r="67" spans="1:68" s="18" customFormat="1" ht="19.5" customHeight="1" x14ac:dyDescent="0.2">
      <c r="A67" s="92" t="s">
        <v>51</v>
      </c>
      <c r="B67" s="482">
        <v>68.396000000000001</v>
      </c>
      <c r="C67" s="150">
        <v>54.716999999999999</v>
      </c>
      <c r="D67" s="150">
        <v>58.8</v>
      </c>
      <c r="E67" s="162">
        <v>55.877844000000003</v>
      </c>
      <c r="F67" s="483">
        <v>1658</v>
      </c>
      <c r="G67" s="152">
        <v>1326.4</v>
      </c>
      <c r="H67" s="154">
        <v>1110.5840000000001</v>
      </c>
      <c r="I67" s="163">
        <v>1495.75</v>
      </c>
      <c r="J67" s="483">
        <v>30</v>
      </c>
      <c r="K67" s="152">
        <v>24</v>
      </c>
      <c r="L67" s="152">
        <v>33</v>
      </c>
      <c r="M67" s="163">
        <v>33.36</v>
      </c>
      <c r="N67" s="483">
        <v>18.38</v>
      </c>
      <c r="O67" s="152">
        <v>14.704000000000001</v>
      </c>
      <c r="P67" s="154">
        <v>16.66</v>
      </c>
      <c r="Q67" s="163">
        <v>15.28</v>
      </c>
      <c r="R67" s="484"/>
      <c r="S67" s="163"/>
      <c r="T67" s="163"/>
      <c r="U67" s="164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</row>
    <row r="68" spans="1:68" s="2" customFormat="1" ht="19.5" customHeight="1" x14ac:dyDescent="0.2">
      <c r="A68" s="93" t="s">
        <v>59</v>
      </c>
      <c r="B68" s="485">
        <v>33.127000000000002</v>
      </c>
      <c r="C68" s="182">
        <v>26.501999999999999</v>
      </c>
      <c r="D68" s="156">
        <v>37.281999999999996</v>
      </c>
      <c r="E68" s="183">
        <v>39.144973</v>
      </c>
      <c r="F68" s="486">
        <v>1320</v>
      </c>
      <c r="G68" s="160">
        <v>1056</v>
      </c>
      <c r="H68" s="160">
        <v>636</v>
      </c>
      <c r="I68" s="184">
        <v>1023.75</v>
      </c>
      <c r="J68" s="486">
        <v>49</v>
      </c>
      <c r="K68" s="160">
        <v>39.200000000000003</v>
      </c>
      <c r="L68" s="158">
        <v>40</v>
      </c>
      <c r="M68" s="184">
        <v>57.666666999999997</v>
      </c>
      <c r="N68" s="486">
        <v>18</v>
      </c>
      <c r="O68" s="160">
        <v>15.2</v>
      </c>
      <c r="P68" s="160">
        <v>19</v>
      </c>
      <c r="Q68" s="184">
        <v>18</v>
      </c>
      <c r="R68" s="487">
        <v>268</v>
      </c>
      <c r="S68" s="176"/>
      <c r="T68" s="160"/>
      <c r="U68" s="185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18"/>
      <c r="BJ68" s="18"/>
      <c r="BK68" s="18"/>
      <c r="BL68" s="18"/>
      <c r="BM68" s="18"/>
      <c r="BN68" s="18"/>
      <c r="BO68" s="18"/>
      <c r="BP68" s="18"/>
    </row>
    <row r="69" spans="1:68" s="18" customFormat="1" ht="19.5" customHeight="1" thickBot="1" x14ac:dyDescent="0.25">
      <c r="A69" s="94" t="s">
        <v>58</v>
      </c>
      <c r="B69" s="497">
        <v>9.5169999999999995</v>
      </c>
      <c r="C69" s="186">
        <v>7.6139999999999999</v>
      </c>
      <c r="D69" s="186">
        <v>8.3360000000000003</v>
      </c>
      <c r="E69" s="187">
        <v>8.3360000000000003</v>
      </c>
      <c r="F69" s="498">
        <v>854</v>
      </c>
      <c r="G69" s="188">
        <v>683.2</v>
      </c>
      <c r="H69" s="188">
        <v>188</v>
      </c>
      <c r="I69" s="189">
        <v>176.5</v>
      </c>
      <c r="J69" s="498">
        <v>8</v>
      </c>
      <c r="K69" s="188">
        <v>6.4</v>
      </c>
      <c r="L69" s="188">
        <v>16</v>
      </c>
      <c r="M69" s="189">
        <v>17</v>
      </c>
      <c r="N69" s="499"/>
      <c r="O69" s="188"/>
      <c r="P69" s="190"/>
      <c r="Q69" s="191"/>
      <c r="R69" s="498"/>
      <c r="S69" s="192"/>
      <c r="T69" s="188"/>
      <c r="U69" s="193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</row>
    <row r="70" spans="1:68" s="18" customFormat="1" ht="19.5" customHeight="1" x14ac:dyDescent="0.2">
      <c r="A70" s="117" t="s">
        <v>186</v>
      </c>
      <c r="B70" s="500"/>
      <c r="C70" s="194"/>
      <c r="D70" s="194"/>
      <c r="E70" s="195"/>
      <c r="F70" s="492">
        <v>1576</v>
      </c>
      <c r="G70" s="196">
        <v>1103.2</v>
      </c>
      <c r="H70" s="196">
        <v>1059</v>
      </c>
      <c r="I70" s="197">
        <v>1551</v>
      </c>
      <c r="J70" s="501">
        <v>43</v>
      </c>
      <c r="K70" s="196">
        <v>30.1</v>
      </c>
      <c r="L70" s="196">
        <v>28</v>
      </c>
      <c r="M70" s="197">
        <v>22.666667</v>
      </c>
      <c r="N70" s="493"/>
      <c r="O70" s="196"/>
      <c r="P70" s="198"/>
      <c r="Q70" s="199"/>
      <c r="R70" s="493">
        <v>519</v>
      </c>
      <c r="S70" s="174">
        <v>415.2</v>
      </c>
      <c r="T70" s="198"/>
      <c r="U70" s="200">
        <v>338</v>
      </c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</row>
    <row r="71" spans="1:68" s="18" customFormat="1" ht="30" customHeight="1" x14ac:dyDescent="0.2">
      <c r="A71" s="89" t="s">
        <v>60</v>
      </c>
      <c r="B71" s="502">
        <v>13.808999999999999</v>
      </c>
      <c r="C71" s="182">
        <v>10.804</v>
      </c>
      <c r="D71" s="182">
        <v>10.849</v>
      </c>
      <c r="E71" s="157">
        <v>11.112969</v>
      </c>
      <c r="F71" s="486">
        <v>450</v>
      </c>
      <c r="G71" s="160">
        <v>315</v>
      </c>
      <c r="H71" s="160">
        <v>930</v>
      </c>
      <c r="I71" s="159">
        <v>1188.8</v>
      </c>
      <c r="J71" s="503">
        <v>20</v>
      </c>
      <c r="K71" s="160">
        <v>14</v>
      </c>
      <c r="L71" s="160">
        <v>33</v>
      </c>
      <c r="M71" s="159">
        <v>48.666666999999997</v>
      </c>
      <c r="N71" s="486">
        <v>26</v>
      </c>
      <c r="O71" s="160"/>
      <c r="P71" s="160">
        <v>0.35</v>
      </c>
      <c r="Q71" s="160">
        <v>0</v>
      </c>
      <c r="R71" s="486">
        <v>486</v>
      </c>
      <c r="S71" s="201"/>
      <c r="T71" s="160"/>
      <c r="U71" s="202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</row>
    <row r="72" spans="1:68" s="2" customFormat="1" ht="30" customHeight="1" x14ac:dyDescent="0.2">
      <c r="A72" s="19" t="s">
        <v>61</v>
      </c>
      <c r="B72" s="504"/>
      <c r="C72" s="178"/>
      <c r="D72" s="178"/>
      <c r="E72" s="151"/>
      <c r="F72" s="483">
        <v>15197</v>
      </c>
      <c r="G72" s="154">
        <v>10637.9</v>
      </c>
      <c r="H72" s="154">
        <v>11061</v>
      </c>
      <c r="I72" s="153">
        <v>1883.25</v>
      </c>
      <c r="J72" s="505">
        <v>48</v>
      </c>
      <c r="K72" s="154">
        <v>33.6</v>
      </c>
      <c r="L72" s="154">
        <v>28</v>
      </c>
      <c r="M72" s="153">
        <v>35.333333000000003</v>
      </c>
      <c r="N72" s="484"/>
      <c r="O72" s="154"/>
      <c r="P72" s="154"/>
      <c r="Q72" s="153"/>
      <c r="R72" s="484"/>
      <c r="S72" s="177"/>
      <c r="T72" s="154"/>
      <c r="U72" s="155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18"/>
      <c r="BJ72" s="18"/>
      <c r="BK72" s="18"/>
      <c r="BL72" s="18"/>
      <c r="BM72" s="18"/>
      <c r="BN72" s="18"/>
      <c r="BO72" s="18"/>
      <c r="BP72" s="18"/>
    </row>
    <row r="73" spans="1:68" s="18" customFormat="1" ht="30" customHeight="1" x14ac:dyDescent="0.2">
      <c r="A73" s="89" t="s">
        <v>62</v>
      </c>
      <c r="B73" s="502">
        <v>17.096</v>
      </c>
      <c r="C73" s="182">
        <v>13.581</v>
      </c>
      <c r="D73" s="182">
        <v>10.983000000000001</v>
      </c>
      <c r="E73" s="157">
        <v>0</v>
      </c>
      <c r="F73" s="486">
        <v>2011</v>
      </c>
      <c r="G73" s="160">
        <v>1407.7</v>
      </c>
      <c r="H73" s="160">
        <v>2026</v>
      </c>
      <c r="I73" s="159">
        <v>2701.75</v>
      </c>
      <c r="J73" s="503">
        <v>34</v>
      </c>
      <c r="K73" s="160">
        <v>23.8</v>
      </c>
      <c r="L73" s="160">
        <v>31</v>
      </c>
      <c r="M73" s="159">
        <v>44.666666999999997</v>
      </c>
      <c r="N73" s="486"/>
      <c r="O73" s="160"/>
      <c r="P73" s="160"/>
      <c r="Q73" s="160"/>
      <c r="R73" s="487"/>
      <c r="S73" s="176"/>
      <c r="T73" s="160"/>
      <c r="U73" s="16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</row>
    <row r="74" spans="1:68" s="18" customFormat="1" ht="30" customHeight="1" x14ac:dyDescent="0.2">
      <c r="A74" s="19" t="s">
        <v>234</v>
      </c>
      <c r="B74" s="504">
        <v>15.973000000000001</v>
      </c>
      <c r="C74" s="178">
        <v>12.612</v>
      </c>
      <c r="D74" s="178">
        <v>11.298999999999999</v>
      </c>
      <c r="E74" s="151">
        <v>11.308813000000001</v>
      </c>
      <c r="F74" s="483">
        <v>3251</v>
      </c>
      <c r="G74" s="154">
        <v>2275.6999999999998</v>
      </c>
      <c r="H74" s="154">
        <v>864</v>
      </c>
      <c r="I74" s="153">
        <v>5350.2830000000004</v>
      </c>
      <c r="J74" s="505">
        <v>62</v>
      </c>
      <c r="K74" s="154">
        <v>43.4</v>
      </c>
      <c r="L74" s="154">
        <v>31</v>
      </c>
      <c r="M74" s="153">
        <v>46.666666999999997</v>
      </c>
      <c r="N74" s="483"/>
      <c r="O74" s="154">
        <v>62</v>
      </c>
      <c r="P74" s="154">
        <v>44</v>
      </c>
      <c r="Q74" s="154">
        <v>42.25</v>
      </c>
      <c r="R74" s="484"/>
      <c r="S74" s="177"/>
      <c r="T74" s="154"/>
      <c r="U74" s="155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</row>
    <row r="75" spans="1:68" s="2" customFormat="1" ht="30" customHeight="1" x14ac:dyDescent="0.2">
      <c r="A75" s="89" t="s">
        <v>63</v>
      </c>
      <c r="B75" s="502">
        <v>19.274999999999999</v>
      </c>
      <c r="C75" s="182">
        <v>15.173</v>
      </c>
      <c r="D75" s="182">
        <v>15.795</v>
      </c>
      <c r="E75" s="157">
        <v>14.616673</v>
      </c>
      <c r="F75" s="486">
        <v>270</v>
      </c>
      <c r="G75" s="160">
        <v>189</v>
      </c>
      <c r="H75" s="160">
        <v>301</v>
      </c>
      <c r="I75" s="159">
        <v>481.75</v>
      </c>
      <c r="J75" s="503">
        <v>14</v>
      </c>
      <c r="K75" s="160">
        <v>9.8000000000000007</v>
      </c>
      <c r="L75" s="160">
        <v>105</v>
      </c>
      <c r="M75" s="159">
        <v>110.2</v>
      </c>
      <c r="N75" s="486"/>
      <c r="O75" s="160">
        <v>10.68</v>
      </c>
      <c r="P75" s="160"/>
      <c r="Q75" s="160">
        <v>9</v>
      </c>
      <c r="R75" s="486">
        <v>196</v>
      </c>
      <c r="S75" s="201"/>
      <c r="T75" s="160"/>
      <c r="U75" s="202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18"/>
      <c r="BJ75" s="18"/>
      <c r="BK75" s="18"/>
      <c r="BL75" s="18"/>
      <c r="BM75" s="18"/>
      <c r="BN75" s="18"/>
      <c r="BO75" s="18"/>
      <c r="BP75" s="18"/>
    </row>
    <row r="76" spans="1:68" s="18" customFormat="1" ht="30" customHeight="1" x14ac:dyDescent="0.2">
      <c r="A76" s="19" t="s">
        <v>64</v>
      </c>
      <c r="B76" s="504">
        <v>39.915999999999997</v>
      </c>
      <c r="C76" s="178">
        <v>31.709</v>
      </c>
      <c r="D76" s="178">
        <v>37.624000000000002</v>
      </c>
      <c r="E76" s="151">
        <v>36.493909000000002</v>
      </c>
      <c r="F76" s="483">
        <v>5385</v>
      </c>
      <c r="G76" s="154">
        <v>3769.5</v>
      </c>
      <c r="H76" s="154">
        <v>3001</v>
      </c>
      <c r="I76" s="153">
        <v>6034</v>
      </c>
      <c r="J76" s="505">
        <v>117</v>
      </c>
      <c r="K76" s="154">
        <v>81.900000000000006</v>
      </c>
      <c r="L76" s="154">
        <v>110</v>
      </c>
      <c r="M76" s="153">
        <v>151.66666699999999</v>
      </c>
      <c r="N76" s="483">
        <v>17</v>
      </c>
      <c r="O76" s="154"/>
      <c r="P76" s="154"/>
      <c r="Q76" s="153"/>
      <c r="R76" s="484"/>
      <c r="S76" s="177"/>
      <c r="T76" s="177"/>
      <c r="U76" s="155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</row>
    <row r="77" spans="1:68" s="2" customFormat="1" ht="30" customHeight="1" x14ac:dyDescent="0.2">
      <c r="A77" s="89" t="s">
        <v>65</v>
      </c>
      <c r="B77" s="502">
        <v>42.954999999999998</v>
      </c>
      <c r="C77" s="182">
        <v>33.985999999999997</v>
      </c>
      <c r="D77" s="182">
        <v>34.142000000000003</v>
      </c>
      <c r="E77" s="157">
        <v>34.090499999999999</v>
      </c>
      <c r="F77" s="486">
        <v>4678</v>
      </c>
      <c r="G77" s="160">
        <v>3274.6</v>
      </c>
      <c r="H77" s="160">
        <v>2570</v>
      </c>
      <c r="I77" s="159">
        <v>5190</v>
      </c>
      <c r="J77" s="503">
        <v>144</v>
      </c>
      <c r="K77" s="160">
        <v>86.4</v>
      </c>
      <c r="L77" s="160">
        <v>117</v>
      </c>
      <c r="M77" s="159">
        <v>175.66666699999999</v>
      </c>
      <c r="N77" s="487"/>
      <c r="O77" s="160"/>
      <c r="P77" s="160"/>
      <c r="Q77" s="159"/>
      <c r="R77" s="487"/>
      <c r="S77" s="176"/>
      <c r="T77" s="176"/>
      <c r="U77" s="16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18"/>
      <c r="BJ77" s="18"/>
      <c r="BK77" s="18"/>
      <c r="BL77" s="18"/>
      <c r="BM77" s="18"/>
      <c r="BN77" s="18"/>
      <c r="BO77" s="18"/>
      <c r="BP77" s="18"/>
    </row>
    <row r="78" spans="1:68" s="18" customFormat="1" ht="30" customHeight="1" x14ac:dyDescent="0.2">
      <c r="A78" s="19" t="s">
        <v>66</v>
      </c>
      <c r="B78" s="504">
        <v>15.647</v>
      </c>
      <c r="C78" s="178">
        <v>12.13</v>
      </c>
      <c r="D78" s="178">
        <v>16.597000000000001</v>
      </c>
      <c r="E78" s="151">
        <v>17.738</v>
      </c>
      <c r="F78" s="483">
        <v>2894</v>
      </c>
      <c r="G78" s="154">
        <v>2025.8</v>
      </c>
      <c r="H78" s="154">
        <v>1193</v>
      </c>
      <c r="I78" s="153">
        <v>2934.75</v>
      </c>
      <c r="J78" s="505">
        <v>66</v>
      </c>
      <c r="K78" s="154">
        <v>46.2</v>
      </c>
      <c r="L78" s="154">
        <v>36</v>
      </c>
      <c r="M78" s="153">
        <v>53.666666999999997</v>
      </c>
      <c r="N78" s="484"/>
      <c r="O78" s="154"/>
      <c r="P78" s="154"/>
      <c r="Q78" s="153"/>
      <c r="R78" s="484"/>
      <c r="S78" s="177"/>
      <c r="T78" s="177"/>
      <c r="U78" s="155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</row>
    <row r="79" spans="1:68" s="2" customFormat="1" ht="30" customHeight="1" x14ac:dyDescent="0.2">
      <c r="A79" s="89" t="s">
        <v>67</v>
      </c>
      <c r="B79" s="502">
        <v>30.64</v>
      </c>
      <c r="C79" s="182">
        <v>24.291</v>
      </c>
      <c r="D79" s="182">
        <v>24.393000000000001</v>
      </c>
      <c r="E79" s="157">
        <v>23.73</v>
      </c>
      <c r="F79" s="486">
        <v>4911</v>
      </c>
      <c r="G79" s="160">
        <v>3437.7</v>
      </c>
      <c r="H79" s="160">
        <v>1263</v>
      </c>
      <c r="I79" s="159">
        <v>5626.5</v>
      </c>
      <c r="J79" s="503">
        <v>97</v>
      </c>
      <c r="K79" s="160">
        <v>67.900000000000006</v>
      </c>
      <c r="L79" s="160">
        <v>73</v>
      </c>
      <c r="M79" s="159">
        <v>104.333333</v>
      </c>
      <c r="N79" s="486">
        <v>19</v>
      </c>
      <c r="O79" s="160"/>
      <c r="P79" s="160"/>
      <c r="Q79" s="159"/>
      <c r="R79" s="487"/>
      <c r="S79" s="176"/>
      <c r="T79" s="176"/>
      <c r="U79" s="16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18"/>
      <c r="BJ79" s="18"/>
      <c r="BK79" s="18"/>
      <c r="BL79" s="18"/>
      <c r="BM79" s="18"/>
      <c r="BN79" s="18"/>
      <c r="BO79" s="18"/>
      <c r="BP79" s="18"/>
    </row>
    <row r="80" spans="1:68" s="18" customFormat="1" ht="30" customHeight="1" x14ac:dyDescent="0.2">
      <c r="A80" s="19" t="s">
        <v>68</v>
      </c>
      <c r="B80" s="504">
        <v>31.24</v>
      </c>
      <c r="C80" s="178">
        <v>24.766999999999999</v>
      </c>
      <c r="D80" s="178">
        <v>29.722999999999999</v>
      </c>
      <c r="E80" s="151">
        <v>29.290659000000002</v>
      </c>
      <c r="F80" s="483">
        <v>7057</v>
      </c>
      <c r="G80" s="154">
        <v>4939.8999999999996</v>
      </c>
      <c r="H80" s="154">
        <v>3378</v>
      </c>
      <c r="I80" s="153">
        <v>7438.25</v>
      </c>
      <c r="J80" s="505">
        <v>75</v>
      </c>
      <c r="K80" s="154">
        <v>52.5</v>
      </c>
      <c r="L80" s="154">
        <v>92</v>
      </c>
      <c r="M80" s="153">
        <v>133</v>
      </c>
      <c r="N80" s="483">
        <v>18</v>
      </c>
      <c r="O80" s="154"/>
      <c r="P80" s="154"/>
      <c r="Q80" s="153"/>
      <c r="R80" s="484"/>
      <c r="S80" s="177"/>
      <c r="T80" s="177"/>
      <c r="U80" s="155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</row>
    <row r="81" spans="1:68" s="2" customFormat="1" ht="30" customHeight="1" x14ac:dyDescent="0.2">
      <c r="A81" s="89" t="s">
        <v>140</v>
      </c>
      <c r="B81" s="502">
        <v>28.087</v>
      </c>
      <c r="C81" s="182">
        <v>27.861999999999998</v>
      </c>
      <c r="D81" s="182">
        <v>23.058</v>
      </c>
      <c r="E81" s="157">
        <v>22.569855</v>
      </c>
      <c r="F81" s="486">
        <v>2961</v>
      </c>
      <c r="G81" s="160">
        <v>2072.6999999999998</v>
      </c>
      <c r="H81" s="160">
        <v>1043</v>
      </c>
      <c r="I81" s="159">
        <v>3822.25</v>
      </c>
      <c r="J81" s="503">
        <v>108</v>
      </c>
      <c r="K81" s="160">
        <v>75.599999999999994</v>
      </c>
      <c r="L81" s="160">
        <v>79</v>
      </c>
      <c r="M81" s="159">
        <v>110.666667</v>
      </c>
      <c r="N81" s="486"/>
      <c r="O81" s="160"/>
      <c r="P81" s="160"/>
      <c r="Q81" s="159"/>
      <c r="R81" s="487"/>
      <c r="S81" s="176"/>
      <c r="T81" s="176"/>
      <c r="U81" s="16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18"/>
      <c r="BJ81" s="18"/>
      <c r="BK81" s="18"/>
      <c r="BL81" s="18"/>
      <c r="BM81" s="18"/>
      <c r="BN81" s="18"/>
      <c r="BO81" s="18"/>
      <c r="BP81" s="18"/>
    </row>
    <row r="82" spans="1:68" s="18" customFormat="1" ht="30" customHeight="1" x14ac:dyDescent="0.2">
      <c r="A82" s="19" t="s">
        <v>69</v>
      </c>
      <c r="B82" s="504">
        <v>35.395000000000003</v>
      </c>
      <c r="C82" s="178">
        <v>28.061</v>
      </c>
      <c r="D82" s="178">
        <v>32.057000000000002</v>
      </c>
      <c r="E82" s="151">
        <v>31.860520000000001</v>
      </c>
      <c r="F82" s="483">
        <v>3673</v>
      </c>
      <c r="G82" s="154">
        <v>2571.1</v>
      </c>
      <c r="H82" s="154">
        <v>1575</v>
      </c>
      <c r="I82" s="153">
        <v>5561.5</v>
      </c>
      <c r="J82" s="505">
        <v>48</v>
      </c>
      <c r="K82" s="154">
        <v>33.6</v>
      </c>
      <c r="L82" s="154">
        <v>69</v>
      </c>
      <c r="M82" s="153">
        <v>101.333333</v>
      </c>
      <c r="N82" s="483">
        <v>78</v>
      </c>
      <c r="O82" s="154"/>
      <c r="P82" s="154"/>
      <c r="Q82" s="153"/>
      <c r="R82" s="484"/>
      <c r="S82" s="177"/>
      <c r="T82" s="177"/>
      <c r="U82" s="155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</row>
    <row r="83" spans="1:68" s="2" customFormat="1" ht="30" customHeight="1" x14ac:dyDescent="0.2">
      <c r="A83" s="89" t="s">
        <v>71</v>
      </c>
      <c r="B83" s="502">
        <v>29.52</v>
      </c>
      <c r="C83" s="182">
        <v>23.474</v>
      </c>
      <c r="D83" s="182">
        <v>21.431000000000001</v>
      </c>
      <c r="E83" s="157">
        <v>21.065200999999998</v>
      </c>
      <c r="F83" s="486">
        <v>817</v>
      </c>
      <c r="G83" s="160">
        <v>571.9</v>
      </c>
      <c r="H83" s="160">
        <v>2077</v>
      </c>
      <c r="I83" s="159">
        <v>2675.25</v>
      </c>
      <c r="J83" s="503">
        <v>127</v>
      </c>
      <c r="K83" s="160">
        <v>88.9</v>
      </c>
      <c r="L83" s="160">
        <v>73</v>
      </c>
      <c r="M83" s="159">
        <v>105.333333</v>
      </c>
      <c r="N83" s="487"/>
      <c r="O83" s="160"/>
      <c r="P83" s="160"/>
      <c r="Q83" s="159"/>
      <c r="R83" s="486">
        <v>686</v>
      </c>
      <c r="S83" s="201"/>
      <c r="T83" s="160"/>
      <c r="U83" s="202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18"/>
      <c r="BJ83" s="18"/>
      <c r="BK83" s="18"/>
      <c r="BL83" s="18"/>
      <c r="BM83" s="18"/>
      <c r="BN83" s="18"/>
      <c r="BO83" s="18"/>
      <c r="BP83" s="18"/>
    </row>
    <row r="84" spans="1:68" s="18" customFormat="1" ht="30" customHeight="1" x14ac:dyDescent="0.2">
      <c r="A84" s="19" t="s">
        <v>70</v>
      </c>
      <c r="B84" s="504">
        <v>17.050999999999998</v>
      </c>
      <c r="C84" s="178">
        <v>13.477</v>
      </c>
      <c r="D84" s="151">
        <v>15.41</v>
      </c>
      <c r="E84" s="673">
        <v>15.046573</v>
      </c>
      <c r="F84" s="483">
        <v>2230</v>
      </c>
      <c r="G84" s="154">
        <v>1561</v>
      </c>
      <c r="H84" s="154">
        <v>1296</v>
      </c>
      <c r="I84" s="153">
        <v>2907</v>
      </c>
      <c r="J84" s="505">
        <v>19</v>
      </c>
      <c r="K84" s="154">
        <v>13.3</v>
      </c>
      <c r="L84" s="154">
        <v>26</v>
      </c>
      <c r="M84" s="153">
        <v>54.666666999999997</v>
      </c>
      <c r="N84" s="483">
        <v>40.5</v>
      </c>
      <c r="O84" s="154">
        <v>35.200000000000003</v>
      </c>
      <c r="P84" s="154">
        <v>26</v>
      </c>
      <c r="Q84" s="154">
        <v>26</v>
      </c>
      <c r="R84" s="484"/>
      <c r="S84" s="177"/>
      <c r="T84" s="153"/>
      <c r="U84" s="155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</row>
    <row r="85" spans="1:68" s="2" customFormat="1" ht="30" customHeight="1" x14ac:dyDescent="0.2">
      <c r="A85" s="89" t="s">
        <v>72</v>
      </c>
      <c r="B85" s="502">
        <v>26.885999999999999</v>
      </c>
      <c r="C85" s="182">
        <v>21.358000000000001</v>
      </c>
      <c r="D85" s="182">
        <v>19.126999999999999</v>
      </c>
      <c r="E85" s="179">
        <v>18.72</v>
      </c>
      <c r="F85" s="486">
        <v>3070</v>
      </c>
      <c r="G85" s="160">
        <v>2149</v>
      </c>
      <c r="H85" s="160">
        <v>786</v>
      </c>
      <c r="I85" s="180">
        <v>3070</v>
      </c>
      <c r="J85" s="503">
        <v>61</v>
      </c>
      <c r="K85" s="160">
        <v>42.7</v>
      </c>
      <c r="L85" s="160">
        <v>50</v>
      </c>
      <c r="M85" s="180">
        <v>73.333332999999996</v>
      </c>
      <c r="N85" s="487"/>
      <c r="O85" s="160"/>
      <c r="P85" s="160"/>
      <c r="Q85" s="180"/>
      <c r="R85" s="487"/>
      <c r="S85" s="176"/>
      <c r="T85" s="180"/>
      <c r="U85" s="18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18"/>
      <c r="BJ85" s="18"/>
      <c r="BK85" s="18"/>
      <c r="BL85" s="18"/>
      <c r="BM85" s="18"/>
      <c r="BN85" s="18"/>
      <c r="BO85" s="18"/>
      <c r="BP85" s="18"/>
    </row>
    <row r="86" spans="1:68" s="18" customFormat="1" ht="30" customHeight="1" x14ac:dyDescent="0.2">
      <c r="A86" s="19" t="s">
        <v>73</v>
      </c>
      <c r="B86" s="504">
        <v>20.456</v>
      </c>
      <c r="C86" s="178">
        <v>15.972</v>
      </c>
      <c r="D86" s="178">
        <v>17.027000000000001</v>
      </c>
      <c r="E86" s="151">
        <v>16.957239999999999</v>
      </c>
      <c r="F86" s="483">
        <v>4982</v>
      </c>
      <c r="G86" s="154">
        <v>3487.4</v>
      </c>
      <c r="H86" s="154">
        <v>1814</v>
      </c>
      <c r="I86" s="153">
        <v>7103.9999870000001</v>
      </c>
      <c r="J86" s="505">
        <v>124</v>
      </c>
      <c r="K86" s="154">
        <v>86.8</v>
      </c>
      <c r="L86" s="154">
        <v>141</v>
      </c>
      <c r="M86" s="153">
        <v>208.8</v>
      </c>
      <c r="N86" s="483">
        <v>31.1</v>
      </c>
      <c r="O86" s="154"/>
      <c r="P86" s="154"/>
      <c r="Q86" s="153"/>
      <c r="R86" s="484"/>
      <c r="S86" s="177"/>
      <c r="T86" s="153"/>
      <c r="U86" s="155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</row>
    <row r="87" spans="1:68" s="2" customFormat="1" ht="30" customHeight="1" x14ac:dyDescent="0.2">
      <c r="A87" s="89" t="s">
        <v>74</v>
      </c>
      <c r="B87" s="502">
        <v>27.434000000000001</v>
      </c>
      <c r="C87" s="182">
        <v>21.771000000000001</v>
      </c>
      <c r="D87" s="182">
        <v>22.087</v>
      </c>
      <c r="E87" s="179">
        <v>21.763000000000002</v>
      </c>
      <c r="F87" s="486">
        <v>1403</v>
      </c>
      <c r="G87" s="160">
        <v>982.1</v>
      </c>
      <c r="H87" s="160">
        <v>991</v>
      </c>
      <c r="I87" s="180">
        <v>1660.5</v>
      </c>
      <c r="J87" s="503">
        <v>100</v>
      </c>
      <c r="K87" s="160">
        <v>70</v>
      </c>
      <c r="L87" s="160">
        <v>73</v>
      </c>
      <c r="M87" s="180">
        <v>106</v>
      </c>
      <c r="N87" s="487"/>
      <c r="O87" s="160"/>
      <c r="P87" s="160"/>
      <c r="Q87" s="180"/>
      <c r="R87" s="487"/>
      <c r="S87" s="176"/>
      <c r="T87" s="180"/>
      <c r="U87" s="18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18"/>
      <c r="BJ87" s="18"/>
      <c r="BK87" s="18"/>
      <c r="BL87" s="18"/>
      <c r="BM87" s="18"/>
      <c r="BN87" s="18"/>
      <c r="BO87" s="18"/>
      <c r="BP87" s="18"/>
    </row>
    <row r="88" spans="1:68" s="18" customFormat="1" ht="30" customHeight="1" x14ac:dyDescent="0.2">
      <c r="A88" s="19" t="s">
        <v>75</v>
      </c>
      <c r="B88" s="504">
        <v>18.748999999999999</v>
      </c>
      <c r="C88" s="178">
        <v>14.864000000000001</v>
      </c>
      <c r="D88" s="178">
        <v>14.577999999999999</v>
      </c>
      <c r="E88" s="151">
        <v>14.712203000000001</v>
      </c>
      <c r="F88" s="483">
        <v>1598</v>
      </c>
      <c r="G88" s="154">
        <v>1118.5999999999999</v>
      </c>
      <c r="H88" s="154">
        <v>1308</v>
      </c>
      <c r="I88" s="153">
        <v>1858.5</v>
      </c>
      <c r="J88" s="505">
        <v>58</v>
      </c>
      <c r="K88" s="154">
        <v>40.6</v>
      </c>
      <c r="L88" s="154">
        <v>37</v>
      </c>
      <c r="M88" s="153">
        <v>74.333332999999996</v>
      </c>
      <c r="N88" s="483"/>
      <c r="O88" s="154"/>
      <c r="P88" s="154"/>
      <c r="Q88" s="153"/>
      <c r="R88" s="484"/>
      <c r="S88" s="177"/>
      <c r="T88" s="153"/>
      <c r="U88" s="155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</row>
    <row r="89" spans="1:68" s="2" customFormat="1" ht="30" customHeight="1" x14ac:dyDescent="0.2">
      <c r="A89" s="89" t="s">
        <v>76</v>
      </c>
      <c r="B89" s="502">
        <v>57.14</v>
      </c>
      <c r="C89" s="182">
        <v>45.345999999999997</v>
      </c>
      <c r="D89" s="182">
        <v>32.825000000000003</v>
      </c>
      <c r="E89" s="179">
        <v>30.186333000000001</v>
      </c>
      <c r="F89" s="486">
        <v>2144</v>
      </c>
      <c r="G89" s="160">
        <v>1500.8</v>
      </c>
      <c r="H89" s="160">
        <v>380</v>
      </c>
      <c r="I89" s="180">
        <v>367.2</v>
      </c>
      <c r="J89" s="503">
        <v>146.042</v>
      </c>
      <c r="K89" s="160">
        <v>102.229</v>
      </c>
      <c r="L89" s="160">
        <v>0</v>
      </c>
      <c r="M89" s="180">
        <v>0</v>
      </c>
      <c r="N89" s="487"/>
      <c r="O89" s="160"/>
      <c r="P89" s="160"/>
      <c r="Q89" s="180"/>
      <c r="R89" s="486"/>
      <c r="S89" s="201"/>
      <c r="T89" s="160"/>
      <c r="U89" s="18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18"/>
      <c r="BJ89" s="18"/>
      <c r="BK89" s="18"/>
      <c r="BL89" s="18"/>
      <c r="BM89" s="18"/>
      <c r="BN89" s="18"/>
      <c r="BO89" s="18"/>
      <c r="BP89" s="18"/>
    </row>
    <row r="90" spans="1:68" s="18" customFormat="1" ht="30" customHeight="1" x14ac:dyDescent="0.2">
      <c r="A90" s="19" t="s">
        <v>77</v>
      </c>
      <c r="B90" s="504">
        <v>26.893000000000001</v>
      </c>
      <c r="C90" s="178">
        <v>21.341999999999999</v>
      </c>
      <c r="D90" s="178">
        <v>24.74</v>
      </c>
      <c r="E90" s="151">
        <v>24.217821000000001</v>
      </c>
      <c r="F90" s="483">
        <v>1600</v>
      </c>
      <c r="G90" s="154">
        <v>1120</v>
      </c>
      <c r="H90" s="154">
        <v>1261</v>
      </c>
      <c r="I90" s="153">
        <v>1540.1428559999999</v>
      </c>
      <c r="J90" s="505">
        <v>121</v>
      </c>
      <c r="K90" s="154">
        <v>84.7</v>
      </c>
      <c r="L90" s="154">
        <v>57</v>
      </c>
      <c r="M90" s="153">
        <v>80.75</v>
      </c>
      <c r="N90" s="484"/>
      <c r="O90" s="154"/>
      <c r="P90" s="154"/>
      <c r="Q90" s="153"/>
      <c r="R90" s="483">
        <v>475</v>
      </c>
      <c r="S90" s="203"/>
      <c r="T90" s="154"/>
      <c r="U90" s="204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</row>
    <row r="91" spans="1:68" s="2" customFormat="1" ht="30" customHeight="1" x14ac:dyDescent="0.2">
      <c r="A91" s="89" t="s">
        <v>78</v>
      </c>
      <c r="B91" s="502">
        <v>35.872</v>
      </c>
      <c r="C91" s="182">
        <v>28.468</v>
      </c>
      <c r="D91" s="182">
        <v>26.762</v>
      </c>
      <c r="E91" s="179">
        <v>28.122</v>
      </c>
      <c r="F91" s="486">
        <v>4724</v>
      </c>
      <c r="G91" s="160">
        <v>3306.8</v>
      </c>
      <c r="H91" s="160">
        <v>1099.96</v>
      </c>
      <c r="I91" s="180">
        <v>5557.5</v>
      </c>
      <c r="J91" s="503">
        <v>169</v>
      </c>
      <c r="K91" s="160">
        <v>118.3</v>
      </c>
      <c r="L91" s="160">
        <v>85</v>
      </c>
      <c r="M91" s="180">
        <v>123</v>
      </c>
      <c r="N91" s="486"/>
      <c r="O91" s="160"/>
      <c r="P91" s="160"/>
      <c r="Q91" s="180"/>
      <c r="R91" s="487"/>
      <c r="S91" s="180"/>
      <c r="T91" s="180"/>
      <c r="U91" s="18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18"/>
      <c r="BJ91" s="18"/>
      <c r="BK91" s="18"/>
      <c r="BL91" s="18"/>
      <c r="BM91" s="18"/>
      <c r="BN91" s="18"/>
      <c r="BO91" s="18"/>
      <c r="BP91" s="18"/>
    </row>
    <row r="92" spans="1:68" s="18" customFormat="1" ht="30" customHeight="1" x14ac:dyDescent="0.2">
      <c r="A92" s="19" t="s">
        <v>79</v>
      </c>
      <c r="B92" s="504">
        <v>9.3520000000000003</v>
      </c>
      <c r="C92" s="178">
        <v>9.24</v>
      </c>
      <c r="D92" s="178">
        <v>11.342000000000001</v>
      </c>
      <c r="E92" s="151">
        <v>0</v>
      </c>
      <c r="F92" s="483">
        <v>3044</v>
      </c>
      <c r="G92" s="154">
        <v>2130.8000000000002</v>
      </c>
      <c r="H92" s="154">
        <v>1333</v>
      </c>
      <c r="I92" s="153">
        <v>3354.625</v>
      </c>
      <c r="J92" s="505">
        <v>38</v>
      </c>
      <c r="K92" s="154">
        <v>26.6</v>
      </c>
      <c r="L92" s="154">
        <v>32</v>
      </c>
      <c r="M92" s="153">
        <v>41.333333000000003</v>
      </c>
      <c r="N92" s="483"/>
      <c r="O92" s="154"/>
      <c r="P92" s="154"/>
      <c r="Q92" s="153"/>
      <c r="R92" s="484"/>
      <c r="S92" s="153"/>
      <c r="T92" s="153"/>
      <c r="U92" s="155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</row>
    <row r="93" spans="1:68" s="2" customFormat="1" ht="30" customHeight="1" x14ac:dyDescent="0.2">
      <c r="A93" s="89" t="s">
        <v>80</v>
      </c>
      <c r="B93" s="502">
        <v>8.7560000000000002</v>
      </c>
      <c r="C93" s="182">
        <v>8.4149999999999991</v>
      </c>
      <c r="D93" s="182">
        <v>13.894</v>
      </c>
      <c r="E93" s="179">
        <v>0</v>
      </c>
      <c r="F93" s="486">
        <v>1449</v>
      </c>
      <c r="G93" s="160">
        <v>1014.3</v>
      </c>
      <c r="H93" s="160">
        <v>581</v>
      </c>
      <c r="I93" s="180">
        <v>1491.6</v>
      </c>
      <c r="J93" s="503">
        <v>25</v>
      </c>
      <c r="K93" s="160">
        <v>17.5</v>
      </c>
      <c r="L93" s="160">
        <v>17</v>
      </c>
      <c r="M93" s="180">
        <v>35.666666999999997</v>
      </c>
      <c r="N93" s="487"/>
      <c r="O93" s="160">
        <v>15.2</v>
      </c>
      <c r="P93" s="160">
        <v>12</v>
      </c>
      <c r="Q93" s="160"/>
      <c r="R93" s="487"/>
      <c r="S93" s="180"/>
      <c r="T93" s="180"/>
      <c r="U93" s="18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18"/>
      <c r="BJ93" s="18"/>
      <c r="BK93" s="18"/>
      <c r="BL93" s="18"/>
      <c r="BM93" s="18"/>
      <c r="BN93" s="18"/>
      <c r="BO93" s="18"/>
      <c r="BP93" s="18"/>
    </row>
    <row r="94" spans="1:68" s="18" customFormat="1" ht="27.75" customHeight="1" x14ac:dyDescent="0.2">
      <c r="A94" s="19" t="s">
        <v>81</v>
      </c>
      <c r="B94" s="504">
        <v>30.050999999999998</v>
      </c>
      <c r="C94" s="178">
        <v>23.753</v>
      </c>
      <c r="D94" s="178">
        <v>12.473000000000001</v>
      </c>
      <c r="E94" s="151">
        <v>12.464</v>
      </c>
      <c r="F94" s="483">
        <v>2574</v>
      </c>
      <c r="G94" s="154">
        <v>1801.8</v>
      </c>
      <c r="H94" s="154">
        <v>1928</v>
      </c>
      <c r="I94" s="153">
        <v>2991</v>
      </c>
      <c r="J94" s="505">
        <v>48</v>
      </c>
      <c r="K94" s="154">
        <v>33.6</v>
      </c>
      <c r="L94" s="154">
        <v>49</v>
      </c>
      <c r="M94" s="153">
        <v>71.333332999999996</v>
      </c>
      <c r="N94" s="484"/>
      <c r="O94" s="154"/>
      <c r="P94" s="154"/>
      <c r="Q94" s="153"/>
      <c r="R94" s="484"/>
      <c r="S94" s="153"/>
      <c r="T94" s="153"/>
      <c r="U94" s="155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</row>
    <row r="95" spans="1:68" s="2" customFormat="1" ht="30" customHeight="1" x14ac:dyDescent="0.2">
      <c r="A95" s="89" t="s">
        <v>82</v>
      </c>
      <c r="B95" s="502">
        <v>16.928999999999998</v>
      </c>
      <c r="C95" s="182">
        <v>13.394</v>
      </c>
      <c r="D95" s="182">
        <v>11.243</v>
      </c>
      <c r="E95" s="179">
        <v>10.24</v>
      </c>
      <c r="F95" s="486">
        <v>2662</v>
      </c>
      <c r="G95" s="160">
        <v>1863.4</v>
      </c>
      <c r="H95" s="160">
        <v>924</v>
      </c>
      <c r="I95" s="180">
        <v>2938.25</v>
      </c>
      <c r="J95" s="503">
        <v>36</v>
      </c>
      <c r="K95" s="160">
        <v>25.2</v>
      </c>
      <c r="L95" s="160">
        <v>35</v>
      </c>
      <c r="M95" s="180">
        <v>49.666666999999997</v>
      </c>
      <c r="N95" s="486"/>
      <c r="O95" s="160"/>
      <c r="P95" s="160"/>
      <c r="Q95" s="180"/>
      <c r="R95" s="487"/>
      <c r="S95" s="180"/>
      <c r="T95" s="180"/>
      <c r="U95" s="18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18"/>
      <c r="BJ95" s="18"/>
      <c r="BK95" s="18"/>
      <c r="BL95" s="18"/>
      <c r="BM95" s="18"/>
      <c r="BN95" s="18"/>
      <c r="BO95" s="18"/>
      <c r="BP95" s="18"/>
    </row>
    <row r="96" spans="1:68" s="18" customFormat="1" ht="30" customHeight="1" x14ac:dyDescent="0.2">
      <c r="A96" s="19" t="s">
        <v>83</v>
      </c>
      <c r="B96" s="504">
        <v>45.951999999999998</v>
      </c>
      <c r="C96" s="178">
        <v>36.430999999999997</v>
      </c>
      <c r="D96" s="178">
        <v>37.094000000000001</v>
      </c>
      <c r="E96" s="151">
        <v>36.589444999999998</v>
      </c>
      <c r="F96" s="483">
        <v>3351</v>
      </c>
      <c r="G96" s="154">
        <v>2345.6999999999998</v>
      </c>
      <c r="H96" s="154">
        <v>985.96</v>
      </c>
      <c r="I96" s="153">
        <v>3224</v>
      </c>
      <c r="J96" s="505">
        <v>88</v>
      </c>
      <c r="K96" s="154">
        <v>61.6</v>
      </c>
      <c r="L96" s="154">
        <v>41</v>
      </c>
      <c r="M96" s="153">
        <v>60</v>
      </c>
      <c r="N96" s="484"/>
      <c r="O96" s="154"/>
      <c r="P96" s="154"/>
      <c r="Q96" s="153"/>
      <c r="R96" s="484"/>
      <c r="S96" s="153"/>
      <c r="T96" s="153"/>
      <c r="U96" s="155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</row>
    <row r="97" spans="1:68" s="2" customFormat="1" ht="30" customHeight="1" x14ac:dyDescent="0.2">
      <c r="A97" s="89" t="s">
        <v>84</v>
      </c>
      <c r="B97" s="502">
        <v>18.518999999999998</v>
      </c>
      <c r="C97" s="182">
        <v>14.771000000000001</v>
      </c>
      <c r="D97" s="182">
        <v>16.734999999999999</v>
      </c>
      <c r="E97" s="179">
        <v>17.494028</v>
      </c>
      <c r="F97" s="486">
        <v>2618</v>
      </c>
      <c r="G97" s="160">
        <v>1832.6</v>
      </c>
      <c r="H97" s="160">
        <v>1018</v>
      </c>
      <c r="I97" s="180">
        <v>3277</v>
      </c>
      <c r="J97" s="503">
        <v>51</v>
      </c>
      <c r="K97" s="160">
        <v>35.700000000000003</v>
      </c>
      <c r="L97" s="160">
        <v>36</v>
      </c>
      <c r="M97" s="180">
        <v>61.666666999999997</v>
      </c>
      <c r="N97" s="487"/>
      <c r="O97" s="160"/>
      <c r="P97" s="160"/>
      <c r="Q97" s="180"/>
      <c r="R97" s="487"/>
      <c r="S97" s="180"/>
      <c r="T97" s="180"/>
      <c r="U97" s="18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18"/>
      <c r="BJ97" s="18"/>
      <c r="BK97" s="18"/>
      <c r="BL97" s="18"/>
      <c r="BM97" s="18"/>
      <c r="BN97" s="18"/>
      <c r="BO97" s="18"/>
      <c r="BP97" s="18"/>
    </row>
    <row r="98" spans="1:68" s="18" customFormat="1" ht="30" customHeight="1" x14ac:dyDescent="0.2">
      <c r="A98" s="19" t="s">
        <v>85</v>
      </c>
      <c r="B98" s="504">
        <v>29.448</v>
      </c>
      <c r="C98" s="178">
        <v>23.346</v>
      </c>
      <c r="D98" s="178">
        <v>27.725999999999999</v>
      </c>
      <c r="E98" s="151">
        <v>27.346549</v>
      </c>
      <c r="F98" s="483">
        <v>3069</v>
      </c>
      <c r="G98" s="154">
        <v>2148.3000000000002</v>
      </c>
      <c r="H98" s="154">
        <v>250</v>
      </c>
      <c r="I98" s="153">
        <v>2457</v>
      </c>
      <c r="J98" s="505">
        <v>100.19799999999999</v>
      </c>
      <c r="K98" s="154">
        <v>70.138999999999996</v>
      </c>
      <c r="L98" s="154">
        <v>66</v>
      </c>
      <c r="M98" s="153">
        <v>89.333333999999994</v>
      </c>
      <c r="N98" s="484"/>
      <c r="O98" s="154"/>
      <c r="P98" s="154"/>
      <c r="Q98" s="153"/>
      <c r="R98" s="484"/>
      <c r="S98" s="153"/>
      <c r="T98" s="153"/>
      <c r="U98" s="155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</row>
    <row r="99" spans="1:68" s="2" customFormat="1" ht="30" customHeight="1" x14ac:dyDescent="0.2">
      <c r="A99" s="89" t="s">
        <v>86</v>
      </c>
      <c r="B99" s="502">
        <v>37.603999999999999</v>
      </c>
      <c r="C99" s="182">
        <v>29.872</v>
      </c>
      <c r="D99" s="182">
        <v>27.940999999999999</v>
      </c>
      <c r="E99" s="179">
        <v>27.704799999999999</v>
      </c>
      <c r="F99" s="486">
        <v>2782</v>
      </c>
      <c r="G99" s="160">
        <v>1947.4</v>
      </c>
      <c r="H99" s="160">
        <v>2238</v>
      </c>
      <c r="I99" s="180">
        <v>4245.25</v>
      </c>
      <c r="J99" s="503">
        <v>60</v>
      </c>
      <c r="K99" s="160">
        <v>42</v>
      </c>
      <c r="L99" s="160">
        <v>84</v>
      </c>
      <c r="M99" s="180">
        <v>116</v>
      </c>
      <c r="N99" s="486"/>
      <c r="O99" s="160"/>
      <c r="P99" s="160"/>
      <c r="Q99" s="180"/>
      <c r="R99" s="487"/>
      <c r="S99" s="180"/>
      <c r="T99" s="180"/>
      <c r="U99" s="18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18"/>
      <c r="BJ99" s="18"/>
      <c r="BK99" s="18"/>
      <c r="BL99" s="18"/>
      <c r="BM99" s="18"/>
      <c r="BN99" s="18"/>
      <c r="BO99" s="18"/>
      <c r="BP99" s="18"/>
    </row>
    <row r="100" spans="1:68" s="18" customFormat="1" ht="30" customHeight="1" x14ac:dyDescent="0.2">
      <c r="A100" s="19" t="s">
        <v>87</v>
      </c>
      <c r="B100" s="504">
        <v>19.010999999999999</v>
      </c>
      <c r="C100" s="178">
        <v>14.965999999999999</v>
      </c>
      <c r="D100" s="178">
        <v>13.582000000000001</v>
      </c>
      <c r="E100" s="151">
        <v>14.831621</v>
      </c>
      <c r="F100" s="483">
        <v>1231</v>
      </c>
      <c r="G100" s="154">
        <v>861.7</v>
      </c>
      <c r="H100" s="154">
        <v>748</v>
      </c>
      <c r="I100" s="153">
        <v>2765.75</v>
      </c>
      <c r="J100" s="505">
        <v>33</v>
      </c>
      <c r="K100" s="154">
        <v>23.1</v>
      </c>
      <c r="L100" s="154">
        <v>24</v>
      </c>
      <c r="M100" s="153">
        <v>37.666666999999997</v>
      </c>
      <c r="N100" s="484"/>
      <c r="O100" s="154"/>
      <c r="P100" s="154"/>
      <c r="Q100" s="153"/>
      <c r="R100" s="484"/>
      <c r="S100" s="153"/>
      <c r="T100" s="153"/>
      <c r="U100" s="155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</row>
    <row r="101" spans="1:68" s="2" customFormat="1" ht="30" customHeight="1" x14ac:dyDescent="0.2">
      <c r="A101" s="89" t="s">
        <v>88</v>
      </c>
      <c r="B101" s="502">
        <v>27.222000000000001</v>
      </c>
      <c r="C101" s="182">
        <v>21.603999999999999</v>
      </c>
      <c r="D101" s="182">
        <v>22.882000000000001</v>
      </c>
      <c r="E101" s="179">
        <v>22.514928999999999</v>
      </c>
      <c r="F101" s="486">
        <v>1573</v>
      </c>
      <c r="G101" s="160">
        <v>1101.0999999999999</v>
      </c>
      <c r="H101" s="160">
        <v>1427</v>
      </c>
      <c r="I101" s="180">
        <v>1941.25</v>
      </c>
      <c r="J101" s="503">
        <v>57</v>
      </c>
      <c r="K101" s="160">
        <v>39.9</v>
      </c>
      <c r="L101" s="160">
        <v>44</v>
      </c>
      <c r="M101" s="180">
        <v>65.333332999999996</v>
      </c>
      <c r="N101" s="487"/>
      <c r="O101" s="160"/>
      <c r="P101" s="160"/>
      <c r="Q101" s="180"/>
      <c r="R101" s="487">
        <v>159</v>
      </c>
      <c r="S101" s="176"/>
      <c r="T101" s="160"/>
      <c r="U101" s="185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18"/>
      <c r="BJ101" s="18"/>
      <c r="BK101" s="18"/>
      <c r="BL101" s="18"/>
      <c r="BM101" s="18"/>
      <c r="BN101" s="18"/>
      <c r="BO101" s="18"/>
      <c r="BP101" s="18"/>
    </row>
    <row r="102" spans="1:68" s="18" customFormat="1" ht="30" customHeight="1" x14ac:dyDescent="0.2">
      <c r="A102" s="19" t="s">
        <v>89</v>
      </c>
      <c r="B102" s="504">
        <v>43.156999999999996</v>
      </c>
      <c r="C102" s="178">
        <v>34.283999999999999</v>
      </c>
      <c r="D102" s="178">
        <v>41.984999999999999</v>
      </c>
      <c r="E102" s="151">
        <v>36.4</v>
      </c>
      <c r="F102" s="483">
        <v>3236</v>
      </c>
      <c r="G102" s="154">
        <v>2265.1999999999998</v>
      </c>
      <c r="H102" s="154">
        <v>1802</v>
      </c>
      <c r="I102" s="153">
        <v>3619</v>
      </c>
      <c r="J102" s="505">
        <v>148</v>
      </c>
      <c r="K102" s="154">
        <v>103.6</v>
      </c>
      <c r="L102" s="154">
        <v>94</v>
      </c>
      <c r="M102" s="153">
        <v>136.33333300000001</v>
      </c>
      <c r="N102" s="483"/>
      <c r="O102" s="154"/>
      <c r="P102" s="154"/>
      <c r="Q102" s="153"/>
      <c r="R102" s="483">
        <v>1014</v>
      </c>
      <c r="S102" s="203"/>
      <c r="T102" s="154"/>
      <c r="U102" s="204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</row>
    <row r="103" spans="1:68" s="2" customFormat="1" ht="30" customHeight="1" x14ac:dyDescent="0.2">
      <c r="A103" s="89" t="s">
        <v>90</v>
      </c>
      <c r="B103" s="502">
        <v>31.87</v>
      </c>
      <c r="C103" s="182">
        <v>25.318000000000001</v>
      </c>
      <c r="D103" s="182">
        <v>26.27</v>
      </c>
      <c r="E103" s="157">
        <v>25.74</v>
      </c>
      <c r="F103" s="486">
        <v>6358</v>
      </c>
      <c r="G103" s="160">
        <v>4450.6000000000004</v>
      </c>
      <c r="H103" s="160">
        <v>3155</v>
      </c>
      <c r="I103" s="159">
        <v>7356.5</v>
      </c>
      <c r="J103" s="503">
        <v>213</v>
      </c>
      <c r="K103" s="160">
        <v>149.1</v>
      </c>
      <c r="L103" s="160">
        <v>151</v>
      </c>
      <c r="M103" s="159">
        <v>200.617333</v>
      </c>
      <c r="N103" s="486">
        <v>53.468000000000004</v>
      </c>
      <c r="O103" s="160"/>
      <c r="P103" s="160"/>
      <c r="Q103" s="159"/>
      <c r="R103" s="487"/>
      <c r="S103" s="159"/>
      <c r="T103" s="159"/>
      <c r="U103" s="16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18"/>
      <c r="BJ103" s="18"/>
      <c r="BK103" s="18"/>
      <c r="BL103" s="18"/>
      <c r="BM103" s="18"/>
      <c r="BN103" s="18"/>
      <c r="BO103" s="18"/>
      <c r="BP103" s="18"/>
    </row>
    <row r="104" spans="1:68" s="18" customFormat="1" ht="30" customHeight="1" x14ac:dyDescent="0.2">
      <c r="A104" s="19" t="s">
        <v>91</v>
      </c>
      <c r="B104" s="504">
        <v>38.298999999999999</v>
      </c>
      <c r="C104" s="178">
        <v>30.393999999999998</v>
      </c>
      <c r="D104" s="178">
        <v>32.85</v>
      </c>
      <c r="E104" s="151">
        <v>32.362074</v>
      </c>
      <c r="F104" s="483">
        <v>5240</v>
      </c>
      <c r="G104" s="154">
        <v>3668</v>
      </c>
      <c r="H104" s="154">
        <v>2460</v>
      </c>
      <c r="I104" s="153">
        <v>4675.0000520000003</v>
      </c>
      <c r="J104" s="505">
        <v>120</v>
      </c>
      <c r="K104" s="154">
        <v>84</v>
      </c>
      <c r="L104" s="154">
        <v>85</v>
      </c>
      <c r="M104" s="153">
        <v>120.666667</v>
      </c>
      <c r="N104" s="483"/>
      <c r="O104" s="154"/>
      <c r="P104" s="154"/>
      <c r="Q104" s="153"/>
      <c r="R104" s="484"/>
      <c r="S104" s="153"/>
      <c r="T104" s="153"/>
      <c r="U104" s="155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</row>
    <row r="105" spans="1:68" s="2" customFormat="1" ht="30" customHeight="1" x14ac:dyDescent="0.2">
      <c r="A105" s="89" t="s">
        <v>92</v>
      </c>
      <c r="B105" s="502">
        <v>15.811</v>
      </c>
      <c r="C105" s="182">
        <v>12.51</v>
      </c>
      <c r="D105" s="182">
        <v>11.79</v>
      </c>
      <c r="E105" s="157">
        <v>11.679008</v>
      </c>
      <c r="F105" s="486">
        <v>1979</v>
      </c>
      <c r="G105" s="160">
        <v>1385.3</v>
      </c>
      <c r="H105" s="160">
        <v>901</v>
      </c>
      <c r="I105" s="159">
        <v>2110.5</v>
      </c>
      <c r="J105" s="503">
        <v>85</v>
      </c>
      <c r="K105" s="160">
        <v>59.5</v>
      </c>
      <c r="L105" s="160">
        <v>79</v>
      </c>
      <c r="M105" s="159">
        <v>110.333333</v>
      </c>
      <c r="N105" s="487"/>
      <c r="O105" s="160"/>
      <c r="P105" s="160"/>
      <c r="Q105" s="159"/>
      <c r="R105" s="487"/>
      <c r="S105" s="159"/>
      <c r="T105" s="159"/>
      <c r="U105" s="16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18"/>
      <c r="BJ105" s="18"/>
      <c r="BK105" s="18"/>
      <c r="BL105" s="18"/>
      <c r="BM105" s="18"/>
      <c r="BN105" s="18"/>
      <c r="BO105" s="18"/>
      <c r="BP105" s="18"/>
    </row>
    <row r="106" spans="1:68" s="18" customFormat="1" ht="30" customHeight="1" x14ac:dyDescent="0.2">
      <c r="A106" s="19" t="s">
        <v>93</v>
      </c>
      <c r="B106" s="504">
        <v>31.382999999999999</v>
      </c>
      <c r="C106" s="178">
        <v>24.93</v>
      </c>
      <c r="D106" s="178">
        <v>19.745999999999999</v>
      </c>
      <c r="E106" s="151">
        <v>20.133747</v>
      </c>
      <c r="F106" s="483">
        <v>2655</v>
      </c>
      <c r="G106" s="154">
        <v>1858.5</v>
      </c>
      <c r="H106" s="154">
        <v>1543</v>
      </c>
      <c r="I106" s="153">
        <v>3746.25</v>
      </c>
      <c r="J106" s="505">
        <v>41.64</v>
      </c>
      <c r="K106" s="154">
        <v>29.148</v>
      </c>
      <c r="L106" s="205">
        <v>57</v>
      </c>
      <c r="M106" s="154">
        <v>77.333332999999996</v>
      </c>
      <c r="N106" s="483">
        <v>26</v>
      </c>
      <c r="O106" s="154"/>
      <c r="P106" s="154"/>
      <c r="Q106" s="153"/>
      <c r="R106" s="484"/>
      <c r="S106" s="153"/>
      <c r="T106" s="153"/>
      <c r="U106" s="155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</row>
    <row r="107" spans="1:68" s="2" customFormat="1" ht="30" customHeight="1" x14ac:dyDescent="0.2">
      <c r="A107" s="89" t="s">
        <v>94</v>
      </c>
      <c r="B107" s="502">
        <v>50.667999999999999</v>
      </c>
      <c r="C107" s="182">
        <v>40.290999999999997</v>
      </c>
      <c r="D107" s="182">
        <v>33.527999999999999</v>
      </c>
      <c r="E107" s="157">
        <v>35.994999999999997</v>
      </c>
      <c r="F107" s="486">
        <v>3227</v>
      </c>
      <c r="G107" s="160">
        <v>2258.9</v>
      </c>
      <c r="H107" s="160">
        <v>3348</v>
      </c>
      <c r="I107" s="159">
        <v>6596</v>
      </c>
      <c r="J107" s="503">
        <v>104</v>
      </c>
      <c r="K107" s="160">
        <v>72.8</v>
      </c>
      <c r="L107" s="160">
        <v>108</v>
      </c>
      <c r="M107" s="159">
        <v>146.5</v>
      </c>
      <c r="N107" s="486">
        <v>29</v>
      </c>
      <c r="O107" s="160"/>
      <c r="P107" s="160"/>
      <c r="Q107" s="159"/>
      <c r="R107" s="487"/>
      <c r="S107" s="159"/>
      <c r="T107" s="159"/>
      <c r="U107" s="16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18"/>
      <c r="BJ107" s="18"/>
      <c r="BK107" s="18"/>
      <c r="BL107" s="18"/>
      <c r="BM107" s="18"/>
      <c r="BN107" s="18"/>
      <c r="BO107" s="18"/>
      <c r="BP107" s="18"/>
    </row>
    <row r="108" spans="1:68" s="18" customFormat="1" ht="30" customHeight="1" x14ac:dyDescent="0.2">
      <c r="A108" s="19" t="s">
        <v>95</v>
      </c>
      <c r="B108" s="504">
        <v>20.253</v>
      </c>
      <c r="C108" s="178">
        <v>16.024000000000001</v>
      </c>
      <c r="D108" s="178">
        <v>13.715999999999999</v>
      </c>
      <c r="E108" s="151">
        <v>14.640553000000001</v>
      </c>
      <c r="F108" s="483">
        <v>1702</v>
      </c>
      <c r="G108" s="154">
        <v>1191.4000000000001</v>
      </c>
      <c r="H108" s="154">
        <v>460</v>
      </c>
      <c r="I108" s="153">
        <v>1559.5</v>
      </c>
      <c r="J108" s="505">
        <v>32</v>
      </c>
      <c r="K108" s="154">
        <v>22.4</v>
      </c>
      <c r="L108" s="154">
        <v>23</v>
      </c>
      <c r="M108" s="153">
        <v>28.333333</v>
      </c>
      <c r="N108" s="483">
        <v>26.863</v>
      </c>
      <c r="O108" s="154">
        <v>22.103999999999999</v>
      </c>
      <c r="P108" s="154">
        <v>29.542999999999999</v>
      </c>
      <c r="Q108" s="154">
        <v>29.604749999999999</v>
      </c>
      <c r="R108" s="484"/>
      <c r="S108" s="153"/>
      <c r="T108" s="153"/>
      <c r="U108" s="155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</row>
    <row r="109" spans="1:68" s="2" customFormat="1" ht="30" customHeight="1" x14ac:dyDescent="0.2">
      <c r="A109" s="89" t="s">
        <v>96</v>
      </c>
      <c r="B109" s="502">
        <v>37.783999999999999</v>
      </c>
      <c r="C109" s="182">
        <v>29.984999999999999</v>
      </c>
      <c r="D109" s="182">
        <v>33.122</v>
      </c>
      <c r="E109" s="157">
        <v>33.866731000000001</v>
      </c>
      <c r="F109" s="486">
        <v>3701</v>
      </c>
      <c r="G109" s="160">
        <v>2590.6999999999998</v>
      </c>
      <c r="H109" s="160">
        <v>520.96</v>
      </c>
      <c r="I109" s="159">
        <v>3618</v>
      </c>
      <c r="J109" s="503">
        <v>158</v>
      </c>
      <c r="K109" s="160">
        <v>110.6</v>
      </c>
      <c r="L109" s="160">
        <v>116</v>
      </c>
      <c r="M109" s="159">
        <v>187.66666699999999</v>
      </c>
      <c r="N109" s="486"/>
      <c r="O109" s="160"/>
      <c r="P109" s="160"/>
      <c r="Q109" s="159"/>
      <c r="R109" s="487"/>
      <c r="S109" s="159"/>
      <c r="T109" s="159"/>
      <c r="U109" s="16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18"/>
      <c r="BJ109" s="18"/>
      <c r="BK109" s="18"/>
      <c r="BL109" s="18"/>
      <c r="BM109" s="18"/>
      <c r="BN109" s="18"/>
      <c r="BO109" s="18"/>
      <c r="BP109" s="18"/>
    </row>
    <row r="110" spans="1:68" s="18" customFormat="1" ht="30" customHeight="1" x14ac:dyDescent="0.2">
      <c r="A110" s="19" t="s">
        <v>97</v>
      </c>
      <c r="B110" s="504">
        <v>13.494</v>
      </c>
      <c r="C110" s="178">
        <v>10.698</v>
      </c>
      <c r="D110" s="178">
        <v>10.731</v>
      </c>
      <c r="E110" s="151">
        <v>24.647718999999999</v>
      </c>
      <c r="F110" s="483">
        <v>1549</v>
      </c>
      <c r="G110" s="154">
        <v>1084.3</v>
      </c>
      <c r="H110" s="154">
        <v>332</v>
      </c>
      <c r="I110" s="153">
        <v>1561.4333349999999</v>
      </c>
      <c r="J110" s="505">
        <v>28</v>
      </c>
      <c r="K110" s="154">
        <v>19.600000000000001</v>
      </c>
      <c r="L110" s="154">
        <v>21</v>
      </c>
      <c r="M110" s="153">
        <v>31</v>
      </c>
      <c r="N110" s="484"/>
      <c r="O110" s="154"/>
      <c r="P110" s="154"/>
      <c r="Q110" s="153"/>
      <c r="R110" s="484"/>
      <c r="S110" s="153"/>
      <c r="T110" s="153"/>
      <c r="U110" s="155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</row>
    <row r="111" spans="1:68" s="2" customFormat="1" ht="30" customHeight="1" x14ac:dyDescent="0.2">
      <c r="A111" s="89" t="s">
        <v>98</v>
      </c>
      <c r="B111" s="502">
        <v>15.757999999999999</v>
      </c>
      <c r="C111" s="182">
        <v>12.455</v>
      </c>
      <c r="D111" s="182">
        <v>14.407</v>
      </c>
      <c r="E111" s="157">
        <v>13.924054</v>
      </c>
      <c r="F111" s="487">
        <v>2716</v>
      </c>
      <c r="G111" s="160">
        <v>1901.2</v>
      </c>
      <c r="H111" s="160">
        <v>887</v>
      </c>
      <c r="I111" s="159">
        <v>2056.5500000000002</v>
      </c>
      <c r="J111" s="503">
        <v>72</v>
      </c>
      <c r="K111" s="160">
        <v>50.4</v>
      </c>
      <c r="L111" s="160">
        <v>47.18</v>
      </c>
      <c r="M111" s="159">
        <v>73.433333000000005</v>
      </c>
      <c r="N111" s="487"/>
      <c r="O111" s="160">
        <v>4.2640000000000002</v>
      </c>
      <c r="P111" s="160">
        <v>2.4449999999999998</v>
      </c>
      <c r="Q111" s="160">
        <v>14.869</v>
      </c>
      <c r="R111" s="487"/>
      <c r="S111" s="159"/>
      <c r="T111" s="159"/>
      <c r="U111" s="16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18"/>
      <c r="BJ111" s="18"/>
      <c r="BK111" s="18"/>
      <c r="BL111" s="18"/>
      <c r="BM111" s="18"/>
      <c r="BN111" s="18"/>
      <c r="BO111" s="18"/>
      <c r="BP111" s="18"/>
    </row>
    <row r="112" spans="1:68" s="18" customFormat="1" ht="30" customHeight="1" x14ac:dyDescent="0.2">
      <c r="A112" s="19" t="s">
        <v>99</v>
      </c>
      <c r="B112" s="504">
        <v>23.716000000000001</v>
      </c>
      <c r="C112" s="178">
        <v>18.821000000000002</v>
      </c>
      <c r="D112" s="178">
        <v>19.997</v>
      </c>
      <c r="E112" s="151">
        <v>19.847145999999999</v>
      </c>
      <c r="F112" s="483">
        <v>2950</v>
      </c>
      <c r="G112" s="154">
        <v>2065</v>
      </c>
      <c r="H112" s="154">
        <v>637</v>
      </c>
      <c r="I112" s="153">
        <v>2968.2</v>
      </c>
      <c r="J112" s="505">
        <v>54</v>
      </c>
      <c r="K112" s="154">
        <v>37.799999999999997</v>
      </c>
      <c r="L112" s="154">
        <v>44</v>
      </c>
      <c r="M112" s="153">
        <v>61</v>
      </c>
      <c r="N112" s="484"/>
      <c r="O112" s="154"/>
      <c r="P112" s="154"/>
      <c r="Q112" s="153"/>
      <c r="R112" s="484"/>
      <c r="S112" s="153"/>
      <c r="T112" s="153"/>
      <c r="U112" s="155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</row>
    <row r="113" spans="1:68" s="2" customFormat="1" ht="30" customHeight="1" x14ac:dyDescent="0.2">
      <c r="A113" s="89" t="s">
        <v>100</v>
      </c>
      <c r="B113" s="502">
        <v>48.97</v>
      </c>
      <c r="C113" s="182">
        <v>38.902000000000001</v>
      </c>
      <c r="D113" s="182">
        <v>39.088999999999999</v>
      </c>
      <c r="E113" s="157">
        <v>38.54</v>
      </c>
      <c r="F113" s="486">
        <v>4529</v>
      </c>
      <c r="G113" s="160">
        <v>3170.3</v>
      </c>
      <c r="H113" s="160">
        <v>3473</v>
      </c>
      <c r="I113" s="159">
        <v>6418.75</v>
      </c>
      <c r="J113" s="503">
        <v>119</v>
      </c>
      <c r="K113" s="160">
        <v>83.3</v>
      </c>
      <c r="L113" s="160">
        <v>87</v>
      </c>
      <c r="M113" s="159">
        <v>125.333333</v>
      </c>
      <c r="N113" s="486">
        <v>97</v>
      </c>
      <c r="O113" s="160"/>
      <c r="P113" s="160"/>
      <c r="Q113" s="159"/>
      <c r="R113" s="487"/>
      <c r="S113" s="159"/>
      <c r="T113" s="159"/>
      <c r="U113" s="16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18"/>
      <c r="BJ113" s="18"/>
      <c r="BK113" s="18"/>
      <c r="BL113" s="18"/>
      <c r="BM113" s="18"/>
      <c r="BN113" s="18"/>
      <c r="BO113" s="18"/>
      <c r="BP113" s="18"/>
    </row>
    <row r="114" spans="1:68" s="18" customFormat="1" ht="30" customHeight="1" x14ac:dyDescent="0.2">
      <c r="A114" s="19" t="s">
        <v>101</v>
      </c>
      <c r="B114" s="504">
        <v>46.094999999999999</v>
      </c>
      <c r="C114" s="178">
        <v>36.506999999999998</v>
      </c>
      <c r="D114" s="178">
        <v>40.905999999999999</v>
      </c>
      <c r="E114" s="151">
        <v>40.721277999999998</v>
      </c>
      <c r="F114" s="483">
        <v>5560</v>
      </c>
      <c r="G114" s="154">
        <v>3892</v>
      </c>
      <c r="H114" s="154">
        <v>1366</v>
      </c>
      <c r="I114" s="153">
        <v>5555</v>
      </c>
      <c r="J114" s="505">
        <v>140</v>
      </c>
      <c r="K114" s="154">
        <v>98</v>
      </c>
      <c r="L114" s="154">
        <v>94</v>
      </c>
      <c r="M114" s="153">
        <v>129</v>
      </c>
      <c r="N114" s="483"/>
      <c r="O114" s="154"/>
      <c r="P114" s="154"/>
      <c r="Q114" s="153"/>
      <c r="R114" s="484"/>
      <c r="S114" s="153"/>
      <c r="T114" s="153"/>
      <c r="U114" s="155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</row>
    <row r="115" spans="1:68" s="2" customFormat="1" ht="30" customHeight="1" x14ac:dyDescent="0.2">
      <c r="A115" s="89" t="s">
        <v>102</v>
      </c>
      <c r="B115" s="502">
        <v>30.617000000000001</v>
      </c>
      <c r="C115" s="182">
        <v>24.297999999999998</v>
      </c>
      <c r="D115" s="182">
        <v>24.404</v>
      </c>
      <c r="E115" s="157">
        <v>25.125389999999999</v>
      </c>
      <c r="F115" s="486">
        <v>3590</v>
      </c>
      <c r="G115" s="160">
        <v>2513</v>
      </c>
      <c r="H115" s="160">
        <v>911.96</v>
      </c>
      <c r="I115" s="159">
        <v>3541.25</v>
      </c>
      <c r="J115" s="503">
        <v>114</v>
      </c>
      <c r="K115" s="160">
        <v>79.8</v>
      </c>
      <c r="L115" s="160">
        <v>63</v>
      </c>
      <c r="M115" s="159">
        <v>90.666667000000004</v>
      </c>
      <c r="N115" s="486"/>
      <c r="O115" s="160"/>
      <c r="P115" s="160"/>
      <c r="Q115" s="159"/>
      <c r="R115" s="487"/>
      <c r="S115" s="159"/>
      <c r="T115" s="159"/>
      <c r="U115" s="16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18"/>
      <c r="BJ115" s="18"/>
      <c r="BK115" s="18"/>
      <c r="BL115" s="18"/>
      <c r="BM115" s="18"/>
      <c r="BN115" s="18"/>
      <c r="BO115" s="18"/>
      <c r="BP115" s="18"/>
    </row>
    <row r="116" spans="1:68" s="18" customFormat="1" ht="30" customHeight="1" x14ac:dyDescent="0.2">
      <c r="A116" s="19" t="s">
        <v>103</v>
      </c>
      <c r="B116" s="504">
        <v>31.693000000000001</v>
      </c>
      <c r="C116" s="178">
        <v>24.847000000000001</v>
      </c>
      <c r="D116" s="178">
        <v>19.952999999999999</v>
      </c>
      <c r="E116" s="151">
        <v>19.656078000000001</v>
      </c>
      <c r="F116" s="483">
        <v>5202</v>
      </c>
      <c r="G116" s="154">
        <v>3641.4</v>
      </c>
      <c r="H116" s="154">
        <v>2140</v>
      </c>
      <c r="I116" s="153">
        <v>5258.75</v>
      </c>
      <c r="J116" s="505">
        <v>186</v>
      </c>
      <c r="K116" s="154">
        <v>130.19999999999999</v>
      </c>
      <c r="L116" s="154">
        <v>105</v>
      </c>
      <c r="M116" s="153">
        <v>150.6</v>
      </c>
      <c r="N116" s="483"/>
      <c r="O116" s="154"/>
      <c r="P116" s="154"/>
      <c r="Q116" s="153"/>
      <c r="R116" s="484"/>
      <c r="S116" s="153"/>
      <c r="T116" s="153"/>
      <c r="U116" s="155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</row>
    <row r="117" spans="1:68" s="2" customFormat="1" ht="30" customHeight="1" x14ac:dyDescent="0.2">
      <c r="A117" s="89" t="s">
        <v>104</v>
      </c>
      <c r="B117" s="502">
        <v>30.298999999999999</v>
      </c>
      <c r="C117" s="182">
        <v>24.021000000000001</v>
      </c>
      <c r="D117" s="182">
        <v>27.89</v>
      </c>
      <c r="E117" s="157">
        <v>27.432528999999999</v>
      </c>
      <c r="F117" s="486">
        <v>4217</v>
      </c>
      <c r="G117" s="160">
        <v>2951.9</v>
      </c>
      <c r="H117" s="160">
        <v>1391</v>
      </c>
      <c r="I117" s="159">
        <v>4572</v>
      </c>
      <c r="J117" s="503">
        <v>124</v>
      </c>
      <c r="K117" s="160">
        <v>86.8</v>
      </c>
      <c r="L117" s="160">
        <v>77</v>
      </c>
      <c r="M117" s="159">
        <v>112.333333</v>
      </c>
      <c r="N117" s="486">
        <v>16</v>
      </c>
      <c r="O117" s="160"/>
      <c r="P117" s="160"/>
      <c r="Q117" s="159"/>
      <c r="R117" s="487"/>
      <c r="S117" s="159"/>
      <c r="T117" s="159"/>
      <c r="U117" s="16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18"/>
      <c r="BJ117" s="18"/>
      <c r="BK117" s="18"/>
      <c r="BL117" s="18"/>
      <c r="BM117" s="18"/>
      <c r="BN117" s="18"/>
      <c r="BO117" s="18"/>
      <c r="BP117" s="18"/>
    </row>
    <row r="118" spans="1:68" s="18" customFormat="1" ht="30" customHeight="1" x14ac:dyDescent="0.2">
      <c r="A118" s="19" t="s">
        <v>105</v>
      </c>
      <c r="B118" s="504">
        <v>42.22</v>
      </c>
      <c r="C118" s="178">
        <v>33.337000000000003</v>
      </c>
      <c r="D118" s="178">
        <v>36.878</v>
      </c>
      <c r="E118" s="151">
        <v>0</v>
      </c>
      <c r="F118" s="483">
        <v>5030</v>
      </c>
      <c r="G118" s="154">
        <v>3521</v>
      </c>
      <c r="H118" s="154">
        <v>2109</v>
      </c>
      <c r="I118" s="153">
        <v>5243.25</v>
      </c>
      <c r="J118" s="505">
        <v>127</v>
      </c>
      <c r="K118" s="154">
        <v>88.9</v>
      </c>
      <c r="L118" s="154">
        <v>102</v>
      </c>
      <c r="M118" s="153">
        <v>141</v>
      </c>
      <c r="N118" s="483"/>
      <c r="O118" s="154"/>
      <c r="P118" s="154"/>
      <c r="Q118" s="153"/>
      <c r="R118" s="484"/>
      <c r="S118" s="153"/>
      <c r="T118" s="153"/>
      <c r="U118" s="155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</row>
    <row r="119" spans="1:68" s="2" customFormat="1" ht="30" customHeight="1" x14ac:dyDescent="0.2">
      <c r="A119" s="89" t="s">
        <v>106</v>
      </c>
      <c r="B119" s="502">
        <v>33.746000000000002</v>
      </c>
      <c r="C119" s="182">
        <v>26.672999999999998</v>
      </c>
      <c r="D119" s="182">
        <v>27.776</v>
      </c>
      <c r="E119" s="157">
        <v>28.082000000000001</v>
      </c>
      <c r="F119" s="486">
        <v>1926</v>
      </c>
      <c r="G119" s="160">
        <v>1348.2</v>
      </c>
      <c r="H119" s="160">
        <v>1291</v>
      </c>
      <c r="I119" s="159">
        <v>3100</v>
      </c>
      <c r="J119" s="503">
        <v>46</v>
      </c>
      <c r="K119" s="160">
        <v>32.200000000000003</v>
      </c>
      <c r="L119" s="160">
        <v>41</v>
      </c>
      <c r="M119" s="159">
        <v>63.5</v>
      </c>
      <c r="N119" s="486">
        <v>61</v>
      </c>
      <c r="O119" s="160"/>
      <c r="P119" s="160"/>
      <c r="Q119" s="159"/>
      <c r="R119" s="487"/>
      <c r="S119" s="159"/>
      <c r="T119" s="159"/>
      <c r="U119" s="16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18"/>
      <c r="BJ119" s="18"/>
      <c r="BK119" s="18"/>
      <c r="BL119" s="18"/>
      <c r="BM119" s="18"/>
      <c r="BN119" s="18"/>
      <c r="BO119" s="18"/>
      <c r="BP119" s="18"/>
    </row>
    <row r="120" spans="1:68" s="18" customFormat="1" ht="30" customHeight="1" x14ac:dyDescent="0.2">
      <c r="A120" s="19" t="s">
        <v>107</v>
      </c>
      <c r="B120" s="504">
        <v>31.308</v>
      </c>
      <c r="C120" s="178">
        <v>24.896000000000001</v>
      </c>
      <c r="D120" s="178"/>
      <c r="E120" s="151">
        <v>0</v>
      </c>
      <c r="F120" s="483">
        <v>4442</v>
      </c>
      <c r="G120" s="154">
        <v>3109.4</v>
      </c>
      <c r="H120" s="154">
        <v>0</v>
      </c>
      <c r="I120" s="153">
        <v>2146.65</v>
      </c>
      <c r="J120" s="505">
        <v>98</v>
      </c>
      <c r="K120" s="154"/>
      <c r="L120" s="154"/>
      <c r="M120" s="153">
        <v>33.950000000000003</v>
      </c>
      <c r="N120" s="483">
        <v>28.007000000000001</v>
      </c>
      <c r="O120" s="154"/>
      <c r="P120" s="154"/>
      <c r="Q120" s="153"/>
      <c r="R120" s="484"/>
      <c r="S120" s="153"/>
      <c r="T120" s="153"/>
      <c r="U120" s="155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</row>
    <row r="121" spans="1:68" s="2" customFormat="1" ht="30" customHeight="1" x14ac:dyDescent="0.2">
      <c r="A121" s="89" t="s">
        <v>108</v>
      </c>
      <c r="B121" s="502">
        <v>34.052</v>
      </c>
      <c r="C121" s="182">
        <v>26.643000000000001</v>
      </c>
      <c r="D121" s="182">
        <v>33.953000000000003</v>
      </c>
      <c r="E121" s="157">
        <v>31.394794000000001</v>
      </c>
      <c r="F121" s="486">
        <v>3960</v>
      </c>
      <c r="G121" s="160">
        <v>2772</v>
      </c>
      <c r="H121" s="160">
        <v>1956</v>
      </c>
      <c r="I121" s="159">
        <v>4770.0000200000004</v>
      </c>
      <c r="J121" s="503">
        <v>171</v>
      </c>
      <c r="K121" s="160">
        <v>119.7</v>
      </c>
      <c r="L121" s="160">
        <v>108</v>
      </c>
      <c r="M121" s="159">
        <v>154</v>
      </c>
      <c r="N121" s="486"/>
      <c r="O121" s="160"/>
      <c r="P121" s="160"/>
      <c r="Q121" s="159"/>
      <c r="R121" s="487"/>
      <c r="S121" s="159"/>
      <c r="T121" s="159"/>
      <c r="U121" s="16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18"/>
      <c r="BJ121" s="18"/>
      <c r="BK121" s="18"/>
      <c r="BL121" s="18"/>
      <c r="BM121" s="18"/>
      <c r="BN121" s="18"/>
      <c r="BO121" s="18"/>
      <c r="BP121" s="18"/>
    </row>
    <row r="122" spans="1:68" s="18" customFormat="1" ht="30" customHeight="1" x14ac:dyDescent="0.2">
      <c r="A122" s="19" t="s">
        <v>109</v>
      </c>
      <c r="B122" s="504">
        <v>34.128</v>
      </c>
      <c r="C122" s="178">
        <v>26.891999999999999</v>
      </c>
      <c r="D122" s="178">
        <v>28.242000000000001</v>
      </c>
      <c r="E122" s="151">
        <v>28.077862</v>
      </c>
      <c r="F122" s="483">
        <v>3414</v>
      </c>
      <c r="G122" s="154">
        <v>2389.8000000000002</v>
      </c>
      <c r="H122" s="154">
        <v>4084</v>
      </c>
      <c r="I122" s="153">
        <v>5393.1</v>
      </c>
      <c r="J122" s="505">
        <v>65</v>
      </c>
      <c r="K122" s="154">
        <v>45.5</v>
      </c>
      <c r="L122" s="154">
        <v>127</v>
      </c>
      <c r="M122" s="153">
        <v>175</v>
      </c>
      <c r="N122" s="483">
        <v>2.3029999999999999</v>
      </c>
      <c r="O122" s="154"/>
      <c r="P122" s="154"/>
      <c r="Q122" s="153"/>
      <c r="R122" s="484"/>
      <c r="S122" s="153"/>
      <c r="T122" s="153"/>
      <c r="U122" s="155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</row>
    <row r="123" spans="1:68" s="18" customFormat="1" ht="30" customHeight="1" x14ac:dyDescent="0.2">
      <c r="A123" s="89" t="s">
        <v>110</v>
      </c>
      <c r="B123" s="502">
        <v>36.515000000000001</v>
      </c>
      <c r="C123" s="182">
        <v>28.949000000000002</v>
      </c>
      <c r="D123" s="182">
        <v>31.597999999999999</v>
      </c>
      <c r="E123" s="157">
        <v>31.51</v>
      </c>
      <c r="F123" s="486">
        <v>3454</v>
      </c>
      <c r="G123" s="160">
        <v>2417.8000000000002</v>
      </c>
      <c r="H123" s="160">
        <v>1927</v>
      </c>
      <c r="I123" s="159">
        <v>3139</v>
      </c>
      <c r="J123" s="503">
        <v>139</v>
      </c>
      <c r="K123" s="160">
        <v>97.3</v>
      </c>
      <c r="L123" s="160">
        <v>118</v>
      </c>
      <c r="M123" s="159">
        <v>171.66666699999999</v>
      </c>
      <c r="N123" s="487"/>
      <c r="O123" s="160"/>
      <c r="P123" s="160"/>
      <c r="Q123" s="159"/>
      <c r="R123" s="487"/>
      <c r="S123" s="159"/>
      <c r="T123" s="159"/>
      <c r="U123" s="16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</row>
    <row r="124" spans="1:68" s="18" customFormat="1" ht="30" customHeight="1" x14ac:dyDescent="0.2">
      <c r="A124" s="19" t="s">
        <v>111</v>
      </c>
      <c r="B124" s="504">
        <v>38.237000000000002</v>
      </c>
      <c r="C124" s="178">
        <v>30.222999999999999</v>
      </c>
      <c r="D124" s="178">
        <v>28.834</v>
      </c>
      <c r="E124" s="151">
        <v>28.875088999999999</v>
      </c>
      <c r="F124" s="483">
        <v>4560</v>
      </c>
      <c r="G124" s="154">
        <v>3192</v>
      </c>
      <c r="H124" s="154">
        <v>2230</v>
      </c>
      <c r="I124" s="153">
        <v>6082.5001199999997</v>
      </c>
      <c r="J124" s="505">
        <v>72</v>
      </c>
      <c r="K124" s="154">
        <v>50.4</v>
      </c>
      <c r="L124" s="154">
        <v>94</v>
      </c>
      <c r="M124" s="153">
        <v>135</v>
      </c>
      <c r="N124" s="483">
        <v>33</v>
      </c>
      <c r="O124" s="154"/>
      <c r="P124" s="154"/>
      <c r="Q124" s="153"/>
      <c r="R124" s="484"/>
      <c r="S124" s="153"/>
      <c r="T124" s="153"/>
      <c r="U124" s="155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</row>
    <row r="125" spans="1:68" s="18" customFormat="1" ht="30" customHeight="1" x14ac:dyDescent="0.2">
      <c r="A125" s="89" t="s">
        <v>112</v>
      </c>
      <c r="B125" s="502">
        <v>45.484999999999999</v>
      </c>
      <c r="C125" s="182">
        <v>35.988</v>
      </c>
      <c r="D125" s="182">
        <v>32.496000000000002</v>
      </c>
      <c r="E125" s="157">
        <v>31.807974999999999</v>
      </c>
      <c r="F125" s="486">
        <v>6775</v>
      </c>
      <c r="G125" s="160">
        <v>4742.5</v>
      </c>
      <c r="H125" s="160">
        <v>2651</v>
      </c>
      <c r="I125" s="159">
        <v>4860</v>
      </c>
      <c r="J125" s="503">
        <v>173</v>
      </c>
      <c r="K125" s="160">
        <v>121.1</v>
      </c>
      <c r="L125" s="160">
        <v>122</v>
      </c>
      <c r="M125" s="159">
        <v>200.25</v>
      </c>
      <c r="N125" s="487"/>
      <c r="O125" s="160"/>
      <c r="P125" s="160"/>
      <c r="Q125" s="159"/>
      <c r="R125" s="487"/>
      <c r="S125" s="159"/>
      <c r="T125" s="159"/>
      <c r="U125" s="16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</row>
    <row r="126" spans="1:68" s="18" customFormat="1" ht="30" customHeight="1" x14ac:dyDescent="0.2">
      <c r="A126" s="19" t="s">
        <v>113</v>
      </c>
      <c r="B126" s="504">
        <v>20.826000000000001</v>
      </c>
      <c r="C126" s="178">
        <v>16.510999999999999</v>
      </c>
      <c r="D126" s="178">
        <v>13.247999999999999</v>
      </c>
      <c r="E126" s="151">
        <v>13.088127</v>
      </c>
      <c r="F126" s="483">
        <v>1399</v>
      </c>
      <c r="G126" s="154">
        <v>979.3</v>
      </c>
      <c r="H126" s="154">
        <v>357.00099999999998</v>
      </c>
      <c r="I126" s="153">
        <v>2316.5</v>
      </c>
      <c r="J126" s="505">
        <v>21</v>
      </c>
      <c r="K126" s="154">
        <v>14.7</v>
      </c>
      <c r="L126" s="154">
        <v>43</v>
      </c>
      <c r="M126" s="153">
        <v>61.333333000000003</v>
      </c>
      <c r="N126" s="483">
        <v>33.752000000000002</v>
      </c>
      <c r="O126" s="154"/>
      <c r="P126" s="154"/>
      <c r="Q126" s="153"/>
      <c r="R126" s="484"/>
      <c r="S126" s="153"/>
      <c r="T126" s="153"/>
      <c r="U126" s="155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</row>
    <row r="127" spans="1:68" s="18" customFormat="1" ht="30" customHeight="1" x14ac:dyDescent="0.2">
      <c r="A127" s="89" t="s">
        <v>114</v>
      </c>
      <c r="B127" s="502">
        <v>41.009</v>
      </c>
      <c r="C127" s="182">
        <v>40.598999999999997</v>
      </c>
      <c r="D127" s="182">
        <v>34.706000000000003</v>
      </c>
      <c r="E127" s="157">
        <v>34.702655</v>
      </c>
      <c r="F127" s="486">
        <v>5256</v>
      </c>
      <c r="G127" s="160">
        <v>3679.2</v>
      </c>
      <c r="H127" s="160">
        <v>718</v>
      </c>
      <c r="I127" s="159">
        <v>6976</v>
      </c>
      <c r="J127" s="503">
        <v>80</v>
      </c>
      <c r="K127" s="160">
        <v>56</v>
      </c>
      <c r="L127" s="160">
        <v>92</v>
      </c>
      <c r="M127" s="159">
        <v>141</v>
      </c>
      <c r="N127" s="486">
        <v>86.2</v>
      </c>
      <c r="O127" s="160"/>
      <c r="P127" s="160"/>
      <c r="Q127" s="159"/>
      <c r="R127" s="487"/>
      <c r="S127" s="159"/>
      <c r="T127" s="159"/>
      <c r="U127" s="16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</row>
    <row r="128" spans="1:68" s="18" customFormat="1" ht="30" customHeight="1" x14ac:dyDescent="0.2">
      <c r="A128" s="19" t="s">
        <v>115</v>
      </c>
      <c r="B128" s="504">
        <v>40.817</v>
      </c>
      <c r="C128" s="178">
        <v>25.021000000000001</v>
      </c>
      <c r="D128" s="178">
        <v>35.749000000000002</v>
      </c>
      <c r="E128" s="151">
        <v>35.454977999999997</v>
      </c>
      <c r="F128" s="483">
        <v>4615</v>
      </c>
      <c r="G128" s="154">
        <v>3230.5</v>
      </c>
      <c r="H128" s="154">
        <v>2685</v>
      </c>
      <c r="I128" s="153">
        <v>3868.6666679999998</v>
      </c>
      <c r="J128" s="505">
        <v>67</v>
      </c>
      <c r="K128" s="154">
        <v>46.9</v>
      </c>
      <c r="L128" s="154">
        <v>106</v>
      </c>
      <c r="M128" s="153">
        <v>149.33333300000001</v>
      </c>
      <c r="N128" s="483"/>
      <c r="O128" s="154"/>
      <c r="P128" s="154"/>
      <c r="Q128" s="153"/>
      <c r="R128" s="484"/>
      <c r="S128" s="153"/>
      <c r="T128" s="153"/>
      <c r="U128" s="155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</row>
    <row r="129" spans="1:68" s="18" customFormat="1" ht="30" customHeight="1" x14ac:dyDescent="0.2">
      <c r="A129" s="89" t="s">
        <v>116</v>
      </c>
      <c r="B129" s="502">
        <v>12.87</v>
      </c>
      <c r="C129" s="182">
        <v>16.806000000000001</v>
      </c>
      <c r="D129" s="676">
        <v>0</v>
      </c>
      <c r="E129" s="157">
        <v>0</v>
      </c>
      <c r="F129" s="486">
        <v>3658</v>
      </c>
      <c r="G129" s="160">
        <v>2560.6</v>
      </c>
      <c r="H129" s="160">
        <v>1129</v>
      </c>
      <c r="I129" s="159">
        <v>4140.25</v>
      </c>
      <c r="J129" s="503">
        <v>73</v>
      </c>
      <c r="K129" s="160">
        <v>51.1</v>
      </c>
      <c r="L129" s="160">
        <v>57</v>
      </c>
      <c r="M129" s="159">
        <v>83</v>
      </c>
      <c r="N129" s="487"/>
      <c r="O129" s="160"/>
      <c r="P129" s="160"/>
      <c r="Q129" s="159"/>
      <c r="R129" s="487"/>
      <c r="S129" s="159"/>
      <c r="T129" s="159"/>
      <c r="U129" s="16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</row>
    <row r="130" spans="1:68" s="18" customFormat="1" ht="30" customHeight="1" x14ac:dyDescent="0.2">
      <c r="A130" s="19" t="s">
        <v>117</v>
      </c>
      <c r="B130" s="504">
        <v>33.46</v>
      </c>
      <c r="C130" s="178">
        <v>16.312999999999999</v>
      </c>
      <c r="D130" s="178">
        <v>50.302</v>
      </c>
      <c r="E130" s="151">
        <v>27.27</v>
      </c>
      <c r="F130" s="483">
        <v>2071</v>
      </c>
      <c r="G130" s="154">
        <v>1449.7</v>
      </c>
      <c r="H130" s="154">
        <v>1598</v>
      </c>
      <c r="I130" s="153">
        <v>3245</v>
      </c>
      <c r="J130" s="505">
        <v>49</v>
      </c>
      <c r="K130" s="154">
        <v>34.299999999999997</v>
      </c>
      <c r="L130" s="154">
        <v>57</v>
      </c>
      <c r="M130" s="153">
        <v>90.333332999999996</v>
      </c>
      <c r="N130" s="483">
        <v>49</v>
      </c>
      <c r="O130" s="154">
        <v>43.2</v>
      </c>
      <c r="P130" s="154">
        <v>21</v>
      </c>
      <c r="Q130" s="153">
        <v>20</v>
      </c>
      <c r="R130" s="484"/>
      <c r="S130" s="153"/>
      <c r="T130" s="153"/>
      <c r="U130" s="155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</row>
    <row r="131" spans="1:68" s="18" customFormat="1" ht="30" customHeight="1" x14ac:dyDescent="0.2">
      <c r="A131" s="89" t="s">
        <v>118</v>
      </c>
      <c r="B131" s="502">
        <v>37.378</v>
      </c>
      <c r="C131" s="182">
        <v>29.542999999999999</v>
      </c>
      <c r="D131" s="182">
        <v>26.620999999999999</v>
      </c>
      <c r="E131" s="157">
        <v>26.773346</v>
      </c>
      <c r="F131" s="486">
        <v>6607</v>
      </c>
      <c r="G131" s="160">
        <v>4624.8999999999996</v>
      </c>
      <c r="H131" s="160">
        <v>3516</v>
      </c>
      <c r="I131" s="159">
        <v>7813.35</v>
      </c>
      <c r="J131" s="503">
        <v>128</v>
      </c>
      <c r="K131" s="160">
        <v>89.6</v>
      </c>
      <c r="L131" s="160">
        <v>77</v>
      </c>
      <c r="M131" s="159">
        <v>160</v>
      </c>
      <c r="N131" s="486"/>
      <c r="O131" s="160"/>
      <c r="P131" s="160"/>
      <c r="Q131" s="159"/>
      <c r="R131" s="487"/>
      <c r="S131" s="159"/>
      <c r="T131" s="159"/>
      <c r="U131" s="16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</row>
    <row r="132" spans="1:68" s="18" customFormat="1" ht="30" customHeight="1" x14ac:dyDescent="0.2">
      <c r="A132" s="19" t="s">
        <v>119</v>
      </c>
      <c r="B132" s="504">
        <v>35.276000000000003</v>
      </c>
      <c r="C132" s="178">
        <v>27.853999999999999</v>
      </c>
      <c r="D132" s="178">
        <v>18.277999999999999</v>
      </c>
      <c r="E132" s="151">
        <v>18.1753</v>
      </c>
      <c r="F132" s="483">
        <v>4377</v>
      </c>
      <c r="G132" s="154">
        <v>3063.9</v>
      </c>
      <c r="H132" s="154">
        <v>2122</v>
      </c>
      <c r="I132" s="153">
        <v>5872.25</v>
      </c>
      <c r="J132" s="505">
        <v>118</v>
      </c>
      <c r="K132" s="154">
        <v>82.6</v>
      </c>
      <c r="L132" s="154">
        <v>88</v>
      </c>
      <c r="M132" s="153">
        <v>128</v>
      </c>
      <c r="N132" s="483"/>
      <c r="O132" s="154"/>
      <c r="P132" s="154"/>
      <c r="Q132" s="153"/>
      <c r="R132" s="484"/>
      <c r="S132" s="153"/>
      <c r="T132" s="153"/>
      <c r="U132" s="155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</row>
    <row r="133" spans="1:68" s="18" customFormat="1" ht="30" customHeight="1" x14ac:dyDescent="0.2">
      <c r="A133" s="89" t="s">
        <v>120</v>
      </c>
      <c r="B133" s="502">
        <v>42.871000000000002</v>
      </c>
      <c r="C133" s="182">
        <v>33.988</v>
      </c>
      <c r="D133" s="182">
        <v>38.094000000000001</v>
      </c>
      <c r="E133" s="157">
        <v>39.264386999999999</v>
      </c>
      <c r="F133" s="486">
        <v>5705</v>
      </c>
      <c r="G133" s="160">
        <v>3993.5</v>
      </c>
      <c r="H133" s="160">
        <v>2434</v>
      </c>
      <c r="I133" s="159">
        <v>5271</v>
      </c>
      <c r="J133" s="503">
        <v>118</v>
      </c>
      <c r="K133" s="160">
        <v>82.6</v>
      </c>
      <c r="L133" s="160">
        <v>84</v>
      </c>
      <c r="M133" s="159">
        <v>122.333333</v>
      </c>
      <c r="N133" s="486"/>
      <c r="O133" s="160"/>
      <c r="P133" s="160"/>
      <c r="Q133" s="159"/>
      <c r="R133" s="487"/>
      <c r="S133" s="159"/>
      <c r="T133" s="159"/>
      <c r="U133" s="16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</row>
    <row r="134" spans="1:68" s="18" customFormat="1" ht="30" customHeight="1" x14ac:dyDescent="0.2">
      <c r="A134" s="19" t="s">
        <v>121</v>
      </c>
      <c r="B134" s="504">
        <v>39.531999999999996</v>
      </c>
      <c r="C134" s="178">
        <v>31.373000000000001</v>
      </c>
      <c r="D134" s="178">
        <v>34.293999999999997</v>
      </c>
      <c r="E134" s="151">
        <v>33.771200999999998</v>
      </c>
      <c r="F134" s="483">
        <v>3588</v>
      </c>
      <c r="G134" s="154">
        <v>2511.6</v>
      </c>
      <c r="H134" s="154">
        <v>3145</v>
      </c>
      <c r="I134" s="153">
        <v>6113.25</v>
      </c>
      <c r="J134" s="505">
        <v>98</v>
      </c>
      <c r="K134" s="154">
        <v>68.599999999999994</v>
      </c>
      <c r="L134" s="154">
        <v>120</v>
      </c>
      <c r="M134" s="153">
        <v>172.66666699999999</v>
      </c>
      <c r="N134" s="483"/>
      <c r="O134" s="154">
        <v>14.52</v>
      </c>
      <c r="P134" s="154"/>
      <c r="Q134" s="153"/>
      <c r="R134" s="484"/>
      <c r="S134" s="153"/>
      <c r="T134" s="153"/>
      <c r="U134" s="155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</row>
    <row r="135" spans="1:68" s="2" customFormat="1" ht="30" customHeight="1" x14ac:dyDescent="0.2">
      <c r="A135" s="89" t="s">
        <v>122</v>
      </c>
      <c r="B135" s="502">
        <v>22.024000000000001</v>
      </c>
      <c r="C135" s="182">
        <v>31.225999999999999</v>
      </c>
      <c r="D135" s="182">
        <v>40.091999999999999</v>
      </c>
      <c r="E135" s="157">
        <v>38.906137999999999</v>
      </c>
      <c r="F135" s="486">
        <v>3211</v>
      </c>
      <c r="G135" s="160">
        <v>2247.6999999999998</v>
      </c>
      <c r="H135" s="160">
        <v>3072</v>
      </c>
      <c r="I135" s="159">
        <v>5744.25</v>
      </c>
      <c r="J135" s="503">
        <v>19</v>
      </c>
      <c r="K135" s="160">
        <v>13.3</v>
      </c>
      <c r="L135" s="160">
        <v>68</v>
      </c>
      <c r="M135" s="159">
        <v>97.666667000000004</v>
      </c>
      <c r="N135" s="486">
        <v>119</v>
      </c>
      <c r="O135" s="160"/>
      <c r="P135" s="160"/>
      <c r="Q135" s="159"/>
      <c r="R135" s="487"/>
      <c r="S135" s="159"/>
      <c r="T135" s="159"/>
      <c r="U135" s="16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18"/>
      <c r="BJ135" s="18"/>
      <c r="BK135" s="18"/>
      <c r="BL135" s="18"/>
      <c r="BM135" s="18"/>
      <c r="BN135" s="18"/>
      <c r="BO135" s="18"/>
      <c r="BP135" s="18"/>
    </row>
    <row r="136" spans="1:68" s="18" customFormat="1" ht="30" customHeight="1" x14ac:dyDescent="0.2">
      <c r="A136" s="19" t="s">
        <v>123</v>
      </c>
      <c r="B136" s="504">
        <v>39.426000000000002</v>
      </c>
      <c r="C136" s="178">
        <v>30.349</v>
      </c>
      <c r="D136" s="178">
        <v>27.867999999999999</v>
      </c>
      <c r="E136" s="151">
        <v>27.556725</v>
      </c>
      <c r="F136" s="483">
        <v>2899</v>
      </c>
      <c r="G136" s="154">
        <v>2029.3</v>
      </c>
      <c r="H136" s="154">
        <v>1475</v>
      </c>
      <c r="I136" s="153">
        <v>3794.02502</v>
      </c>
      <c r="J136" s="505">
        <v>47</v>
      </c>
      <c r="K136" s="154">
        <v>32.9</v>
      </c>
      <c r="L136" s="154">
        <v>63</v>
      </c>
      <c r="M136" s="153">
        <v>93</v>
      </c>
      <c r="N136" s="483"/>
      <c r="O136" s="154"/>
      <c r="P136" s="154"/>
      <c r="Q136" s="153"/>
      <c r="R136" s="484"/>
      <c r="S136" s="153"/>
      <c r="T136" s="153"/>
      <c r="U136" s="155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</row>
    <row r="137" spans="1:68" s="2" customFormat="1" ht="30" customHeight="1" x14ac:dyDescent="0.2">
      <c r="A137" s="89" t="s">
        <v>124</v>
      </c>
      <c r="B137" s="502">
        <v>47.767000000000003</v>
      </c>
      <c r="C137" s="182">
        <v>37.947000000000003</v>
      </c>
      <c r="D137" s="182">
        <v>31.890999999999998</v>
      </c>
      <c r="E137" s="157">
        <v>31.215668000000001</v>
      </c>
      <c r="F137" s="486">
        <v>3058</v>
      </c>
      <c r="G137" s="160">
        <v>2140.6</v>
      </c>
      <c r="H137" s="160">
        <v>1146</v>
      </c>
      <c r="I137" s="159">
        <v>2960.75</v>
      </c>
      <c r="J137" s="503">
        <v>104</v>
      </c>
      <c r="K137" s="160">
        <v>72.8</v>
      </c>
      <c r="L137" s="160">
        <v>64</v>
      </c>
      <c r="M137" s="159">
        <v>102.666667</v>
      </c>
      <c r="N137" s="486">
        <v>115.101</v>
      </c>
      <c r="O137" s="160">
        <v>46</v>
      </c>
      <c r="P137" s="160">
        <v>89</v>
      </c>
      <c r="Q137" s="159">
        <v>84</v>
      </c>
      <c r="R137" s="487"/>
      <c r="S137" s="159"/>
      <c r="T137" s="159"/>
      <c r="U137" s="16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18"/>
      <c r="BJ137" s="18"/>
      <c r="BK137" s="18"/>
      <c r="BL137" s="18"/>
      <c r="BM137" s="18"/>
      <c r="BN137" s="18"/>
      <c r="BO137" s="18"/>
      <c r="BP137" s="18"/>
    </row>
    <row r="138" spans="1:68" s="18" customFormat="1" ht="30" customHeight="1" x14ac:dyDescent="0.2">
      <c r="A138" s="19" t="s">
        <v>125</v>
      </c>
      <c r="B138" s="504">
        <v>27.091000000000001</v>
      </c>
      <c r="C138" s="178">
        <v>21.5</v>
      </c>
      <c r="D138" s="178">
        <v>50.085999999999999</v>
      </c>
      <c r="E138" s="178">
        <v>0</v>
      </c>
      <c r="F138" s="483">
        <v>2414</v>
      </c>
      <c r="G138" s="154">
        <v>1689.8</v>
      </c>
      <c r="H138" s="154">
        <v>1229</v>
      </c>
      <c r="I138" s="153">
        <v>2684.25</v>
      </c>
      <c r="J138" s="505">
        <v>153</v>
      </c>
      <c r="K138" s="154">
        <v>107.1</v>
      </c>
      <c r="L138" s="154">
        <v>85</v>
      </c>
      <c r="M138" s="153">
        <v>120</v>
      </c>
      <c r="N138" s="483"/>
      <c r="O138" s="154"/>
      <c r="P138" s="154"/>
      <c r="Q138" s="153"/>
      <c r="R138" s="484"/>
      <c r="S138" s="153"/>
      <c r="T138" s="153"/>
      <c r="U138" s="155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</row>
    <row r="139" spans="1:68" s="2" customFormat="1" ht="30" customHeight="1" x14ac:dyDescent="0.2">
      <c r="A139" s="89" t="s">
        <v>126</v>
      </c>
      <c r="B139" s="502">
        <v>33.143000000000001</v>
      </c>
      <c r="C139" s="182">
        <v>47.113</v>
      </c>
      <c r="D139" s="182">
        <v>71.504999999999995</v>
      </c>
      <c r="E139" s="157">
        <v>32.101599999999998</v>
      </c>
      <c r="F139" s="486">
        <v>4795</v>
      </c>
      <c r="G139" s="160">
        <v>6710</v>
      </c>
      <c r="H139" s="160">
        <v>4929</v>
      </c>
      <c r="I139" s="159">
        <v>5998</v>
      </c>
      <c r="J139" s="503">
        <v>113</v>
      </c>
      <c r="K139" s="160">
        <v>136.1</v>
      </c>
      <c r="L139" s="160">
        <v>152</v>
      </c>
      <c r="M139" s="159">
        <v>165.66666699999999</v>
      </c>
      <c r="N139" s="486">
        <v>10</v>
      </c>
      <c r="O139" s="160"/>
      <c r="P139" s="160"/>
      <c r="Q139" s="159"/>
      <c r="R139" s="487"/>
      <c r="S139" s="159"/>
      <c r="T139" s="159"/>
      <c r="U139" s="16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18"/>
      <c r="BJ139" s="18"/>
      <c r="BK139" s="18"/>
      <c r="BL139" s="18"/>
      <c r="BM139" s="18"/>
      <c r="BN139" s="18"/>
      <c r="BO139" s="18"/>
      <c r="BP139" s="18"/>
    </row>
    <row r="140" spans="1:68" s="18" customFormat="1" ht="39" customHeight="1" x14ac:dyDescent="0.2">
      <c r="A140" s="19" t="s">
        <v>127</v>
      </c>
      <c r="B140" s="504">
        <v>42.082999999999998</v>
      </c>
      <c r="C140" s="178">
        <v>33.43</v>
      </c>
      <c r="D140" s="178">
        <v>28.013999999999999</v>
      </c>
      <c r="E140" s="151">
        <v>0</v>
      </c>
      <c r="F140" s="483">
        <v>2733</v>
      </c>
      <c r="G140" s="154">
        <v>1913.1</v>
      </c>
      <c r="H140" s="154">
        <v>0</v>
      </c>
      <c r="I140" s="153">
        <v>641.20000000000005</v>
      </c>
      <c r="J140" s="505">
        <v>71</v>
      </c>
      <c r="K140" s="154">
        <v>22.3</v>
      </c>
      <c r="L140" s="154"/>
      <c r="M140" s="153">
        <v>16.666665999999999</v>
      </c>
      <c r="N140" s="483">
        <v>25</v>
      </c>
      <c r="O140" s="154"/>
      <c r="P140" s="154"/>
      <c r="Q140" s="153"/>
      <c r="R140" s="484"/>
      <c r="S140" s="153"/>
      <c r="T140" s="153"/>
      <c r="U140" s="155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</row>
    <row r="141" spans="1:68" s="2" customFormat="1" ht="30" customHeight="1" x14ac:dyDescent="0.2">
      <c r="A141" s="89" t="s">
        <v>129</v>
      </c>
      <c r="B141" s="502">
        <v>29.931999999999999</v>
      </c>
      <c r="C141" s="182">
        <v>23.754000000000001</v>
      </c>
      <c r="D141" s="182">
        <v>55.03</v>
      </c>
      <c r="E141" s="157">
        <v>34.173000000000002</v>
      </c>
      <c r="F141" s="486">
        <v>4120</v>
      </c>
      <c r="G141" s="160">
        <v>2884</v>
      </c>
      <c r="H141" s="160">
        <v>3238</v>
      </c>
      <c r="I141" s="159">
        <v>5285</v>
      </c>
      <c r="J141" s="503">
        <v>112</v>
      </c>
      <c r="K141" s="160">
        <v>78.400000000000006</v>
      </c>
      <c r="L141" s="160">
        <v>61</v>
      </c>
      <c r="M141" s="159">
        <v>88.666667000000004</v>
      </c>
      <c r="N141" s="486">
        <v>69</v>
      </c>
      <c r="O141" s="160"/>
      <c r="P141" s="160"/>
      <c r="Q141" s="159"/>
      <c r="R141" s="487"/>
      <c r="S141" s="159"/>
      <c r="T141" s="159"/>
      <c r="U141" s="16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18"/>
      <c r="BJ141" s="18"/>
      <c r="BK141" s="18"/>
      <c r="BL141" s="18"/>
      <c r="BM141" s="18"/>
      <c r="BN141" s="18"/>
      <c r="BO141" s="18"/>
      <c r="BP141" s="18"/>
    </row>
    <row r="142" spans="1:68" s="18" customFormat="1" ht="30" customHeight="1" x14ac:dyDescent="0.2">
      <c r="A142" s="19" t="s">
        <v>128</v>
      </c>
      <c r="B142" s="504">
        <v>40.948</v>
      </c>
      <c r="C142" s="178">
        <v>32.43</v>
      </c>
      <c r="D142" s="151">
        <v>39.843000000000004</v>
      </c>
      <c r="E142" s="673">
        <v>39.496656999999999</v>
      </c>
      <c r="F142" s="483">
        <v>6281</v>
      </c>
      <c r="G142" s="154">
        <v>4396.7</v>
      </c>
      <c r="H142" s="154">
        <v>3002</v>
      </c>
      <c r="I142" s="674">
        <v>6375.5950000000003</v>
      </c>
      <c r="J142" s="505">
        <v>130</v>
      </c>
      <c r="K142" s="154">
        <v>91</v>
      </c>
      <c r="L142" s="154">
        <v>94</v>
      </c>
      <c r="M142" s="153">
        <v>0</v>
      </c>
      <c r="N142" s="483"/>
      <c r="O142" s="154"/>
      <c r="P142" s="154"/>
      <c r="Q142" s="153"/>
      <c r="R142" s="484"/>
      <c r="S142" s="153"/>
      <c r="T142" s="153"/>
      <c r="U142" s="155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</row>
    <row r="143" spans="1:68" s="2" customFormat="1" ht="30" customHeight="1" x14ac:dyDescent="0.2">
      <c r="A143" s="89" t="s">
        <v>130</v>
      </c>
      <c r="B143" s="502">
        <v>23.931000000000001</v>
      </c>
      <c r="C143" s="182">
        <v>18.954000000000001</v>
      </c>
      <c r="D143" s="182">
        <v>20.405999999999999</v>
      </c>
      <c r="E143" s="157">
        <v>20.491997999999999</v>
      </c>
      <c r="F143" s="486">
        <v>1864</v>
      </c>
      <c r="G143" s="160">
        <v>1304.8</v>
      </c>
      <c r="H143" s="160">
        <v>1365</v>
      </c>
      <c r="I143" s="159">
        <v>2484.625</v>
      </c>
      <c r="J143" s="503">
        <v>45</v>
      </c>
      <c r="K143" s="160">
        <v>31.5</v>
      </c>
      <c r="L143" s="160">
        <v>53</v>
      </c>
      <c r="M143" s="159">
        <v>77.333332999999996</v>
      </c>
      <c r="N143" s="486">
        <v>14</v>
      </c>
      <c r="O143" s="160"/>
      <c r="P143" s="160"/>
      <c r="Q143" s="159"/>
      <c r="R143" s="487"/>
      <c r="S143" s="159"/>
      <c r="T143" s="159"/>
      <c r="U143" s="16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18"/>
      <c r="BJ143" s="18"/>
      <c r="BK143" s="18"/>
      <c r="BL143" s="18"/>
      <c r="BM143" s="18"/>
      <c r="BN143" s="18"/>
      <c r="BO143" s="18"/>
      <c r="BP143" s="18"/>
    </row>
    <row r="144" spans="1:68" s="18" customFormat="1" ht="30" customHeight="1" x14ac:dyDescent="0.2">
      <c r="A144" s="19" t="s">
        <v>131</v>
      </c>
      <c r="B144" s="504">
        <v>37.854999999999997</v>
      </c>
      <c r="C144" s="178">
        <v>30.010999999999999</v>
      </c>
      <c r="D144" s="178">
        <v>42.305</v>
      </c>
      <c r="E144" s="151">
        <v>41.533320000000003</v>
      </c>
      <c r="F144" s="483">
        <v>4959</v>
      </c>
      <c r="G144" s="154">
        <v>3471.3</v>
      </c>
      <c r="H144" s="154">
        <v>2507</v>
      </c>
      <c r="I144" s="153">
        <v>5555.4</v>
      </c>
      <c r="J144" s="505">
        <v>132</v>
      </c>
      <c r="K144" s="154">
        <v>92.4</v>
      </c>
      <c r="L144" s="154">
        <v>132</v>
      </c>
      <c r="M144" s="153">
        <v>191</v>
      </c>
      <c r="N144" s="483"/>
      <c r="O144" s="154"/>
      <c r="P144" s="154"/>
      <c r="Q144" s="153"/>
      <c r="R144" s="484"/>
      <c r="S144" s="153"/>
      <c r="T144" s="153"/>
      <c r="U144" s="155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</row>
    <row r="145" spans="1:68" s="2" customFormat="1" ht="30" customHeight="1" x14ac:dyDescent="0.2">
      <c r="A145" s="89" t="s">
        <v>132</v>
      </c>
      <c r="B145" s="502">
        <v>51.726999999999997</v>
      </c>
      <c r="C145" s="182">
        <v>41.174999999999997</v>
      </c>
      <c r="D145" s="182">
        <v>41.070999999999998</v>
      </c>
      <c r="E145" s="157">
        <v>41.216861000000002</v>
      </c>
      <c r="F145" s="486">
        <v>4657</v>
      </c>
      <c r="G145" s="160">
        <v>3259.9</v>
      </c>
      <c r="H145" s="160">
        <v>3120.72</v>
      </c>
      <c r="I145" s="159">
        <v>5345.25</v>
      </c>
      <c r="J145" s="503">
        <v>130</v>
      </c>
      <c r="K145" s="160">
        <v>91</v>
      </c>
      <c r="L145" s="160">
        <v>87</v>
      </c>
      <c r="M145" s="159">
        <v>124.666667</v>
      </c>
      <c r="N145" s="486">
        <v>25</v>
      </c>
      <c r="O145" s="160"/>
      <c r="P145" s="160"/>
      <c r="Q145" s="159"/>
      <c r="R145" s="487"/>
      <c r="S145" s="159"/>
      <c r="T145" s="159"/>
      <c r="U145" s="16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  <c r="BG145" s="31"/>
      <c r="BH145" s="31"/>
      <c r="BI145" s="18"/>
      <c r="BJ145" s="18"/>
      <c r="BK145" s="18"/>
      <c r="BL145" s="18"/>
      <c r="BM145" s="18"/>
      <c r="BN145" s="18"/>
      <c r="BO145" s="18"/>
      <c r="BP145" s="18"/>
    </row>
    <row r="146" spans="1:68" s="18" customFormat="1" ht="30" customHeight="1" x14ac:dyDescent="0.2">
      <c r="A146" s="19" t="s">
        <v>133</v>
      </c>
      <c r="B146" s="504">
        <v>38.22</v>
      </c>
      <c r="C146" s="178">
        <v>30.27</v>
      </c>
      <c r="D146" s="178">
        <v>41.362000000000002</v>
      </c>
      <c r="E146" s="151">
        <v>40.764000000000003</v>
      </c>
      <c r="F146" s="483">
        <v>5880</v>
      </c>
      <c r="G146" s="154">
        <v>4116</v>
      </c>
      <c r="H146" s="154">
        <v>2952</v>
      </c>
      <c r="I146" s="153">
        <v>6910.75</v>
      </c>
      <c r="J146" s="505">
        <v>93</v>
      </c>
      <c r="K146" s="154">
        <v>65.099999999999994</v>
      </c>
      <c r="L146" s="154">
        <v>152</v>
      </c>
      <c r="M146" s="153">
        <v>228.33333300000001</v>
      </c>
      <c r="N146" s="483">
        <v>98</v>
      </c>
      <c r="O146" s="154">
        <v>56</v>
      </c>
      <c r="P146" s="154">
        <v>191</v>
      </c>
      <c r="Q146" s="153">
        <v>187</v>
      </c>
      <c r="R146" s="484"/>
      <c r="S146" s="153"/>
      <c r="T146" s="153"/>
      <c r="U146" s="155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  <c r="BG146" s="31"/>
      <c r="BH146" s="31"/>
    </row>
    <row r="147" spans="1:68" s="2" customFormat="1" ht="30" customHeight="1" x14ac:dyDescent="0.2">
      <c r="A147" s="89" t="s">
        <v>134</v>
      </c>
      <c r="B147" s="502">
        <v>47.05</v>
      </c>
      <c r="C147" s="182">
        <v>37.488999999999997</v>
      </c>
      <c r="D147" s="182">
        <v>39.945999999999998</v>
      </c>
      <c r="E147" s="157">
        <v>38.765222999999999</v>
      </c>
      <c r="F147" s="486">
        <v>5963</v>
      </c>
      <c r="G147" s="160">
        <v>4174.1000000000004</v>
      </c>
      <c r="H147" s="160">
        <v>1802.04</v>
      </c>
      <c r="I147" s="159">
        <v>6531.5</v>
      </c>
      <c r="J147" s="503">
        <v>182</v>
      </c>
      <c r="K147" s="160">
        <v>223.4</v>
      </c>
      <c r="L147" s="160">
        <v>199</v>
      </c>
      <c r="M147" s="159">
        <v>291</v>
      </c>
      <c r="N147" s="486">
        <v>33</v>
      </c>
      <c r="O147" s="160">
        <v>64</v>
      </c>
      <c r="P147" s="160">
        <v>106.792</v>
      </c>
      <c r="Q147" s="159">
        <v>112</v>
      </c>
      <c r="R147" s="487"/>
      <c r="S147" s="159"/>
      <c r="T147" s="159"/>
      <c r="U147" s="16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18"/>
      <c r="BJ147" s="18"/>
      <c r="BK147" s="18"/>
      <c r="BL147" s="18"/>
      <c r="BM147" s="18"/>
      <c r="BN147" s="18"/>
      <c r="BO147" s="18"/>
      <c r="BP147" s="18"/>
    </row>
    <row r="148" spans="1:68" s="18" customFormat="1" ht="30" customHeight="1" x14ac:dyDescent="0.2">
      <c r="A148" s="19" t="s">
        <v>135</v>
      </c>
      <c r="B148" s="504">
        <v>20.204999999999998</v>
      </c>
      <c r="C148" s="178">
        <v>16.050999999999998</v>
      </c>
      <c r="D148" s="178">
        <v>13.263999999999999</v>
      </c>
      <c r="E148" s="151">
        <v>12.801527999999999</v>
      </c>
      <c r="F148" s="483">
        <v>2545</v>
      </c>
      <c r="G148" s="154">
        <v>1781.5</v>
      </c>
      <c r="H148" s="154">
        <v>1225</v>
      </c>
      <c r="I148" s="153">
        <v>2573.4</v>
      </c>
      <c r="J148" s="505">
        <v>263</v>
      </c>
      <c r="K148" s="154">
        <v>184.1</v>
      </c>
      <c r="L148" s="154">
        <v>46</v>
      </c>
      <c r="M148" s="153">
        <v>0</v>
      </c>
      <c r="N148" s="483">
        <v>24</v>
      </c>
      <c r="O148" s="154"/>
      <c r="P148" s="154"/>
      <c r="Q148" s="153"/>
      <c r="R148" s="484"/>
      <c r="S148" s="153"/>
      <c r="T148" s="153"/>
      <c r="U148" s="155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</row>
    <row r="149" spans="1:68" s="2" customFormat="1" ht="30" customHeight="1" x14ac:dyDescent="0.2">
      <c r="A149" s="89" t="s">
        <v>136</v>
      </c>
      <c r="B149" s="502">
        <v>52.759</v>
      </c>
      <c r="C149" s="182">
        <v>41.911999999999999</v>
      </c>
      <c r="D149" s="182">
        <v>50.146999999999998</v>
      </c>
      <c r="E149" s="157">
        <v>49.367089999999997</v>
      </c>
      <c r="F149" s="486">
        <v>3106</v>
      </c>
      <c r="G149" s="160">
        <v>2174.1999999999998</v>
      </c>
      <c r="H149" s="160">
        <v>740</v>
      </c>
      <c r="I149" s="159">
        <v>3501.5</v>
      </c>
      <c r="J149" s="503">
        <v>124</v>
      </c>
      <c r="K149" s="160">
        <v>86.8</v>
      </c>
      <c r="L149" s="160">
        <v>97</v>
      </c>
      <c r="M149" s="159">
        <v>131</v>
      </c>
      <c r="N149" s="486">
        <v>123</v>
      </c>
      <c r="O149" s="160">
        <v>96</v>
      </c>
      <c r="P149" s="160">
        <v>118</v>
      </c>
      <c r="Q149" s="159">
        <v>115</v>
      </c>
      <c r="R149" s="487"/>
      <c r="S149" s="159"/>
      <c r="T149" s="159"/>
      <c r="U149" s="16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18"/>
      <c r="BJ149" s="18"/>
      <c r="BK149" s="18"/>
      <c r="BL149" s="18"/>
      <c r="BM149" s="18"/>
      <c r="BN149" s="18"/>
      <c r="BO149" s="18"/>
      <c r="BP149" s="18"/>
    </row>
    <row r="150" spans="1:68" s="18" customFormat="1" ht="42" customHeight="1" x14ac:dyDescent="0.2">
      <c r="A150" s="19" t="s">
        <v>141</v>
      </c>
      <c r="B150" s="504">
        <v>36.198</v>
      </c>
      <c r="C150" s="178">
        <v>28.754999999999999</v>
      </c>
      <c r="D150" s="178">
        <v>24.193000000000001</v>
      </c>
      <c r="E150" s="151">
        <v>23.047529999999998</v>
      </c>
      <c r="F150" s="483">
        <v>4818</v>
      </c>
      <c r="G150" s="154">
        <v>3372.6</v>
      </c>
      <c r="H150" s="154">
        <v>2140</v>
      </c>
      <c r="I150" s="153">
        <v>5200.5</v>
      </c>
      <c r="J150" s="505">
        <v>150</v>
      </c>
      <c r="K150" s="154">
        <v>105</v>
      </c>
      <c r="L150" s="154">
        <v>105</v>
      </c>
      <c r="M150" s="153">
        <v>151.33333300000001</v>
      </c>
      <c r="N150" s="483"/>
      <c r="O150" s="154"/>
      <c r="P150" s="154"/>
      <c r="Q150" s="153"/>
      <c r="R150" s="484"/>
      <c r="S150" s="153"/>
      <c r="T150" s="153"/>
      <c r="U150" s="155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</row>
    <row r="151" spans="1:68" s="2" customFormat="1" ht="30" customHeight="1" x14ac:dyDescent="0.2">
      <c r="A151" s="89" t="s">
        <v>137</v>
      </c>
      <c r="B151" s="502">
        <v>48.677999999999997</v>
      </c>
      <c r="C151" s="182">
        <v>38.591999999999999</v>
      </c>
      <c r="D151" s="182">
        <v>30.991</v>
      </c>
      <c r="E151" s="157">
        <v>30.427510999999999</v>
      </c>
      <c r="F151" s="486">
        <v>4520</v>
      </c>
      <c r="G151" s="160">
        <v>3164</v>
      </c>
      <c r="H151" s="160">
        <v>1755</v>
      </c>
      <c r="I151" s="159">
        <v>5337.5</v>
      </c>
      <c r="J151" s="503">
        <v>125</v>
      </c>
      <c r="K151" s="160">
        <v>87.5</v>
      </c>
      <c r="L151" s="160">
        <v>130</v>
      </c>
      <c r="M151" s="159">
        <v>190.66666699999999</v>
      </c>
      <c r="N151" s="486">
        <v>112</v>
      </c>
      <c r="O151" s="160"/>
      <c r="P151" s="160"/>
      <c r="Q151" s="159"/>
      <c r="R151" s="487"/>
      <c r="S151" s="159"/>
      <c r="T151" s="159"/>
      <c r="U151" s="16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18"/>
      <c r="BJ151" s="18"/>
      <c r="BK151" s="18"/>
      <c r="BL151" s="18"/>
      <c r="BM151" s="18"/>
      <c r="BN151" s="18"/>
      <c r="BO151" s="18"/>
      <c r="BP151" s="18"/>
    </row>
    <row r="152" spans="1:68" s="18" customFormat="1" ht="30" customHeight="1" x14ac:dyDescent="0.2">
      <c r="A152" s="19" t="s">
        <v>139</v>
      </c>
      <c r="B152" s="504">
        <v>35.276000000000003</v>
      </c>
      <c r="C152" s="178">
        <v>27.911000000000001</v>
      </c>
      <c r="D152" s="151">
        <v>27.138999999999999</v>
      </c>
      <c r="E152" s="673">
        <v>26.725577999999999</v>
      </c>
      <c r="F152" s="483">
        <v>3781</v>
      </c>
      <c r="G152" s="154">
        <v>2646.7</v>
      </c>
      <c r="H152" s="154">
        <v>1476</v>
      </c>
      <c r="I152" s="153">
        <v>3107.5749999999998</v>
      </c>
      <c r="J152" s="505">
        <v>117</v>
      </c>
      <c r="K152" s="154">
        <v>81.900000000000006</v>
      </c>
      <c r="L152" s="154">
        <v>83</v>
      </c>
      <c r="M152" s="153">
        <v>107</v>
      </c>
      <c r="N152" s="484"/>
      <c r="O152" s="154"/>
      <c r="P152" s="154"/>
      <c r="Q152" s="153"/>
      <c r="R152" s="484"/>
      <c r="S152" s="153"/>
      <c r="T152" s="153"/>
      <c r="U152" s="155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</row>
    <row r="153" spans="1:68" s="2" customFormat="1" ht="30" customHeight="1" thickBot="1" x14ac:dyDescent="0.25">
      <c r="A153" s="88" t="s">
        <v>138</v>
      </c>
      <c r="B153" s="506">
        <v>45.332000000000001</v>
      </c>
      <c r="C153" s="206">
        <v>35.902999999999999</v>
      </c>
      <c r="D153" s="206">
        <v>25.327000000000002</v>
      </c>
      <c r="E153" s="207">
        <v>24.647717</v>
      </c>
      <c r="F153" s="507">
        <v>4440</v>
      </c>
      <c r="G153" s="208">
        <v>3108</v>
      </c>
      <c r="H153" s="208">
        <v>3700</v>
      </c>
      <c r="I153" s="209">
        <v>7239.9999479999997</v>
      </c>
      <c r="J153" s="508">
        <v>114</v>
      </c>
      <c r="K153" s="208">
        <v>79.8</v>
      </c>
      <c r="L153" s="208">
        <v>168</v>
      </c>
      <c r="M153" s="209">
        <v>242.66666699999999</v>
      </c>
      <c r="N153" s="507"/>
      <c r="O153" s="208"/>
      <c r="P153" s="208"/>
      <c r="Q153" s="209"/>
      <c r="R153" s="509"/>
      <c r="S153" s="209"/>
      <c r="T153" s="209"/>
      <c r="U153" s="210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18"/>
      <c r="BJ153" s="18"/>
      <c r="BK153" s="18"/>
      <c r="BL153" s="18"/>
      <c r="BM153" s="18"/>
      <c r="BN153" s="18"/>
      <c r="BO153" s="18"/>
      <c r="BP153" s="18"/>
    </row>
    <row r="154" spans="1:68" s="27" customFormat="1" ht="19.5" customHeight="1" thickBot="1" x14ac:dyDescent="0.25">
      <c r="A154" s="46" t="s">
        <v>188</v>
      </c>
      <c r="B154" s="510">
        <v>52.146999999999998</v>
      </c>
      <c r="C154" s="211">
        <v>52.146999999999998</v>
      </c>
      <c r="D154" s="211">
        <v>48.598999999999997</v>
      </c>
      <c r="E154" s="212">
        <v>47.769283000000001</v>
      </c>
      <c r="F154" s="477">
        <v>18106</v>
      </c>
      <c r="G154" s="140">
        <v>18106</v>
      </c>
      <c r="H154" s="140">
        <v>19221</v>
      </c>
      <c r="I154" s="213">
        <v>17841.599999999999</v>
      </c>
      <c r="J154" s="511">
        <v>440</v>
      </c>
      <c r="K154" s="140">
        <v>490</v>
      </c>
      <c r="L154" s="140">
        <v>531</v>
      </c>
      <c r="M154" s="213">
        <v>513.66666699999996</v>
      </c>
      <c r="N154" s="477">
        <v>34</v>
      </c>
      <c r="O154" s="140"/>
      <c r="P154" s="140"/>
      <c r="Q154" s="213"/>
      <c r="R154" s="478">
        <v>28</v>
      </c>
      <c r="S154" s="213">
        <v>22.4</v>
      </c>
      <c r="T154" s="140"/>
      <c r="U154" s="214">
        <v>36</v>
      </c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</row>
    <row r="155" spans="1:68" s="29" customFormat="1" ht="27" customHeight="1" x14ac:dyDescent="0.2">
      <c r="A155" s="45" t="s">
        <v>189</v>
      </c>
      <c r="B155" s="512">
        <v>157.351</v>
      </c>
      <c r="C155" s="215">
        <v>125.881</v>
      </c>
      <c r="D155" s="215">
        <v>135.72</v>
      </c>
      <c r="E155" s="216">
        <v>135.72</v>
      </c>
      <c r="F155" s="480">
        <v>2870</v>
      </c>
      <c r="G155" s="148">
        <v>2296</v>
      </c>
      <c r="H155" s="148">
        <v>5269</v>
      </c>
      <c r="I155" s="217">
        <v>5269</v>
      </c>
      <c r="J155" s="513">
        <v>159</v>
      </c>
      <c r="K155" s="148">
        <v>127.2</v>
      </c>
      <c r="L155" s="148">
        <v>125.5</v>
      </c>
      <c r="M155" s="217">
        <v>125.5</v>
      </c>
      <c r="N155" s="480"/>
      <c r="O155" s="148"/>
      <c r="P155" s="148"/>
      <c r="Q155" s="217"/>
      <c r="R155" s="481"/>
      <c r="S155" s="217"/>
      <c r="T155" s="148"/>
      <c r="U155" s="218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</row>
    <row r="156" spans="1:68" s="29" customFormat="1" ht="22.5" customHeight="1" x14ac:dyDescent="0.2">
      <c r="A156" s="28" t="s">
        <v>190</v>
      </c>
      <c r="B156" s="504">
        <v>31.24</v>
      </c>
      <c r="C156" s="178">
        <v>24.992000000000001</v>
      </c>
      <c r="D156" s="178">
        <v>24.603999999999999</v>
      </c>
      <c r="E156" s="219">
        <f>80.188678*0.4</f>
        <v>32.075471200000003</v>
      </c>
      <c r="F156" s="483">
        <v>516</v>
      </c>
      <c r="G156" s="154">
        <v>412.8</v>
      </c>
      <c r="H156" s="154">
        <v>3007</v>
      </c>
      <c r="I156" s="220">
        <v>3442.5</v>
      </c>
      <c r="J156" s="505">
        <v>67</v>
      </c>
      <c r="K156" s="154">
        <v>53.6</v>
      </c>
      <c r="L156" s="154">
        <v>68</v>
      </c>
      <c r="M156" s="220">
        <v>68</v>
      </c>
      <c r="N156" s="483"/>
      <c r="O156" s="154"/>
      <c r="P156" s="154"/>
      <c r="Q156" s="220"/>
      <c r="R156" s="484"/>
      <c r="S156" s="220"/>
      <c r="T156" s="154"/>
      <c r="U156" s="22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</row>
    <row r="157" spans="1:68" s="29" customFormat="1" ht="30" customHeight="1" x14ac:dyDescent="0.2">
      <c r="A157" s="36" t="s">
        <v>192</v>
      </c>
      <c r="B157" s="502">
        <v>40.841000000000001</v>
      </c>
      <c r="C157" s="182">
        <v>32.673000000000002</v>
      </c>
      <c r="D157" s="182">
        <v>29.614999999999998</v>
      </c>
      <c r="E157" s="222">
        <v>28.301884000000001</v>
      </c>
      <c r="F157" s="486">
        <v>697</v>
      </c>
      <c r="G157" s="160">
        <v>557.6</v>
      </c>
      <c r="H157" s="160">
        <v>652</v>
      </c>
      <c r="I157" s="223">
        <v>660.75</v>
      </c>
      <c r="J157" s="503">
        <v>29</v>
      </c>
      <c r="K157" s="160">
        <v>23.2</v>
      </c>
      <c r="L157" s="160">
        <v>37</v>
      </c>
      <c r="M157" s="223">
        <v>38.333333000000003</v>
      </c>
      <c r="N157" s="486"/>
      <c r="O157" s="160"/>
      <c r="P157" s="160"/>
      <c r="Q157" s="223"/>
      <c r="R157" s="487"/>
      <c r="S157" s="223"/>
      <c r="T157" s="160"/>
      <c r="U157" s="185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  <c r="BG157" s="31"/>
      <c r="BH157" s="31"/>
    </row>
    <row r="158" spans="1:68" s="31" customFormat="1" ht="30" customHeight="1" x14ac:dyDescent="0.2">
      <c r="A158" s="30" t="s">
        <v>191</v>
      </c>
      <c r="B158" s="514">
        <v>7.452</v>
      </c>
      <c r="C158" s="224">
        <v>5.9619999999999997</v>
      </c>
      <c r="D158" s="224">
        <v>6.5439999999999996</v>
      </c>
      <c r="E158" s="225">
        <v>6.281345</v>
      </c>
      <c r="F158" s="515">
        <v>308</v>
      </c>
      <c r="G158" s="205">
        <v>246.4</v>
      </c>
      <c r="H158" s="205">
        <v>235</v>
      </c>
      <c r="I158" s="226">
        <v>260</v>
      </c>
      <c r="J158" s="516">
        <v>10</v>
      </c>
      <c r="K158" s="205">
        <v>8</v>
      </c>
      <c r="L158" s="205">
        <v>9</v>
      </c>
      <c r="M158" s="226">
        <v>9.5103329999999993</v>
      </c>
      <c r="N158" s="515"/>
      <c r="O158" s="205"/>
      <c r="P158" s="205"/>
      <c r="Q158" s="226"/>
      <c r="R158" s="517"/>
      <c r="S158" s="226"/>
      <c r="T158" s="205"/>
      <c r="U158" s="227"/>
    </row>
    <row r="159" spans="1:68" s="31" customFormat="1" ht="30" customHeight="1" thickBot="1" x14ac:dyDescent="0.25">
      <c r="A159" s="37" t="s">
        <v>193</v>
      </c>
      <c r="B159" s="506">
        <v>17.363</v>
      </c>
      <c r="C159" s="206">
        <v>13.89</v>
      </c>
      <c r="D159" s="206">
        <v>18.795999999999999</v>
      </c>
      <c r="E159" s="228">
        <v>17.984238999999999</v>
      </c>
      <c r="F159" s="507">
        <v>905</v>
      </c>
      <c r="G159" s="208">
        <v>724</v>
      </c>
      <c r="H159" s="208">
        <v>701</v>
      </c>
      <c r="I159" s="229">
        <v>709.5</v>
      </c>
      <c r="J159" s="508">
        <v>6</v>
      </c>
      <c r="K159" s="208">
        <v>4.8</v>
      </c>
      <c r="L159" s="208">
        <v>9</v>
      </c>
      <c r="M159" s="229">
        <v>8.6999999999999993</v>
      </c>
      <c r="N159" s="507"/>
      <c r="O159" s="208"/>
      <c r="P159" s="208"/>
      <c r="Q159" s="229"/>
      <c r="R159" s="509"/>
      <c r="S159" s="229"/>
      <c r="T159" s="208"/>
      <c r="U159" s="230"/>
    </row>
    <row r="160" spans="1:68" s="31" customFormat="1" ht="20.25" customHeight="1" x14ac:dyDescent="0.2">
      <c r="A160" s="116" t="s">
        <v>244</v>
      </c>
      <c r="B160" s="518">
        <v>18.506</v>
      </c>
      <c r="C160" s="231">
        <v>10.500999999999999</v>
      </c>
      <c r="D160" s="231"/>
      <c r="E160" s="232"/>
      <c r="F160" s="519"/>
      <c r="G160" s="233">
        <v>673.6</v>
      </c>
      <c r="H160" s="233"/>
      <c r="I160" s="234"/>
      <c r="J160" s="520">
        <v>8</v>
      </c>
      <c r="K160" s="233">
        <v>7</v>
      </c>
      <c r="L160" s="233"/>
      <c r="M160" s="234"/>
      <c r="N160" s="519"/>
      <c r="O160" s="233"/>
      <c r="P160" s="233"/>
      <c r="Q160" s="234"/>
      <c r="R160" s="521"/>
      <c r="S160" s="234"/>
      <c r="T160" s="233"/>
      <c r="U160" s="235"/>
    </row>
    <row r="161" spans="1:21" s="31" customFormat="1" ht="19.5" customHeight="1" thickBot="1" x14ac:dyDescent="0.25">
      <c r="A161" s="115" t="s">
        <v>245</v>
      </c>
      <c r="B161" s="522"/>
      <c r="C161" s="236">
        <v>27.693999999999999</v>
      </c>
      <c r="D161" s="236">
        <v>7.0840000000000005</v>
      </c>
      <c r="E161" s="237">
        <v>7.0840000000000005</v>
      </c>
      <c r="F161" s="523">
        <v>321</v>
      </c>
      <c r="G161" s="238">
        <v>82045.2</v>
      </c>
      <c r="H161" s="238">
        <v>16278.04</v>
      </c>
      <c r="I161" s="239">
        <v>16278.04</v>
      </c>
      <c r="J161" s="524">
        <v>10</v>
      </c>
      <c r="K161" s="238">
        <v>1515.59</v>
      </c>
      <c r="L161" s="238">
        <v>278.52100000000002</v>
      </c>
      <c r="M161" s="239">
        <v>278.52100000000002</v>
      </c>
      <c r="N161" s="523"/>
      <c r="O161" s="238">
        <v>1.1200000000000001</v>
      </c>
      <c r="P161" s="238"/>
      <c r="Q161" s="239"/>
      <c r="R161" s="525"/>
      <c r="S161" s="239"/>
      <c r="T161" s="238"/>
      <c r="U161" s="240"/>
    </row>
    <row r="162" spans="1:21" ht="23.25" customHeight="1" thickBot="1" x14ac:dyDescent="0.25">
      <c r="A162" s="32"/>
      <c r="B162" s="241">
        <f t="shared" ref="B162:U162" si="0">SUM(B5:B161)</f>
        <v>6567.3512230000024</v>
      </c>
      <c r="C162" s="242">
        <f>SUM(C5:C161)</f>
        <v>5283.4020000000037</v>
      </c>
      <c r="D162" s="242">
        <f t="shared" si="0"/>
        <v>5198.514451</v>
      </c>
      <c r="E162" s="243">
        <f t="shared" si="0"/>
        <v>4745.9125912</v>
      </c>
      <c r="F162" s="244">
        <f t="shared" si="0"/>
        <v>432394.48</v>
      </c>
      <c r="G162" s="245">
        <f t="shared" si="0"/>
        <v>405999.23399999988</v>
      </c>
      <c r="H162" s="246">
        <f>SUM(H5:H161)</f>
        <v>296334.10442599998</v>
      </c>
      <c r="I162" s="247">
        <f t="shared" si="0"/>
        <v>480757.58222099993</v>
      </c>
      <c r="J162" s="244">
        <f t="shared" si="0"/>
        <v>12561.820000000002</v>
      </c>
      <c r="K162" s="245">
        <f t="shared" si="0"/>
        <v>10967.328000000003</v>
      </c>
      <c r="L162" s="245">
        <f t="shared" si="0"/>
        <v>11136.430667000001</v>
      </c>
      <c r="M162" s="247">
        <f t="shared" si="0"/>
        <v>13893.262815000002</v>
      </c>
      <c r="N162" s="244">
        <f t="shared" si="0"/>
        <v>2076.4740000000002</v>
      </c>
      <c r="O162" s="245">
        <f t="shared" si="0"/>
        <v>966.12900000000013</v>
      </c>
      <c r="P162" s="245">
        <f t="shared" si="0"/>
        <v>956.63400000000013</v>
      </c>
      <c r="Q162" s="248">
        <f t="shared" si="0"/>
        <v>909.40375000000006</v>
      </c>
      <c r="R162" s="244">
        <f>SUM(R5:R161)</f>
        <v>3831</v>
      </c>
      <c r="S162" s="249">
        <f t="shared" si="0"/>
        <v>437.59999999999997</v>
      </c>
      <c r="T162" s="245">
        <f t="shared" si="0"/>
        <v>0</v>
      </c>
      <c r="U162" s="247">
        <f t="shared" si="0"/>
        <v>374</v>
      </c>
    </row>
  </sheetData>
  <mergeCells count="6">
    <mergeCell ref="R3:U3"/>
    <mergeCell ref="A3:A4"/>
    <mergeCell ref="F3:I3"/>
    <mergeCell ref="J3:M3"/>
    <mergeCell ref="N3:Q3"/>
    <mergeCell ref="B3:E3"/>
  </mergeCells>
  <pageMargins left="0.23622047244094491" right="0.23622047244094491" top="0.35433070866141736" bottom="0.35433070866141736" header="0.31496062992125984" footer="0.31496062992125984"/>
  <pageSetup paperSize="9" scale="46" fitToHeight="0" orientation="landscape" r:id="rId1"/>
  <rowBreaks count="1" manualBreakCount="1">
    <brk id="132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153"/>
  <sheetViews>
    <sheetView showOutlineSymbols="0" showWhiteSpace="0" zoomScale="67" zoomScaleNormal="67" workbookViewId="0">
      <selection activeCell="V19" sqref="V19"/>
    </sheetView>
  </sheetViews>
  <sheetFormatPr defaultRowHeight="14.25" x14ac:dyDescent="0.2"/>
  <cols>
    <col min="1" max="1" width="52.125" style="8" customWidth="1"/>
    <col min="2" max="3" width="9.125" customWidth="1"/>
    <col min="4" max="4" width="9.5" customWidth="1"/>
    <col min="5" max="5" width="9.375" style="5" customWidth="1"/>
    <col min="6" max="7" width="10.75" style="1" customWidth="1"/>
    <col min="8" max="8" width="10.375" style="1" customWidth="1"/>
    <col min="9" max="9" width="10.75" style="5" customWidth="1"/>
    <col min="10" max="12" width="9.875" customWidth="1"/>
    <col min="13" max="13" width="9.875" style="5" customWidth="1"/>
    <col min="14" max="15" width="8.5" customWidth="1"/>
    <col min="16" max="16" width="9" customWidth="1"/>
    <col min="17" max="17" width="9" style="5" customWidth="1"/>
    <col min="18" max="20" width="9.375" customWidth="1"/>
    <col min="21" max="21" width="9.375" style="5" customWidth="1"/>
    <col min="22" max="85" width="9" style="18"/>
  </cols>
  <sheetData>
    <row r="1" spans="1:85" ht="26.25" customHeight="1" x14ac:dyDescent="0.45">
      <c r="A1" s="10"/>
      <c r="F1" s="10" t="s">
        <v>182</v>
      </c>
    </row>
    <row r="2" spans="1:85" ht="9" customHeight="1" thickBot="1" x14ac:dyDescent="0.25"/>
    <row r="3" spans="1:85" ht="22.5" customHeight="1" thickBot="1" x14ac:dyDescent="0.25">
      <c r="A3" s="686" t="s">
        <v>233</v>
      </c>
      <c r="B3" s="688" t="s">
        <v>220</v>
      </c>
      <c r="C3" s="689"/>
      <c r="D3" s="689"/>
      <c r="E3" s="690"/>
      <c r="F3" s="683" t="s">
        <v>221</v>
      </c>
      <c r="G3" s="684"/>
      <c r="H3" s="684"/>
      <c r="I3" s="684"/>
      <c r="J3" s="688" t="s">
        <v>222</v>
      </c>
      <c r="K3" s="689"/>
      <c r="L3" s="689"/>
      <c r="M3" s="690"/>
      <c r="N3" s="689" t="s">
        <v>223</v>
      </c>
      <c r="O3" s="689"/>
      <c r="P3" s="689"/>
      <c r="Q3" s="690"/>
      <c r="R3" s="688" t="s">
        <v>212</v>
      </c>
      <c r="S3" s="689"/>
      <c r="T3" s="689"/>
      <c r="U3" s="690"/>
    </row>
    <row r="4" spans="1:85" s="4" customFormat="1" ht="60.75" thickBot="1" x14ac:dyDescent="0.25">
      <c r="A4" s="687"/>
      <c r="B4" s="132" t="s">
        <v>276</v>
      </c>
      <c r="C4" s="133" t="s">
        <v>277</v>
      </c>
      <c r="D4" s="133" t="s">
        <v>278</v>
      </c>
      <c r="E4" s="133" t="s">
        <v>279</v>
      </c>
      <c r="F4" s="132" t="s">
        <v>276</v>
      </c>
      <c r="G4" s="133" t="s">
        <v>277</v>
      </c>
      <c r="H4" s="133" t="s">
        <v>278</v>
      </c>
      <c r="I4" s="133" t="s">
        <v>279</v>
      </c>
      <c r="J4" s="132" t="s">
        <v>276</v>
      </c>
      <c r="K4" s="133" t="s">
        <v>277</v>
      </c>
      <c r="L4" s="133" t="s">
        <v>278</v>
      </c>
      <c r="M4" s="133" t="s">
        <v>279</v>
      </c>
      <c r="N4" s="132" t="s">
        <v>276</v>
      </c>
      <c r="O4" s="133" t="s">
        <v>277</v>
      </c>
      <c r="P4" s="133" t="s">
        <v>278</v>
      </c>
      <c r="Q4" s="133" t="s">
        <v>279</v>
      </c>
      <c r="R4" s="132" t="s">
        <v>276</v>
      </c>
      <c r="S4" s="133" t="s">
        <v>277</v>
      </c>
      <c r="T4" s="133" t="s">
        <v>278</v>
      </c>
      <c r="U4" s="135" t="s">
        <v>279</v>
      </c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47"/>
      <c r="BO4" s="47"/>
      <c r="BP4" s="47"/>
      <c r="BQ4" s="47"/>
      <c r="BR4" s="47"/>
      <c r="BS4" s="47"/>
      <c r="BT4" s="47"/>
      <c r="BU4" s="47"/>
      <c r="BV4" s="47"/>
      <c r="BW4" s="47"/>
      <c r="BX4" s="47"/>
      <c r="BY4" s="47"/>
      <c r="BZ4" s="47"/>
      <c r="CA4" s="47"/>
      <c r="CB4" s="47"/>
      <c r="CC4" s="47"/>
      <c r="CD4" s="47"/>
      <c r="CE4" s="47"/>
      <c r="CF4" s="47"/>
      <c r="CG4" s="47"/>
    </row>
    <row r="5" spans="1:85" s="2" customFormat="1" ht="21" customHeight="1" x14ac:dyDescent="0.2">
      <c r="A5" s="102" t="s">
        <v>240</v>
      </c>
      <c r="B5" s="250"/>
      <c r="C5" s="251">
        <v>2.3439999999999999</v>
      </c>
      <c r="D5" s="251">
        <v>2.6190000000000002</v>
      </c>
      <c r="E5" s="252">
        <v>2.6190000000000002</v>
      </c>
      <c r="F5" s="253"/>
      <c r="G5" s="254">
        <v>217.4</v>
      </c>
      <c r="H5" s="254">
        <v>632.07000000000005</v>
      </c>
      <c r="I5" s="255">
        <v>632.07000000000005</v>
      </c>
      <c r="J5" s="256"/>
      <c r="K5" s="257">
        <v>5</v>
      </c>
      <c r="L5" s="257">
        <v>3</v>
      </c>
      <c r="M5" s="258">
        <v>3</v>
      </c>
      <c r="N5" s="259"/>
      <c r="O5" s="257"/>
      <c r="P5" s="260"/>
      <c r="Q5" s="258"/>
      <c r="R5" s="261"/>
      <c r="S5" s="257"/>
      <c r="T5" s="257"/>
      <c r="U5" s="262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</row>
    <row r="6" spans="1:85" s="18" customFormat="1" ht="21" customHeight="1" thickBot="1" x14ac:dyDescent="0.25">
      <c r="A6" s="24" t="s">
        <v>241</v>
      </c>
      <c r="B6" s="497">
        <v>0.4</v>
      </c>
      <c r="C6" s="263">
        <v>0.40300000000000002</v>
      </c>
      <c r="D6" s="263"/>
      <c r="E6" s="264"/>
      <c r="F6" s="526">
        <v>307</v>
      </c>
      <c r="G6" s="188">
        <v>246</v>
      </c>
      <c r="H6" s="188"/>
      <c r="I6" s="193"/>
      <c r="J6" s="498">
        <v>11</v>
      </c>
      <c r="K6" s="265">
        <v>8.8000000000000007</v>
      </c>
      <c r="L6" s="265"/>
      <c r="M6" s="266"/>
      <c r="N6" s="192"/>
      <c r="O6" s="265"/>
      <c r="P6" s="267"/>
      <c r="Q6" s="266"/>
      <c r="R6" s="268"/>
      <c r="S6" s="265"/>
      <c r="T6" s="265"/>
      <c r="U6" s="269"/>
    </row>
    <row r="7" spans="1:85" s="18" customFormat="1" ht="28.5" x14ac:dyDescent="0.2">
      <c r="A7" s="87" t="s">
        <v>161</v>
      </c>
      <c r="B7" s="512">
        <v>103.678</v>
      </c>
      <c r="C7" s="142">
        <v>104.50700000000001</v>
      </c>
      <c r="D7" s="270">
        <v>98.781000000000006</v>
      </c>
      <c r="E7" s="271">
        <v>94.624155000000002</v>
      </c>
      <c r="F7" s="527">
        <v>15982</v>
      </c>
      <c r="G7" s="144">
        <v>19817.599999999999</v>
      </c>
      <c r="H7" s="145">
        <v>24216.1</v>
      </c>
      <c r="I7" s="146">
        <v>24911.450079999999</v>
      </c>
      <c r="J7" s="513">
        <v>655</v>
      </c>
      <c r="K7" s="144">
        <v>680</v>
      </c>
      <c r="L7" s="145">
        <v>778.6</v>
      </c>
      <c r="M7" s="272">
        <v>781.14999899999998</v>
      </c>
      <c r="N7" s="273"/>
      <c r="O7" s="144"/>
      <c r="P7" s="145"/>
      <c r="Q7" s="144"/>
      <c r="R7" s="480"/>
      <c r="S7" s="274"/>
      <c r="T7" s="274"/>
      <c r="U7" s="275"/>
    </row>
    <row r="8" spans="1:85" s="18" customFormat="1" ht="21" customHeight="1" x14ac:dyDescent="0.2">
      <c r="A8" s="19" t="s">
        <v>166</v>
      </c>
      <c r="B8" s="482">
        <v>187.297</v>
      </c>
      <c r="C8" s="276">
        <v>188.79599999999999</v>
      </c>
      <c r="D8" s="276">
        <v>135.745</v>
      </c>
      <c r="E8" s="277">
        <v>113.80761</v>
      </c>
      <c r="F8" s="528">
        <v>58440</v>
      </c>
      <c r="G8" s="154">
        <v>46752</v>
      </c>
      <c r="H8" s="154">
        <v>37508.839999999997</v>
      </c>
      <c r="I8" s="221">
        <v>14710.25</v>
      </c>
      <c r="J8" s="483">
        <v>1663</v>
      </c>
      <c r="K8" s="278">
        <v>1330.4</v>
      </c>
      <c r="L8" s="278">
        <v>1082.6199999999999</v>
      </c>
      <c r="M8" s="279">
        <v>1378.7300009999999</v>
      </c>
      <c r="N8" s="203"/>
      <c r="O8" s="278"/>
      <c r="P8" s="280"/>
      <c r="Q8" s="279"/>
      <c r="R8" s="505">
        <v>1.6666669999999999</v>
      </c>
      <c r="S8" s="278"/>
      <c r="T8" s="278"/>
      <c r="U8" s="281"/>
    </row>
    <row r="9" spans="1:85" s="18" customFormat="1" ht="21" customHeight="1" thickBot="1" x14ac:dyDescent="0.25">
      <c r="A9" s="88" t="s">
        <v>168</v>
      </c>
      <c r="B9" s="529">
        <v>136.69499999999999</v>
      </c>
      <c r="C9" s="282">
        <v>137.78899999999999</v>
      </c>
      <c r="D9" s="282">
        <v>114.65</v>
      </c>
      <c r="E9" s="283">
        <v>114.03013</v>
      </c>
      <c r="F9" s="530">
        <v>14408</v>
      </c>
      <c r="G9" s="284">
        <v>11525.5</v>
      </c>
      <c r="H9" s="284">
        <v>11626.25</v>
      </c>
      <c r="I9" s="209">
        <v>12672.499959999999</v>
      </c>
      <c r="J9" s="507">
        <v>347</v>
      </c>
      <c r="K9" s="284">
        <v>277.60000000000002</v>
      </c>
      <c r="L9" s="284">
        <v>311</v>
      </c>
      <c r="M9" s="210">
        <v>357</v>
      </c>
      <c r="N9" s="285"/>
      <c r="O9" s="284"/>
      <c r="P9" s="284"/>
      <c r="Q9" s="209"/>
      <c r="R9" s="507">
        <v>72.666667000000004</v>
      </c>
      <c r="S9" s="284">
        <v>73</v>
      </c>
      <c r="T9" s="284"/>
      <c r="U9" s="286"/>
    </row>
    <row r="10" spans="1:85" s="2" customFormat="1" ht="21" customHeight="1" x14ac:dyDescent="0.2">
      <c r="A10" s="100" t="s">
        <v>198</v>
      </c>
      <c r="B10" s="531">
        <v>371.577</v>
      </c>
      <c r="C10" s="287">
        <v>374.55</v>
      </c>
      <c r="D10" s="287">
        <v>293.572</v>
      </c>
      <c r="E10" s="288">
        <f>187.778426+15.724</f>
        <v>203.50242599999999</v>
      </c>
      <c r="F10" s="532">
        <v>47299</v>
      </c>
      <c r="G10" s="289">
        <v>49055</v>
      </c>
      <c r="H10" s="289">
        <v>55280.4</v>
      </c>
      <c r="I10" s="290">
        <f>113726.51194-31343-40486</f>
        <v>41897.511939999997</v>
      </c>
      <c r="J10" s="533">
        <v>2637</v>
      </c>
      <c r="K10" s="289">
        <v>2109.6</v>
      </c>
      <c r="L10" s="289">
        <v>2423</v>
      </c>
      <c r="M10" s="291">
        <f>2077.973999+441</f>
        <v>2518.9739989999998</v>
      </c>
      <c r="N10" s="534">
        <v>292.25</v>
      </c>
      <c r="O10" s="289">
        <v>223.02</v>
      </c>
      <c r="P10" s="289"/>
      <c r="Q10" s="292"/>
      <c r="R10" s="533">
        <v>1408.238098</v>
      </c>
      <c r="S10" s="289">
        <v>1850</v>
      </c>
      <c r="T10" s="289"/>
      <c r="U10" s="293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</row>
    <row r="11" spans="1:85" s="2" customFormat="1" ht="21" customHeight="1" x14ac:dyDescent="0.2">
      <c r="A11" s="89" t="s">
        <v>162</v>
      </c>
      <c r="B11" s="535">
        <v>191.374</v>
      </c>
      <c r="C11" s="156">
        <v>192.905</v>
      </c>
      <c r="D11" s="156">
        <v>196.62899999999999</v>
      </c>
      <c r="E11" s="294">
        <v>161.85236699999999</v>
      </c>
      <c r="F11" s="536">
        <v>45213</v>
      </c>
      <c r="G11" s="158">
        <v>36170.400000000001</v>
      </c>
      <c r="H11" s="158">
        <v>44338</v>
      </c>
      <c r="I11" s="159">
        <v>45994.666793999997</v>
      </c>
      <c r="J11" s="536">
        <v>1816</v>
      </c>
      <c r="K11" s="158">
        <v>1452.8</v>
      </c>
      <c r="L11" s="158">
        <v>1609</v>
      </c>
      <c r="M11" s="161">
        <v>1677.3952400000001</v>
      </c>
      <c r="N11" s="537"/>
      <c r="O11" s="158"/>
      <c r="P11" s="158"/>
      <c r="Q11" s="159"/>
      <c r="R11" s="536">
        <v>194</v>
      </c>
      <c r="S11" s="158">
        <v>200</v>
      </c>
      <c r="T11" s="158"/>
      <c r="U11" s="295"/>
      <c r="V11" s="126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</row>
    <row r="12" spans="1:85" s="2" customFormat="1" ht="21" customHeight="1" x14ac:dyDescent="0.2">
      <c r="A12" s="19" t="s">
        <v>238</v>
      </c>
      <c r="B12" s="482">
        <v>74.870999999999995</v>
      </c>
      <c r="C12" s="150">
        <v>75.47</v>
      </c>
      <c r="D12" s="150">
        <v>82.394999999999996</v>
      </c>
      <c r="E12" s="296">
        <v>86.061499999999995</v>
      </c>
      <c r="F12" s="528">
        <v>39427</v>
      </c>
      <c r="G12" s="152">
        <v>31541.599999999999</v>
      </c>
      <c r="H12" s="152">
        <v>-15561</v>
      </c>
      <c r="I12" s="153">
        <v>36664.750039999999</v>
      </c>
      <c r="J12" s="483">
        <v>426</v>
      </c>
      <c r="K12" s="152">
        <v>340.8</v>
      </c>
      <c r="L12" s="152">
        <v>461</v>
      </c>
      <c r="M12" s="155">
        <v>1324.3333339999999</v>
      </c>
      <c r="N12" s="203"/>
      <c r="O12" s="152"/>
      <c r="P12" s="152"/>
      <c r="Q12" s="153"/>
      <c r="R12" s="483"/>
      <c r="S12" s="152"/>
      <c r="T12" s="152"/>
      <c r="U12" s="155"/>
      <c r="V12" s="126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</row>
    <row r="13" spans="1:85" s="2" customFormat="1" ht="21" customHeight="1" x14ac:dyDescent="0.2">
      <c r="A13" s="7" t="s">
        <v>169</v>
      </c>
      <c r="B13" s="535">
        <v>64.055999999999997</v>
      </c>
      <c r="C13" s="156">
        <v>64.569000000000003</v>
      </c>
      <c r="D13" s="156">
        <v>86.385000000000005</v>
      </c>
      <c r="E13" s="294">
        <v>23.053588000000001</v>
      </c>
      <c r="F13" s="536">
        <v>10365</v>
      </c>
      <c r="G13" s="158">
        <v>11608</v>
      </c>
      <c r="H13" s="158">
        <v>8188</v>
      </c>
      <c r="I13" s="159">
        <v>8039.75</v>
      </c>
      <c r="J13" s="536">
        <v>1136</v>
      </c>
      <c r="K13" s="158">
        <v>1272</v>
      </c>
      <c r="L13" s="158">
        <v>907</v>
      </c>
      <c r="M13" s="161">
        <v>909.66666699999996</v>
      </c>
      <c r="N13" s="201"/>
      <c r="O13" s="158"/>
      <c r="P13" s="158"/>
      <c r="Q13" s="158"/>
      <c r="R13" s="536"/>
      <c r="S13" s="158"/>
      <c r="T13" s="158"/>
      <c r="U13" s="161"/>
      <c r="V13" s="126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</row>
    <row r="14" spans="1:85" s="2" customFormat="1" ht="21" customHeight="1" x14ac:dyDescent="0.2">
      <c r="A14" s="19" t="s">
        <v>167</v>
      </c>
      <c r="B14" s="482">
        <v>194.50700000000001</v>
      </c>
      <c r="C14" s="150">
        <v>196.06200000000001</v>
      </c>
      <c r="D14" s="150">
        <v>166.102</v>
      </c>
      <c r="E14" s="296">
        <f>153.92562+9</f>
        <v>162.92562000000001</v>
      </c>
      <c r="F14" s="528">
        <v>36466</v>
      </c>
      <c r="G14" s="152">
        <v>29172.799999999999</v>
      </c>
      <c r="H14" s="152">
        <v>32701.17</v>
      </c>
      <c r="I14" s="153">
        <v>35114.034416000002</v>
      </c>
      <c r="J14" s="483">
        <v>1154</v>
      </c>
      <c r="K14" s="152">
        <v>923.2</v>
      </c>
      <c r="L14" s="152">
        <v>870</v>
      </c>
      <c r="M14" s="155">
        <v>993.37799900000005</v>
      </c>
      <c r="N14" s="203"/>
      <c r="O14" s="152"/>
      <c r="P14" s="152"/>
      <c r="Q14" s="153"/>
      <c r="R14" s="483"/>
      <c r="S14" s="152"/>
      <c r="T14" s="152"/>
      <c r="U14" s="155"/>
      <c r="V14" s="126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</row>
    <row r="15" spans="1:85" s="2" customFormat="1" ht="21" customHeight="1" x14ac:dyDescent="0.2">
      <c r="A15" s="101" t="s">
        <v>165</v>
      </c>
      <c r="B15" s="485">
        <v>31.86</v>
      </c>
      <c r="C15" s="156">
        <v>32.115000000000002</v>
      </c>
      <c r="D15" s="156">
        <v>26.902000000000001</v>
      </c>
      <c r="E15" s="297">
        <v>5.6317149999999998</v>
      </c>
      <c r="F15" s="536">
        <v>870</v>
      </c>
      <c r="G15" s="158">
        <v>696</v>
      </c>
      <c r="H15" s="158">
        <v>701</v>
      </c>
      <c r="I15" s="298">
        <v>672.99999700000001</v>
      </c>
      <c r="J15" s="486">
        <v>19</v>
      </c>
      <c r="K15" s="158">
        <v>15.2</v>
      </c>
      <c r="L15" s="158">
        <v>12</v>
      </c>
      <c r="M15" s="299">
        <v>9.25</v>
      </c>
      <c r="N15" s="201"/>
      <c r="O15" s="158"/>
      <c r="P15" s="158"/>
      <c r="Q15" s="298"/>
      <c r="R15" s="486"/>
      <c r="S15" s="158"/>
      <c r="T15" s="158"/>
      <c r="U15" s="299"/>
      <c r="V15" s="126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</row>
    <row r="16" spans="1:85" s="18" customFormat="1" ht="21" customHeight="1" thickBot="1" x14ac:dyDescent="0.25">
      <c r="A16" s="24" t="s">
        <v>242</v>
      </c>
      <c r="B16" s="497"/>
      <c r="C16" s="300"/>
      <c r="D16" s="300"/>
      <c r="E16" s="301"/>
      <c r="F16" s="526">
        <v>260</v>
      </c>
      <c r="G16" s="302"/>
      <c r="H16" s="302"/>
      <c r="I16" s="189"/>
      <c r="J16" s="498"/>
      <c r="K16" s="302"/>
      <c r="L16" s="302"/>
      <c r="M16" s="193"/>
      <c r="N16" s="192"/>
      <c r="O16" s="302"/>
      <c r="P16" s="302"/>
      <c r="Q16" s="189"/>
      <c r="R16" s="498"/>
      <c r="S16" s="302"/>
      <c r="T16" s="302"/>
      <c r="U16" s="193"/>
      <c r="V16" s="126"/>
    </row>
    <row r="17" spans="1:85" s="2" customFormat="1" ht="21" customHeight="1" x14ac:dyDescent="0.2">
      <c r="A17" s="87" t="s">
        <v>200</v>
      </c>
      <c r="B17" s="479">
        <v>82.902000000000001</v>
      </c>
      <c r="C17" s="142">
        <v>83.566000000000003</v>
      </c>
      <c r="D17" s="142">
        <v>81.86</v>
      </c>
      <c r="E17" s="303">
        <v>43.754289</v>
      </c>
      <c r="F17" s="538">
        <v>35451</v>
      </c>
      <c r="G17" s="144">
        <v>28360.799999999999</v>
      </c>
      <c r="H17" s="144">
        <v>19199.59</v>
      </c>
      <c r="I17" s="147">
        <v>27577.574224</v>
      </c>
      <c r="J17" s="480">
        <v>183</v>
      </c>
      <c r="K17" s="144">
        <v>146.4</v>
      </c>
      <c r="L17" s="144">
        <v>-15</v>
      </c>
      <c r="M17" s="149">
        <v>425.16666900000001</v>
      </c>
      <c r="N17" s="539"/>
      <c r="O17" s="144"/>
      <c r="P17" s="144"/>
      <c r="Q17" s="147"/>
      <c r="R17" s="480">
        <v>269.78750000000002</v>
      </c>
      <c r="S17" s="144">
        <v>249</v>
      </c>
      <c r="T17" s="144"/>
      <c r="U17" s="149"/>
      <c r="V17" s="126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</row>
    <row r="18" spans="1:85" s="18" customFormat="1" ht="21" customHeight="1" x14ac:dyDescent="0.2">
      <c r="A18" s="19" t="s">
        <v>164</v>
      </c>
      <c r="B18" s="482">
        <v>96.337000000000003</v>
      </c>
      <c r="C18" s="150">
        <v>97.108000000000004</v>
      </c>
      <c r="D18" s="150">
        <v>67.031000000000006</v>
      </c>
      <c r="E18" s="296">
        <v>52.373081999999997</v>
      </c>
      <c r="F18" s="528">
        <v>12015</v>
      </c>
      <c r="G18" s="152">
        <v>9612.2000000000007</v>
      </c>
      <c r="H18" s="152">
        <v>5369.1</v>
      </c>
      <c r="I18" s="153">
        <v>13749.00006</v>
      </c>
      <c r="J18" s="483">
        <v>309</v>
      </c>
      <c r="K18" s="152">
        <v>247.2</v>
      </c>
      <c r="L18" s="152">
        <v>237.12</v>
      </c>
      <c r="M18" s="155">
        <v>287.89999899999998</v>
      </c>
      <c r="N18" s="203">
        <v>6.7270000000000003</v>
      </c>
      <c r="O18" s="152">
        <v>8.41</v>
      </c>
      <c r="P18" s="152">
        <v>1.5309999999999999</v>
      </c>
      <c r="Q18" s="153"/>
      <c r="R18" s="483"/>
      <c r="S18" s="152"/>
      <c r="T18" s="152"/>
      <c r="U18" s="155"/>
    </row>
    <row r="19" spans="1:85" s="2" customFormat="1" ht="21" customHeight="1" x14ac:dyDescent="0.2">
      <c r="A19" s="89" t="s">
        <v>199</v>
      </c>
      <c r="B19" s="485">
        <v>46.798000000000002</v>
      </c>
      <c r="C19" s="156">
        <v>47.171999999999997</v>
      </c>
      <c r="D19" s="156">
        <v>59.021999999999998</v>
      </c>
      <c r="E19" s="294">
        <v>53.736331999999997</v>
      </c>
      <c r="F19" s="536">
        <v>7535</v>
      </c>
      <c r="G19" s="158">
        <v>6028</v>
      </c>
      <c r="H19" s="158">
        <v>4067.3</v>
      </c>
      <c r="I19" s="159">
        <v>9350.75</v>
      </c>
      <c r="J19" s="486">
        <v>112</v>
      </c>
      <c r="K19" s="158">
        <v>89.6</v>
      </c>
      <c r="L19" s="158">
        <v>142</v>
      </c>
      <c r="M19" s="161">
        <v>471.22341599999999</v>
      </c>
      <c r="N19" s="201">
        <v>-3.1869999999999998</v>
      </c>
      <c r="O19" s="158"/>
      <c r="P19" s="158">
        <v>1.143</v>
      </c>
      <c r="Q19" s="159">
        <v>0.68888199999999999</v>
      </c>
      <c r="R19" s="486">
        <v>295.33333299999998</v>
      </c>
      <c r="S19" s="158">
        <v>263</v>
      </c>
      <c r="T19" s="158"/>
      <c r="U19" s="161"/>
      <c r="V19" s="86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</row>
    <row r="20" spans="1:85" s="18" customFormat="1" ht="21" customHeight="1" x14ac:dyDescent="0.2">
      <c r="A20" s="19" t="s">
        <v>163</v>
      </c>
      <c r="B20" s="482">
        <v>60.65</v>
      </c>
      <c r="C20" s="150">
        <v>61.134999999999998</v>
      </c>
      <c r="D20" s="150">
        <v>55.131</v>
      </c>
      <c r="E20" s="296">
        <v>39.359406</v>
      </c>
      <c r="F20" s="528">
        <v>2217</v>
      </c>
      <c r="G20" s="152">
        <v>3123.6</v>
      </c>
      <c r="H20" s="152">
        <v>17513.8</v>
      </c>
      <c r="I20" s="153">
        <v>9989.5</v>
      </c>
      <c r="J20" s="483">
        <v>148</v>
      </c>
      <c r="K20" s="152">
        <v>118.4</v>
      </c>
      <c r="L20" s="152">
        <v>118.4</v>
      </c>
      <c r="M20" s="155">
        <v>203.33333400000001</v>
      </c>
      <c r="N20" s="203"/>
      <c r="O20" s="152"/>
      <c r="P20" s="152"/>
      <c r="Q20" s="153"/>
      <c r="R20" s="483"/>
      <c r="S20" s="152"/>
      <c r="T20" s="152"/>
      <c r="U20" s="155"/>
    </row>
    <row r="21" spans="1:85" s="2" customFormat="1" ht="21" customHeight="1" x14ac:dyDescent="0.2">
      <c r="A21" s="7" t="s">
        <v>243</v>
      </c>
      <c r="B21" s="485">
        <v>102.249</v>
      </c>
      <c r="C21" s="156">
        <v>103.06699999999999</v>
      </c>
      <c r="D21" s="156">
        <v>78.876999999999995</v>
      </c>
      <c r="E21" s="294">
        <v>65.475730999999996</v>
      </c>
      <c r="F21" s="536">
        <v>5078</v>
      </c>
      <c r="G21" s="158">
        <v>4062.4</v>
      </c>
      <c r="H21" s="158">
        <v>6300.73</v>
      </c>
      <c r="I21" s="159">
        <v>7056.9999959999996</v>
      </c>
      <c r="J21" s="486">
        <v>309</v>
      </c>
      <c r="K21" s="158">
        <v>247.2</v>
      </c>
      <c r="L21" s="158">
        <v>242</v>
      </c>
      <c r="M21" s="161">
        <v>196.28803300000001</v>
      </c>
      <c r="N21" s="201"/>
      <c r="O21" s="158"/>
      <c r="P21" s="158"/>
      <c r="Q21" s="159"/>
      <c r="R21" s="486">
        <v>165.0625</v>
      </c>
      <c r="S21" s="158">
        <v>112</v>
      </c>
      <c r="T21" s="158"/>
      <c r="U21" s="161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</row>
    <row r="22" spans="1:85" ht="24.75" customHeight="1" thickBot="1" x14ac:dyDescent="0.25">
      <c r="A22" s="16"/>
      <c r="B22" s="304">
        <f>SUM(B5:B21)</f>
        <v>1745.2510000000002</v>
      </c>
      <c r="C22" s="305">
        <f t="shared" ref="C22:U22" si="0">SUM(C5:C21)</f>
        <v>1761.558</v>
      </c>
      <c r="D22" s="305">
        <f t="shared" si="0"/>
        <v>1545.7009999999998</v>
      </c>
      <c r="E22" s="306">
        <f t="shared" si="0"/>
        <v>1222.8069509999998</v>
      </c>
      <c r="F22" s="307">
        <f t="shared" si="0"/>
        <v>331333</v>
      </c>
      <c r="G22" s="308">
        <f t="shared" si="0"/>
        <v>287989.3</v>
      </c>
      <c r="H22" s="308">
        <f t="shared" si="0"/>
        <v>252081.35</v>
      </c>
      <c r="I22" s="309">
        <f t="shared" si="0"/>
        <v>289033.80750700005</v>
      </c>
      <c r="J22" s="307">
        <f t="shared" si="0"/>
        <v>10925</v>
      </c>
      <c r="K22" s="308">
        <f t="shared" si="0"/>
        <v>9264.2000000000025</v>
      </c>
      <c r="L22" s="308">
        <f t="shared" si="0"/>
        <v>9181.74</v>
      </c>
      <c r="M22" s="309">
        <f t="shared" si="0"/>
        <v>11536.788690000001</v>
      </c>
      <c r="N22" s="310">
        <f t="shared" si="0"/>
        <v>295.78999999999996</v>
      </c>
      <c r="O22" s="308">
        <f t="shared" si="0"/>
        <v>231.43</v>
      </c>
      <c r="P22" s="308">
        <f t="shared" si="0"/>
        <v>2.6739999999999999</v>
      </c>
      <c r="Q22" s="309">
        <f t="shared" si="0"/>
        <v>0.68888199999999999</v>
      </c>
      <c r="R22" s="307">
        <f t="shared" si="0"/>
        <v>2406.7547650000001</v>
      </c>
      <c r="S22" s="308">
        <f>SUM(S5:S21)</f>
        <v>2747</v>
      </c>
      <c r="T22" s="308">
        <f t="shared" si="0"/>
        <v>0</v>
      </c>
      <c r="U22" s="309">
        <f t="shared" si="0"/>
        <v>0</v>
      </c>
    </row>
    <row r="23" spans="1:85" x14ac:dyDescent="0.2">
      <c r="C23" s="474"/>
      <c r="G23" s="473"/>
      <c r="K23" s="474"/>
      <c r="O23" s="474"/>
    </row>
    <row r="24" spans="1:85" x14ac:dyDescent="0.2">
      <c r="C24" s="474"/>
      <c r="G24" s="473"/>
      <c r="K24" s="474"/>
      <c r="O24" s="474"/>
    </row>
    <row r="25" spans="1:85" x14ac:dyDescent="0.2">
      <c r="C25" s="474"/>
      <c r="G25" s="473"/>
      <c r="K25" s="474"/>
      <c r="O25" s="474"/>
    </row>
    <row r="26" spans="1:85" x14ac:dyDescent="0.2">
      <c r="C26" s="474"/>
      <c r="G26" s="473"/>
      <c r="K26" s="474"/>
      <c r="O26" s="474"/>
    </row>
    <row r="27" spans="1:85" x14ac:dyDescent="0.2">
      <c r="C27" s="474"/>
      <c r="G27" s="473"/>
      <c r="K27" s="474"/>
      <c r="O27" s="474"/>
    </row>
    <row r="28" spans="1:85" x14ac:dyDescent="0.2">
      <c r="C28" s="474"/>
      <c r="G28" s="473"/>
      <c r="K28" s="474"/>
      <c r="O28" s="474"/>
    </row>
    <row r="29" spans="1:85" x14ac:dyDescent="0.2">
      <c r="C29" s="474"/>
      <c r="G29" s="473"/>
      <c r="K29" s="474"/>
      <c r="O29" s="474"/>
    </row>
    <row r="30" spans="1:85" x14ac:dyDescent="0.2">
      <c r="C30" s="474"/>
      <c r="G30" s="473"/>
      <c r="K30" s="474"/>
      <c r="O30" s="474"/>
    </row>
    <row r="31" spans="1:85" x14ac:dyDescent="0.2">
      <c r="C31" s="474"/>
      <c r="G31" s="473"/>
      <c r="K31" s="474"/>
      <c r="O31" s="474"/>
    </row>
    <row r="32" spans="1:85" x14ac:dyDescent="0.2">
      <c r="C32" s="474"/>
      <c r="G32" s="473"/>
      <c r="K32" s="474"/>
      <c r="O32" s="474"/>
    </row>
    <row r="33" spans="3:15" x14ac:dyDescent="0.2">
      <c r="C33" s="474"/>
      <c r="G33" s="473"/>
      <c r="K33" s="474"/>
      <c r="O33" s="474"/>
    </row>
    <row r="34" spans="3:15" x14ac:dyDescent="0.2">
      <c r="C34" s="474"/>
      <c r="G34" s="473"/>
      <c r="K34" s="474"/>
      <c r="O34" s="474"/>
    </row>
    <row r="35" spans="3:15" x14ac:dyDescent="0.2">
      <c r="C35" s="474"/>
      <c r="G35" s="473"/>
      <c r="K35" s="474"/>
      <c r="O35" s="474"/>
    </row>
    <row r="36" spans="3:15" x14ac:dyDescent="0.2">
      <c r="C36" s="474"/>
      <c r="G36" s="473"/>
      <c r="K36" s="474"/>
      <c r="O36" s="474"/>
    </row>
    <row r="37" spans="3:15" x14ac:dyDescent="0.2">
      <c r="C37" s="474"/>
      <c r="G37" s="473"/>
      <c r="K37" s="474"/>
      <c r="O37" s="474"/>
    </row>
    <row r="38" spans="3:15" x14ac:dyDescent="0.2">
      <c r="C38" s="474"/>
      <c r="G38" s="473"/>
      <c r="K38" s="474"/>
      <c r="O38" s="474"/>
    </row>
    <row r="39" spans="3:15" x14ac:dyDescent="0.2">
      <c r="C39" s="474"/>
      <c r="G39" s="473"/>
      <c r="K39" s="474"/>
      <c r="O39" s="474"/>
    </row>
    <row r="40" spans="3:15" x14ac:dyDescent="0.2">
      <c r="C40" s="474"/>
      <c r="G40" s="473"/>
      <c r="K40" s="474"/>
      <c r="O40" s="474"/>
    </row>
    <row r="41" spans="3:15" x14ac:dyDescent="0.2">
      <c r="C41" s="474"/>
      <c r="G41" s="473"/>
      <c r="K41" s="474"/>
      <c r="O41" s="474"/>
    </row>
    <row r="42" spans="3:15" x14ac:dyDescent="0.2">
      <c r="C42" s="474"/>
      <c r="G42" s="473"/>
      <c r="K42" s="474"/>
      <c r="O42" s="474"/>
    </row>
    <row r="43" spans="3:15" x14ac:dyDescent="0.2">
      <c r="C43" s="474"/>
      <c r="G43" s="473"/>
      <c r="K43" s="474"/>
      <c r="O43" s="474"/>
    </row>
    <row r="44" spans="3:15" x14ac:dyDescent="0.2">
      <c r="C44" s="474"/>
      <c r="G44" s="473"/>
      <c r="K44" s="474"/>
      <c r="O44" s="474"/>
    </row>
    <row r="45" spans="3:15" x14ac:dyDescent="0.2">
      <c r="C45" s="474"/>
      <c r="G45" s="473"/>
      <c r="K45" s="474"/>
      <c r="O45" s="474"/>
    </row>
    <row r="46" spans="3:15" x14ac:dyDescent="0.2">
      <c r="C46" s="474"/>
      <c r="G46" s="473"/>
      <c r="K46" s="474"/>
      <c r="O46" s="474"/>
    </row>
    <row r="47" spans="3:15" x14ac:dyDescent="0.2">
      <c r="C47" s="474"/>
      <c r="G47" s="473"/>
      <c r="K47" s="474"/>
      <c r="O47" s="474"/>
    </row>
    <row r="48" spans="3:15" x14ac:dyDescent="0.2">
      <c r="C48" s="474"/>
      <c r="G48" s="473"/>
      <c r="K48" s="474"/>
      <c r="O48" s="474"/>
    </row>
    <row r="49" spans="3:19" x14ac:dyDescent="0.2">
      <c r="C49" s="474"/>
      <c r="G49" s="473"/>
      <c r="K49" s="474"/>
      <c r="O49" s="474"/>
    </row>
    <row r="50" spans="3:19" x14ac:dyDescent="0.2">
      <c r="C50" s="474"/>
      <c r="G50" s="473"/>
      <c r="K50" s="474"/>
      <c r="O50" s="474"/>
    </row>
    <row r="51" spans="3:19" x14ac:dyDescent="0.2">
      <c r="C51" s="474"/>
      <c r="G51" s="473"/>
      <c r="K51" s="474"/>
      <c r="O51" s="474"/>
    </row>
    <row r="52" spans="3:19" x14ac:dyDescent="0.2">
      <c r="C52" s="474"/>
      <c r="G52" s="473"/>
      <c r="K52" s="474"/>
      <c r="O52" s="474"/>
    </row>
    <row r="53" spans="3:19" x14ac:dyDescent="0.2">
      <c r="C53" s="474"/>
      <c r="G53" s="473"/>
      <c r="K53" s="474"/>
      <c r="O53" s="474"/>
    </row>
    <row r="54" spans="3:19" x14ac:dyDescent="0.2">
      <c r="C54" s="474"/>
      <c r="G54" s="473"/>
      <c r="K54" s="474"/>
      <c r="O54" s="474"/>
    </row>
    <row r="55" spans="3:19" x14ac:dyDescent="0.2">
      <c r="C55" s="474"/>
      <c r="G55" s="473"/>
      <c r="K55" s="474"/>
      <c r="O55" s="474"/>
    </row>
    <row r="56" spans="3:19" x14ac:dyDescent="0.2">
      <c r="C56" s="474"/>
      <c r="G56" s="473"/>
      <c r="K56" s="474"/>
      <c r="O56" s="474"/>
    </row>
    <row r="57" spans="3:19" x14ac:dyDescent="0.2">
      <c r="C57" s="474"/>
      <c r="G57" s="473"/>
      <c r="K57" s="474"/>
      <c r="O57" s="474"/>
    </row>
    <row r="58" spans="3:19" x14ac:dyDescent="0.2">
      <c r="C58" s="474"/>
      <c r="G58" s="473"/>
      <c r="K58" s="474"/>
      <c r="O58" s="474"/>
    </row>
    <row r="59" spans="3:19" x14ac:dyDescent="0.2">
      <c r="C59" s="474"/>
      <c r="G59" s="473"/>
      <c r="K59" s="474"/>
      <c r="O59" s="474"/>
    </row>
    <row r="60" spans="3:19" x14ac:dyDescent="0.2">
      <c r="C60" s="474"/>
      <c r="G60" s="473"/>
      <c r="K60" s="474"/>
      <c r="O60" s="474"/>
    </row>
    <row r="61" spans="3:19" x14ac:dyDescent="0.2">
      <c r="C61" s="474"/>
      <c r="G61" s="473"/>
      <c r="K61" s="474"/>
      <c r="O61" s="474"/>
    </row>
    <row r="62" spans="3:19" x14ac:dyDescent="0.2">
      <c r="C62" s="474"/>
      <c r="G62" s="473"/>
      <c r="K62" s="474"/>
      <c r="O62" s="474"/>
      <c r="S62" s="474"/>
    </row>
    <row r="63" spans="3:19" x14ac:dyDescent="0.2">
      <c r="C63" s="474"/>
      <c r="G63" s="473"/>
      <c r="K63" s="474"/>
      <c r="O63" s="474"/>
    </row>
    <row r="64" spans="3:19" x14ac:dyDescent="0.2">
      <c r="C64" s="474"/>
      <c r="G64" s="473"/>
      <c r="K64" s="474"/>
      <c r="O64" s="474"/>
    </row>
    <row r="65" spans="3:15" x14ac:dyDescent="0.2">
      <c r="C65" s="474"/>
      <c r="G65" s="473"/>
      <c r="K65" s="474"/>
      <c r="O65" s="474"/>
    </row>
    <row r="66" spans="3:15" x14ac:dyDescent="0.2">
      <c r="C66" s="474"/>
      <c r="G66" s="473"/>
      <c r="K66" s="474"/>
      <c r="O66" s="474"/>
    </row>
    <row r="67" spans="3:15" x14ac:dyDescent="0.2">
      <c r="C67" s="474"/>
      <c r="G67" s="473"/>
      <c r="K67" s="474"/>
      <c r="O67" s="474"/>
    </row>
    <row r="68" spans="3:15" x14ac:dyDescent="0.2">
      <c r="C68" s="474"/>
      <c r="G68" s="473"/>
      <c r="K68" s="474"/>
      <c r="O68" s="474"/>
    </row>
    <row r="69" spans="3:15" x14ac:dyDescent="0.2">
      <c r="C69" s="474"/>
      <c r="G69" s="473"/>
      <c r="K69" s="474"/>
      <c r="O69" s="474"/>
    </row>
    <row r="70" spans="3:15" x14ac:dyDescent="0.2">
      <c r="C70" s="474"/>
      <c r="G70" s="473"/>
      <c r="K70" s="474"/>
      <c r="O70" s="474"/>
    </row>
    <row r="71" spans="3:15" x14ac:dyDescent="0.2">
      <c r="C71" s="474"/>
      <c r="G71" s="473"/>
      <c r="K71" s="474"/>
      <c r="O71" s="474"/>
    </row>
    <row r="72" spans="3:15" x14ac:dyDescent="0.2">
      <c r="C72" s="474"/>
      <c r="G72" s="473"/>
      <c r="K72" s="474"/>
      <c r="O72" s="474"/>
    </row>
    <row r="73" spans="3:15" x14ac:dyDescent="0.2">
      <c r="C73" s="474"/>
      <c r="G73" s="473"/>
      <c r="K73" s="474"/>
      <c r="O73" s="474"/>
    </row>
    <row r="74" spans="3:15" x14ac:dyDescent="0.2">
      <c r="C74" s="474"/>
      <c r="G74" s="473"/>
      <c r="K74" s="474"/>
      <c r="O74" s="474"/>
    </row>
    <row r="75" spans="3:15" x14ac:dyDescent="0.2">
      <c r="C75" s="474"/>
      <c r="G75" s="473"/>
      <c r="K75" s="474"/>
      <c r="O75" s="474"/>
    </row>
    <row r="76" spans="3:15" x14ac:dyDescent="0.2">
      <c r="C76" s="474"/>
      <c r="G76" s="473"/>
      <c r="K76" s="474"/>
      <c r="O76" s="474"/>
    </row>
    <row r="77" spans="3:15" x14ac:dyDescent="0.2">
      <c r="C77" s="474"/>
      <c r="G77" s="473"/>
      <c r="K77" s="474"/>
      <c r="O77" s="474"/>
    </row>
    <row r="78" spans="3:15" x14ac:dyDescent="0.2">
      <c r="C78" s="474"/>
      <c r="G78" s="473"/>
      <c r="K78" s="474"/>
      <c r="O78" s="474"/>
    </row>
    <row r="79" spans="3:15" x14ac:dyDescent="0.2">
      <c r="C79" s="474"/>
      <c r="G79" s="473"/>
      <c r="K79" s="474"/>
      <c r="O79" s="474"/>
    </row>
    <row r="80" spans="3:15" x14ac:dyDescent="0.2">
      <c r="C80" s="474"/>
      <c r="G80" s="473"/>
      <c r="K80" s="474"/>
      <c r="O80" s="474"/>
    </row>
    <row r="81" spans="3:15" x14ac:dyDescent="0.2">
      <c r="C81" s="474"/>
      <c r="G81" s="473"/>
      <c r="K81" s="474"/>
      <c r="O81" s="474"/>
    </row>
    <row r="82" spans="3:15" x14ac:dyDescent="0.2">
      <c r="C82" s="474"/>
      <c r="G82" s="473"/>
      <c r="K82" s="474"/>
      <c r="O82" s="474"/>
    </row>
    <row r="83" spans="3:15" x14ac:dyDescent="0.2">
      <c r="C83" s="474"/>
      <c r="G83" s="473"/>
      <c r="K83" s="474"/>
      <c r="O83" s="474"/>
    </row>
    <row r="84" spans="3:15" x14ac:dyDescent="0.2">
      <c r="C84" s="474"/>
      <c r="G84" s="473"/>
      <c r="K84" s="474"/>
      <c r="O84" s="474"/>
    </row>
    <row r="85" spans="3:15" x14ac:dyDescent="0.2">
      <c r="C85" s="474"/>
      <c r="G85" s="473"/>
      <c r="K85" s="474"/>
      <c r="O85" s="474"/>
    </row>
    <row r="86" spans="3:15" x14ac:dyDescent="0.2">
      <c r="C86" s="474"/>
      <c r="G86" s="473"/>
      <c r="K86" s="474"/>
      <c r="O86" s="474"/>
    </row>
    <row r="87" spans="3:15" x14ac:dyDescent="0.2">
      <c r="C87" s="474"/>
      <c r="G87" s="473"/>
      <c r="K87" s="474"/>
      <c r="O87" s="474"/>
    </row>
    <row r="88" spans="3:15" x14ac:dyDescent="0.2">
      <c r="C88" s="474"/>
      <c r="G88" s="473"/>
      <c r="K88" s="474"/>
      <c r="O88" s="474"/>
    </row>
    <row r="89" spans="3:15" x14ac:dyDescent="0.2">
      <c r="C89" s="474"/>
      <c r="G89" s="473"/>
      <c r="K89" s="474"/>
      <c r="O89" s="474"/>
    </row>
    <row r="90" spans="3:15" x14ac:dyDescent="0.2">
      <c r="C90" s="474"/>
      <c r="G90" s="473"/>
      <c r="K90" s="474"/>
      <c r="O90" s="474"/>
    </row>
    <row r="91" spans="3:15" x14ac:dyDescent="0.2">
      <c r="C91" s="474"/>
      <c r="G91" s="473"/>
      <c r="K91" s="474"/>
      <c r="O91" s="474"/>
    </row>
    <row r="92" spans="3:15" x14ac:dyDescent="0.2">
      <c r="C92" s="474"/>
      <c r="G92" s="473"/>
      <c r="K92" s="474"/>
      <c r="O92" s="474"/>
    </row>
    <row r="93" spans="3:15" x14ac:dyDescent="0.2">
      <c r="C93" s="474"/>
      <c r="G93" s="473"/>
      <c r="K93" s="474"/>
      <c r="O93" s="474"/>
    </row>
    <row r="94" spans="3:15" x14ac:dyDescent="0.2">
      <c r="C94" s="474"/>
      <c r="G94" s="473"/>
      <c r="K94" s="474"/>
      <c r="O94" s="474"/>
    </row>
    <row r="95" spans="3:15" x14ac:dyDescent="0.2">
      <c r="C95" s="474"/>
      <c r="G95" s="473"/>
      <c r="K95" s="474"/>
      <c r="O95" s="474"/>
    </row>
    <row r="96" spans="3:15" x14ac:dyDescent="0.2">
      <c r="C96" s="474"/>
      <c r="G96" s="473"/>
      <c r="K96" s="474"/>
      <c r="O96" s="474"/>
    </row>
    <row r="97" spans="3:15" x14ac:dyDescent="0.2">
      <c r="C97" s="474"/>
      <c r="G97" s="473"/>
      <c r="K97" s="474"/>
      <c r="O97" s="474"/>
    </row>
    <row r="98" spans="3:15" x14ac:dyDescent="0.2">
      <c r="C98" s="474"/>
      <c r="G98" s="473"/>
      <c r="K98" s="474"/>
      <c r="O98" s="474"/>
    </row>
    <row r="99" spans="3:15" x14ac:dyDescent="0.2">
      <c r="C99" s="474"/>
      <c r="G99" s="473"/>
      <c r="K99" s="474"/>
      <c r="O99" s="474"/>
    </row>
    <row r="100" spans="3:15" x14ac:dyDescent="0.2">
      <c r="C100" s="474"/>
      <c r="G100" s="473"/>
      <c r="K100" s="474"/>
      <c r="O100" s="474"/>
    </row>
    <row r="101" spans="3:15" x14ac:dyDescent="0.2">
      <c r="C101" s="474"/>
      <c r="G101" s="473"/>
      <c r="K101" s="474"/>
      <c r="O101" s="474"/>
    </row>
    <row r="102" spans="3:15" x14ac:dyDescent="0.2">
      <c r="C102" s="474"/>
      <c r="G102" s="473"/>
      <c r="K102" s="474"/>
      <c r="O102" s="474"/>
    </row>
    <row r="103" spans="3:15" x14ac:dyDescent="0.2">
      <c r="C103" s="474"/>
      <c r="G103" s="473"/>
      <c r="K103" s="474"/>
      <c r="O103" s="474"/>
    </row>
    <row r="104" spans="3:15" x14ac:dyDescent="0.2">
      <c r="C104" s="474"/>
      <c r="G104" s="473"/>
      <c r="K104" s="474"/>
      <c r="O104" s="474"/>
    </row>
    <row r="105" spans="3:15" x14ac:dyDescent="0.2">
      <c r="C105" s="474"/>
      <c r="G105" s="473"/>
      <c r="K105" s="474"/>
      <c r="O105" s="474"/>
    </row>
    <row r="106" spans="3:15" x14ac:dyDescent="0.2">
      <c r="C106" s="474"/>
      <c r="G106" s="473"/>
      <c r="K106" s="474"/>
      <c r="O106" s="474"/>
    </row>
    <row r="107" spans="3:15" x14ac:dyDescent="0.2">
      <c r="C107" s="474"/>
      <c r="G107" s="473"/>
      <c r="K107" s="474"/>
      <c r="O107" s="474"/>
    </row>
    <row r="108" spans="3:15" x14ac:dyDescent="0.2">
      <c r="C108" s="474"/>
      <c r="G108" s="473"/>
      <c r="K108" s="474"/>
      <c r="O108" s="474"/>
    </row>
    <row r="109" spans="3:15" x14ac:dyDescent="0.2">
      <c r="C109" s="474"/>
      <c r="G109" s="473"/>
      <c r="K109" s="474"/>
      <c r="O109" s="474"/>
    </row>
    <row r="110" spans="3:15" x14ac:dyDescent="0.2">
      <c r="C110" s="474"/>
      <c r="G110" s="473"/>
      <c r="K110" s="474"/>
      <c r="O110" s="474"/>
    </row>
    <row r="111" spans="3:15" x14ac:dyDescent="0.2">
      <c r="C111" s="474"/>
      <c r="G111" s="473"/>
      <c r="K111" s="474"/>
      <c r="O111" s="474"/>
    </row>
    <row r="112" spans="3:15" x14ac:dyDescent="0.2">
      <c r="C112" s="474"/>
      <c r="G112" s="473"/>
      <c r="K112" s="474"/>
      <c r="O112" s="474"/>
    </row>
    <row r="113" spans="3:15" x14ac:dyDescent="0.2">
      <c r="C113" s="474"/>
      <c r="G113" s="473"/>
      <c r="K113" s="474"/>
      <c r="O113" s="474"/>
    </row>
    <row r="114" spans="3:15" x14ac:dyDescent="0.2">
      <c r="C114" s="474"/>
      <c r="G114" s="473"/>
      <c r="K114" s="474"/>
      <c r="O114" s="474"/>
    </row>
    <row r="115" spans="3:15" x14ac:dyDescent="0.2">
      <c r="C115" s="474"/>
      <c r="G115" s="473"/>
      <c r="K115" s="474"/>
      <c r="O115" s="474"/>
    </row>
    <row r="116" spans="3:15" x14ac:dyDescent="0.2">
      <c r="C116" s="474"/>
      <c r="G116" s="473"/>
      <c r="K116" s="474"/>
      <c r="O116" s="474"/>
    </row>
    <row r="117" spans="3:15" x14ac:dyDescent="0.2">
      <c r="C117" s="474"/>
      <c r="G117" s="473"/>
      <c r="K117" s="474"/>
      <c r="O117" s="474"/>
    </row>
    <row r="118" spans="3:15" x14ac:dyDescent="0.2">
      <c r="C118" s="474"/>
      <c r="G118" s="473"/>
      <c r="K118" s="474"/>
      <c r="O118" s="474"/>
    </row>
    <row r="119" spans="3:15" x14ac:dyDescent="0.2">
      <c r="C119" s="474"/>
      <c r="G119" s="473"/>
      <c r="K119" s="474"/>
      <c r="O119" s="474"/>
    </row>
    <row r="120" spans="3:15" x14ac:dyDescent="0.2">
      <c r="C120" s="474"/>
      <c r="G120" s="473"/>
      <c r="K120" s="474"/>
      <c r="O120" s="474"/>
    </row>
    <row r="121" spans="3:15" x14ac:dyDescent="0.2">
      <c r="C121" s="474"/>
      <c r="G121" s="473"/>
      <c r="K121" s="474"/>
      <c r="O121" s="474"/>
    </row>
    <row r="122" spans="3:15" x14ac:dyDescent="0.2">
      <c r="C122" s="474"/>
      <c r="G122" s="473"/>
      <c r="K122" s="474"/>
      <c r="O122" s="474"/>
    </row>
    <row r="123" spans="3:15" x14ac:dyDescent="0.2">
      <c r="C123" s="474"/>
      <c r="G123" s="473"/>
      <c r="K123" s="474"/>
      <c r="O123" s="474"/>
    </row>
    <row r="124" spans="3:15" x14ac:dyDescent="0.2">
      <c r="C124" s="474"/>
      <c r="G124" s="473"/>
      <c r="K124" s="474"/>
      <c r="O124" s="474"/>
    </row>
    <row r="125" spans="3:15" x14ac:dyDescent="0.2">
      <c r="C125" s="474"/>
      <c r="G125" s="473"/>
      <c r="K125" s="474"/>
      <c r="O125" s="474"/>
    </row>
    <row r="126" spans="3:15" x14ac:dyDescent="0.2">
      <c r="C126" s="474"/>
      <c r="G126" s="473"/>
      <c r="K126" s="474"/>
      <c r="O126" s="474"/>
    </row>
    <row r="127" spans="3:15" x14ac:dyDescent="0.2">
      <c r="C127" s="474"/>
      <c r="G127" s="473"/>
      <c r="K127" s="474"/>
      <c r="O127" s="474"/>
    </row>
    <row r="128" spans="3:15" x14ac:dyDescent="0.2">
      <c r="C128" s="474"/>
      <c r="G128" s="473"/>
      <c r="K128" s="474"/>
      <c r="O128" s="474"/>
    </row>
    <row r="129" spans="3:15" x14ac:dyDescent="0.2">
      <c r="C129" s="474"/>
      <c r="G129" s="473"/>
      <c r="K129" s="474"/>
      <c r="O129" s="474"/>
    </row>
    <row r="130" spans="3:15" x14ac:dyDescent="0.2">
      <c r="C130" s="474"/>
      <c r="G130" s="473"/>
      <c r="K130" s="474"/>
      <c r="O130" s="474"/>
    </row>
    <row r="131" spans="3:15" x14ac:dyDescent="0.2">
      <c r="C131" s="474"/>
      <c r="G131" s="473"/>
      <c r="K131" s="474"/>
      <c r="O131" s="474"/>
    </row>
    <row r="132" spans="3:15" x14ac:dyDescent="0.2">
      <c r="C132" s="474"/>
      <c r="G132" s="473"/>
      <c r="K132" s="474"/>
      <c r="O132" s="474"/>
    </row>
    <row r="133" spans="3:15" x14ac:dyDescent="0.2">
      <c r="C133" s="474"/>
      <c r="G133" s="473"/>
      <c r="K133" s="474"/>
      <c r="O133" s="474"/>
    </row>
    <row r="134" spans="3:15" x14ac:dyDescent="0.2">
      <c r="C134" s="474"/>
      <c r="G134" s="473"/>
      <c r="K134" s="474"/>
      <c r="O134" s="474"/>
    </row>
    <row r="135" spans="3:15" x14ac:dyDescent="0.2">
      <c r="C135" s="474"/>
      <c r="G135" s="473"/>
      <c r="K135" s="474"/>
      <c r="O135" s="474"/>
    </row>
    <row r="136" spans="3:15" x14ac:dyDescent="0.2">
      <c r="C136" s="474"/>
      <c r="G136" s="473"/>
      <c r="K136" s="474"/>
      <c r="O136" s="474"/>
    </row>
    <row r="137" spans="3:15" x14ac:dyDescent="0.2">
      <c r="C137" s="474"/>
      <c r="G137" s="473"/>
      <c r="K137" s="474"/>
      <c r="O137" s="474"/>
    </row>
    <row r="138" spans="3:15" x14ac:dyDescent="0.2">
      <c r="C138" s="474"/>
      <c r="G138" s="473"/>
      <c r="K138" s="474"/>
      <c r="O138" s="474"/>
    </row>
    <row r="139" spans="3:15" x14ac:dyDescent="0.2">
      <c r="C139" s="474"/>
      <c r="G139" s="473"/>
      <c r="K139" s="474"/>
      <c r="O139" s="474"/>
    </row>
    <row r="140" spans="3:15" x14ac:dyDescent="0.2">
      <c r="C140" s="474"/>
      <c r="G140" s="473"/>
      <c r="K140" s="474"/>
      <c r="O140" s="474"/>
    </row>
    <row r="141" spans="3:15" x14ac:dyDescent="0.2">
      <c r="C141" s="474"/>
      <c r="G141" s="473"/>
      <c r="K141" s="474"/>
      <c r="O141" s="474"/>
    </row>
    <row r="142" spans="3:15" x14ac:dyDescent="0.2">
      <c r="C142" s="474"/>
      <c r="G142" s="473"/>
      <c r="K142" s="474"/>
      <c r="O142" s="474"/>
    </row>
    <row r="143" spans="3:15" x14ac:dyDescent="0.2">
      <c r="C143" s="474"/>
      <c r="G143" s="473"/>
      <c r="K143" s="474"/>
      <c r="O143" s="474"/>
    </row>
    <row r="144" spans="3:15" x14ac:dyDescent="0.2">
      <c r="C144" s="474"/>
      <c r="G144" s="473"/>
      <c r="K144" s="474"/>
      <c r="O144" s="474"/>
    </row>
    <row r="145" spans="3:19" x14ac:dyDescent="0.2">
      <c r="C145" s="474"/>
      <c r="G145" s="473"/>
      <c r="K145" s="474"/>
      <c r="O145" s="474"/>
    </row>
    <row r="146" spans="3:19" x14ac:dyDescent="0.2">
      <c r="C146" s="474"/>
      <c r="G146" s="473"/>
      <c r="K146" s="474"/>
      <c r="O146" s="474"/>
      <c r="S146" s="474">
        <v>22.4</v>
      </c>
    </row>
    <row r="147" spans="3:19" x14ac:dyDescent="0.2">
      <c r="C147" s="474"/>
      <c r="G147" s="473"/>
      <c r="K147" s="474"/>
      <c r="O147" s="474"/>
    </row>
    <row r="148" spans="3:19" x14ac:dyDescent="0.2">
      <c r="C148" s="474"/>
      <c r="G148" s="473"/>
      <c r="K148" s="474"/>
      <c r="O148" s="474"/>
    </row>
    <row r="149" spans="3:19" x14ac:dyDescent="0.2">
      <c r="C149" s="474"/>
      <c r="G149" s="473"/>
      <c r="K149" s="474"/>
      <c r="O149" s="474"/>
    </row>
    <row r="150" spans="3:19" x14ac:dyDescent="0.2">
      <c r="C150" s="474"/>
      <c r="G150" s="473"/>
      <c r="K150" s="474"/>
      <c r="O150" s="474"/>
    </row>
    <row r="151" spans="3:19" x14ac:dyDescent="0.2">
      <c r="C151" s="474"/>
      <c r="G151" s="473"/>
      <c r="K151" s="474"/>
      <c r="O151" s="474"/>
    </row>
    <row r="152" spans="3:19" x14ac:dyDescent="0.2">
      <c r="C152" s="474"/>
      <c r="G152" s="473"/>
      <c r="K152" s="474"/>
      <c r="O152" s="474"/>
    </row>
    <row r="153" spans="3:19" x14ac:dyDescent="0.2">
      <c r="C153" s="474"/>
      <c r="G153" s="473"/>
      <c r="K153" s="474"/>
      <c r="O153" s="474">
        <v>1.1200000000000001</v>
      </c>
    </row>
  </sheetData>
  <mergeCells count="6">
    <mergeCell ref="R3:U3"/>
    <mergeCell ref="A3:A4"/>
    <mergeCell ref="F3:I3"/>
    <mergeCell ref="J3:M3"/>
    <mergeCell ref="N3:Q3"/>
    <mergeCell ref="B3:E3"/>
  </mergeCells>
  <pageMargins left="0.25" right="0.25" top="0.75" bottom="0.75" header="0.3" footer="0.3"/>
  <pageSetup paperSize="9" scale="6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54"/>
  <sheetViews>
    <sheetView showOutlineSymbols="0" showWhiteSpace="0" zoomScale="70" zoomScaleNormal="70" workbookViewId="0">
      <pane ySplit="4" topLeftCell="A5" activePane="bottomLeft" state="frozen"/>
      <selection activeCell="A180" sqref="A180"/>
      <selection pane="bottomLeft" activeCell="A53" sqref="A53:XFD59"/>
    </sheetView>
  </sheetViews>
  <sheetFormatPr defaultRowHeight="14.25" x14ac:dyDescent="0.2"/>
  <cols>
    <col min="1" max="1" width="55.375" style="8" customWidth="1"/>
    <col min="2" max="2" width="9.25" customWidth="1"/>
    <col min="3" max="3" width="9.125" customWidth="1"/>
    <col min="4" max="4" width="9.375" customWidth="1"/>
    <col min="5" max="5" width="9.375" style="5" customWidth="1"/>
    <col min="6" max="6" width="9" style="1" customWidth="1"/>
    <col min="7" max="7" width="10.125" style="1" customWidth="1"/>
    <col min="8" max="8" width="9.25" style="1" customWidth="1"/>
    <col min="9" max="9" width="9.625" style="5" customWidth="1"/>
    <col min="10" max="11" width="9.25" customWidth="1"/>
    <col min="12" max="12" width="9" customWidth="1"/>
    <col min="13" max="13" width="9.625" style="5" customWidth="1"/>
    <col min="14" max="14" width="9" customWidth="1"/>
    <col min="15" max="15" width="9.375" customWidth="1"/>
    <col min="16" max="16" width="9.25" customWidth="1"/>
    <col min="17" max="17" width="9" style="5" customWidth="1"/>
    <col min="18" max="18" width="9" style="86"/>
    <col min="19" max="25" width="9" style="18"/>
  </cols>
  <sheetData>
    <row r="1" spans="1:25" ht="27.75" customHeight="1" x14ac:dyDescent="0.45">
      <c r="F1" s="10" t="s">
        <v>184</v>
      </c>
    </row>
    <row r="2" spans="1:25" ht="6.75" customHeight="1" thickBot="1" x14ac:dyDescent="0.25"/>
    <row r="3" spans="1:25" ht="22.5" customHeight="1" x14ac:dyDescent="0.2">
      <c r="A3" s="686" t="s">
        <v>233</v>
      </c>
      <c r="B3" s="691" t="s">
        <v>220</v>
      </c>
      <c r="C3" s="692"/>
      <c r="D3" s="692"/>
      <c r="E3" s="693"/>
      <c r="F3" s="694" t="s">
        <v>280</v>
      </c>
      <c r="G3" s="694"/>
      <c r="H3" s="694"/>
      <c r="I3" s="694"/>
      <c r="J3" s="691" t="s">
        <v>222</v>
      </c>
      <c r="K3" s="692"/>
      <c r="L3" s="692"/>
      <c r="M3" s="693"/>
      <c r="N3" s="691" t="s">
        <v>212</v>
      </c>
      <c r="O3" s="692"/>
      <c r="P3" s="692"/>
      <c r="Q3" s="693"/>
    </row>
    <row r="4" spans="1:25" s="9" customFormat="1" ht="60.75" thickBot="1" x14ac:dyDescent="0.25">
      <c r="A4" s="687"/>
      <c r="B4" s="132" t="s">
        <v>276</v>
      </c>
      <c r="C4" s="133" t="s">
        <v>277</v>
      </c>
      <c r="D4" s="133" t="s">
        <v>278</v>
      </c>
      <c r="E4" s="133" t="s">
        <v>279</v>
      </c>
      <c r="F4" s="132" t="s">
        <v>276</v>
      </c>
      <c r="G4" s="133" t="s">
        <v>277</v>
      </c>
      <c r="H4" s="133" t="s">
        <v>278</v>
      </c>
      <c r="I4" s="133" t="s">
        <v>279</v>
      </c>
      <c r="J4" s="132" t="s">
        <v>276</v>
      </c>
      <c r="K4" s="133" t="s">
        <v>277</v>
      </c>
      <c r="L4" s="133" t="s">
        <v>278</v>
      </c>
      <c r="M4" s="133" t="s">
        <v>279</v>
      </c>
      <c r="N4" s="132" t="s">
        <v>276</v>
      </c>
      <c r="O4" s="133" t="s">
        <v>277</v>
      </c>
      <c r="P4" s="133" t="s">
        <v>278</v>
      </c>
      <c r="Q4" s="134" t="s">
        <v>279</v>
      </c>
      <c r="R4" s="96"/>
      <c r="S4" s="26"/>
      <c r="T4" s="26"/>
      <c r="U4" s="26"/>
      <c r="V4" s="26"/>
      <c r="W4" s="26"/>
      <c r="X4" s="26"/>
      <c r="Y4" s="26"/>
    </row>
    <row r="5" spans="1:25" s="21" customFormat="1" ht="21.75" customHeight="1" x14ac:dyDescent="0.2">
      <c r="A5" s="50" t="s">
        <v>230</v>
      </c>
      <c r="B5" s="540">
        <v>11.507</v>
      </c>
      <c r="C5" s="541">
        <v>10.58</v>
      </c>
      <c r="D5" s="311">
        <v>10.79</v>
      </c>
      <c r="E5" s="312">
        <v>10.79</v>
      </c>
      <c r="F5" s="542">
        <v>454</v>
      </c>
      <c r="G5" s="543">
        <v>431.55900000000003</v>
      </c>
      <c r="H5" s="313">
        <f>327+728</f>
        <v>1055</v>
      </c>
      <c r="I5" s="671">
        <v>728</v>
      </c>
      <c r="J5" s="544">
        <v>1.32</v>
      </c>
      <c r="K5" s="543">
        <v>10</v>
      </c>
      <c r="L5" s="313">
        <f>2.2+15</f>
        <v>17.2</v>
      </c>
      <c r="M5" s="671">
        <v>15</v>
      </c>
      <c r="N5" s="544">
        <v>34</v>
      </c>
      <c r="O5" s="543">
        <v>34</v>
      </c>
      <c r="P5" s="313">
        <v>41</v>
      </c>
      <c r="Q5" s="314"/>
      <c r="R5" s="97"/>
      <c r="S5" s="48"/>
      <c r="T5" s="48"/>
      <c r="U5" s="48"/>
      <c r="V5" s="48"/>
      <c r="W5" s="48"/>
      <c r="X5" s="48"/>
      <c r="Y5" s="48"/>
    </row>
    <row r="6" spans="1:25" s="2" customFormat="1" ht="21.75" customHeight="1" thickBot="1" x14ac:dyDescent="0.25">
      <c r="A6" s="25" t="s">
        <v>150</v>
      </c>
      <c r="B6" s="497"/>
      <c r="C6" s="165"/>
      <c r="D6" s="315"/>
      <c r="E6" s="264"/>
      <c r="F6" s="192">
        <v>646</v>
      </c>
      <c r="G6" s="461">
        <v>516.79999999999995</v>
      </c>
      <c r="H6" s="316">
        <v>623</v>
      </c>
      <c r="I6" s="672">
        <v>1126.75</v>
      </c>
      <c r="J6" s="498">
        <v>1.68</v>
      </c>
      <c r="K6" s="167">
        <v>1.3440000000000001</v>
      </c>
      <c r="L6" s="318">
        <v>1.5</v>
      </c>
      <c r="M6" s="672">
        <v>5.7</v>
      </c>
      <c r="N6" s="498">
        <v>64</v>
      </c>
      <c r="O6" s="167">
        <v>102.4</v>
      </c>
      <c r="P6" s="318">
        <v>75</v>
      </c>
      <c r="Q6" s="317"/>
      <c r="R6" s="86"/>
      <c r="S6" s="18"/>
      <c r="T6" s="18"/>
      <c r="U6" s="18"/>
      <c r="V6" s="18"/>
      <c r="W6" s="18"/>
      <c r="X6" s="18"/>
      <c r="Y6" s="18"/>
    </row>
    <row r="7" spans="1:25" s="2" customFormat="1" ht="21.75" customHeight="1" x14ac:dyDescent="0.2">
      <c r="A7" s="6" t="s">
        <v>154</v>
      </c>
      <c r="B7" s="479">
        <v>25.37</v>
      </c>
      <c r="C7" s="142">
        <v>20.189</v>
      </c>
      <c r="D7" s="142">
        <v>34.705999999999996</v>
      </c>
      <c r="E7" s="303">
        <v>14.33</v>
      </c>
      <c r="F7" s="539">
        <v>1621</v>
      </c>
      <c r="G7" s="144">
        <v>1279.384</v>
      </c>
      <c r="H7" s="144">
        <v>1323.92</v>
      </c>
      <c r="I7" s="147">
        <v>1410.4749999999999</v>
      </c>
      <c r="J7" s="480">
        <v>27</v>
      </c>
      <c r="K7" s="144">
        <v>21.16</v>
      </c>
      <c r="L7" s="144">
        <v>23.91</v>
      </c>
      <c r="M7" s="149">
        <v>26.8</v>
      </c>
      <c r="N7" s="480"/>
      <c r="O7" s="144"/>
      <c r="P7" s="319"/>
      <c r="Q7" s="149"/>
      <c r="R7" s="86"/>
      <c r="S7" s="18"/>
      <c r="T7" s="18"/>
      <c r="U7" s="18"/>
      <c r="V7" s="18"/>
      <c r="W7" s="18"/>
      <c r="X7" s="18"/>
      <c r="Y7" s="18"/>
    </row>
    <row r="8" spans="1:25" s="2" customFormat="1" ht="21.75" customHeight="1" x14ac:dyDescent="0.2">
      <c r="A8" s="17" t="s">
        <v>155</v>
      </c>
      <c r="B8" s="482">
        <v>11.502000000000001</v>
      </c>
      <c r="C8" s="150">
        <v>5.1520000000000001</v>
      </c>
      <c r="D8" s="150">
        <v>10.028</v>
      </c>
      <c r="E8" s="320">
        <v>10.028</v>
      </c>
      <c r="F8" s="203">
        <v>716</v>
      </c>
      <c r="G8" s="152">
        <v>573.6</v>
      </c>
      <c r="H8" s="152">
        <v>501</v>
      </c>
      <c r="I8" s="153">
        <v>477.28571599999998</v>
      </c>
      <c r="J8" s="483">
        <v>8</v>
      </c>
      <c r="K8" s="152">
        <v>5.6</v>
      </c>
      <c r="L8" s="152">
        <v>7</v>
      </c>
      <c r="M8" s="155">
        <v>6.8571439999999999</v>
      </c>
      <c r="N8" s="483"/>
      <c r="O8" s="152"/>
      <c r="P8" s="321"/>
      <c r="Q8" s="155"/>
      <c r="R8" s="86"/>
      <c r="S8" s="18"/>
      <c r="T8" s="18"/>
      <c r="U8" s="18"/>
      <c r="V8" s="18"/>
      <c r="W8" s="18"/>
      <c r="X8" s="18"/>
      <c r="Y8" s="18"/>
    </row>
    <row r="9" spans="1:25" s="2" customFormat="1" ht="21.75" customHeight="1" x14ac:dyDescent="0.2">
      <c r="A9" s="7" t="s">
        <v>144</v>
      </c>
      <c r="B9" s="545">
        <v>21.327999999999999</v>
      </c>
      <c r="C9" s="322">
        <v>19.815000000000001</v>
      </c>
      <c r="D9" s="322">
        <v>15.105</v>
      </c>
      <c r="E9" s="323">
        <v>14.435</v>
      </c>
      <c r="F9" s="546">
        <v>859</v>
      </c>
      <c r="G9" s="324">
        <v>687.2</v>
      </c>
      <c r="H9" s="324">
        <v>757</v>
      </c>
      <c r="I9" s="159">
        <v>526.25</v>
      </c>
      <c r="J9" s="547">
        <v>19</v>
      </c>
      <c r="K9" s="324">
        <v>9.6</v>
      </c>
      <c r="L9" s="324">
        <v>10</v>
      </c>
      <c r="M9" s="161">
        <v>11.333333</v>
      </c>
      <c r="N9" s="547"/>
      <c r="O9" s="324"/>
      <c r="P9" s="325"/>
      <c r="Q9" s="161"/>
      <c r="R9" s="86"/>
      <c r="S9" s="18"/>
      <c r="T9" s="18"/>
      <c r="U9" s="18"/>
      <c r="V9" s="18"/>
      <c r="W9" s="18"/>
      <c r="X9" s="18"/>
      <c r="Y9" s="18"/>
    </row>
    <row r="10" spans="1:25" s="2" customFormat="1" ht="21.75" customHeight="1" x14ac:dyDescent="0.2">
      <c r="A10" s="17" t="s">
        <v>274</v>
      </c>
      <c r="B10" s="479">
        <v>3.4409999999999998</v>
      </c>
      <c r="C10" s="142"/>
      <c r="D10" s="142"/>
      <c r="E10" s="303"/>
      <c r="F10" s="539"/>
      <c r="G10" s="144"/>
      <c r="H10" s="144"/>
      <c r="I10" s="153">
        <v>363</v>
      </c>
      <c r="J10" s="480"/>
      <c r="K10" s="144"/>
      <c r="L10" s="144"/>
      <c r="M10" s="155">
        <v>4.3333329999999997</v>
      </c>
      <c r="N10" s="480"/>
      <c r="O10" s="144"/>
      <c r="P10" s="319"/>
      <c r="Q10" s="155"/>
      <c r="R10" s="86"/>
      <c r="S10" s="18"/>
      <c r="T10" s="18"/>
      <c r="U10" s="18"/>
      <c r="V10" s="18"/>
      <c r="W10" s="18"/>
      <c r="X10" s="18"/>
      <c r="Y10" s="18"/>
    </row>
    <row r="11" spans="1:25" ht="21.75" customHeight="1" x14ac:dyDescent="0.2">
      <c r="A11" s="7" t="s">
        <v>145</v>
      </c>
      <c r="B11" s="482">
        <v>5.2560000000000002</v>
      </c>
      <c r="C11" s="150">
        <v>4.9960000000000004</v>
      </c>
      <c r="D11" s="150">
        <v>4.0149999999999997</v>
      </c>
      <c r="E11" s="320">
        <v>4.0149999999999997</v>
      </c>
      <c r="F11" s="203">
        <v>306</v>
      </c>
      <c r="G11" s="152">
        <v>244.8</v>
      </c>
      <c r="H11" s="152">
        <v>245</v>
      </c>
      <c r="I11" s="159">
        <v>291</v>
      </c>
      <c r="J11" s="483">
        <v>13.183</v>
      </c>
      <c r="K11" s="152">
        <v>7.2</v>
      </c>
      <c r="L11" s="152">
        <v>7</v>
      </c>
      <c r="M11" s="161">
        <v>9.1366669999999992</v>
      </c>
      <c r="N11" s="483"/>
      <c r="O11" s="152"/>
      <c r="P11" s="321"/>
      <c r="Q11" s="161"/>
    </row>
    <row r="12" spans="1:25" s="2" customFormat="1" ht="21.75" customHeight="1" x14ac:dyDescent="0.2">
      <c r="A12" s="17" t="s">
        <v>146</v>
      </c>
      <c r="B12" s="545">
        <v>13.721</v>
      </c>
      <c r="C12" s="322">
        <v>11.475</v>
      </c>
      <c r="D12" s="322">
        <v>13.063000000000001</v>
      </c>
      <c r="E12" s="323">
        <v>12.156673</v>
      </c>
      <c r="F12" s="546">
        <v>435</v>
      </c>
      <c r="G12" s="324">
        <v>348</v>
      </c>
      <c r="H12" s="324">
        <v>272</v>
      </c>
      <c r="I12" s="153">
        <v>257.25</v>
      </c>
      <c r="J12" s="547">
        <v>21</v>
      </c>
      <c r="K12" s="324">
        <v>14.4</v>
      </c>
      <c r="L12" s="324">
        <v>15</v>
      </c>
      <c r="M12" s="155">
        <v>23.666667</v>
      </c>
      <c r="N12" s="547"/>
      <c r="O12" s="324"/>
      <c r="P12" s="325"/>
      <c r="Q12" s="155"/>
      <c r="R12" s="86"/>
      <c r="S12" s="18"/>
      <c r="T12" s="18"/>
      <c r="U12" s="18"/>
      <c r="V12" s="18"/>
      <c r="W12" s="18"/>
      <c r="X12" s="18"/>
      <c r="Y12" s="18"/>
    </row>
    <row r="13" spans="1:25" s="2" customFormat="1" ht="21.75" customHeight="1" x14ac:dyDescent="0.2">
      <c r="A13" s="7" t="s">
        <v>275</v>
      </c>
      <c r="B13" s="479">
        <v>0.623</v>
      </c>
      <c r="C13" s="142"/>
      <c r="D13" s="142"/>
      <c r="E13" s="303"/>
      <c r="F13" s="539"/>
      <c r="G13" s="144"/>
      <c r="H13" s="144"/>
      <c r="I13" s="159">
        <v>6.05</v>
      </c>
      <c r="J13" s="480"/>
      <c r="K13" s="144"/>
      <c r="L13" s="144"/>
      <c r="M13" s="161">
        <v>2.266667</v>
      </c>
      <c r="N13" s="480"/>
      <c r="O13" s="144"/>
      <c r="P13" s="319"/>
      <c r="Q13" s="161"/>
      <c r="R13" s="86"/>
      <c r="S13" s="18"/>
      <c r="T13" s="18"/>
      <c r="U13" s="18"/>
      <c r="V13" s="18"/>
      <c r="W13" s="18"/>
      <c r="X13" s="18"/>
      <c r="Y13" s="18"/>
    </row>
    <row r="14" spans="1:25" s="2" customFormat="1" ht="21.75" customHeight="1" x14ac:dyDescent="0.2">
      <c r="A14" s="17" t="s">
        <v>147</v>
      </c>
      <c r="B14" s="482"/>
      <c r="C14" s="150"/>
      <c r="D14" s="150"/>
      <c r="E14" s="296"/>
      <c r="F14" s="203">
        <v>688</v>
      </c>
      <c r="G14" s="152">
        <v>547.28800000000001</v>
      </c>
      <c r="H14" s="152">
        <v>526.61</v>
      </c>
      <c r="I14" s="153">
        <v>479</v>
      </c>
      <c r="J14" s="483">
        <v>11</v>
      </c>
      <c r="K14" s="152">
        <v>8.4559999999999995</v>
      </c>
      <c r="L14" s="152">
        <v>7</v>
      </c>
      <c r="M14" s="155">
        <v>9.73</v>
      </c>
      <c r="N14" s="483">
        <v>541</v>
      </c>
      <c r="O14" s="152">
        <v>427.2</v>
      </c>
      <c r="P14" s="321">
        <v>402</v>
      </c>
      <c r="Q14" s="155"/>
      <c r="R14" s="86"/>
      <c r="S14" s="18"/>
      <c r="T14" s="18"/>
      <c r="U14" s="18"/>
      <c r="V14" s="18"/>
      <c r="W14" s="18"/>
      <c r="X14" s="18"/>
      <c r="Y14" s="18"/>
    </row>
    <row r="15" spans="1:25" s="2" customFormat="1" ht="21.75" customHeight="1" x14ac:dyDescent="0.2">
      <c r="A15" s="7" t="s">
        <v>148</v>
      </c>
      <c r="B15" s="485">
        <v>2.2639999999999998</v>
      </c>
      <c r="C15" s="156">
        <v>1.8080000000000001</v>
      </c>
      <c r="D15" s="156">
        <v>2.4700000000000002</v>
      </c>
      <c r="E15" s="294">
        <v>2.844522</v>
      </c>
      <c r="F15" s="201">
        <v>321</v>
      </c>
      <c r="G15" s="158">
        <v>256.8</v>
      </c>
      <c r="H15" s="158">
        <v>223</v>
      </c>
      <c r="I15" s="159">
        <v>221.4</v>
      </c>
      <c r="J15" s="486">
        <v>7</v>
      </c>
      <c r="K15" s="158">
        <v>3.6720000000000002</v>
      </c>
      <c r="L15" s="158">
        <v>4</v>
      </c>
      <c r="M15" s="161">
        <v>4.5</v>
      </c>
      <c r="N15" s="486"/>
      <c r="O15" s="158"/>
      <c r="P15" s="326"/>
      <c r="Q15" s="161"/>
      <c r="R15" s="86"/>
      <c r="S15" s="18"/>
      <c r="T15" s="18"/>
      <c r="U15" s="18"/>
      <c r="V15" s="18"/>
      <c r="W15" s="18"/>
      <c r="X15" s="18"/>
      <c r="Y15" s="18"/>
    </row>
    <row r="16" spans="1:25" ht="21.75" customHeight="1" thickBot="1" x14ac:dyDescent="0.25">
      <c r="A16" s="23" t="s">
        <v>143</v>
      </c>
      <c r="B16" s="488">
        <v>4.359</v>
      </c>
      <c r="C16" s="165">
        <v>4.1070000000000002</v>
      </c>
      <c r="D16" s="165">
        <f>2.809-0.375</f>
        <v>2.4340000000000002</v>
      </c>
      <c r="E16" s="327">
        <v>2.4340000000000002</v>
      </c>
      <c r="F16" s="548">
        <v>250</v>
      </c>
      <c r="G16" s="167">
        <v>200</v>
      </c>
      <c r="H16" s="167">
        <v>216.26400000000001</v>
      </c>
      <c r="I16" s="168">
        <v>149.5</v>
      </c>
      <c r="J16" s="489">
        <v>7</v>
      </c>
      <c r="K16" s="167">
        <v>2.6080000000000001</v>
      </c>
      <c r="L16" s="167">
        <v>1.1399999999999997</v>
      </c>
      <c r="M16" s="169">
        <v>7.3333329999999997</v>
      </c>
      <c r="N16" s="489"/>
      <c r="O16" s="167"/>
      <c r="P16" s="318"/>
      <c r="Q16" s="169"/>
    </row>
    <row r="17" spans="1:25" s="2" customFormat="1" ht="21.75" customHeight="1" x14ac:dyDescent="0.2">
      <c r="A17" s="52" t="s">
        <v>180</v>
      </c>
      <c r="B17" s="549">
        <v>33.701000000000001</v>
      </c>
      <c r="C17" s="328">
        <v>32.034999999999997</v>
      </c>
      <c r="D17" s="328">
        <v>18.218</v>
      </c>
      <c r="E17" s="329">
        <v>18.218</v>
      </c>
      <c r="F17" s="550">
        <v>1224</v>
      </c>
      <c r="G17" s="330">
        <v>979.2</v>
      </c>
      <c r="H17" s="330">
        <v>1126</v>
      </c>
      <c r="I17" s="331">
        <v>255.32499999999999</v>
      </c>
      <c r="J17" s="551">
        <v>23</v>
      </c>
      <c r="K17" s="330">
        <v>18.399999999999999</v>
      </c>
      <c r="L17" s="330">
        <v>22.94</v>
      </c>
      <c r="M17" s="332">
        <v>7.4169999999999998</v>
      </c>
      <c r="N17" s="551"/>
      <c r="O17" s="330"/>
      <c r="P17" s="333"/>
      <c r="Q17" s="332"/>
      <c r="R17" s="86"/>
      <c r="S17" s="18"/>
      <c r="T17" s="18"/>
      <c r="U17" s="18"/>
      <c r="V17" s="18"/>
      <c r="W17" s="18"/>
      <c r="X17" s="18"/>
      <c r="Y17" s="18"/>
    </row>
    <row r="18" spans="1:25" s="2" customFormat="1" ht="21.75" customHeight="1" x14ac:dyDescent="0.2">
      <c r="A18" s="17" t="s">
        <v>252</v>
      </c>
      <c r="B18" s="552"/>
      <c r="C18" s="334"/>
      <c r="D18" s="334"/>
      <c r="E18" s="296"/>
      <c r="F18" s="553"/>
      <c r="G18" s="335"/>
      <c r="H18" s="335"/>
      <c r="I18" s="153">
        <v>0</v>
      </c>
      <c r="J18" s="554"/>
      <c r="K18" s="335"/>
      <c r="L18" s="335"/>
      <c r="M18" s="155">
        <v>0</v>
      </c>
      <c r="N18" s="554"/>
      <c r="O18" s="335"/>
      <c r="P18" s="336"/>
      <c r="Q18" s="155"/>
      <c r="R18" s="86"/>
      <c r="S18" s="18"/>
      <c r="T18" s="18"/>
      <c r="U18" s="18"/>
      <c r="V18" s="18"/>
      <c r="W18" s="18"/>
      <c r="X18" s="18"/>
      <c r="Y18" s="18"/>
    </row>
    <row r="19" spans="1:25" s="2" customFormat="1" ht="21.75" customHeight="1" x14ac:dyDescent="0.2">
      <c r="A19" s="53" t="s">
        <v>253</v>
      </c>
      <c r="B19" s="552"/>
      <c r="C19" s="334"/>
      <c r="D19" s="334"/>
      <c r="E19" s="337"/>
      <c r="F19" s="553"/>
      <c r="G19" s="335"/>
      <c r="H19" s="335"/>
      <c r="I19" s="338">
        <v>231.67500000000001</v>
      </c>
      <c r="J19" s="554"/>
      <c r="K19" s="335"/>
      <c r="L19" s="335"/>
      <c r="M19" s="339">
        <v>1.4025000000000001</v>
      </c>
      <c r="N19" s="554"/>
      <c r="O19" s="335"/>
      <c r="P19" s="336"/>
      <c r="Q19" s="339"/>
      <c r="R19" s="86"/>
      <c r="S19" s="18"/>
      <c r="T19" s="18"/>
      <c r="U19" s="18"/>
      <c r="V19" s="18"/>
      <c r="W19" s="18"/>
      <c r="X19" s="18"/>
      <c r="Y19" s="18"/>
    </row>
    <row r="20" spans="1:25" s="2" customFormat="1" ht="21.75" customHeight="1" x14ac:dyDescent="0.2">
      <c r="A20" s="19" t="s">
        <v>254</v>
      </c>
      <c r="B20" s="552"/>
      <c r="C20" s="334"/>
      <c r="D20" s="334"/>
      <c r="E20" s="296"/>
      <c r="F20" s="553"/>
      <c r="G20" s="335"/>
      <c r="H20" s="335"/>
      <c r="I20" s="153">
        <v>124.175</v>
      </c>
      <c r="J20" s="554"/>
      <c r="K20" s="335"/>
      <c r="L20" s="335"/>
      <c r="M20" s="155">
        <v>2.3250000000000002</v>
      </c>
      <c r="N20" s="554"/>
      <c r="O20" s="335"/>
      <c r="P20" s="336"/>
      <c r="Q20" s="155"/>
      <c r="R20" s="86"/>
      <c r="S20" s="18"/>
      <c r="T20" s="18"/>
      <c r="U20" s="18"/>
      <c r="V20" s="18"/>
      <c r="W20" s="18"/>
      <c r="X20" s="18"/>
      <c r="Y20" s="18"/>
    </row>
    <row r="21" spans="1:25" s="2" customFormat="1" ht="21.75" customHeight="1" x14ac:dyDescent="0.2">
      <c r="A21" s="53" t="s">
        <v>255</v>
      </c>
      <c r="B21" s="552"/>
      <c r="C21" s="334"/>
      <c r="D21" s="334"/>
      <c r="E21" s="337"/>
      <c r="F21" s="553"/>
      <c r="G21" s="335"/>
      <c r="H21" s="335"/>
      <c r="I21" s="338">
        <v>120</v>
      </c>
      <c r="J21" s="554"/>
      <c r="K21" s="335"/>
      <c r="L21" s="335"/>
      <c r="M21" s="339">
        <v>3.68</v>
      </c>
      <c r="N21" s="554"/>
      <c r="O21" s="335"/>
      <c r="P21" s="336"/>
      <c r="Q21" s="339"/>
      <c r="R21" s="86"/>
      <c r="S21" s="18"/>
      <c r="T21" s="18"/>
      <c r="U21" s="18"/>
      <c r="V21" s="18"/>
      <c r="W21" s="18"/>
      <c r="X21" s="18"/>
      <c r="Y21" s="18"/>
    </row>
    <row r="22" spans="1:25" s="2" customFormat="1" ht="21.75" customHeight="1" x14ac:dyDescent="0.2">
      <c r="A22" s="17" t="s">
        <v>256</v>
      </c>
      <c r="B22" s="552"/>
      <c r="C22" s="334"/>
      <c r="D22" s="334"/>
      <c r="E22" s="296"/>
      <c r="F22" s="553"/>
      <c r="G22" s="335"/>
      <c r="H22" s="335"/>
      <c r="I22" s="153">
        <v>67.174999999999997</v>
      </c>
      <c r="J22" s="554"/>
      <c r="K22" s="335"/>
      <c r="L22" s="335"/>
      <c r="M22" s="155">
        <v>0.24049999999999999</v>
      </c>
      <c r="N22" s="554"/>
      <c r="O22" s="335"/>
      <c r="P22" s="336"/>
      <c r="Q22" s="155"/>
      <c r="R22" s="86"/>
      <c r="S22" s="18"/>
      <c r="T22" s="18"/>
      <c r="U22" s="18"/>
      <c r="V22" s="18"/>
      <c r="W22" s="18"/>
      <c r="X22" s="18"/>
      <c r="Y22" s="18"/>
    </row>
    <row r="23" spans="1:25" s="2" customFormat="1" ht="21.75" customHeight="1" x14ac:dyDescent="0.2">
      <c r="A23" s="53" t="s">
        <v>257</v>
      </c>
      <c r="B23" s="552"/>
      <c r="C23" s="334"/>
      <c r="D23" s="334"/>
      <c r="E23" s="337"/>
      <c r="F23" s="553"/>
      <c r="G23" s="335"/>
      <c r="H23" s="335"/>
      <c r="I23" s="338">
        <v>136.97499999999999</v>
      </c>
      <c r="J23" s="554"/>
      <c r="K23" s="335"/>
      <c r="L23" s="335"/>
      <c r="M23" s="339">
        <v>7.6210000000000004</v>
      </c>
      <c r="N23" s="554"/>
      <c r="O23" s="335"/>
      <c r="P23" s="336"/>
      <c r="Q23" s="339"/>
      <c r="R23" s="86"/>
      <c r="S23" s="18"/>
      <c r="T23" s="18"/>
      <c r="U23" s="18"/>
      <c r="V23" s="18"/>
      <c r="W23" s="18"/>
      <c r="X23" s="18"/>
      <c r="Y23" s="18"/>
    </row>
    <row r="24" spans="1:25" s="2" customFormat="1" ht="21.75" customHeight="1" x14ac:dyDescent="0.2">
      <c r="A24" s="17" t="s">
        <v>258</v>
      </c>
      <c r="B24" s="552"/>
      <c r="C24" s="334"/>
      <c r="D24" s="334"/>
      <c r="E24" s="296"/>
      <c r="F24" s="553"/>
      <c r="G24" s="335"/>
      <c r="H24" s="335"/>
      <c r="I24" s="153">
        <v>0</v>
      </c>
      <c r="J24" s="554"/>
      <c r="K24" s="335"/>
      <c r="L24" s="335"/>
      <c r="M24" s="155">
        <v>0</v>
      </c>
      <c r="N24" s="554"/>
      <c r="O24" s="335"/>
      <c r="P24" s="336"/>
      <c r="Q24" s="155"/>
      <c r="R24" s="86"/>
      <c r="S24" s="18"/>
      <c r="T24" s="18"/>
      <c r="U24" s="18"/>
      <c r="V24" s="18"/>
      <c r="W24" s="18"/>
      <c r="X24" s="18"/>
      <c r="Y24" s="18"/>
    </row>
    <row r="25" spans="1:25" s="2" customFormat="1" ht="21.75" customHeight="1" thickBot="1" x14ac:dyDescent="0.25">
      <c r="A25" s="127" t="s">
        <v>259</v>
      </c>
      <c r="B25" s="555"/>
      <c r="C25" s="340"/>
      <c r="D25" s="340"/>
      <c r="E25" s="341"/>
      <c r="F25" s="556"/>
      <c r="G25" s="342"/>
      <c r="H25" s="342"/>
      <c r="I25" s="343">
        <v>62.7</v>
      </c>
      <c r="J25" s="557"/>
      <c r="K25" s="342"/>
      <c r="L25" s="342"/>
      <c r="M25" s="344">
        <v>1.57</v>
      </c>
      <c r="N25" s="557"/>
      <c r="O25" s="342"/>
      <c r="P25" s="345"/>
      <c r="Q25" s="344"/>
      <c r="R25" s="86"/>
      <c r="S25" s="18"/>
      <c r="T25" s="18"/>
      <c r="U25" s="18"/>
      <c r="V25" s="18"/>
      <c r="W25" s="18"/>
      <c r="X25" s="18"/>
      <c r="Y25" s="18"/>
    </row>
    <row r="26" spans="1:25" s="18" customFormat="1" ht="21.75" customHeight="1" thickBot="1" x14ac:dyDescent="0.25">
      <c r="A26" s="24" t="s">
        <v>273</v>
      </c>
      <c r="B26" s="497">
        <v>3.9649999999999999</v>
      </c>
      <c r="C26" s="300">
        <v>3.7690000000000001</v>
      </c>
      <c r="D26" s="300">
        <v>2.4329999999999998</v>
      </c>
      <c r="E26" s="301">
        <v>2.4329999999999998</v>
      </c>
      <c r="F26" s="558">
        <v>200</v>
      </c>
      <c r="G26" s="302">
        <v>160</v>
      </c>
      <c r="H26" s="302">
        <v>160</v>
      </c>
      <c r="I26" s="189">
        <v>209.83333300000001</v>
      </c>
      <c r="J26" s="498">
        <v>3</v>
      </c>
      <c r="K26" s="302">
        <v>2.4</v>
      </c>
      <c r="L26" s="302">
        <v>2</v>
      </c>
      <c r="M26" s="193">
        <v>2.38</v>
      </c>
      <c r="N26" s="498"/>
      <c r="O26" s="302"/>
      <c r="P26" s="346"/>
      <c r="Q26" s="193"/>
      <c r="R26" s="86"/>
    </row>
    <row r="27" spans="1:25" s="2" customFormat="1" ht="21.75" customHeight="1" x14ac:dyDescent="0.2">
      <c r="A27" s="51" t="s">
        <v>179</v>
      </c>
      <c r="B27" s="559">
        <v>35.137</v>
      </c>
      <c r="C27" s="347">
        <v>33.4</v>
      </c>
      <c r="D27" s="347">
        <v>33.542999999999999</v>
      </c>
      <c r="E27" s="348">
        <v>7.31</v>
      </c>
      <c r="F27" s="560">
        <v>1762</v>
      </c>
      <c r="G27" s="349">
        <v>1409.6</v>
      </c>
      <c r="H27" s="349">
        <v>1331.4169999999999</v>
      </c>
      <c r="I27" s="350">
        <v>587.5</v>
      </c>
      <c r="J27" s="560">
        <v>32</v>
      </c>
      <c r="K27" s="349">
        <v>25.6</v>
      </c>
      <c r="L27" s="349">
        <v>26.110999999999997</v>
      </c>
      <c r="M27" s="351">
        <v>21.630772</v>
      </c>
      <c r="N27" s="560">
        <v>496</v>
      </c>
      <c r="O27" s="349">
        <v>174</v>
      </c>
      <c r="P27" s="352">
        <v>95</v>
      </c>
      <c r="Q27" s="351"/>
      <c r="R27" s="86"/>
      <c r="S27" s="18"/>
      <c r="T27" s="18"/>
      <c r="U27" s="18"/>
      <c r="V27" s="18"/>
      <c r="W27" s="18"/>
      <c r="X27" s="18"/>
      <c r="Y27" s="18"/>
    </row>
    <row r="28" spans="1:25" s="2" customFormat="1" ht="21.75" customHeight="1" x14ac:dyDescent="0.2">
      <c r="A28" s="17" t="s">
        <v>260</v>
      </c>
      <c r="B28" s="561"/>
      <c r="C28" s="353"/>
      <c r="D28" s="353"/>
      <c r="E28" s="296"/>
      <c r="F28" s="562"/>
      <c r="G28" s="354"/>
      <c r="H28" s="354"/>
      <c r="I28" s="153">
        <v>135.533333</v>
      </c>
      <c r="J28" s="562"/>
      <c r="K28" s="354"/>
      <c r="L28" s="354"/>
      <c r="M28" s="155">
        <v>1.7538419999999999</v>
      </c>
      <c r="N28" s="562"/>
      <c r="O28" s="354"/>
      <c r="P28" s="355"/>
      <c r="Q28" s="155"/>
      <c r="R28" s="86"/>
      <c r="S28" s="18"/>
      <c r="T28" s="18"/>
      <c r="U28" s="18"/>
      <c r="V28" s="18"/>
      <c r="W28" s="18"/>
      <c r="X28" s="18"/>
      <c r="Y28" s="18"/>
    </row>
    <row r="29" spans="1:25" s="2" customFormat="1" ht="21.75" customHeight="1" x14ac:dyDescent="0.2">
      <c r="A29" s="128" t="s">
        <v>261</v>
      </c>
      <c r="B29" s="561"/>
      <c r="C29" s="353"/>
      <c r="D29" s="353"/>
      <c r="E29" s="356"/>
      <c r="F29" s="562"/>
      <c r="G29" s="354"/>
      <c r="H29" s="354"/>
      <c r="I29" s="357">
        <v>0</v>
      </c>
      <c r="J29" s="562"/>
      <c r="K29" s="354"/>
      <c r="L29" s="354"/>
      <c r="M29" s="358">
        <v>0</v>
      </c>
      <c r="N29" s="562"/>
      <c r="O29" s="354"/>
      <c r="P29" s="355"/>
      <c r="Q29" s="358"/>
      <c r="R29" s="86"/>
      <c r="S29" s="18"/>
      <c r="T29" s="18"/>
      <c r="U29" s="18"/>
      <c r="V29" s="18"/>
      <c r="W29" s="18"/>
      <c r="X29" s="18"/>
      <c r="Y29" s="18"/>
    </row>
    <row r="30" spans="1:25" s="2" customFormat="1" ht="21.75" customHeight="1" x14ac:dyDescent="0.2">
      <c r="A30" s="17" t="s">
        <v>262</v>
      </c>
      <c r="B30" s="561"/>
      <c r="C30" s="353"/>
      <c r="D30" s="353"/>
      <c r="E30" s="296"/>
      <c r="F30" s="562"/>
      <c r="G30" s="354"/>
      <c r="H30" s="354"/>
      <c r="I30" s="153">
        <v>45.566667000000002</v>
      </c>
      <c r="J30" s="562"/>
      <c r="K30" s="354"/>
      <c r="L30" s="354"/>
      <c r="M30" s="155">
        <v>0.4</v>
      </c>
      <c r="N30" s="562"/>
      <c r="O30" s="354"/>
      <c r="P30" s="355"/>
      <c r="Q30" s="155"/>
      <c r="R30" s="86"/>
      <c r="S30" s="18"/>
      <c r="T30" s="18"/>
      <c r="U30" s="18"/>
      <c r="V30" s="18"/>
      <c r="W30" s="18"/>
      <c r="X30" s="18"/>
      <c r="Y30" s="18"/>
    </row>
    <row r="31" spans="1:25" s="2" customFormat="1" ht="21.75" customHeight="1" x14ac:dyDescent="0.2">
      <c r="A31" s="128" t="s">
        <v>263</v>
      </c>
      <c r="B31" s="561"/>
      <c r="C31" s="353"/>
      <c r="D31" s="353"/>
      <c r="E31" s="356"/>
      <c r="F31" s="562"/>
      <c r="G31" s="354"/>
      <c r="H31" s="354"/>
      <c r="I31" s="357">
        <v>21.666667</v>
      </c>
      <c r="J31" s="562"/>
      <c r="K31" s="354"/>
      <c r="L31" s="354"/>
      <c r="M31" s="358">
        <v>1.615386</v>
      </c>
      <c r="N31" s="562"/>
      <c r="O31" s="354"/>
      <c r="P31" s="355"/>
      <c r="Q31" s="358"/>
      <c r="R31" s="86"/>
      <c r="S31" s="18"/>
      <c r="T31" s="18"/>
      <c r="U31" s="18"/>
      <c r="V31" s="18"/>
      <c r="W31" s="18"/>
      <c r="X31" s="18"/>
      <c r="Y31" s="18"/>
    </row>
    <row r="32" spans="1:25" s="2" customFormat="1" ht="21.75" customHeight="1" x14ac:dyDescent="0.2">
      <c r="A32" s="17" t="s">
        <v>264</v>
      </c>
      <c r="B32" s="561"/>
      <c r="C32" s="353"/>
      <c r="D32" s="353"/>
      <c r="E32" s="296"/>
      <c r="F32" s="562"/>
      <c r="G32" s="354"/>
      <c r="H32" s="354"/>
      <c r="I32" s="153">
        <v>112.066667</v>
      </c>
      <c r="J32" s="562"/>
      <c r="K32" s="354"/>
      <c r="L32" s="354"/>
      <c r="M32" s="155">
        <v>0</v>
      </c>
      <c r="N32" s="562"/>
      <c r="O32" s="354"/>
      <c r="P32" s="355"/>
      <c r="Q32" s="155"/>
      <c r="R32" s="86"/>
      <c r="S32" s="18"/>
      <c r="T32" s="18"/>
      <c r="U32" s="18"/>
      <c r="V32" s="18"/>
      <c r="W32" s="18"/>
      <c r="X32" s="18"/>
      <c r="Y32" s="18"/>
    </row>
    <row r="33" spans="1:25" s="2" customFormat="1" ht="21.75" customHeight="1" x14ac:dyDescent="0.2">
      <c r="A33" s="128" t="s">
        <v>265</v>
      </c>
      <c r="B33" s="561"/>
      <c r="C33" s="353"/>
      <c r="D33" s="353"/>
      <c r="E33" s="356"/>
      <c r="F33" s="562"/>
      <c r="G33" s="354"/>
      <c r="H33" s="354"/>
      <c r="I33" s="357">
        <v>0</v>
      </c>
      <c r="J33" s="562"/>
      <c r="K33" s="354"/>
      <c r="L33" s="354"/>
      <c r="M33" s="358">
        <v>0</v>
      </c>
      <c r="N33" s="562"/>
      <c r="O33" s="354"/>
      <c r="P33" s="355"/>
      <c r="Q33" s="358"/>
      <c r="R33" s="86"/>
      <c r="S33" s="18"/>
      <c r="T33" s="18"/>
      <c r="U33" s="18"/>
      <c r="V33" s="18"/>
      <c r="W33" s="18"/>
      <c r="X33" s="18"/>
      <c r="Y33" s="18"/>
    </row>
    <row r="34" spans="1:25" s="2" customFormat="1" ht="21.75" customHeight="1" x14ac:dyDescent="0.2">
      <c r="A34" s="17" t="s">
        <v>266</v>
      </c>
      <c r="B34" s="561"/>
      <c r="C34" s="353"/>
      <c r="D34" s="353"/>
      <c r="E34" s="296"/>
      <c r="F34" s="562"/>
      <c r="G34" s="354"/>
      <c r="H34" s="354"/>
      <c r="I34" s="153">
        <v>204.66666699999999</v>
      </c>
      <c r="J34" s="562"/>
      <c r="K34" s="354"/>
      <c r="L34" s="354"/>
      <c r="M34" s="155">
        <v>1.9846140000000001</v>
      </c>
      <c r="N34" s="562"/>
      <c r="O34" s="354"/>
      <c r="P34" s="355"/>
      <c r="Q34" s="155"/>
      <c r="R34" s="86"/>
      <c r="S34" s="18"/>
      <c r="T34" s="18"/>
      <c r="U34" s="18"/>
      <c r="V34" s="18"/>
      <c r="W34" s="18"/>
      <c r="X34" s="18"/>
      <c r="Y34" s="18"/>
    </row>
    <row r="35" spans="1:25" s="2" customFormat="1" ht="21.75" customHeight="1" x14ac:dyDescent="0.2">
      <c r="A35" s="128" t="s">
        <v>267</v>
      </c>
      <c r="B35" s="561"/>
      <c r="C35" s="353"/>
      <c r="D35" s="353"/>
      <c r="E35" s="356"/>
      <c r="F35" s="562"/>
      <c r="G35" s="354"/>
      <c r="H35" s="354"/>
      <c r="I35" s="357">
        <v>64.766666999999998</v>
      </c>
      <c r="J35" s="562"/>
      <c r="K35" s="354"/>
      <c r="L35" s="354"/>
      <c r="M35" s="358">
        <v>0.94615800000000005</v>
      </c>
      <c r="N35" s="562"/>
      <c r="O35" s="354"/>
      <c r="P35" s="355"/>
      <c r="Q35" s="358"/>
      <c r="R35" s="86"/>
      <c r="S35" s="18"/>
      <c r="T35" s="18"/>
      <c r="U35" s="18"/>
      <c r="V35" s="18"/>
      <c r="W35" s="18"/>
      <c r="X35" s="18"/>
      <c r="Y35" s="18"/>
    </row>
    <row r="36" spans="1:25" s="2" customFormat="1" ht="21.75" customHeight="1" x14ac:dyDescent="0.2">
      <c r="A36" s="17" t="s">
        <v>268</v>
      </c>
      <c r="B36" s="561"/>
      <c r="C36" s="353"/>
      <c r="D36" s="353"/>
      <c r="E36" s="296"/>
      <c r="F36" s="562"/>
      <c r="G36" s="354"/>
      <c r="H36" s="354"/>
      <c r="I36" s="153">
        <v>37.333333000000003</v>
      </c>
      <c r="J36" s="562"/>
      <c r="K36" s="354"/>
      <c r="L36" s="354"/>
      <c r="M36" s="155">
        <v>0.26922800000000002</v>
      </c>
      <c r="N36" s="562"/>
      <c r="O36" s="354"/>
      <c r="P36" s="355"/>
      <c r="Q36" s="155"/>
      <c r="R36" s="86"/>
      <c r="S36" s="18"/>
      <c r="T36" s="18"/>
      <c r="U36" s="18"/>
      <c r="V36" s="18"/>
      <c r="W36" s="18"/>
      <c r="X36" s="18"/>
      <c r="Y36" s="18"/>
    </row>
    <row r="37" spans="1:25" s="2" customFormat="1" ht="21.75" customHeight="1" x14ac:dyDescent="0.2">
      <c r="A37" s="128" t="s">
        <v>269</v>
      </c>
      <c r="B37" s="561"/>
      <c r="C37" s="353"/>
      <c r="D37" s="353"/>
      <c r="E37" s="356"/>
      <c r="F37" s="562"/>
      <c r="G37" s="354"/>
      <c r="H37" s="354"/>
      <c r="I37" s="357">
        <v>129.4</v>
      </c>
      <c r="J37" s="562"/>
      <c r="K37" s="354"/>
      <c r="L37" s="354"/>
      <c r="M37" s="358">
        <v>3.5923069999999999</v>
      </c>
      <c r="N37" s="562"/>
      <c r="O37" s="354"/>
      <c r="P37" s="355"/>
      <c r="Q37" s="358"/>
      <c r="R37" s="86"/>
      <c r="S37" s="18"/>
      <c r="T37" s="18"/>
      <c r="U37" s="18"/>
      <c r="V37" s="18"/>
      <c r="W37" s="18"/>
      <c r="X37" s="18"/>
      <c r="Y37" s="18"/>
    </row>
    <row r="38" spans="1:25" s="2" customFormat="1" ht="21.75" customHeight="1" thickBot="1" x14ac:dyDescent="0.25">
      <c r="A38" s="23" t="s">
        <v>270</v>
      </c>
      <c r="B38" s="563"/>
      <c r="C38" s="359"/>
      <c r="D38" s="359"/>
      <c r="E38" s="327"/>
      <c r="F38" s="564"/>
      <c r="G38" s="360"/>
      <c r="H38" s="360"/>
      <c r="I38" s="168">
        <v>66.733333000000002</v>
      </c>
      <c r="J38" s="564"/>
      <c r="K38" s="360"/>
      <c r="L38" s="360"/>
      <c r="M38" s="169">
        <v>0.97692100000000004</v>
      </c>
      <c r="N38" s="564"/>
      <c r="O38" s="360"/>
      <c r="P38" s="361"/>
      <c r="Q38" s="169"/>
      <c r="R38" s="86"/>
      <c r="S38" s="18"/>
      <c r="T38" s="18"/>
      <c r="U38" s="18"/>
      <c r="V38" s="18"/>
      <c r="W38" s="18"/>
      <c r="X38" s="18"/>
      <c r="Y38" s="18"/>
    </row>
    <row r="39" spans="1:25" s="2" customFormat="1" ht="21.75" customHeight="1" x14ac:dyDescent="0.2">
      <c r="A39" s="54" t="s">
        <v>152</v>
      </c>
      <c r="B39" s="565">
        <v>34.034999999999997</v>
      </c>
      <c r="C39" s="362">
        <v>31.745000000000001</v>
      </c>
      <c r="D39" s="362">
        <v>19.780999999999999</v>
      </c>
      <c r="E39" s="363">
        <v>16.513000000000002</v>
      </c>
      <c r="F39" s="566">
        <v>1891</v>
      </c>
      <c r="G39" s="364">
        <v>1512.8</v>
      </c>
      <c r="H39" s="364">
        <v>1602.2</v>
      </c>
      <c r="I39" s="365">
        <v>1324.5</v>
      </c>
      <c r="J39" s="566">
        <v>18</v>
      </c>
      <c r="K39" s="364">
        <v>14.4</v>
      </c>
      <c r="L39" s="364">
        <v>9</v>
      </c>
      <c r="M39" s="366">
        <v>5.798</v>
      </c>
      <c r="N39" s="566"/>
      <c r="O39" s="364"/>
      <c r="P39" s="367"/>
      <c r="Q39" s="366"/>
      <c r="R39" s="86"/>
      <c r="S39" s="18"/>
      <c r="T39" s="18"/>
      <c r="U39" s="18"/>
      <c r="V39" s="18"/>
      <c r="W39" s="18"/>
      <c r="X39" s="18"/>
      <c r="Y39" s="18"/>
    </row>
    <row r="40" spans="1:25" s="2" customFormat="1" ht="21.75" customHeight="1" x14ac:dyDescent="0.2">
      <c r="A40" s="17" t="s">
        <v>271</v>
      </c>
      <c r="B40" s="567">
        <v>5.6459999999999999</v>
      </c>
      <c r="C40" s="368"/>
      <c r="D40" s="368"/>
      <c r="E40" s="296">
        <v>3.8691149999999999</v>
      </c>
      <c r="F40" s="568"/>
      <c r="G40" s="369"/>
      <c r="H40" s="369"/>
      <c r="I40" s="153">
        <v>248.75</v>
      </c>
      <c r="J40" s="568"/>
      <c r="K40" s="369"/>
      <c r="L40" s="369"/>
      <c r="M40" s="155">
        <v>5.3666669999999996</v>
      </c>
      <c r="N40" s="568"/>
      <c r="O40" s="369"/>
      <c r="P40" s="370"/>
      <c r="Q40" s="155"/>
      <c r="R40" s="86"/>
      <c r="S40" s="18"/>
      <c r="T40" s="18"/>
      <c r="U40" s="18"/>
      <c r="V40" s="18"/>
      <c r="W40" s="18"/>
      <c r="X40" s="18"/>
      <c r="Y40" s="18"/>
    </row>
    <row r="41" spans="1:25" s="2" customFormat="1" ht="21.75" customHeight="1" x14ac:dyDescent="0.2">
      <c r="A41" s="129" t="s">
        <v>272</v>
      </c>
      <c r="B41" s="569"/>
      <c r="C41" s="371"/>
      <c r="D41" s="371"/>
      <c r="E41" s="372"/>
      <c r="F41" s="570"/>
      <c r="G41" s="373"/>
      <c r="H41" s="373"/>
      <c r="I41" s="374">
        <v>196.5</v>
      </c>
      <c r="J41" s="570"/>
      <c r="K41" s="373"/>
      <c r="L41" s="373"/>
      <c r="M41" s="375">
        <v>4.0666669999999998</v>
      </c>
      <c r="N41" s="570">
        <v>126</v>
      </c>
      <c r="O41" s="373">
        <v>146.4</v>
      </c>
      <c r="P41" s="376">
        <v>134</v>
      </c>
      <c r="Q41" s="375"/>
      <c r="R41" s="86"/>
      <c r="S41" s="18"/>
      <c r="T41" s="18"/>
      <c r="U41" s="18"/>
      <c r="V41" s="18"/>
      <c r="W41" s="18"/>
      <c r="X41" s="18"/>
      <c r="Y41" s="18"/>
    </row>
    <row r="42" spans="1:25" s="18" customFormat="1" ht="21.75" customHeight="1" x14ac:dyDescent="0.2">
      <c r="A42" s="20" t="s">
        <v>153</v>
      </c>
      <c r="B42" s="491">
        <v>3.355</v>
      </c>
      <c r="C42" s="170">
        <v>2.6840000000000002</v>
      </c>
      <c r="D42" s="170">
        <v>2.7229999999999999</v>
      </c>
      <c r="E42" s="377">
        <v>2.7229999999999999</v>
      </c>
      <c r="F42" s="492">
        <v>43</v>
      </c>
      <c r="G42" s="172">
        <v>32</v>
      </c>
      <c r="H42" s="152">
        <v>33</v>
      </c>
      <c r="I42" s="173">
        <v>41.285716000000001</v>
      </c>
      <c r="J42" s="492"/>
      <c r="K42" s="172"/>
      <c r="L42" s="172">
        <v>1</v>
      </c>
      <c r="M42" s="175">
        <v>0</v>
      </c>
      <c r="N42" s="492"/>
      <c r="O42" s="172"/>
      <c r="P42" s="378"/>
      <c r="Q42" s="175"/>
      <c r="R42" s="86"/>
    </row>
    <row r="43" spans="1:25" s="2" customFormat="1" ht="21.75" customHeight="1" thickBot="1" x14ac:dyDescent="0.25">
      <c r="A43" s="55" t="s">
        <v>229</v>
      </c>
      <c r="B43" s="571">
        <v>10.303000000000001</v>
      </c>
      <c r="C43" s="379">
        <v>9.7940000000000005</v>
      </c>
      <c r="D43" s="379">
        <v>9.2639999999999993</v>
      </c>
      <c r="E43" s="380">
        <v>9.2639999999999993</v>
      </c>
      <c r="F43" s="572">
        <v>299</v>
      </c>
      <c r="G43" s="381">
        <v>245.6</v>
      </c>
      <c r="H43" s="382">
        <v>302</v>
      </c>
      <c r="I43" s="383">
        <v>185.4</v>
      </c>
      <c r="J43" s="572">
        <v>6</v>
      </c>
      <c r="K43" s="381">
        <v>4.8</v>
      </c>
      <c r="L43" s="381">
        <v>3</v>
      </c>
      <c r="M43" s="384">
        <v>3.1428579999999999</v>
      </c>
      <c r="N43" s="572"/>
      <c r="O43" s="381"/>
      <c r="P43" s="385"/>
      <c r="Q43" s="384"/>
      <c r="R43" s="86"/>
      <c r="S43" s="18"/>
      <c r="T43" s="18"/>
      <c r="U43" s="18"/>
      <c r="V43" s="18"/>
      <c r="W43" s="18"/>
      <c r="X43" s="18"/>
      <c r="Y43" s="18"/>
    </row>
    <row r="44" spans="1:25" s="2" customFormat="1" ht="21.75" customHeight="1" x14ac:dyDescent="0.2">
      <c r="A44" s="20" t="s">
        <v>151</v>
      </c>
      <c r="B44" s="491">
        <v>63.792999999999999</v>
      </c>
      <c r="C44" s="170">
        <v>51.033999999999999</v>
      </c>
      <c r="D44" s="170">
        <v>57.725999999999999</v>
      </c>
      <c r="E44" s="377">
        <v>55.791735000000003</v>
      </c>
      <c r="F44" s="492">
        <v>3125</v>
      </c>
      <c r="G44" s="172">
        <v>2500</v>
      </c>
      <c r="H44" s="172">
        <v>2422.4170000000004</v>
      </c>
      <c r="I44" s="173">
        <v>3559</v>
      </c>
      <c r="J44" s="492">
        <v>54</v>
      </c>
      <c r="K44" s="172">
        <v>43.2</v>
      </c>
      <c r="L44" s="172">
        <v>43.051000000000002</v>
      </c>
      <c r="M44" s="175">
        <v>113.5</v>
      </c>
      <c r="N44" s="492">
        <v>108</v>
      </c>
      <c r="O44" s="172">
        <v>159.19999999999999</v>
      </c>
      <c r="P44" s="378">
        <v>51</v>
      </c>
      <c r="Q44" s="175"/>
      <c r="R44" s="86"/>
      <c r="S44" s="18"/>
      <c r="T44" s="18"/>
      <c r="U44" s="18"/>
      <c r="V44" s="18"/>
      <c r="W44" s="18"/>
      <c r="X44" s="18"/>
      <c r="Y44" s="18"/>
    </row>
    <row r="45" spans="1:25" s="2" customFormat="1" ht="21.75" customHeight="1" x14ac:dyDescent="0.2">
      <c r="A45" s="95" t="s">
        <v>149</v>
      </c>
      <c r="B45" s="573">
        <v>29.988</v>
      </c>
      <c r="C45" s="386">
        <v>11.481999999999999</v>
      </c>
      <c r="D45" s="386">
        <v>24.428999999999998</v>
      </c>
      <c r="E45" s="387">
        <v>27.871987000000001</v>
      </c>
      <c r="F45" s="574">
        <v>4557</v>
      </c>
      <c r="G45" s="388">
        <v>4784</v>
      </c>
      <c r="H45" s="388">
        <v>4354.5600000000004</v>
      </c>
      <c r="I45" s="389">
        <v>3846.3000520000001</v>
      </c>
      <c r="J45" s="574">
        <v>30</v>
      </c>
      <c r="K45" s="388">
        <v>29.6</v>
      </c>
      <c r="L45" s="388">
        <v>-3.9180000000000001</v>
      </c>
      <c r="M45" s="390">
        <v>15.516667</v>
      </c>
      <c r="N45" s="574"/>
      <c r="O45" s="388"/>
      <c r="P45" s="391"/>
      <c r="Q45" s="390"/>
      <c r="R45" s="86"/>
      <c r="S45" s="18"/>
      <c r="T45" s="18"/>
      <c r="U45" s="18"/>
      <c r="V45" s="18"/>
      <c r="W45" s="18"/>
      <c r="X45" s="18"/>
      <c r="Y45" s="18"/>
    </row>
    <row r="46" spans="1:25" s="2" customFormat="1" ht="21.75" customHeight="1" x14ac:dyDescent="0.2">
      <c r="A46" s="82" t="s">
        <v>160</v>
      </c>
      <c r="B46" s="482">
        <v>42.871000000000002</v>
      </c>
      <c r="C46" s="150"/>
      <c r="D46" s="150">
        <v>12.406700000000001</v>
      </c>
      <c r="E46" s="392">
        <v>23.358013</v>
      </c>
      <c r="F46" s="483">
        <v>3204</v>
      </c>
      <c r="G46" s="152">
        <v>2563.1999999999998</v>
      </c>
      <c r="H46" s="152">
        <v>1842.6300000000003</v>
      </c>
      <c r="I46" s="163">
        <v>1914.8</v>
      </c>
      <c r="J46" s="483">
        <v>26</v>
      </c>
      <c r="K46" s="152">
        <v>20.8</v>
      </c>
      <c r="L46" s="152">
        <v>20.173000000000002</v>
      </c>
      <c r="M46" s="164">
        <v>25</v>
      </c>
      <c r="N46" s="483"/>
      <c r="O46" s="152"/>
      <c r="P46" s="321"/>
      <c r="Q46" s="164"/>
      <c r="R46" s="86"/>
      <c r="S46" s="18"/>
      <c r="T46" s="18"/>
      <c r="U46" s="18"/>
      <c r="V46" s="18"/>
      <c r="W46" s="18"/>
      <c r="X46" s="18"/>
      <c r="Y46" s="18"/>
    </row>
    <row r="47" spans="1:25" s="2" customFormat="1" ht="21.75" customHeight="1" thickBot="1" x14ac:dyDescent="0.25">
      <c r="A47" s="84" t="s">
        <v>237</v>
      </c>
      <c r="B47" s="575">
        <v>75.805999999999997</v>
      </c>
      <c r="C47" s="393">
        <v>58.951500000000003</v>
      </c>
      <c r="D47" s="393">
        <f>-0.984+75.687-3.83</f>
        <v>70.873000000000005</v>
      </c>
      <c r="E47" s="394">
        <v>71.877238000000006</v>
      </c>
      <c r="F47" s="576">
        <v>15000</v>
      </c>
      <c r="G47" s="395">
        <v>20767</v>
      </c>
      <c r="H47" s="395"/>
      <c r="I47" s="396">
        <v>10255.450000000001</v>
      </c>
      <c r="J47" s="576">
        <v>118</v>
      </c>
      <c r="K47" s="395">
        <v>147</v>
      </c>
      <c r="L47" s="395">
        <v>139.79499999999999</v>
      </c>
      <c r="M47" s="397">
        <v>174.309</v>
      </c>
      <c r="N47" s="576"/>
      <c r="O47" s="395"/>
      <c r="P47" s="398"/>
      <c r="Q47" s="397"/>
      <c r="R47" s="86"/>
      <c r="S47" s="18"/>
      <c r="T47" s="18"/>
      <c r="U47" s="18"/>
      <c r="V47" s="18"/>
      <c r="W47" s="18"/>
      <c r="X47" s="18"/>
      <c r="Y47" s="18"/>
    </row>
    <row r="48" spans="1:25" s="2" customFormat="1" ht="21.75" customHeight="1" x14ac:dyDescent="0.2">
      <c r="A48" s="20" t="s">
        <v>156</v>
      </c>
      <c r="B48" s="491"/>
      <c r="C48" s="170"/>
      <c r="D48" s="170"/>
      <c r="E48" s="377"/>
      <c r="F48" s="492">
        <v>1697</v>
      </c>
      <c r="G48" s="172">
        <v>1357.6</v>
      </c>
      <c r="H48" s="172">
        <v>1123.21</v>
      </c>
      <c r="I48" s="173">
        <v>1407.4666669999999</v>
      </c>
      <c r="J48" s="492">
        <v>12</v>
      </c>
      <c r="K48" s="172">
        <v>9.6</v>
      </c>
      <c r="L48" s="172">
        <v>10.48</v>
      </c>
      <c r="M48" s="175">
        <v>11.922000000000001</v>
      </c>
      <c r="N48" s="492"/>
      <c r="O48" s="172"/>
      <c r="P48" s="378"/>
      <c r="Q48" s="175"/>
      <c r="R48" s="86"/>
      <c r="S48" s="18"/>
      <c r="T48" s="18"/>
      <c r="U48" s="18"/>
      <c r="V48" s="18"/>
      <c r="W48" s="18"/>
      <c r="X48" s="18"/>
      <c r="Y48" s="18"/>
    </row>
    <row r="49" spans="1:85" s="2" customFormat="1" ht="21.75" customHeight="1" x14ac:dyDescent="0.2">
      <c r="A49" s="7" t="s">
        <v>157</v>
      </c>
      <c r="B49" s="485"/>
      <c r="C49" s="156"/>
      <c r="D49" s="156"/>
      <c r="E49" s="294"/>
      <c r="F49" s="503">
        <v>736.6</v>
      </c>
      <c r="G49" s="158">
        <v>589.28</v>
      </c>
      <c r="H49" s="158">
        <v>512.42000000000007</v>
      </c>
      <c r="I49" s="159">
        <v>950</v>
      </c>
      <c r="J49" s="486">
        <v>14.952</v>
      </c>
      <c r="K49" s="158">
        <v>11.96</v>
      </c>
      <c r="L49" s="158">
        <v>12.05</v>
      </c>
      <c r="M49" s="161">
        <v>13.904762</v>
      </c>
      <c r="N49" s="486"/>
      <c r="O49" s="158"/>
      <c r="P49" s="326"/>
      <c r="Q49" s="161"/>
      <c r="R49" s="86"/>
      <c r="S49" s="18"/>
      <c r="T49" s="18"/>
      <c r="U49" s="18"/>
      <c r="V49" s="18"/>
      <c r="W49" s="18"/>
      <c r="X49" s="18"/>
      <c r="Y49" s="18"/>
    </row>
    <row r="50" spans="1:85" s="2" customFormat="1" ht="21.75" customHeight="1" x14ac:dyDescent="0.2">
      <c r="A50" s="17" t="s">
        <v>158</v>
      </c>
      <c r="B50" s="482">
        <v>8.6790000000000003</v>
      </c>
      <c r="C50" s="150">
        <v>5.92</v>
      </c>
      <c r="D50" s="150">
        <v>8.5180000000000007</v>
      </c>
      <c r="E50" s="296">
        <v>9.9761199999999999</v>
      </c>
      <c r="F50" s="483">
        <v>245</v>
      </c>
      <c r="G50" s="152">
        <v>196</v>
      </c>
      <c r="H50" s="152">
        <v>241</v>
      </c>
      <c r="I50" s="153">
        <v>290</v>
      </c>
      <c r="J50" s="483">
        <v>6</v>
      </c>
      <c r="K50" s="152">
        <v>4.8</v>
      </c>
      <c r="L50" s="152">
        <v>5</v>
      </c>
      <c r="M50" s="155">
        <v>5</v>
      </c>
      <c r="N50" s="483"/>
      <c r="O50" s="152"/>
      <c r="P50" s="321"/>
      <c r="Q50" s="155"/>
      <c r="R50" s="86"/>
      <c r="S50" s="18"/>
      <c r="T50" s="18"/>
      <c r="U50" s="18"/>
      <c r="V50" s="18"/>
      <c r="W50" s="18"/>
      <c r="X50" s="18"/>
      <c r="Y50" s="18"/>
    </row>
    <row r="51" spans="1:85" s="2" customFormat="1" ht="21.75" customHeight="1" thickBot="1" x14ac:dyDescent="0.25">
      <c r="A51" s="7" t="s">
        <v>159</v>
      </c>
      <c r="B51" s="485"/>
      <c r="C51" s="282"/>
      <c r="D51" s="270"/>
      <c r="E51" s="399"/>
      <c r="F51" s="486">
        <v>369</v>
      </c>
      <c r="G51" s="284">
        <v>295.2</v>
      </c>
      <c r="H51" s="145">
        <v>215.39000000000001</v>
      </c>
      <c r="I51" s="400">
        <v>57.4</v>
      </c>
      <c r="J51" s="486">
        <v>1</v>
      </c>
      <c r="K51" s="284">
        <v>1</v>
      </c>
      <c r="L51" s="145">
        <v>-0.68</v>
      </c>
      <c r="M51" s="401">
        <v>1</v>
      </c>
      <c r="N51" s="486">
        <v>125</v>
      </c>
      <c r="O51" s="284">
        <v>362.4</v>
      </c>
      <c r="P51" s="402">
        <v>270</v>
      </c>
      <c r="Q51" s="401"/>
      <c r="R51" s="86"/>
      <c r="S51" s="18"/>
      <c r="T51" s="18"/>
      <c r="U51" s="18"/>
      <c r="V51" s="18"/>
      <c r="W51" s="18"/>
      <c r="X51" s="18"/>
      <c r="Y51" s="18"/>
    </row>
    <row r="52" spans="1:85" ht="26.25" customHeight="1" thickBot="1" x14ac:dyDescent="0.25">
      <c r="A52" s="44"/>
      <c r="B52" s="403">
        <f t="shared" ref="B52:P52" si="0">SUM(B5:B51)</f>
        <v>446.64999999999992</v>
      </c>
      <c r="C52" s="404">
        <f>SUM(C5:C51)</f>
        <v>318.93650000000002</v>
      </c>
      <c r="D52" s="404">
        <f>SUM(D5:D51)</f>
        <v>352.52570000000003</v>
      </c>
      <c r="E52" s="405">
        <f t="shared" si="0"/>
        <v>320.23840299999995</v>
      </c>
      <c r="F52" s="406">
        <f t="shared" si="0"/>
        <v>40648.6</v>
      </c>
      <c r="G52" s="407">
        <f t="shared" si="0"/>
        <v>42476.911</v>
      </c>
      <c r="H52" s="407">
        <f t="shared" si="0"/>
        <v>21009.038</v>
      </c>
      <c r="I52" s="407">
        <f t="shared" si="0"/>
        <v>32925.904818000003</v>
      </c>
      <c r="J52" s="406">
        <f t="shared" si="0"/>
        <v>460.13499999999999</v>
      </c>
      <c r="K52" s="407">
        <f t="shared" si="0"/>
        <v>417.6</v>
      </c>
      <c r="L52" s="407">
        <f t="shared" si="0"/>
        <v>383.75199999999995</v>
      </c>
      <c r="M52" s="408">
        <f t="shared" si="0"/>
        <v>564.98899299999994</v>
      </c>
      <c r="N52" s="406">
        <f t="shared" si="0"/>
        <v>1494</v>
      </c>
      <c r="O52" s="407">
        <f t="shared" si="0"/>
        <v>1405.6</v>
      </c>
      <c r="P52" s="407">
        <f t="shared" si="0"/>
        <v>1068</v>
      </c>
      <c r="Q52" s="408">
        <f t="shared" ref="Q52" si="1">SUM(Q5:Q51)</f>
        <v>0</v>
      </c>
    </row>
    <row r="53" spans="1:85" x14ac:dyDescent="0.2">
      <c r="A53" s="83"/>
      <c r="C53" s="474"/>
      <c r="G53" s="473"/>
      <c r="K53" s="474"/>
      <c r="O53" s="474"/>
      <c r="R53" s="98"/>
      <c r="S53"/>
      <c r="T53"/>
      <c r="U53" s="5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</row>
    <row r="54" spans="1:85" x14ac:dyDescent="0.2">
      <c r="C54" s="474"/>
      <c r="G54" s="473"/>
      <c r="K54" s="474"/>
      <c r="O54" s="474"/>
    </row>
    <row r="55" spans="1:85" x14ac:dyDescent="0.2">
      <c r="C55" s="474"/>
      <c r="G55" s="473"/>
      <c r="K55" s="474"/>
      <c r="O55" s="474"/>
    </row>
    <row r="56" spans="1:85" x14ac:dyDescent="0.2">
      <c r="C56" s="474"/>
      <c r="G56" s="473"/>
      <c r="K56" s="474"/>
      <c r="O56" s="474"/>
    </row>
    <row r="57" spans="1:85" x14ac:dyDescent="0.2">
      <c r="C57" s="474"/>
      <c r="G57" s="473"/>
      <c r="K57" s="474"/>
      <c r="O57" s="474"/>
    </row>
    <row r="58" spans="1:85" x14ac:dyDescent="0.2">
      <c r="C58" s="474"/>
      <c r="G58" s="473"/>
      <c r="K58" s="474"/>
      <c r="O58" s="474"/>
    </row>
    <row r="59" spans="1:85" x14ac:dyDescent="0.2">
      <c r="C59" s="474"/>
      <c r="G59" s="473"/>
      <c r="K59" s="474"/>
      <c r="O59" s="474"/>
    </row>
    <row r="60" spans="1:85" x14ac:dyDescent="0.2">
      <c r="C60" s="474"/>
      <c r="G60" s="473"/>
      <c r="K60" s="474"/>
      <c r="O60" s="474"/>
    </row>
    <row r="61" spans="1:85" x14ac:dyDescent="0.2">
      <c r="C61" s="474"/>
      <c r="G61" s="473"/>
      <c r="K61" s="474"/>
      <c r="O61" s="474"/>
    </row>
    <row r="62" spans="1:85" x14ac:dyDescent="0.2">
      <c r="C62" s="474"/>
      <c r="G62" s="473"/>
      <c r="K62" s="474"/>
      <c r="O62" s="474"/>
    </row>
    <row r="63" spans="1:85" x14ac:dyDescent="0.2">
      <c r="C63" s="474"/>
      <c r="G63" s="473"/>
      <c r="K63" s="474"/>
      <c r="O63" s="474"/>
      <c r="S63" s="475"/>
    </row>
    <row r="64" spans="1:85" x14ac:dyDescent="0.2">
      <c r="C64" s="474"/>
      <c r="G64" s="473"/>
      <c r="K64" s="474"/>
      <c r="O64" s="474"/>
    </row>
    <row r="65" spans="3:15" x14ac:dyDescent="0.2">
      <c r="C65" s="474"/>
      <c r="G65" s="473"/>
      <c r="K65" s="474"/>
      <c r="O65" s="474"/>
    </row>
    <row r="66" spans="3:15" x14ac:dyDescent="0.2">
      <c r="C66" s="474"/>
      <c r="G66" s="473"/>
      <c r="K66" s="474"/>
      <c r="O66" s="474"/>
    </row>
    <row r="67" spans="3:15" x14ac:dyDescent="0.2">
      <c r="C67" s="474"/>
      <c r="G67" s="473"/>
      <c r="K67" s="474"/>
      <c r="O67" s="474"/>
    </row>
    <row r="68" spans="3:15" x14ac:dyDescent="0.2">
      <c r="C68" s="474"/>
      <c r="G68" s="473"/>
      <c r="K68" s="474"/>
      <c r="O68" s="474"/>
    </row>
    <row r="69" spans="3:15" x14ac:dyDescent="0.2">
      <c r="C69" s="474"/>
      <c r="G69" s="473"/>
      <c r="K69" s="474"/>
      <c r="O69" s="474"/>
    </row>
    <row r="70" spans="3:15" x14ac:dyDescent="0.2">
      <c r="C70" s="474"/>
      <c r="G70" s="473"/>
      <c r="K70" s="474"/>
      <c r="O70" s="474"/>
    </row>
    <row r="71" spans="3:15" x14ac:dyDescent="0.2">
      <c r="C71" s="474"/>
      <c r="G71" s="473"/>
      <c r="K71" s="474"/>
      <c r="O71" s="474"/>
    </row>
    <row r="72" spans="3:15" x14ac:dyDescent="0.2">
      <c r="C72" s="474"/>
      <c r="G72" s="473"/>
      <c r="K72" s="474"/>
      <c r="O72" s="474"/>
    </row>
    <row r="73" spans="3:15" x14ac:dyDescent="0.2">
      <c r="C73" s="474"/>
      <c r="G73" s="473"/>
      <c r="K73" s="474"/>
      <c r="O73" s="474"/>
    </row>
    <row r="74" spans="3:15" x14ac:dyDescent="0.2">
      <c r="C74" s="474"/>
      <c r="G74" s="473"/>
      <c r="K74" s="474"/>
      <c r="O74" s="474"/>
    </row>
    <row r="75" spans="3:15" x14ac:dyDescent="0.2">
      <c r="C75" s="474"/>
      <c r="G75" s="473"/>
      <c r="K75" s="474"/>
      <c r="O75" s="474"/>
    </row>
    <row r="76" spans="3:15" x14ac:dyDescent="0.2">
      <c r="C76" s="474"/>
      <c r="G76" s="473"/>
      <c r="K76" s="474"/>
      <c r="O76" s="474"/>
    </row>
    <row r="77" spans="3:15" x14ac:dyDescent="0.2">
      <c r="C77" s="474"/>
      <c r="G77" s="473"/>
      <c r="K77" s="474"/>
      <c r="O77" s="474"/>
    </row>
    <row r="78" spans="3:15" x14ac:dyDescent="0.2">
      <c r="C78" s="474"/>
      <c r="G78" s="473"/>
      <c r="K78" s="474"/>
      <c r="O78" s="474"/>
    </row>
    <row r="79" spans="3:15" x14ac:dyDescent="0.2">
      <c r="C79" s="474"/>
      <c r="G79" s="473"/>
      <c r="K79" s="474"/>
      <c r="O79" s="474"/>
    </row>
    <row r="80" spans="3:15" x14ac:dyDescent="0.2">
      <c r="C80" s="474"/>
      <c r="G80" s="473"/>
      <c r="K80" s="474"/>
      <c r="O80" s="474"/>
    </row>
    <row r="81" spans="3:15" x14ac:dyDescent="0.2">
      <c r="C81" s="474"/>
      <c r="G81" s="473"/>
      <c r="K81" s="474"/>
      <c r="O81" s="474"/>
    </row>
    <row r="82" spans="3:15" x14ac:dyDescent="0.2">
      <c r="C82" s="474"/>
      <c r="G82" s="473"/>
      <c r="K82" s="474"/>
      <c r="O82" s="474"/>
    </row>
    <row r="83" spans="3:15" x14ac:dyDescent="0.2">
      <c r="C83" s="474"/>
      <c r="G83" s="473"/>
      <c r="K83" s="474"/>
      <c r="O83" s="474"/>
    </row>
    <row r="84" spans="3:15" x14ac:dyDescent="0.2">
      <c r="C84" s="474"/>
      <c r="G84" s="473"/>
      <c r="K84" s="474"/>
      <c r="O84" s="474"/>
    </row>
    <row r="85" spans="3:15" x14ac:dyDescent="0.2">
      <c r="C85" s="474"/>
      <c r="G85" s="473"/>
      <c r="K85" s="474"/>
      <c r="O85" s="474"/>
    </row>
    <row r="86" spans="3:15" x14ac:dyDescent="0.2">
      <c r="C86" s="474"/>
      <c r="G86" s="473"/>
      <c r="K86" s="474"/>
      <c r="O86" s="474"/>
    </row>
    <row r="87" spans="3:15" x14ac:dyDescent="0.2">
      <c r="C87" s="474"/>
      <c r="G87" s="473"/>
      <c r="K87" s="474"/>
      <c r="O87" s="474"/>
    </row>
    <row r="88" spans="3:15" x14ac:dyDescent="0.2">
      <c r="C88" s="474"/>
      <c r="G88" s="473"/>
      <c r="K88" s="474"/>
      <c r="O88" s="474"/>
    </row>
    <row r="89" spans="3:15" x14ac:dyDescent="0.2">
      <c r="C89" s="474"/>
      <c r="G89" s="473"/>
      <c r="K89" s="474"/>
      <c r="O89" s="474"/>
    </row>
    <row r="90" spans="3:15" x14ac:dyDescent="0.2">
      <c r="C90" s="474"/>
      <c r="G90" s="473"/>
      <c r="K90" s="474"/>
      <c r="O90" s="474"/>
    </row>
    <row r="91" spans="3:15" x14ac:dyDescent="0.2">
      <c r="C91" s="474"/>
      <c r="G91" s="473"/>
      <c r="K91" s="474"/>
      <c r="O91" s="474"/>
    </row>
    <row r="92" spans="3:15" x14ac:dyDescent="0.2">
      <c r="C92" s="474"/>
      <c r="G92" s="473"/>
      <c r="K92" s="474"/>
      <c r="O92" s="474"/>
    </row>
    <row r="93" spans="3:15" x14ac:dyDescent="0.2">
      <c r="C93" s="474"/>
      <c r="G93" s="473"/>
      <c r="K93" s="474"/>
      <c r="O93" s="474"/>
    </row>
    <row r="94" spans="3:15" x14ac:dyDescent="0.2">
      <c r="C94" s="474"/>
      <c r="G94" s="473"/>
      <c r="K94" s="474"/>
      <c r="O94" s="474"/>
    </row>
    <row r="95" spans="3:15" x14ac:dyDescent="0.2">
      <c r="C95" s="474"/>
      <c r="G95" s="473"/>
      <c r="K95" s="474"/>
      <c r="O95" s="474"/>
    </row>
    <row r="96" spans="3:15" x14ac:dyDescent="0.2">
      <c r="C96" s="474"/>
      <c r="G96" s="473"/>
      <c r="K96" s="474"/>
      <c r="O96" s="474"/>
    </row>
    <row r="97" spans="3:15" x14ac:dyDescent="0.2">
      <c r="C97" s="474"/>
      <c r="G97" s="473"/>
      <c r="K97" s="474"/>
      <c r="O97" s="474"/>
    </row>
    <row r="98" spans="3:15" x14ac:dyDescent="0.2">
      <c r="C98" s="474"/>
      <c r="G98" s="473"/>
      <c r="K98" s="474"/>
      <c r="O98" s="474"/>
    </row>
    <row r="99" spans="3:15" x14ac:dyDescent="0.2">
      <c r="C99" s="474"/>
      <c r="G99" s="473"/>
      <c r="K99" s="474"/>
      <c r="O99" s="474"/>
    </row>
    <row r="100" spans="3:15" x14ac:dyDescent="0.2">
      <c r="C100" s="474"/>
      <c r="G100" s="473"/>
      <c r="K100" s="474"/>
      <c r="O100" s="474"/>
    </row>
    <row r="101" spans="3:15" x14ac:dyDescent="0.2">
      <c r="C101" s="474"/>
      <c r="G101" s="473"/>
      <c r="K101" s="474"/>
      <c r="O101" s="474"/>
    </row>
    <row r="102" spans="3:15" x14ac:dyDescent="0.2">
      <c r="C102" s="474"/>
      <c r="G102" s="473"/>
      <c r="K102" s="474"/>
      <c r="O102" s="474"/>
    </row>
    <row r="103" spans="3:15" x14ac:dyDescent="0.2">
      <c r="C103" s="474"/>
      <c r="G103" s="473"/>
      <c r="K103" s="474"/>
      <c r="O103" s="474"/>
    </row>
    <row r="104" spans="3:15" x14ac:dyDescent="0.2">
      <c r="C104" s="474"/>
      <c r="G104" s="473"/>
      <c r="K104" s="474"/>
      <c r="O104" s="474"/>
    </row>
    <row r="105" spans="3:15" x14ac:dyDescent="0.2">
      <c r="C105" s="474"/>
      <c r="G105" s="473"/>
      <c r="K105" s="474"/>
      <c r="O105" s="474"/>
    </row>
    <row r="106" spans="3:15" x14ac:dyDescent="0.2">
      <c r="C106" s="474"/>
      <c r="G106" s="473"/>
      <c r="K106" s="474"/>
      <c r="O106" s="474"/>
    </row>
    <row r="107" spans="3:15" x14ac:dyDescent="0.2">
      <c r="C107" s="474"/>
      <c r="G107" s="473"/>
      <c r="K107" s="474"/>
      <c r="O107" s="474"/>
    </row>
    <row r="108" spans="3:15" x14ac:dyDescent="0.2">
      <c r="C108" s="474"/>
      <c r="G108" s="473"/>
      <c r="K108" s="474"/>
      <c r="O108" s="474"/>
    </row>
    <row r="109" spans="3:15" x14ac:dyDescent="0.2">
      <c r="C109" s="474"/>
      <c r="G109" s="473"/>
      <c r="K109" s="474"/>
      <c r="O109" s="474"/>
    </row>
    <row r="110" spans="3:15" x14ac:dyDescent="0.2">
      <c r="C110" s="474"/>
      <c r="G110" s="473"/>
      <c r="K110" s="474"/>
      <c r="O110" s="474"/>
    </row>
    <row r="111" spans="3:15" x14ac:dyDescent="0.2">
      <c r="C111" s="474"/>
      <c r="G111" s="473"/>
      <c r="K111" s="474"/>
      <c r="O111" s="474"/>
    </row>
    <row r="112" spans="3:15" x14ac:dyDescent="0.2">
      <c r="C112" s="474"/>
      <c r="G112" s="473"/>
      <c r="K112" s="474"/>
      <c r="O112" s="474"/>
    </row>
    <row r="113" spans="3:15" x14ac:dyDescent="0.2">
      <c r="C113" s="474"/>
      <c r="G113" s="473"/>
      <c r="K113" s="474"/>
      <c r="O113" s="474"/>
    </row>
    <row r="114" spans="3:15" x14ac:dyDescent="0.2">
      <c r="C114" s="474"/>
      <c r="G114" s="473"/>
      <c r="K114" s="474"/>
      <c r="O114" s="474"/>
    </row>
    <row r="115" spans="3:15" x14ac:dyDescent="0.2">
      <c r="C115" s="474"/>
      <c r="G115" s="473"/>
      <c r="K115" s="474"/>
      <c r="O115" s="474"/>
    </row>
    <row r="116" spans="3:15" x14ac:dyDescent="0.2">
      <c r="C116" s="474"/>
      <c r="G116" s="473"/>
      <c r="K116" s="474"/>
      <c r="O116" s="474"/>
    </row>
    <row r="117" spans="3:15" x14ac:dyDescent="0.2">
      <c r="C117" s="474"/>
      <c r="G117" s="473"/>
      <c r="K117" s="474"/>
      <c r="O117" s="474"/>
    </row>
    <row r="118" spans="3:15" x14ac:dyDescent="0.2">
      <c r="C118" s="474"/>
      <c r="G118" s="473"/>
      <c r="K118" s="474"/>
      <c r="O118" s="474"/>
    </row>
    <row r="119" spans="3:15" x14ac:dyDescent="0.2">
      <c r="C119" s="474"/>
      <c r="G119" s="473"/>
      <c r="K119" s="474"/>
      <c r="O119" s="474"/>
    </row>
    <row r="120" spans="3:15" x14ac:dyDescent="0.2">
      <c r="C120" s="474"/>
      <c r="G120" s="473"/>
      <c r="K120" s="474"/>
      <c r="O120" s="474"/>
    </row>
    <row r="121" spans="3:15" x14ac:dyDescent="0.2">
      <c r="C121" s="474"/>
      <c r="G121" s="473"/>
      <c r="K121" s="474"/>
      <c r="O121" s="474"/>
    </row>
    <row r="122" spans="3:15" x14ac:dyDescent="0.2">
      <c r="C122" s="474"/>
      <c r="G122" s="473"/>
      <c r="K122" s="474"/>
      <c r="O122" s="474"/>
    </row>
    <row r="123" spans="3:15" x14ac:dyDescent="0.2">
      <c r="C123" s="474"/>
      <c r="G123" s="473"/>
      <c r="K123" s="474"/>
      <c r="O123" s="474"/>
    </row>
    <row r="124" spans="3:15" x14ac:dyDescent="0.2">
      <c r="C124" s="474"/>
      <c r="G124" s="473"/>
      <c r="K124" s="474"/>
      <c r="O124" s="474"/>
    </row>
    <row r="125" spans="3:15" x14ac:dyDescent="0.2">
      <c r="C125" s="474"/>
      <c r="G125" s="473"/>
      <c r="K125" s="474"/>
      <c r="O125" s="474"/>
    </row>
    <row r="126" spans="3:15" x14ac:dyDescent="0.2">
      <c r="C126" s="474"/>
      <c r="G126" s="473"/>
      <c r="K126" s="474"/>
      <c r="O126" s="474"/>
    </row>
    <row r="127" spans="3:15" x14ac:dyDescent="0.2">
      <c r="C127" s="474"/>
      <c r="G127" s="473"/>
      <c r="K127" s="474"/>
      <c r="O127" s="474"/>
    </row>
    <row r="128" spans="3:15" x14ac:dyDescent="0.2">
      <c r="C128" s="474"/>
      <c r="G128" s="473"/>
      <c r="K128" s="474"/>
      <c r="O128" s="474"/>
    </row>
    <row r="129" spans="3:15" x14ac:dyDescent="0.2">
      <c r="C129" s="474"/>
      <c r="G129" s="473"/>
      <c r="K129" s="474"/>
      <c r="O129" s="474"/>
    </row>
    <row r="130" spans="3:15" x14ac:dyDescent="0.2">
      <c r="C130" s="474"/>
      <c r="G130" s="473"/>
      <c r="K130" s="474"/>
      <c r="O130" s="474"/>
    </row>
    <row r="131" spans="3:15" x14ac:dyDescent="0.2">
      <c r="C131" s="474"/>
      <c r="G131" s="473"/>
      <c r="K131" s="474"/>
      <c r="O131" s="474"/>
    </row>
    <row r="132" spans="3:15" x14ac:dyDescent="0.2">
      <c r="C132" s="474"/>
      <c r="G132" s="473"/>
      <c r="K132" s="474"/>
      <c r="O132" s="474"/>
    </row>
    <row r="133" spans="3:15" x14ac:dyDescent="0.2">
      <c r="C133" s="474"/>
      <c r="G133" s="473"/>
      <c r="K133" s="474"/>
      <c r="O133" s="474"/>
    </row>
    <row r="134" spans="3:15" x14ac:dyDescent="0.2">
      <c r="C134" s="474"/>
      <c r="G134" s="473"/>
      <c r="K134" s="474"/>
      <c r="O134" s="474"/>
    </row>
    <row r="135" spans="3:15" x14ac:dyDescent="0.2">
      <c r="C135" s="474"/>
      <c r="G135" s="473"/>
      <c r="K135" s="474"/>
      <c r="O135" s="474"/>
    </row>
    <row r="136" spans="3:15" x14ac:dyDescent="0.2">
      <c r="C136" s="474"/>
      <c r="G136" s="473"/>
      <c r="K136" s="474"/>
      <c r="O136" s="474"/>
    </row>
    <row r="137" spans="3:15" x14ac:dyDescent="0.2">
      <c r="C137" s="474"/>
      <c r="G137" s="473"/>
      <c r="K137" s="474"/>
      <c r="O137" s="474"/>
    </row>
    <row r="138" spans="3:15" x14ac:dyDescent="0.2">
      <c r="C138" s="474"/>
      <c r="G138" s="473"/>
      <c r="K138" s="474"/>
      <c r="O138" s="474"/>
    </row>
    <row r="139" spans="3:15" x14ac:dyDescent="0.2">
      <c r="C139" s="474"/>
      <c r="G139" s="473"/>
      <c r="K139" s="474"/>
      <c r="O139" s="474"/>
    </row>
    <row r="140" spans="3:15" x14ac:dyDescent="0.2">
      <c r="C140" s="474"/>
      <c r="G140" s="473"/>
      <c r="K140" s="474"/>
      <c r="O140" s="474"/>
    </row>
    <row r="141" spans="3:15" x14ac:dyDescent="0.2">
      <c r="C141" s="474"/>
      <c r="G141" s="473"/>
      <c r="K141" s="474"/>
      <c r="O141" s="474"/>
    </row>
    <row r="142" spans="3:15" x14ac:dyDescent="0.2">
      <c r="C142" s="474"/>
      <c r="G142" s="473"/>
      <c r="K142" s="474"/>
      <c r="O142" s="474"/>
    </row>
    <row r="143" spans="3:15" x14ac:dyDescent="0.2">
      <c r="C143" s="474"/>
      <c r="G143" s="473"/>
      <c r="K143" s="474"/>
      <c r="O143" s="474"/>
    </row>
    <row r="144" spans="3:15" x14ac:dyDescent="0.2">
      <c r="C144" s="474"/>
      <c r="G144" s="473"/>
      <c r="K144" s="474"/>
      <c r="O144" s="474"/>
    </row>
    <row r="145" spans="3:19" x14ac:dyDescent="0.2">
      <c r="C145" s="474"/>
      <c r="G145" s="473"/>
      <c r="K145" s="474"/>
      <c r="O145" s="474"/>
    </row>
    <row r="146" spans="3:19" x14ac:dyDescent="0.2">
      <c r="C146" s="474"/>
      <c r="G146" s="473"/>
      <c r="K146" s="474"/>
      <c r="O146" s="474"/>
    </row>
    <row r="147" spans="3:19" x14ac:dyDescent="0.2">
      <c r="C147" s="474"/>
      <c r="G147" s="473"/>
      <c r="K147" s="474"/>
      <c r="O147" s="474"/>
      <c r="S147" s="475"/>
    </row>
    <row r="148" spans="3:19" x14ac:dyDescent="0.2">
      <c r="C148" s="474"/>
      <c r="G148" s="473"/>
      <c r="K148" s="474"/>
      <c r="O148" s="474"/>
    </row>
    <row r="149" spans="3:19" x14ac:dyDescent="0.2">
      <c r="C149" s="474"/>
      <c r="G149" s="473"/>
      <c r="K149" s="474"/>
      <c r="O149" s="474"/>
    </row>
    <row r="150" spans="3:19" x14ac:dyDescent="0.2">
      <c r="C150" s="474"/>
      <c r="G150" s="473"/>
      <c r="K150" s="474"/>
      <c r="O150" s="474"/>
    </row>
    <row r="151" spans="3:19" x14ac:dyDescent="0.2">
      <c r="C151" s="474"/>
      <c r="G151" s="473"/>
      <c r="K151" s="474"/>
      <c r="O151" s="474"/>
    </row>
    <row r="152" spans="3:19" x14ac:dyDescent="0.2">
      <c r="C152" s="474"/>
      <c r="G152" s="473"/>
      <c r="K152" s="474"/>
      <c r="O152" s="474"/>
    </row>
    <row r="153" spans="3:19" x14ac:dyDescent="0.2">
      <c r="C153" s="474"/>
      <c r="G153" s="473"/>
      <c r="K153" s="474"/>
      <c r="O153" s="474"/>
    </row>
    <row r="154" spans="3:19" x14ac:dyDescent="0.2">
      <c r="C154" s="474"/>
      <c r="G154" s="473"/>
      <c r="K154" s="474"/>
      <c r="O154" s="474"/>
    </row>
  </sheetData>
  <mergeCells count="5">
    <mergeCell ref="A3:A4"/>
    <mergeCell ref="J3:M3"/>
    <mergeCell ref="F3:I3"/>
    <mergeCell ref="N3:Q3"/>
    <mergeCell ref="B3:E3"/>
  </mergeCells>
  <pageMargins left="0.43307086614173229" right="0.23622047244094491" top="0.74803149606299213" bottom="0.74803149606299213" header="0.31496062992125984" footer="0.31496062992125984"/>
  <pageSetup paperSize="9" scale="7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Y150"/>
  <sheetViews>
    <sheetView showOutlineSymbols="0" showWhiteSpace="0" zoomScale="70" zoomScaleNormal="70" workbookViewId="0">
      <selection activeCell="AA10" sqref="AA10"/>
    </sheetView>
  </sheetViews>
  <sheetFormatPr defaultRowHeight="14.25" x14ac:dyDescent="0.2"/>
  <cols>
    <col min="1" max="1" width="44.25" style="3" customWidth="1"/>
    <col min="2" max="4" width="9.25" style="1" customWidth="1"/>
    <col min="5" max="5" width="9.375" style="5" customWidth="1"/>
    <col min="6" max="6" width="9.5" style="1" customWidth="1"/>
    <col min="7" max="7" width="9.625" style="1" customWidth="1"/>
    <col min="8" max="8" width="9" style="1" customWidth="1"/>
    <col min="9" max="9" width="9.375" style="5" customWidth="1"/>
    <col min="10" max="10" width="9" customWidth="1"/>
    <col min="11" max="12" width="8.875" customWidth="1"/>
    <col min="13" max="13" width="9" style="5" customWidth="1"/>
    <col min="14" max="14" width="9.125" customWidth="1"/>
    <col min="15" max="15" width="9.75" customWidth="1"/>
    <col min="16" max="16" width="9.25" customWidth="1"/>
    <col min="17" max="17" width="9.125" style="5" customWidth="1"/>
    <col min="18" max="19" width="9.375" customWidth="1"/>
    <col min="20" max="20" width="9.875" customWidth="1"/>
    <col min="21" max="21" width="9.125" style="5" customWidth="1"/>
    <col min="22" max="24" width="9" style="18"/>
    <col min="25" max="25" width="10.125" style="18" customWidth="1"/>
    <col min="26" max="26" width="6.875" style="18" customWidth="1"/>
    <col min="27" max="27" width="5.625" style="18" customWidth="1"/>
    <col min="28" max="28" width="9" style="18"/>
    <col min="29" max="29" width="5.125" style="18" customWidth="1"/>
    <col min="30" max="92" width="9" style="18"/>
  </cols>
  <sheetData>
    <row r="1" spans="1:207" ht="27" customHeight="1" x14ac:dyDescent="0.45">
      <c r="B1" s="10"/>
      <c r="F1" s="10" t="s">
        <v>183</v>
      </c>
    </row>
    <row r="2" spans="1:207" ht="7.5" customHeight="1" thickBot="1" x14ac:dyDescent="0.25"/>
    <row r="3" spans="1:207" ht="22.5" customHeight="1" x14ac:dyDescent="0.2">
      <c r="A3" s="686" t="s">
        <v>233</v>
      </c>
      <c r="B3" s="695" t="s">
        <v>232</v>
      </c>
      <c r="C3" s="694"/>
      <c r="D3" s="694"/>
      <c r="E3" s="694"/>
      <c r="F3" s="695" t="s">
        <v>221</v>
      </c>
      <c r="G3" s="694"/>
      <c r="H3" s="694"/>
      <c r="I3" s="694"/>
      <c r="J3" s="691" t="s">
        <v>222</v>
      </c>
      <c r="K3" s="692"/>
      <c r="L3" s="692"/>
      <c r="M3" s="693"/>
      <c r="N3" s="691" t="s">
        <v>223</v>
      </c>
      <c r="O3" s="692"/>
      <c r="P3" s="692"/>
      <c r="Q3" s="693"/>
      <c r="R3" s="691" t="s">
        <v>212</v>
      </c>
      <c r="S3" s="692"/>
      <c r="T3" s="692"/>
      <c r="U3" s="693"/>
    </row>
    <row r="4" spans="1:207" s="9" customFormat="1" ht="60.75" thickBot="1" x14ac:dyDescent="0.25">
      <c r="A4" s="687"/>
      <c r="B4" s="132" t="s">
        <v>276</v>
      </c>
      <c r="C4" s="133" t="s">
        <v>277</v>
      </c>
      <c r="D4" s="133" t="s">
        <v>278</v>
      </c>
      <c r="E4" s="133" t="s">
        <v>279</v>
      </c>
      <c r="F4" s="132" t="s">
        <v>276</v>
      </c>
      <c r="G4" s="133" t="s">
        <v>277</v>
      </c>
      <c r="H4" s="133" t="s">
        <v>278</v>
      </c>
      <c r="I4" s="133" t="s">
        <v>279</v>
      </c>
      <c r="J4" s="132" t="s">
        <v>276</v>
      </c>
      <c r="K4" s="133" t="s">
        <v>277</v>
      </c>
      <c r="L4" s="133" t="s">
        <v>278</v>
      </c>
      <c r="M4" s="133" t="s">
        <v>279</v>
      </c>
      <c r="N4" s="132" t="s">
        <v>276</v>
      </c>
      <c r="O4" s="133" t="s">
        <v>277</v>
      </c>
      <c r="P4" s="133" t="s">
        <v>278</v>
      </c>
      <c r="Q4" s="133" t="s">
        <v>279</v>
      </c>
      <c r="R4" s="132" t="s">
        <v>276</v>
      </c>
      <c r="S4" s="133" t="s">
        <v>277</v>
      </c>
      <c r="T4" s="133" t="s">
        <v>278</v>
      </c>
      <c r="U4" s="134" t="s">
        <v>279</v>
      </c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</row>
    <row r="5" spans="1:207" s="11" customFormat="1" ht="15" thickBot="1" x14ac:dyDescent="0.25">
      <c r="A5" s="104" t="s">
        <v>174</v>
      </c>
      <c r="B5" s="577">
        <v>3.0459999999999998</v>
      </c>
      <c r="C5" s="578">
        <v>3.05</v>
      </c>
      <c r="D5" s="409">
        <v>2.5459999999999998</v>
      </c>
      <c r="E5" s="410">
        <v>2.5459999999999998</v>
      </c>
      <c r="F5" s="579">
        <v>598</v>
      </c>
      <c r="G5" s="381">
        <v>583</v>
      </c>
      <c r="H5" s="385">
        <v>570</v>
      </c>
      <c r="I5" s="430">
        <v>481.15</v>
      </c>
      <c r="J5" s="580">
        <v>5</v>
      </c>
      <c r="K5" s="381">
        <v>5</v>
      </c>
      <c r="L5" s="385">
        <v>5</v>
      </c>
      <c r="M5" s="430">
        <v>5.55</v>
      </c>
      <c r="N5" s="579"/>
      <c r="O5" s="381"/>
      <c r="P5" s="385"/>
      <c r="Q5" s="431"/>
      <c r="R5" s="579"/>
      <c r="S5" s="385"/>
      <c r="T5" s="385"/>
      <c r="U5" s="431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</row>
    <row r="6" spans="1:207" s="11" customFormat="1" ht="20.100000000000001" customHeight="1" x14ac:dyDescent="0.2">
      <c r="A6" s="105" t="s">
        <v>170</v>
      </c>
      <c r="B6" s="581">
        <v>4.6189999999999998</v>
      </c>
      <c r="C6" s="582">
        <v>1.8</v>
      </c>
      <c r="D6" s="411">
        <v>1.423</v>
      </c>
      <c r="E6" s="583">
        <v>7.4097410000000004</v>
      </c>
      <c r="F6" s="584">
        <v>1045.79</v>
      </c>
      <c r="G6" s="585">
        <v>1030</v>
      </c>
      <c r="H6" s="432">
        <f>3927-749.62</f>
        <v>3177.38</v>
      </c>
      <c r="I6" s="434">
        <v>2784.5</v>
      </c>
      <c r="J6" s="586">
        <v>85</v>
      </c>
      <c r="K6" s="585">
        <v>68</v>
      </c>
      <c r="L6" s="432">
        <v>57</v>
      </c>
      <c r="M6" s="433">
        <v>124</v>
      </c>
      <c r="N6" s="584"/>
      <c r="O6" s="585"/>
      <c r="P6" s="432"/>
      <c r="Q6" s="434"/>
      <c r="R6" s="584"/>
      <c r="S6" s="432"/>
      <c r="T6" s="432"/>
      <c r="U6" s="434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</row>
    <row r="7" spans="1:207" s="11" customFormat="1" ht="20.100000000000001" customHeight="1" x14ac:dyDescent="0.2">
      <c r="A7" s="53" t="s">
        <v>171</v>
      </c>
      <c r="B7" s="587"/>
      <c r="C7" s="588"/>
      <c r="D7" s="412"/>
      <c r="E7" s="589"/>
      <c r="F7" s="590">
        <v>1994</v>
      </c>
      <c r="G7" s="591">
        <v>1794.6</v>
      </c>
      <c r="H7" s="435">
        <v>966</v>
      </c>
      <c r="I7" s="332">
        <v>966</v>
      </c>
      <c r="J7" s="592">
        <v>6</v>
      </c>
      <c r="K7" s="593">
        <v>4.8</v>
      </c>
      <c r="L7" s="436">
        <v>12</v>
      </c>
      <c r="M7" s="331">
        <v>10.333333</v>
      </c>
      <c r="N7" s="594"/>
      <c r="O7" s="595"/>
      <c r="P7" s="437"/>
      <c r="Q7" s="332"/>
      <c r="R7" s="594"/>
      <c r="S7" s="437"/>
      <c r="T7" s="437"/>
      <c r="U7" s="33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</row>
    <row r="8" spans="1:207" s="11" customFormat="1" ht="20.100000000000001" customHeight="1" x14ac:dyDescent="0.2">
      <c r="A8" s="106" t="s">
        <v>172</v>
      </c>
      <c r="B8" s="596">
        <v>3.4980000000000002</v>
      </c>
      <c r="C8" s="597">
        <v>2</v>
      </c>
      <c r="D8" s="413">
        <v>2.6269999999999998</v>
      </c>
      <c r="E8" s="598">
        <v>3.248151</v>
      </c>
      <c r="F8" s="599">
        <v>594</v>
      </c>
      <c r="G8" s="600">
        <v>593</v>
      </c>
      <c r="H8" s="438">
        <v>620</v>
      </c>
      <c r="I8" s="441">
        <v>598.75</v>
      </c>
      <c r="J8" s="601">
        <v>16</v>
      </c>
      <c r="K8" s="600">
        <v>12.8</v>
      </c>
      <c r="L8" s="439">
        <v>16</v>
      </c>
      <c r="M8" s="440">
        <v>14.933332999999999</v>
      </c>
      <c r="N8" s="602"/>
      <c r="O8" s="603"/>
      <c r="P8" s="438"/>
      <c r="Q8" s="441"/>
      <c r="R8" s="602"/>
      <c r="S8" s="438"/>
      <c r="T8" s="438"/>
      <c r="U8" s="441"/>
      <c r="V8" s="22"/>
      <c r="W8" s="112"/>
      <c r="X8" s="11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</row>
    <row r="9" spans="1:207" s="11" customFormat="1" ht="20.100000000000001" customHeight="1" thickBot="1" x14ac:dyDescent="0.25">
      <c r="A9" s="107" t="s">
        <v>173</v>
      </c>
      <c r="B9" s="604"/>
      <c r="C9" s="605"/>
      <c r="D9" s="414"/>
      <c r="E9" s="606"/>
      <c r="F9" s="607">
        <v>3378</v>
      </c>
      <c r="G9" s="342">
        <v>2703.2</v>
      </c>
      <c r="H9" s="442">
        <v>1875.3</v>
      </c>
      <c r="I9" s="443">
        <v>1875.3</v>
      </c>
      <c r="J9" s="608">
        <v>18</v>
      </c>
      <c r="K9" s="342">
        <v>14.4</v>
      </c>
      <c r="L9" s="444">
        <v>15</v>
      </c>
      <c r="M9" s="445">
        <v>18</v>
      </c>
      <c r="N9" s="609"/>
      <c r="O9" s="610"/>
      <c r="P9" s="442"/>
      <c r="Q9" s="443"/>
      <c r="R9" s="609"/>
      <c r="S9" s="442"/>
      <c r="T9" s="442"/>
      <c r="U9" s="443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</row>
    <row r="10" spans="1:207" s="35" customFormat="1" ht="31.5" customHeight="1" x14ac:dyDescent="0.2">
      <c r="A10" s="108" t="s">
        <v>231</v>
      </c>
      <c r="B10" s="611">
        <v>80.53</v>
      </c>
      <c r="C10" s="612">
        <v>55</v>
      </c>
      <c r="D10" s="415">
        <v>55</v>
      </c>
      <c r="E10" s="416">
        <v>62.765701999999997</v>
      </c>
      <c r="F10" s="613">
        <f>20739+2005.2</f>
        <v>22744.2</v>
      </c>
      <c r="G10" s="614">
        <f>14987.04+2005.2</f>
        <v>16992.240000000002</v>
      </c>
      <c r="H10" s="447">
        <v>16992.2</v>
      </c>
      <c r="I10" s="448">
        <v>17720.325025999999</v>
      </c>
      <c r="J10" s="615">
        <v>106</v>
      </c>
      <c r="K10" s="614">
        <v>106</v>
      </c>
      <c r="L10" s="446">
        <v>106</v>
      </c>
      <c r="M10" s="448">
        <f>1075.666666-Q10</f>
        <v>103.66666600000008</v>
      </c>
      <c r="N10" s="613">
        <v>907</v>
      </c>
      <c r="O10" s="614">
        <v>600</v>
      </c>
      <c r="P10" s="446">
        <v>600</v>
      </c>
      <c r="Q10" s="449">
        <v>972</v>
      </c>
      <c r="R10" s="613"/>
      <c r="S10" s="446"/>
      <c r="T10" s="446"/>
      <c r="U10" s="449"/>
      <c r="V10" s="130"/>
      <c r="W10" s="131"/>
      <c r="X10" s="131"/>
      <c r="Y10" s="131"/>
      <c r="Z10" s="131"/>
      <c r="AA10" s="131"/>
      <c r="AB10" s="131"/>
      <c r="AC10" s="114"/>
      <c r="AD10" s="114"/>
      <c r="AE10" s="114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38"/>
      <c r="DS10" s="38"/>
      <c r="DT10" s="38"/>
      <c r="DU10" s="38"/>
      <c r="DV10" s="38"/>
      <c r="DW10" s="38"/>
      <c r="DX10" s="38"/>
      <c r="DY10" s="38"/>
      <c r="DZ10" s="38"/>
      <c r="EA10" s="38"/>
      <c r="EB10" s="38"/>
      <c r="EC10" s="38"/>
      <c r="ED10" s="38"/>
      <c r="EE10" s="38"/>
      <c r="EF10" s="38"/>
      <c r="EG10" s="38"/>
      <c r="EH10" s="38"/>
      <c r="EI10" s="38"/>
      <c r="EJ10" s="38"/>
      <c r="EK10" s="38"/>
      <c r="EL10" s="38"/>
      <c r="EM10" s="38"/>
      <c r="EN10" s="38"/>
      <c r="EO10" s="38"/>
      <c r="EP10" s="38"/>
      <c r="EQ10" s="38"/>
      <c r="ER10" s="38"/>
      <c r="ES10" s="38"/>
      <c r="ET10" s="38"/>
      <c r="EU10" s="38"/>
      <c r="EV10" s="38"/>
      <c r="EW10" s="38"/>
      <c r="EX10" s="38"/>
      <c r="EY10" s="38"/>
      <c r="EZ10" s="38"/>
      <c r="FA10" s="38"/>
      <c r="FB10" s="38"/>
      <c r="FC10" s="38"/>
      <c r="FD10" s="38"/>
      <c r="FE10" s="38"/>
      <c r="FF10" s="38"/>
      <c r="FG10" s="38"/>
      <c r="FH10" s="38"/>
      <c r="FI10" s="38"/>
      <c r="FJ10" s="38"/>
      <c r="FK10" s="38"/>
      <c r="FL10" s="38"/>
      <c r="FM10" s="38"/>
      <c r="FN10" s="38"/>
      <c r="FO10" s="38"/>
      <c r="FP10" s="38"/>
      <c r="FQ10" s="38"/>
      <c r="FR10" s="38"/>
      <c r="FS10" s="38"/>
      <c r="FT10" s="38"/>
      <c r="FU10" s="38"/>
      <c r="FV10" s="38"/>
      <c r="FW10" s="38"/>
      <c r="FX10" s="38"/>
      <c r="FY10" s="38"/>
      <c r="FZ10" s="38"/>
      <c r="GA10" s="38"/>
      <c r="GB10" s="38"/>
      <c r="GC10" s="38"/>
      <c r="GD10" s="38"/>
      <c r="GE10" s="38"/>
      <c r="GF10" s="38"/>
      <c r="GG10" s="38"/>
      <c r="GH10" s="38"/>
      <c r="GI10" s="38"/>
      <c r="GJ10" s="38"/>
      <c r="GK10" s="38"/>
      <c r="GL10" s="38"/>
      <c r="GM10" s="38"/>
      <c r="GN10" s="38"/>
      <c r="GO10" s="38"/>
      <c r="GP10" s="38"/>
      <c r="GQ10" s="38"/>
      <c r="GR10" s="38"/>
      <c r="GS10" s="38"/>
      <c r="GT10" s="38"/>
      <c r="GU10" s="38"/>
      <c r="GV10" s="38"/>
      <c r="GW10" s="38"/>
      <c r="GX10" s="38"/>
      <c r="GY10" s="34"/>
    </row>
    <row r="11" spans="1:207" s="38" customFormat="1" ht="20.25" customHeight="1" x14ac:dyDescent="0.2">
      <c r="A11" s="118" t="s">
        <v>248</v>
      </c>
      <c r="B11" s="616"/>
      <c r="C11" s="617"/>
      <c r="D11" s="417"/>
      <c r="E11" s="418"/>
      <c r="F11" s="450"/>
      <c r="G11" s="172"/>
      <c r="H11" s="451"/>
      <c r="I11" s="452"/>
      <c r="J11" s="453"/>
      <c r="K11" s="172"/>
      <c r="L11" s="378"/>
      <c r="M11" s="454"/>
      <c r="N11" s="450"/>
      <c r="O11" s="172"/>
      <c r="P11" s="378"/>
      <c r="Q11" s="455"/>
      <c r="R11" s="450"/>
      <c r="S11" s="378"/>
      <c r="T11" s="378"/>
      <c r="U11" s="455"/>
      <c r="V11" s="113"/>
      <c r="X11" s="675"/>
      <c r="Y11" s="114"/>
      <c r="Z11" s="114"/>
      <c r="AA11" s="114"/>
      <c r="AB11" s="114"/>
    </row>
    <row r="12" spans="1:207" s="31" customFormat="1" ht="20.100000000000001" customHeight="1" x14ac:dyDescent="0.2">
      <c r="A12" s="120" t="s">
        <v>249</v>
      </c>
      <c r="B12" s="618">
        <v>27.167999999999999</v>
      </c>
      <c r="C12" s="619">
        <v>27.172000000000004</v>
      </c>
      <c r="D12" s="619">
        <v>23.263999999999999</v>
      </c>
      <c r="E12" s="620">
        <v>23.263999999999999</v>
      </c>
      <c r="F12" s="621">
        <v>434</v>
      </c>
      <c r="G12" s="458">
        <v>813.6</v>
      </c>
      <c r="H12" s="456">
        <v>695</v>
      </c>
      <c r="I12" s="459">
        <v>610.5</v>
      </c>
      <c r="J12" s="622">
        <v>20</v>
      </c>
      <c r="K12" s="458">
        <v>22.400000000000002</v>
      </c>
      <c r="L12" s="458">
        <v>33</v>
      </c>
      <c r="M12" s="457">
        <v>30.727271999999999</v>
      </c>
      <c r="N12" s="623"/>
      <c r="O12" s="458"/>
      <c r="P12" s="458"/>
      <c r="Q12" s="459"/>
      <c r="R12" s="623"/>
      <c r="S12" s="458">
        <v>48.8</v>
      </c>
      <c r="T12" s="458">
        <v>48</v>
      </c>
      <c r="U12" s="459"/>
    </row>
    <row r="13" spans="1:207" s="38" customFormat="1" ht="20.25" customHeight="1" x14ac:dyDescent="0.2">
      <c r="A13" s="118" t="s">
        <v>250</v>
      </c>
      <c r="B13" s="616">
        <v>81.92</v>
      </c>
      <c r="C13" s="617">
        <v>82</v>
      </c>
      <c r="D13" s="417">
        <v>64.245999999999995</v>
      </c>
      <c r="E13" s="418">
        <v>61.380462000000001</v>
      </c>
      <c r="F13" s="624">
        <v>6775.92</v>
      </c>
      <c r="G13" s="172">
        <v>6775</v>
      </c>
      <c r="H13" s="451">
        <v>6989</v>
      </c>
      <c r="I13" s="452">
        <v>5510.5</v>
      </c>
      <c r="J13" s="453">
        <v>283</v>
      </c>
      <c r="K13" s="172">
        <v>283</v>
      </c>
      <c r="L13" s="378">
        <v>248</v>
      </c>
      <c r="M13" s="454">
        <v>256.5</v>
      </c>
      <c r="N13" s="450"/>
      <c r="O13" s="172">
        <v>31</v>
      </c>
      <c r="P13" s="378"/>
      <c r="Q13" s="455"/>
      <c r="R13" s="450"/>
      <c r="S13" s="378"/>
      <c r="T13" s="378"/>
      <c r="U13" s="455"/>
      <c r="V13" s="113"/>
      <c r="X13" s="675"/>
      <c r="Y13" s="114"/>
      <c r="Z13" s="114"/>
      <c r="AA13" s="114"/>
      <c r="AB13" s="114"/>
    </row>
    <row r="14" spans="1:207" s="31" customFormat="1" ht="20.100000000000001" customHeight="1" x14ac:dyDescent="0.2">
      <c r="A14" s="120" t="s">
        <v>251</v>
      </c>
      <c r="B14" s="618">
        <v>67.876000000000005</v>
      </c>
      <c r="C14" s="619">
        <v>54.30080000000001</v>
      </c>
      <c r="D14" s="619">
        <v>59.944000000000003</v>
      </c>
      <c r="E14" s="620">
        <f>80.188678*0.6</f>
        <v>48.113206799999993</v>
      </c>
      <c r="F14" s="621">
        <v>7471.6</v>
      </c>
      <c r="G14" s="458">
        <v>7470</v>
      </c>
      <c r="H14" s="456">
        <v>9442</v>
      </c>
      <c r="I14" s="459">
        <v>7108.1428599999999</v>
      </c>
      <c r="J14" s="622">
        <v>602</v>
      </c>
      <c r="K14" s="458">
        <v>500</v>
      </c>
      <c r="L14" s="458">
        <v>608</v>
      </c>
      <c r="M14" s="457">
        <v>642.71428600000002</v>
      </c>
      <c r="N14" s="623"/>
      <c r="O14" s="458"/>
      <c r="P14" s="458"/>
      <c r="Q14" s="459"/>
      <c r="R14" s="623"/>
      <c r="S14" s="458"/>
      <c r="T14" s="458"/>
      <c r="U14" s="459"/>
    </row>
    <row r="15" spans="1:207" s="31" customFormat="1" ht="21.75" customHeight="1" thickBot="1" x14ac:dyDescent="0.25">
      <c r="A15" s="119" t="s">
        <v>247</v>
      </c>
      <c r="B15" s="625">
        <f>19.75+49.907194</f>
        <v>69.657194000000004</v>
      </c>
      <c r="C15" s="626">
        <f>10+39.907</f>
        <v>49.906999999999996</v>
      </c>
      <c r="D15" s="626">
        <v>41.694000000000003</v>
      </c>
      <c r="E15" s="627">
        <v>39.542485999999997</v>
      </c>
      <c r="F15" s="489">
        <f>540+3263.5</f>
        <v>3803.5</v>
      </c>
      <c r="G15" s="461">
        <f>1080+3265</f>
        <v>4345</v>
      </c>
      <c r="H15" s="316">
        <v>807</v>
      </c>
      <c r="I15" s="462">
        <v>3159.25</v>
      </c>
      <c r="J15" s="628">
        <f>11+39</f>
        <v>50</v>
      </c>
      <c r="K15" s="461">
        <f>22+39</f>
        <v>61</v>
      </c>
      <c r="L15" s="461">
        <v>61</v>
      </c>
      <c r="M15" s="460">
        <v>78</v>
      </c>
      <c r="N15" s="629"/>
      <c r="O15" s="461"/>
      <c r="P15" s="461"/>
      <c r="Q15" s="462"/>
      <c r="R15" s="629"/>
      <c r="S15" s="461"/>
      <c r="T15" s="461"/>
      <c r="U15" s="462"/>
    </row>
    <row r="16" spans="1:207" s="11" customFormat="1" ht="28.5" x14ac:dyDescent="0.2">
      <c r="A16" s="111" t="s">
        <v>175</v>
      </c>
      <c r="B16" s="630">
        <v>4.5890000000000004</v>
      </c>
      <c r="C16" s="631">
        <v>4.5890000000000004</v>
      </c>
      <c r="D16" s="419">
        <v>2.6030000000000002</v>
      </c>
      <c r="E16" s="632">
        <v>2.6030000000000002</v>
      </c>
      <c r="F16" s="633">
        <v>70</v>
      </c>
      <c r="G16" s="634">
        <v>70</v>
      </c>
      <c r="H16" s="464">
        <v>100</v>
      </c>
      <c r="I16" s="465">
        <v>127.5</v>
      </c>
      <c r="J16" s="635"/>
      <c r="K16" s="634">
        <v>2</v>
      </c>
      <c r="L16" s="463">
        <v>2</v>
      </c>
      <c r="M16" s="465">
        <v>1.5</v>
      </c>
      <c r="N16" s="633">
        <v>2</v>
      </c>
      <c r="O16" s="634">
        <v>1.2</v>
      </c>
      <c r="P16" s="463">
        <v>1.2</v>
      </c>
      <c r="Q16" s="466">
        <v>4.3</v>
      </c>
      <c r="R16" s="633"/>
      <c r="S16" s="463"/>
      <c r="T16" s="463"/>
      <c r="U16" s="466"/>
      <c r="V16" s="681"/>
      <c r="W16" s="682"/>
      <c r="X16" s="675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</row>
    <row r="17" spans="1:92" s="121" customFormat="1" ht="28.5" x14ac:dyDescent="0.2">
      <c r="A17" s="123" t="s">
        <v>176</v>
      </c>
      <c r="B17" s="636">
        <v>1</v>
      </c>
      <c r="C17" s="637">
        <v>2</v>
      </c>
      <c r="D17" s="617">
        <v>2</v>
      </c>
      <c r="E17" s="638">
        <v>2</v>
      </c>
      <c r="F17" s="639">
        <v>200</v>
      </c>
      <c r="G17" s="152">
        <v>200</v>
      </c>
      <c r="H17" s="378">
        <v>120</v>
      </c>
      <c r="I17" s="640">
        <v>195.25</v>
      </c>
      <c r="J17" s="641">
        <v>20</v>
      </c>
      <c r="K17" s="152">
        <v>20</v>
      </c>
      <c r="L17" s="467">
        <v>15</v>
      </c>
      <c r="M17" s="640">
        <v>18</v>
      </c>
      <c r="N17" s="639"/>
      <c r="O17" s="642"/>
      <c r="P17" s="642"/>
      <c r="Q17" s="227"/>
      <c r="R17" s="639"/>
      <c r="S17" s="642"/>
      <c r="T17" s="642"/>
      <c r="U17" s="227"/>
      <c r="W17" s="122"/>
      <c r="X17" s="122"/>
    </row>
    <row r="18" spans="1:92" s="121" customFormat="1" ht="28.5" x14ac:dyDescent="0.2">
      <c r="A18" s="125" t="s">
        <v>177</v>
      </c>
      <c r="B18" s="643">
        <v>5.9349999999999996</v>
      </c>
      <c r="C18" s="644">
        <v>4.5</v>
      </c>
      <c r="D18" s="644">
        <v>5.5670000000000002</v>
      </c>
      <c r="E18" s="645">
        <v>5.4215429999999998</v>
      </c>
      <c r="F18" s="646">
        <v>370</v>
      </c>
      <c r="G18" s="634">
        <v>250</v>
      </c>
      <c r="H18" s="391">
        <v>352</v>
      </c>
      <c r="I18" s="647">
        <v>385</v>
      </c>
      <c r="J18" s="648">
        <v>40</v>
      </c>
      <c r="K18" s="388">
        <v>32</v>
      </c>
      <c r="L18" s="388">
        <v>3</v>
      </c>
      <c r="M18" s="647">
        <v>1.8</v>
      </c>
      <c r="N18" s="646"/>
      <c r="O18" s="388"/>
      <c r="P18" s="388"/>
      <c r="Q18" s="649"/>
      <c r="R18" s="646"/>
      <c r="S18" s="388"/>
      <c r="T18" s="388"/>
      <c r="U18" s="649"/>
    </row>
    <row r="19" spans="1:92" s="121" customFormat="1" ht="20.100000000000001" customHeight="1" x14ac:dyDescent="0.2">
      <c r="A19" s="117" t="s">
        <v>194</v>
      </c>
      <c r="B19" s="616">
        <v>10.028</v>
      </c>
      <c r="C19" s="637">
        <v>8.02</v>
      </c>
      <c r="D19" s="617">
        <v>5.0919999999999996</v>
      </c>
      <c r="E19" s="650"/>
      <c r="F19" s="450">
        <v>1305.21</v>
      </c>
      <c r="G19" s="152">
        <v>1125</v>
      </c>
      <c r="H19" s="378">
        <v>749.62</v>
      </c>
      <c r="I19" s="651"/>
      <c r="J19" s="453">
        <v>58</v>
      </c>
      <c r="K19" s="152">
        <v>43</v>
      </c>
      <c r="L19" s="172">
        <v>40</v>
      </c>
      <c r="M19" s="651"/>
      <c r="N19" s="450"/>
      <c r="O19" s="172"/>
      <c r="P19" s="172"/>
      <c r="Q19" s="651"/>
      <c r="R19" s="450"/>
      <c r="S19" s="172"/>
      <c r="T19" s="172"/>
      <c r="U19" s="651"/>
    </row>
    <row r="20" spans="1:92" s="121" customFormat="1" ht="20.100000000000001" customHeight="1" x14ac:dyDescent="0.2">
      <c r="A20" s="125" t="s">
        <v>195</v>
      </c>
      <c r="B20" s="643">
        <v>6.3710000000000004</v>
      </c>
      <c r="C20" s="644">
        <v>5.5</v>
      </c>
      <c r="D20" s="644">
        <v>5.58</v>
      </c>
      <c r="E20" s="652">
        <v>5.58</v>
      </c>
      <c r="F20" s="646"/>
      <c r="G20" s="634">
        <v>0</v>
      </c>
      <c r="H20" s="391">
        <v>19</v>
      </c>
      <c r="I20" s="653"/>
      <c r="J20" s="654">
        <v>13</v>
      </c>
      <c r="K20" s="388">
        <v>13</v>
      </c>
      <c r="L20" s="388">
        <v>9</v>
      </c>
      <c r="M20" s="653">
        <v>9</v>
      </c>
      <c r="N20" s="646"/>
      <c r="O20" s="388"/>
      <c r="P20" s="388"/>
      <c r="Q20" s="653"/>
      <c r="R20" s="646"/>
      <c r="S20" s="388"/>
      <c r="T20" s="388"/>
      <c r="U20" s="653"/>
    </row>
    <row r="21" spans="1:92" s="121" customFormat="1" ht="20.100000000000001" customHeight="1" thickBot="1" x14ac:dyDescent="0.25">
      <c r="A21" s="124" t="s">
        <v>196</v>
      </c>
      <c r="B21" s="655">
        <v>1.4690000000000001</v>
      </c>
      <c r="C21" s="656">
        <v>1.17</v>
      </c>
      <c r="D21" s="657"/>
      <c r="E21" s="658"/>
      <c r="F21" s="659">
        <v>316.48</v>
      </c>
      <c r="G21" s="302">
        <v>253.184</v>
      </c>
      <c r="H21" s="318">
        <v>0</v>
      </c>
      <c r="I21" s="660"/>
      <c r="J21" s="661"/>
      <c r="K21" s="302"/>
      <c r="L21" s="167"/>
      <c r="M21" s="660"/>
      <c r="N21" s="659"/>
      <c r="O21" s="167"/>
      <c r="P21" s="167"/>
      <c r="Q21" s="660"/>
      <c r="R21" s="659"/>
      <c r="S21" s="167"/>
      <c r="T21" s="167"/>
      <c r="U21" s="660"/>
    </row>
    <row r="22" spans="1:92" s="11" customFormat="1" ht="28.5" x14ac:dyDescent="0.2">
      <c r="A22" s="109" t="s">
        <v>178</v>
      </c>
      <c r="B22" s="420"/>
      <c r="C22" s="662"/>
      <c r="D22" s="421"/>
      <c r="E22" s="422"/>
      <c r="F22" s="663">
        <v>2985</v>
      </c>
      <c r="G22" s="664">
        <v>3500</v>
      </c>
      <c r="H22" s="468">
        <v>3449</v>
      </c>
      <c r="I22" s="469">
        <v>2705.9624010000002</v>
      </c>
      <c r="J22" s="665">
        <v>1</v>
      </c>
      <c r="K22" s="664">
        <v>10</v>
      </c>
      <c r="L22" s="468">
        <v>10</v>
      </c>
      <c r="M22" s="469">
        <v>1.4736880000000001</v>
      </c>
      <c r="N22" s="663"/>
      <c r="O22" s="664"/>
      <c r="P22" s="468"/>
      <c r="Q22" s="470"/>
      <c r="R22" s="663"/>
      <c r="S22" s="468"/>
      <c r="T22" s="468"/>
      <c r="U22" s="470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</row>
    <row r="23" spans="1:92" s="11" customFormat="1" ht="20.100000000000001" customHeight="1" x14ac:dyDescent="0.2">
      <c r="A23" s="20" t="s">
        <v>187</v>
      </c>
      <c r="B23" s="616">
        <v>11.936999999999999</v>
      </c>
      <c r="C23" s="617"/>
      <c r="D23" s="417"/>
      <c r="E23" s="423"/>
      <c r="F23" s="450">
        <v>591</v>
      </c>
      <c r="G23" s="172">
        <v>400</v>
      </c>
      <c r="H23" s="378"/>
      <c r="I23" s="173"/>
      <c r="J23" s="666">
        <v>12</v>
      </c>
      <c r="K23" s="172">
        <v>5</v>
      </c>
      <c r="L23" s="378"/>
      <c r="M23" s="173"/>
      <c r="N23" s="450"/>
      <c r="O23" s="172"/>
      <c r="P23" s="378"/>
      <c r="Q23" s="175"/>
      <c r="R23" s="450"/>
      <c r="S23" s="378"/>
      <c r="T23" s="378"/>
      <c r="U23" s="175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</row>
    <row r="24" spans="1:92" s="22" customFormat="1" ht="20.100000000000001" customHeight="1" thickBot="1" x14ac:dyDescent="0.25">
      <c r="A24" s="110" t="s">
        <v>236</v>
      </c>
      <c r="B24" s="424"/>
      <c r="C24" s="667"/>
      <c r="D24" s="425"/>
      <c r="E24" s="426"/>
      <c r="F24" s="668"/>
      <c r="G24" s="669">
        <v>1440</v>
      </c>
      <c r="H24" s="471">
        <v>554</v>
      </c>
      <c r="I24" s="472">
        <v>554</v>
      </c>
      <c r="J24" s="670"/>
      <c r="K24" s="669">
        <v>5</v>
      </c>
      <c r="L24" s="471"/>
      <c r="M24" s="472"/>
      <c r="N24" s="668"/>
      <c r="O24" s="669"/>
      <c r="P24" s="471"/>
      <c r="Q24" s="472"/>
      <c r="R24" s="668"/>
      <c r="S24" s="471"/>
      <c r="T24" s="471"/>
      <c r="U24" s="472"/>
    </row>
    <row r="25" spans="1:92" ht="28.5" customHeight="1" thickBot="1" x14ac:dyDescent="0.25">
      <c r="A25" s="12"/>
      <c r="B25" s="427">
        <f t="shared" ref="B25:T25" si="0">SUM(B5:B24)</f>
        <v>379.64319400000005</v>
      </c>
      <c r="C25" s="428">
        <f t="shared" si="0"/>
        <v>301.00880000000001</v>
      </c>
      <c r="D25" s="428">
        <f t="shared" si="0"/>
        <v>271.58600000000001</v>
      </c>
      <c r="E25" s="429">
        <f>SUM(E5:E24)</f>
        <v>263.87429179999998</v>
      </c>
      <c r="F25" s="307">
        <f t="shared" si="0"/>
        <v>54676.700000000004</v>
      </c>
      <c r="G25" s="308">
        <f t="shared" si="0"/>
        <v>50337.824000000001</v>
      </c>
      <c r="H25" s="308">
        <f t="shared" si="0"/>
        <v>47477.500000000007</v>
      </c>
      <c r="I25" s="309">
        <f t="shared" si="0"/>
        <v>44782.130286999993</v>
      </c>
      <c r="J25" s="307">
        <f t="shared" si="0"/>
        <v>1335</v>
      </c>
      <c r="K25" s="308">
        <f t="shared" si="0"/>
        <v>1207.4000000000001</v>
      </c>
      <c r="L25" s="308">
        <f t="shared" si="0"/>
        <v>1240</v>
      </c>
      <c r="M25" s="309">
        <f>SUM(M5:M24)</f>
        <v>1316.1985780000002</v>
      </c>
      <c r="N25" s="307">
        <f t="shared" si="0"/>
        <v>909</v>
      </c>
      <c r="O25" s="308">
        <f t="shared" si="0"/>
        <v>632.20000000000005</v>
      </c>
      <c r="P25" s="308">
        <f t="shared" si="0"/>
        <v>601.20000000000005</v>
      </c>
      <c r="Q25" s="309">
        <f t="shared" si="0"/>
        <v>976.3</v>
      </c>
      <c r="R25" s="307">
        <f t="shared" si="0"/>
        <v>0</v>
      </c>
      <c r="S25" s="308">
        <f t="shared" si="0"/>
        <v>48.8</v>
      </c>
      <c r="T25" s="308">
        <f t="shared" si="0"/>
        <v>48</v>
      </c>
      <c r="U25" s="309">
        <f t="shared" ref="U25" si="1">SUM(U5:U24)</f>
        <v>0</v>
      </c>
    </row>
    <row r="26" spans="1:92" x14ac:dyDescent="0.2">
      <c r="C26" s="473"/>
      <c r="G26" s="473"/>
      <c r="K26" s="474"/>
      <c r="O26" s="474"/>
    </row>
    <row r="27" spans="1:92" x14ac:dyDescent="0.2">
      <c r="C27" s="473"/>
      <c r="G27" s="473"/>
      <c r="K27" s="474"/>
      <c r="O27" s="474"/>
    </row>
    <row r="28" spans="1:92" x14ac:dyDescent="0.2">
      <c r="C28" s="473"/>
      <c r="G28" s="473"/>
      <c r="K28" s="474"/>
      <c r="O28" s="474"/>
    </row>
    <row r="29" spans="1:92" x14ac:dyDescent="0.2">
      <c r="C29" s="473"/>
      <c r="G29" s="473"/>
      <c r="K29" s="474"/>
      <c r="O29" s="474"/>
    </row>
    <row r="30" spans="1:92" x14ac:dyDescent="0.2">
      <c r="C30" s="473"/>
      <c r="G30" s="473"/>
      <c r="K30" s="474"/>
      <c r="O30" s="474"/>
    </row>
    <row r="31" spans="1:92" x14ac:dyDescent="0.2">
      <c r="C31" s="473"/>
      <c r="G31" s="473"/>
      <c r="K31" s="474"/>
      <c r="O31" s="474"/>
    </row>
    <row r="32" spans="1:92" x14ac:dyDescent="0.2">
      <c r="C32" s="473"/>
      <c r="G32" s="473"/>
      <c r="K32" s="474"/>
      <c r="O32" s="474"/>
    </row>
    <row r="33" spans="3:15" x14ac:dyDescent="0.2">
      <c r="C33" s="473"/>
      <c r="G33" s="473"/>
      <c r="K33" s="474"/>
      <c r="O33" s="474"/>
    </row>
    <row r="34" spans="3:15" x14ac:dyDescent="0.2">
      <c r="C34" s="473"/>
      <c r="G34" s="473"/>
      <c r="K34" s="474"/>
      <c r="O34" s="474"/>
    </row>
    <row r="35" spans="3:15" x14ac:dyDescent="0.2">
      <c r="C35" s="473"/>
      <c r="G35" s="473"/>
      <c r="K35" s="474"/>
      <c r="O35" s="474"/>
    </row>
    <row r="36" spans="3:15" x14ac:dyDescent="0.2">
      <c r="C36" s="473"/>
      <c r="G36" s="473"/>
      <c r="K36" s="474"/>
      <c r="O36" s="474"/>
    </row>
    <row r="37" spans="3:15" x14ac:dyDescent="0.2">
      <c r="C37" s="473"/>
      <c r="G37" s="473"/>
      <c r="K37" s="474"/>
      <c r="O37" s="474"/>
    </row>
    <row r="38" spans="3:15" x14ac:dyDescent="0.2">
      <c r="C38" s="473"/>
      <c r="G38" s="473"/>
      <c r="K38" s="474"/>
      <c r="O38" s="474"/>
    </row>
    <row r="39" spans="3:15" x14ac:dyDescent="0.2">
      <c r="C39" s="473"/>
      <c r="G39" s="473"/>
      <c r="K39" s="474"/>
      <c r="O39" s="474"/>
    </row>
    <row r="40" spans="3:15" x14ac:dyDescent="0.2">
      <c r="C40" s="473"/>
      <c r="G40" s="473"/>
      <c r="K40" s="474"/>
      <c r="O40" s="474"/>
    </row>
    <row r="41" spans="3:15" x14ac:dyDescent="0.2">
      <c r="C41" s="473"/>
      <c r="G41" s="473"/>
      <c r="K41" s="474"/>
      <c r="O41" s="474"/>
    </row>
    <row r="42" spans="3:15" x14ac:dyDescent="0.2">
      <c r="C42" s="473"/>
      <c r="G42" s="473"/>
      <c r="K42" s="474"/>
      <c r="O42" s="474"/>
    </row>
    <row r="43" spans="3:15" x14ac:dyDescent="0.2">
      <c r="C43" s="473"/>
      <c r="G43" s="473"/>
      <c r="K43" s="474"/>
      <c r="O43" s="474"/>
    </row>
    <row r="44" spans="3:15" x14ac:dyDescent="0.2">
      <c r="C44" s="473"/>
      <c r="G44" s="473"/>
      <c r="K44" s="474"/>
      <c r="O44" s="474"/>
    </row>
    <row r="45" spans="3:15" x14ac:dyDescent="0.2">
      <c r="C45" s="473"/>
      <c r="G45" s="473"/>
      <c r="K45" s="474"/>
      <c r="O45" s="474"/>
    </row>
    <row r="46" spans="3:15" x14ac:dyDescent="0.2">
      <c r="C46" s="473"/>
      <c r="G46" s="473"/>
      <c r="K46" s="474"/>
      <c r="O46" s="474"/>
    </row>
    <row r="47" spans="3:15" x14ac:dyDescent="0.2">
      <c r="C47" s="473"/>
      <c r="G47" s="473"/>
      <c r="K47" s="474"/>
      <c r="O47" s="474"/>
    </row>
    <row r="48" spans="3:15" x14ac:dyDescent="0.2">
      <c r="C48" s="473"/>
      <c r="G48" s="473"/>
      <c r="K48" s="474"/>
      <c r="O48" s="474"/>
    </row>
    <row r="49" spans="3:19" x14ac:dyDescent="0.2">
      <c r="C49" s="473"/>
      <c r="G49" s="473"/>
      <c r="K49" s="474"/>
      <c r="O49" s="474"/>
    </row>
    <row r="50" spans="3:19" x14ac:dyDescent="0.2">
      <c r="C50" s="473"/>
      <c r="G50" s="473"/>
      <c r="K50" s="474"/>
      <c r="O50" s="474"/>
    </row>
    <row r="51" spans="3:19" x14ac:dyDescent="0.2">
      <c r="C51" s="473"/>
      <c r="G51" s="473"/>
      <c r="K51" s="474"/>
      <c r="O51" s="474"/>
    </row>
    <row r="52" spans="3:19" x14ac:dyDescent="0.2">
      <c r="C52" s="473"/>
      <c r="G52" s="473"/>
      <c r="K52" s="474"/>
      <c r="O52" s="474"/>
    </row>
    <row r="53" spans="3:19" x14ac:dyDescent="0.2">
      <c r="C53" s="473"/>
      <c r="G53" s="473"/>
      <c r="K53" s="474"/>
      <c r="O53" s="474"/>
    </row>
    <row r="54" spans="3:19" x14ac:dyDescent="0.2">
      <c r="C54" s="473"/>
      <c r="G54" s="473"/>
      <c r="K54" s="474"/>
      <c r="O54" s="474"/>
    </row>
    <row r="55" spans="3:19" x14ac:dyDescent="0.2">
      <c r="C55" s="473"/>
      <c r="G55" s="473"/>
      <c r="K55" s="474"/>
      <c r="O55" s="474"/>
    </row>
    <row r="56" spans="3:19" x14ac:dyDescent="0.2">
      <c r="C56" s="473"/>
      <c r="G56" s="473"/>
      <c r="K56" s="474"/>
      <c r="O56" s="474"/>
    </row>
    <row r="57" spans="3:19" x14ac:dyDescent="0.2">
      <c r="C57" s="473"/>
      <c r="G57" s="473"/>
      <c r="K57" s="474"/>
      <c r="O57" s="474"/>
    </row>
    <row r="58" spans="3:19" x14ac:dyDescent="0.2">
      <c r="C58" s="473"/>
      <c r="G58" s="473"/>
      <c r="K58" s="474"/>
      <c r="O58" s="474"/>
    </row>
    <row r="59" spans="3:19" x14ac:dyDescent="0.2">
      <c r="C59" s="473"/>
      <c r="G59" s="473"/>
      <c r="K59" s="474"/>
      <c r="O59" s="474"/>
      <c r="S59" s="474"/>
    </row>
    <row r="60" spans="3:19" x14ac:dyDescent="0.2">
      <c r="C60" s="473"/>
      <c r="G60" s="473"/>
      <c r="K60" s="474"/>
      <c r="O60" s="474"/>
    </row>
    <row r="61" spans="3:19" x14ac:dyDescent="0.2">
      <c r="C61" s="473"/>
      <c r="G61" s="473"/>
      <c r="K61" s="474"/>
      <c r="O61" s="474"/>
    </row>
    <row r="62" spans="3:19" x14ac:dyDescent="0.2">
      <c r="C62" s="473"/>
      <c r="G62" s="473"/>
      <c r="K62" s="474"/>
      <c r="O62" s="474"/>
    </row>
    <row r="63" spans="3:19" x14ac:dyDescent="0.2">
      <c r="C63" s="473"/>
      <c r="G63" s="473"/>
      <c r="K63" s="474"/>
      <c r="O63" s="474"/>
    </row>
    <row r="64" spans="3:19" x14ac:dyDescent="0.2">
      <c r="C64" s="473"/>
      <c r="G64" s="473"/>
      <c r="K64" s="474"/>
      <c r="O64" s="474"/>
    </row>
    <row r="65" spans="3:15" x14ac:dyDescent="0.2">
      <c r="C65" s="473"/>
      <c r="G65" s="473"/>
      <c r="K65" s="474"/>
      <c r="O65" s="474"/>
    </row>
    <row r="66" spans="3:15" x14ac:dyDescent="0.2">
      <c r="C66" s="473"/>
      <c r="G66" s="473"/>
      <c r="K66" s="474"/>
      <c r="O66" s="474"/>
    </row>
    <row r="67" spans="3:15" x14ac:dyDescent="0.2">
      <c r="C67" s="473"/>
      <c r="G67" s="473"/>
      <c r="K67" s="474"/>
      <c r="O67" s="474"/>
    </row>
    <row r="68" spans="3:15" x14ac:dyDescent="0.2">
      <c r="C68" s="473"/>
      <c r="G68" s="473"/>
      <c r="K68" s="474"/>
      <c r="O68" s="474"/>
    </row>
    <row r="69" spans="3:15" x14ac:dyDescent="0.2">
      <c r="C69" s="473"/>
      <c r="G69" s="473"/>
      <c r="K69" s="474"/>
      <c r="O69" s="474"/>
    </row>
    <row r="70" spans="3:15" x14ac:dyDescent="0.2">
      <c r="C70" s="473"/>
      <c r="G70" s="473"/>
      <c r="K70" s="474"/>
      <c r="O70" s="474"/>
    </row>
    <row r="71" spans="3:15" x14ac:dyDescent="0.2">
      <c r="C71" s="473"/>
      <c r="G71" s="473"/>
      <c r="K71" s="474"/>
      <c r="O71" s="474"/>
    </row>
    <row r="72" spans="3:15" x14ac:dyDescent="0.2">
      <c r="C72" s="473"/>
      <c r="G72" s="473"/>
      <c r="K72" s="474"/>
      <c r="O72" s="474"/>
    </row>
    <row r="73" spans="3:15" x14ac:dyDescent="0.2">
      <c r="C73" s="473"/>
      <c r="G73" s="473"/>
      <c r="K73" s="474"/>
      <c r="O73" s="474"/>
    </row>
    <row r="74" spans="3:15" x14ac:dyDescent="0.2">
      <c r="C74" s="473"/>
      <c r="G74" s="473"/>
      <c r="K74" s="474"/>
      <c r="O74" s="474"/>
    </row>
    <row r="75" spans="3:15" x14ac:dyDescent="0.2">
      <c r="C75" s="473"/>
      <c r="G75" s="473"/>
      <c r="K75" s="474"/>
      <c r="O75" s="474"/>
    </row>
    <row r="76" spans="3:15" x14ac:dyDescent="0.2">
      <c r="C76" s="473"/>
      <c r="G76" s="473"/>
      <c r="K76" s="474"/>
      <c r="O76" s="474"/>
    </row>
    <row r="77" spans="3:15" x14ac:dyDescent="0.2">
      <c r="C77" s="473"/>
      <c r="G77" s="473"/>
      <c r="K77" s="474"/>
      <c r="O77" s="474"/>
    </row>
    <row r="78" spans="3:15" x14ac:dyDescent="0.2">
      <c r="C78" s="473"/>
      <c r="G78" s="473"/>
      <c r="K78" s="474"/>
      <c r="O78" s="474"/>
    </row>
    <row r="79" spans="3:15" x14ac:dyDescent="0.2">
      <c r="C79" s="473"/>
      <c r="G79" s="473"/>
      <c r="K79" s="474"/>
      <c r="O79" s="474"/>
    </row>
    <row r="80" spans="3:15" x14ac:dyDescent="0.2">
      <c r="C80" s="473"/>
      <c r="G80" s="473"/>
      <c r="K80" s="474"/>
      <c r="O80" s="474"/>
    </row>
    <row r="81" spans="3:15" x14ac:dyDescent="0.2">
      <c r="C81" s="473"/>
      <c r="G81" s="473"/>
      <c r="K81" s="474"/>
      <c r="O81" s="474"/>
    </row>
    <row r="82" spans="3:15" x14ac:dyDescent="0.2">
      <c r="C82" s="473"/>
      <c r="G82" s="473"/>
      <c r="K82" s="474"/>
      <c r="O82" s="474"/>
    </row>
    <row r="83" spans="3:15" x14ac:dyDescent="0.2">
      <c r="C83" s="473"/>
      <c r="G83" s="473"/>
      <c r="K83" s="474"/>
      <c r="O83" s="474"/>
    </row>
    <row r="84" spans="3:15" x14ac:dyDescent="0.2">
      <c r="C84" s="473"/>
      <c r="G84" s="473"/>
      <c r="K84" s="474"/>
      <c r="O84" s="474"/>
    </row>
    <row r="85" spans="3:15" x14ac:dyDescent="0.2">
      <c r="C85" s="473"/>
      <c r="G85" s="473"/>
      <c r="K85" s="474"/>
      <c r="O85" s="474"/>
    </row>
    <row r="86" spans="3:15" x14ac:dyDescent="0.2">
      <c r="C86" s="473"/>
      <c r="G86" s="473"/>
      <c r="K86" s="474"/>
      <c r="O86" s="474"/>
    </row>
    <row r="87" spans="3:15" x14ac:dyDescent="0.2">
      <c r="C87" s="473"/>
      <c r="G87" s="473"/>
      <c r="K87" s="474"/>
      <c r="O87" s="474"/>
    </row>
    <row r="88" spans="3:15" x14ac:dyDescent="0.2">
      <c r="C88" s="473"/>
      <c r="G88" s="473"/>
      <c r="K88" s="474"/>
      <c r="O88" s="474"/>
    </row>
    <row r="89" spans="3:15" x14ac:dyDescent="0.2">
      <c r="C89" s="473"/>
      <c r="G89" s="473"/>
      <c r="K89" s="474"/>
      <c r="O89" s="474"/>
    </row>
    <row r="90" spans="3:15" x14ac:dyDescent="0.2">
      <c r="C90" s="473"/>
      <c r="G90" s="473"/>
      <c r="K90" s="474"/>
      <c r="O90" s="474"/>
    </row>
    <row r="91" spans="3:15" x14ac:dyDescent="0.2">
      <c r="C91" s="473"/>
      <c r="G91" s="473"/>
      <c r="K91" s="474"/>
      <c r="O91" s="474"/>
    </row>
    <row r="92" spans="3:15" x14ac:dyDescent="0.2">
      <c r="C92" s="473"/>
      <c r="G92" s="473"/>
      <c r="K92" s="474"/>
      <c r="O92" s="474"/>
    </row>
    <row r="93" spans="3:15" x14ac:dyDescent="0.2">
      <c r="C93" s="473"/>
      <c r="G93" s="473"/>
      <c r="K93" s="474"/>
      <c r="O93" s="474"/>
    </row>
    <row r="94" spans="3:15" x14ac:dyDescent="0.2">
      <c r="C94" s="473"/>
      <c r="G94" s="473"/>
      <c r="K94" s="474"/>
      <c r="O94" s="474"/>
    </row>
    <row r="95" spans="3:15" x14ac:dyDescent="0.2">
      <c r="C95" s="473"/>
      <c r="G95" s="473"/>
      <c r="K95" s="474"/>
      <c r="O95" s="474"/>
    </row>
    <row r="96" spans="3:15" x14ac:dyDescent="0.2">
      <c r="C96" s="473"/>
      <c r="G96" s="473"/>
      <c r="K96" s="474"/>
      <c r="O96" s="474"/>
    </row>
    <row r="97" spans="3:15" x14ac:dyDescent="0.2">
      <c r="C97" s="473"/>
      <c r="G97" s="473"/>
      <c r="K97" s="474"/>
      <c r="O97" s="474"/>
    </row>
    <row r="98" spans="3:15" x14ac:dyDescent="0.2">
      <c r="C98" s="473"/>
      <c r="G98" s="473"/>
      <c r="K98" s="474"/>
      <c r="O98" s="474"/>
    </row>
    <row r="99" spans="3:15" x14ac:dyDescent="0.2">
      <c r="C99" s="473"/>
      <c r="G99" s="473"/>
      <c r="K99" s="474"/>
      <c r="O99" s="474"/>
    </row>
    <row r="100" spans="3:15" x14ac:dyDescent="0.2">
      <c r="C100" s="473"/>
      <c r="G100" s="473"/>
      <c r="K100" s="474"/>
      <c r="O100" s="474"/>
    </row>
    <row r="101" spans="3:15" x14ac:dyDescent="0.2">
      <c r="C101" s="473"/>
      <c r="G101" s="473"/>
      <c r="K101" s="474"/>
      <c r="O101" s="474"/>
    </row>
    <row r="102" spans="3:15" x14ac:dyDescent="0.2">
      <c r="C102" s="473"/>
      <c r="G102" s="473"/>
      <c r="K102" s="474"/>
      <c r="O102" s="474"/>
    </row>
    <row r="103" spans="3:15" x14ac:dyDescent="0.2">
      <c r="C103" s="473"/>
      <c r="G103" s="473"/>
      <c r="K103" s="474"/>
      <c r="O103" s="474"/>
    </row>
    <row r="104" spans="3:15" x14ac:dyDescent="0.2">
      <c r="C104" s="473"/>
      <c r="G104" s="473"/>
      <c r="K104" s="474"/>
      <c r="O104" s="474"/>
    </row>
    <row r="105" spans="3:15" x14ac:dyDescent="0.2">
      <c r="C105" s="473"/>
      <c r="G105" s="473"/>
      <c r="K105" s="474"/>
      <c r="O105" s="474"/>
    </row>
    <row r="106" spans="3:15" x14ac:dyDescent="0.2">
      <c r="C106" s="473"/>
      <c r="G106" s="473"/>
      <c r="K106" s="474"/>
      <c r="O106" s="474"/>
    </row>
    <row r="107" spans="3:15" x14ac:dyDescent="0.2">
      <c r="C107" s="473"/>
      <c r="G107" s="473"/>
      <c r="K107" s="474"/>
      <c r="O107" s="474"/>
    </row>
    <row r="108" spans="3:15" x14ac:dyDescent="0.2">
      <c r="C108" s="473"/>
      <c r="G108" s="473"/>
      <c r="K108" s="474"/>
      <c r="O108" s="474"/>
    </row>
    <row r="109" spans="3:15" x14ac:dyDescent="0.2">
      <c r="C109" s="473"/>
      <c r="G109" s="473"/>
      <c r="K109" s="474"/>
      <c r="O109" s="474"/>
    </row>
    <row r="110" spans="3:15" x14ac:dyDescent="0.2">
      <c r="C110" s="473"/>
      <c r="G110" s="473"/>
      <c r="K110" s="474"/>
      <c r="O110" s="474"/>
    </row>
    <row r="111" spans="3:15" x14ac:dyDescent="0.2">
      <c r="C111" s="473"/>
      <c r="G111" s="473"/>
      <c r="K111" s="474"/>
      <c r="O111" s="474"/>
    </row>
    <row r="112" spans="3:15" x14ac:dyDescent="0.2">
      <c r="C112" s="473"/>
      <c r="G112" s="473"/>
      <c r="K112" s="474"/>
      <c r="O112" s="474"/>
    </row>
    <row r="113" spans="3:15" x14ac:dyDescent="0.2">
      <c r="C113" s="473"/>
      <c r="G113" s="473"/>
      <c r="K113" s="474"/>
      <c r="O113" s="474"/>
    </row>
    <row r="114" spans="3:15" x14ac:dyDescent="0.2">
      <c r="C114" s="473"/>
      <c r="G114" s="473"/>
      <c r="K114" s="474"/>
      <c r="O114" s="474"/>
    </row>
    <row r="115" spans="3:15" x14ac:dyDescent="0.2">
      <c r="C115" s="473"/>
      <c r="G115" s="473"/>
      <c r="K115" s="474"/>
      <c r="O115" s="474"/>
    </row>
    <row r="116" spans="3:15" x14ac:dyDescent="0.2">
      <c r="C116" s="473"/>
      <c r="G116" s="473"/>
      <c r="K116" s="474"/>
      <c r="O116" s="474"/>
    </row>
    <row r="117" spans="3:15" x14ac:dyDescent="0.2">
      <c r="C117" s="473"/>
      <c r="G117" s="473"/>
      <c r="K117" s="474"/>
      <c r="O117" s="474"/>
    </row>
    <row r="118" spans="3:15" x14ac:dyDescent="0.2">
      <c r="C118" s="473"/>
      <c r="G118" s="473"/>
      <c r="K118" s="474"/>
      <c r="O118" s="474"/>
    </row>
    <row r="119" spans="3:15" x14ac:dyDescent="0.2">
      <c r="C119" s="473"/>
      <c r="G119" s="473"/>
      <c r="K119" s="474"/>
      <c r="O119" s="474"/>
    </row>
    <row r="120" spans="3:15" x14ac:dyDescent="0.2">
      <c r="C120" s="473"/>
      <c r="G120" s="473"/>
      <c r="K120" s="474"/>
      <c r="O120" s="474"/>
    </row>
    <row r="121" spans="3:15" x14ac:dyDescent="0.2">
      <c r="C121" s="473"/>
      <c r="G121" s="473"/>
      <c r="K121" s="474"/>
      <c r="O121" s="474"/>
    </row>
    <row r="122" spans="3:15" x14ac:dyDescent="0.2">
      <c r="C122" s="473"/>
      <c r="G122" s="473"/>
      <c r="K122" s="474"/>
      <c r="O122" s="474"/>
    </row>
    <row r="123" spans="3:15" x14ac:dyDescent="0.2">
      <c r="C123" s="473"/>
      <c r="G123" s="473"/>
      <c r="K123" s="474"/>
      <c r="O123" s="474"/>
    </row>
    <row r="124" spans="3:15" x14ac:dyDescent="0.2">
      <c r="C124" s="473"/>
      <c r="G124" s="473"/>
      <c r="K124" s="474"/>
      <c r="O124" s="474"/>
    </row>
    <row r="125" spans="3:15" x14ac:dyDescent="0.2">
      <c r="C125" s="473"/>
      <c r="G125" s="473"/>
      <c r="K125" s="474"/>
      <c r="O125" s="474"/>
    </row>
    <row r="126" spans="3:15" x14ac:dyDescent="0.2">
      <c r="C126" s="473"/>
      <c r="G126" s="473"/>
      <c r="K126" s="474"/>
      <c r="O126" s="474"/>
    </row>
    <row r="127" spans="3:15" x14ac:dyDescent="0.2">
      <c r="C127" s="473"/>
      <c r="G127" s="473"/>
      <c r="K127" s="474"/>
      <c r="O127" s="474"/>
    </row>
    <row r="128" spans="3:15" x14ac:dyDescent="0.2">
      <c r="C128" s="473"/>
      <c r="G128" s="473"/>
      <c r="K128" s="474"/>
      <c r="O128" s="474"/>
    </row>
    <row r="129" spans="3:19" x14ac:dyDescent="0.2">
      <c r="C129" s="473"/>
      <c r="G129" s="473"/>
      <c r="K129" s="474"/>
      <c r="O129" s="474"/>
    </row>
    <row r="130" spans="3:19" x14ac:dyDescent="0.2">
      <c r="C130" s="473"/>
      <c r="G130" s="473"/>
      <c r="K130" s="474"/>
      <c r="O130" s="474"/>
    </row>
    <row r="131" spans="3:19" x14ac:dyDescent="0.2">
      <c r="C131" s="473"/>
      <c r="G131" s="473"/>
      <c r="K131" s="474"/>
      <c r="O131" s="474"/>
    </row>
    <row r="132" spans="3:19" x14ac:dyDescent="0.2">
      <c r="C132" s="473"/>
      <c r="G132" s="473"/>
      <c r="K132" s="474"/>
      <c r="O132" s="474"/>
    </row>
    <row r="133" spans="3:19" x14ac:dyDescent="0.2">
      <c r="C133" s="473"/>
      <c r="G133" s="473"/>
      <c r="K133" s="474"/>
      <c r="O133" s="474"/>
    </row>
    <row r="134" spans="3:19" x14ac:dyDescent="0.2">
      <c r="C134" s="473"/>
      <c r="G134" s="473"/>
      <c r="K134" s="474"/>
      <c r="O134" s="474"/>
    </row>
    <row r="135" spans="3:19" x14ac:dyDescent="0.2">
      <c r="C135" s="473"/>
      <c r="G135" s="473"/>
      <c r="K135" s="474"/>
      <c r="O135" s="474"/>
    </row>
    <row r="136" spans="3:19" x14ac:dyDescent="0.2">
      <c r="C136" s="473"/>
      <c r="G136" s="473"/>
      <c r="K136" s="474"/>
      <c r="O136" s="474"/>
    </row>
    <row r="137" spans="3:19" x14ac:dyDescent="0.2">
      <c r="C137" s="473"/>
      <c r="G137" s="473"/>
      <c r="K137" s="474"/>
      <c r="O137" s="474"/>
    </row>
    <row r="138" spans="3:19" x14ac:dyDescent="0.2">
      <c r="C138" s="473"/>
      <c r="G138" s="473"/>
      <c r="K138" s="474"/>
      <c r="O138" s="474"/>
    </row>
    <row r="139" spans="3:19" x14ac:dyDescent="0.2">
      <c r="C139" s="473"/>
      <c r="G139" s="473"/>
      <c r="K139" s="474"/>
      <c r="O139" s="474"/>
    </row>
    <row r="140" spans="3:19" x14ac:dyDescent="0.2">
      <c r="C140" s="473"/>
      <c r="G140" s="473"/>
      <c r="K140" s="474"/>
      <c r="O140" s="474"/>
    </row>
    <row r="141" spans="3:19" x14ac:dyDescent="0.2">
      <c r="C141" s="473"/>
      <c r="G141" s="473"/>
      <c r="K141" s="474"/>
      <c r="O141" s="474"/>
    </row>
    <row r="142" spans="3:19" x14ac:dyDescent="0.2">
      <c r="C142" s="473"/>
      <c r="G142" s="473"/>
      <c r="K142" s="474"/>
      <c r="O142" s="474"/>
    </row>
    <row r="143" spans="3:19" x14ac:dyDescent="0.2">
      <c r="C143" s="473"/>
      <c r="G143" s="473"/>
      <c r="K143" s="474"/>
      <c r="O143" s="474"/>
      <c r="S143" s="474"/>
    </row>
    <row r="144" spans="3:19" x14ac:dyDescent="0.2">
      <c r="C144" s="473"/>
      <c r="G144" s="473"/>
      <c r="K144" s="474"/>
      <c r="O144" s="474"/>
    </row>
    <row r="145" spans="3:15" x14ac:dyDescent="0.2">
      <c r="C145" s="473"/>
      <c r="G145" s="473"/>
      <c r="K145" s="474"/>
      <c r="O145" s="474"/>
    </row>
    <row r="146" spans="3:15" x14ac:dyDescent="0.2">
      <c r="C146" s="473"/>
      <c r="G146" s="473"/>
      <c r="K146" s="474"/>
      <c r="O146" s="474"/>
    </row>
    <row r="147" spans="3:15" x14ac:dyDescent="0.2">
      <c r="C147" s="473"/>
      <c r="G147" s="473"/>
      <c r="K147" s="474"/>
      <c r="O147" s="474"/>
    </row>
    <row r="148" spans="3:15" x14ac:dyDescent="0.2">
      <c r="C148" s="473"/>
      <c r="G148" s="473"/>
      <c r="K148" s="474"/>
      <c r="O148" s="474"/>
    </row>
    <row r="149" spans="3:15" x14ac:dyDescent="0.2">
      <c r="C149" s="473"/>
      <c r="G149" s="473"/>
      <c r="K149" s="474"/>
      <c r="O149" s="474"/>
    </row>
    <row r="150" spans="3:15" x14ac:dyDescent="0.2">
      <c r="C150" s="473"/>
      <c r="G150" s="473"/>
      <c r="K150" s="474"/>
      <c r="O150" s="474"/>
    </row>
  </sheetData>
  <mergeCells count="6">
    <mergeCell ref="A3:A4"/>
    <mergeCell ref="F3:I3"/>
    <mergeCell ref="R3:U3"/>
    <mergeCell ref="B3:E3"/>
    <mergeCell ref="J3:M3"/>
    <mergeCell ref="N3:Q3"/>
  </mergeCells>
  <pageMargins left="0.62992125984251968" right="0.23622047244094491" top="0.74803149606299213" bottom="0.74803149606299213" header="0.31496062992125984" footer="0.31496062992125984"/>
  <pageSetup paperSize="9" scale="67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showOutlineSymbols="0" showWhiteSpace="0" zoomScale="70" zoomScaleNormal="70" workbookViewId="0">
      <selection activeCell="G52" sqref="G52"/>
    </sheetView>
  </sheetViews>
  <sheetFormatPr defaultRowHeight="14.25" x14ac:dyDescent="0.2"/>
  <cols>
    <col min="1" max="1" width="26.625" style="8" customWidth="1"/>
    <col min="2" max="2" width="19.125" style="1" customWidth="1"/>
    <col min="3" max="3" width="20" style="1" customWidth="1"/>
    <col min="4" max="4" width="19.5" style="1" customWidth="1"/>
    <col min="5" max="5" width="19.5" style="5" customWidth="1"/>
    <col min="6" max="6" width="19.5" style="1" customWidth="1"/>
    <col min="7" max="7" width="19.5" style="5" customWidth="1"/>
  </cols>
  <sheetData>
    <row r="1" spans="1:7" ht="26.25" customHeight="1" x14ac:dyDescent="0.35">
      <c r="A1" s="56" t="s">
        <v>281</v>
      </c>
      <c r="D1" s="5"/>
      <c r="E1" s="1"/>
      <c r="F1" s="5"/>
      <c r="G1"/>
    </row>
    <row r="2" spans="1:7" ht="9" customHeight="1" thickBot="1" x14ac:dyDescent="0.25"/>
    <row r="3" spans="1:7" ht="26.25" customHeight="1" thickBot="1" x14ac:dyDescent="0.25">
      <c r="A3" s="686" t="s">
        <v>202</v>
      </c>
      <c r="B3" s="683" t="s">
        <v>203</v>
      </c>
      <c r="C3" s="684"/>
      <c r="D3" s="684"/>
      <c r="E3" s="685"/>
      <c r="F3" s="683" t="s">
        <v>204</v>
      </c>
      <c r="G3" s="684"/>
    </row>
    <row r="4" spans="1:7" s="4" customFormat="1" ht="36.75" customHeight="1" thickBot="1" x14ac:dyDescent="0.25">
      <c r="A4" s="687"/>
      <c r="B4" s="41" t="str">
        <f>B12</f>
        <v>Апрель 2018 Факт</v>
      </c>
      <c r="C4" s="42" t="str">
        <f>C12</f>
        <v>Апрель 2019 Лимит</v>
      </c>
      <c r="D4" s="42" t="str">
        <f>D12</f>
        <v>Апрель 2019 Факт (фин)</v>
      </c>
      <c r="E4" s="43" t="str">
        <f>E12</f>
        <v>Апрель 2019 Факт (прог)</v>
      </c>
      <c r="F4" s="42" t="s">
        <v>225</v>
      </c>
      <c r="G4" s="43" t="s">
        <v>206</v>
      </c>
    </row>
    <row r="5" spans="1:7" ht="24.95" customHeight="1" thickBot="1" x14ac:dyDescent="0.25">
      <c r="A5" s="57" t="s">
        <v>207</v>
      </c>
      <c r="B5" s="40">
        <f>Образование!B162</f>
        <v>6567.3512230000024</v>
      </c>
      <c r="C5" s="58">
        <f>Образование!C162</f>
        <v>5283.4020000000037</v>
      </c>
      <c r="D5" s="58">
        <f>Образование!D162</f>
        <v>5198.514451</v>
      </c>
      <c r="E5" s="59">
        <f>Образование!E162</f>
        <v>4745.9125912</v>
      </c>
      <c r="F5" s="58">
        <f>C5-D5</f>
        <v>84.887549000003673</v>
      </c>
      <c r="G5" s="59">
        <f>D5*100/C5-100</f>
        <v>-1.6066835156590997</v>
      </c>
    </row>
    <row r="6" spans="1:7" ht="24.95" customHeight="1" thickBot="1" x14ac:dyDescent="0.25">
      <c r="A6" s="60" t="s">
        <v>182</v>
      </c>
      <c r="B6" s="61">
        <f>Здрав!B22</f>
        <v>1745.2510000000002</v>
      </c>
      <c r="C6" s="49">
        <f>Здрав!C22</f>
        <v>1761.558</v>
      </c>
      <c r="D6" s="49">
        <f>Здрав!D22</f>
        <v>1545.7009999999998</v>
      </c>
      <c r="E6" s="62">
        <f>Здрав!E22</f>
        <v>1222.8069509999998</v>
      </c>
      <c r="F6" s="49">
        <f>C6-D6</f>
        <v>215.8570000000002</v>
      </c>
      <c r="G6" s="62">
        <f>D6*100/C6-100</f>
        <v>-12.253754914683498</v>
      </c>
    </row>
    <row r="7" spans="1:7" ht="24.95" customHeight="1" thickBot="1" x14ac:dyDescent="0.25">
      <c r="A7" s="57" t="s">
        <v>183</v>
      </c>
      <c r="B7" s="40">
        <f>Спорт!B25</f>
        <v>379.64319400000005</v>
      </c>
      <c r="C7" s="58">
        <f>Спорт!C25</f>
        <v>301.00880000000001</v>
      </c>
      <c r="D7" s="58">
        <f>Спорт!D25</f>
        <v>271.58600000000001</v>
      </c>
      <c r="E7" s="59">
        <f>Спорт!E25</f>
        <v>263.87429179999998</v>
      </c>
      <c r="F7" s="58">
        <f>C7-D7</f>
        <v>29.422799999999995</v>
      </c>
      <c r="G7" s="59">
        <f>D7*100/C7-100</f>
        <v>-9.7747308384339533</v>
      </c>
    </row>
    <row r="8" spans="1:7" ht="24.95" customHeight="1" thickBot="1" x14ac:dyDescent="0.25">
      <c r="A8" s="60" t="s">
        <v>208</v>
      </c>
      <c r="B8" s="61">
        <f>Культура!B52</f>
        <v>446.64999999999992</v>
      </c>
      <c r="C8" s="49">
        <f>Культура!C52</f>
        <v>318.93650000000002</v>
      </c>
      <c r="D8" s="49">
        <f>Культура!D52</f>
        <v>352.52570000000003</v>
      </c>
      <c r="E8" s="62">
        <f>Культура!E52</f>
        <v>320.23840299999995</v>
      </c>
      <c r="F8" s="49">
        <f>C8-D8</f>
        <v>-33.589200000000005</v>
      </c>
      <c r="G8" s="62">
        <f>D8*100/C8-100</f>
        <v>10.531626201453889</v>
      </c>
    </row>
    <row r="9" spans="1:7" ht="24.95" customHeight="1" thickBot="1" x14ac:dyDescent="0.25">
      <c r="A9" s="63" t="s">
        <v>209</v>
      </c>
      <c r="B9" s="14">
        <f>SUM(B5:B8)</f>
        <v>9138.8954170000015</v>
      </c>
      <c r="C9" s="15">
        <f>SUM(C5:C8)</f>
        <v>7664.9053000000031</v>
      </c>
      <c r="D9" s="15">
        <f>SUM(D5:D8)</f>
        <v>7368.3271510000004</v>
      </c>
      <c r="E9" s="13">
        <f>SUM(E5:E8)</f>
        <v>6552.8322369999996</v>
      </c>
      <c r="F9" s="15">
        <f>C9-D9</f>
        <v>296.57814900000267</v>
      </c>
      <c r="G9" s="13">
        <f>D9*100/C9-100</f>
        <v>-3.8692995854756731</v>
      </c>
    </row>
    <row r="10" spans="1:7" ht="4.5" customHeight="1" thickBot="1" x14ac:dyDescent="0.25"/>
    <row r="11" spans="1:7" ht="26.25" customHeight="1" thickBot="1" x14ac:dyDescent="0.25">
      <c r="A11" s="686" t="s">
        <v>185</v>
      </c>
      <c r="B11" s="683" t="s">
        <v>203</v>
      </c>
      <c r="C11" s="684"/>
      <c r="D11" s="684"/>
      <c r="E11" s="685"/>
      <c r="F11" s="683" t="s">
        <v>204</v>
      </c>
      <c r="G11" s="684"/>
    </row>
    <row r="12" spans="1:7" s="4" customFormat="1" ht="36.75" customHeight="1" thickBot="1" x14ac:dyDescent="0.25">
      <c r="A12" s="687"/>
      <c r="B12" s="41" t="str">
        <f>Образование!F4</f>
        <v>Апрель 2018 Факт</v>
      </c>
      <c r="C12" s="42" t="str">
        <f>Образование!G4</f>
        <v>Апрель 2019 Лимит</v>
      </c>
      <c r="D12" s="42" t="str">
        <f>Образование!H4</f>
        <v>Апрель 2019 Факт (фин)</v>
      </c>
      <c r="E12" s="43" t="str">
        <f>Образование!I4</f>
        <v>Апрель 2019 Факт (прог)</v>
      </c>
      <c r="F12" s="42" t="s">
        <v>205</v>
      </c>
      <c r="G12" s="43" t="s">
        <v>206</v>
      </c>
    </row>
    <row r="13" spans="1:7" ht="24.95" customHeight="1" thickBot="1" x14ac:dyDescent="0.25">
      <c r="A13" s="57" t="s">
        <v>207</v>
      </c>
      <c r="B13" s="40">
        <f>Образование!F162</f>
        <v>432394.48</v>
      </c>
      <c r="C13" s="58">
        <f>Образование!G162</f>
        <v>405999.23399999988</v>
      </c>
      <c r="D13" s="58">
        <f>Образование!H162</f>
        <v>296334.10442599998</v>
      </c>
      <c r="E13" s="59">
        <f>Образование!I162</f>
        <v>480757.58222099993</v>
      </c>
      <c r="F13" s="58">
        <f>C13-D13</f>
        <v>109665.1295739999</v>
      </c>
      <c r="G13" s="59">
        <f>D13*100/C13-100</f>
        <v>-27.011166620575437</v>
      </c>
    </row>
    <row r="14" spans="1:7" ht="24.95" customHeight="1" thickBot="1" x14ac:dyDescent="0.25">
      <c r="A14" s="60" t="s">
        <v>182</v>
      </c>
      <c r="B14" s="61">
        <f>Здрав!F22</f>
        <v>331333</v>
      </c>
      <c r="C14" s="49">
        <f>Здрав!G22</f>
        <v>287989.3</v>
      </c>
      <c r="D14" s="49">
        <f>Здрав!H22</f>
        <v>252081.35</v>
      </c>
      <c r="E14" s="62">
        <f>Здрав!I22</f>
        <v>289033.80750700005</v>
      </c>
      <c r="F14" s="49">
        <f>C14-D14</f>
        <v>35907.949999999983</v>
      </c>
      <c r="G14" s="62">
        <f>D14*100/C14-100</f>
        <v>-12.468501433907434</v>
      </c>
    </row>
    <row r="15" spans="1:7" ht="24.95" customHeight="1" thickBot="1" x14ac:dyDescent="0.25">
      <c r="A15" s="57" t="s">
        <v>183</v>
      </c>
      <c r="B15" s="40">
        <f>Спорт!F25</f>
        <v>54676.700000000004</v>
      </c>
      <c r="C15" s="58">
        <f>Спорт!G25</f>
        <v>50337.824000000001</v>
      </c>
      <c r="D15" s="58">
        <f>Спорт!H25</f>
        <v>47477.500000000007</v>
      </c>
      <c r="E15" s="59">
        <f>Спорт!I25</f>
        <v>44782.130286999993</v>
      </c>
      <c r="F15" s="58">
        <f>C15-D15</f>
        <v>2860.3239999999932</v>
      </c>
      <c r="G15" s="59">
        <f>D15*100/C15-100</f>
        <v>-5.6822559513100686</v>
      </c>
    </row>
    <row r="16" spans="1:7" ht="24.95" customHeight="1" thickBot="1" x14ac:dyDescent="0.25">
      <c r="A16" s="60" t="s">
        <v>208</v>
      </c>
      <c r="B16" s="61">
        <f>Культура!F52</f>
        <v>40648.6</v>
      </c>
      <c r="C16" s="49">
        <f>Культура!G52</f>
        <v>42476.911</v>
      </c>
      <c r="D16" s="49">
        <f>Культура!H52</f>
        <v>21009.038</v>
      </c>
      <c r="E16" s="62">
        <f>Культура!I52</f>
        <v>32925.904818000003</v>
      </c>
      <c r="F16" s="49">
        <f>C16-D16</f>
        <v>21467.873</v>
      </c>
      <c r="G16" s="62">
        <f>D16*100/C16-100</f>
        <v>-50.540099302418675</v>
      </c>
    </row>
    <row r="17" spans="1:7" ht="24.95" customHeight="1" thickBot="1" x14ac:dyDescent="0.25">
      <c r="A17" s="63" t="s">
        <v>209</v>
      </c>
      <c r="B17" s="14">
        <f>SUM(B13:B16)</f>
        <v>859052.77999999991</v>
      </c>
      <c r="C17" s="15">
        <f>SUM(C13:C16)</f>
        <v>786803.26899999985</v>
      </c>
      <c r="D17" s="15">
        <f>SUM(D13:D16)</f>
        <v>616901.99242600007</v>
      </c>
      <c r="E17" s="13">
        <f>SUM(E13:E16)</f>
        <v>847499.42483299994</v>
      </c>
      <c r="F17" s="15">
        <f>C17-D17</f>
        <v>169901.27657399978</v>
      </c>
      <c r="G17" s="13">
        <f>D17*100/C17-100</f>
        <v>-21.593870191965337</v>
      </c>
    </row>
    <row r="18" spans="1:7" ht="4.5" customHeight="1" thickBot="1" x14ac:dyDescent="0.25"/>
    <row r="19" spans="1:7" ht="32.25" customHeight="1" thickBot="1" x14ac:dyDescent="0.25">
      <c r="A19" s="686" t="s">
        <v>142</v>
      </c>
      <c r="B19" s="683" t="s">
        <v>210</v>
      </c>
      <c r="C19" s="684"/>
      <c r="D19" s="684"/>
      <c r="E19" s="685"/>
      <c r="F19" s="683" t="s">
        <v>204</v>
      </c>
      <c r="G19" s="684"/>
    </row>
    <row r="20" spans="1:7" s="4" customFormat="1" ht="36.75" customHeight="1" thickBot="1" x14ac:dyDescent="0.25">
      <c r="A20" s="687"/>
      <c r="B20" s="41" t="str">
        <f>B12</f>
        <v>Апрель 2018 Факт</v>
      </c>
      <c r="C20" s="42" t="str">
        <f>C12</f>
        <v>Апрель 2019 Лимит</v>
      </c>
      <c r="D20" s="42" t="str">
        <f>D12</f>
        <v>Апрель 2019 Факт (фин)</v>
      </c>
      <c r="E20" s="43" t="str">
        <f>E12</f>
        <v>Апрель 2019 Факт (прог)</v>
      </c>
      <c r="F20" s="42" t="s">
        <v>226</v>
      </c>
      <c r="G20" s="43" t="s">
        <v>206</v>
      </c>
    </row>
    <row r="21" spans="1:7" ht="24.95" customHeight="1" thickBot="1" x14ac:dyDescent="0.25">
      <c r="A21" s="57" t="s">
        <v>207</v>
      </c>
      <c r="B21" s="40">
        <f>Образование!J162</f>
        <v>12561.820000000002</v>
      </c>
      <c r="C21" s="58">
        <f>Образование!K162</f>
        <v>10967.328000000003</v>
      </c>
      <c r="D21" s="58">
        <f>Образование!L162</f>
        <v>11136.430667000001</v>
      </c>
      <c r="E21" s="59">
        <f>Образование!M162</f>
        <v>13893.262815000002</v>
      </c>
      <c r="F21" s="58">
        <f>C21-D21</f>
        <v>-169.10266699999738</v>
      </c>
      <c r="G21" s="59">
        <f>D21*100/C21-100</f>
        <v>1.5418766266496107</v>
      </c>
    </row>
    <row r="22" spans="1:7" ht="24.95" customHeight="1" thickBot="1" x14ac:dyDescent="0.25">
      <c r="A22" s="60" t="s">
        <v>182</v>
      </c>
      <c r="B22" s="61">
        <f>Здрав!J22</f>
        <v>10925</v>
      </c>
      <c r="C22" s="49">
        <f>Здрав!K22</f>
        <v>9264.2000000000025</v>
      </c>
      <c r="D22" s="49">
        <f>Здрав!L22</f>
        <v>9181.74</v>
      </c>
      <c r="E22" s="62">
        <f>Здрав!M22</f>
        <v>11536.788690000001</v>
      </c>
      <c r="F22" s="49">
        <f>C22-D22</f>
        <v>82.460000000002765</v>
      </c>
      <c r="G22" s="62">
        <f>D22*100/C22-100</f>
        <v>-0.89009304635050057</v>
      </c>
    </row>
    <row r="23" spans="1:7" ht="24.95" customHeight="1" thickBot="1" x14ac:dyDescent="0.25">
      <c r="A23" s="57" t="s">
        <v>183</v>
      </c>
      <c r="B23" s="40">
        <f>Спорт!J25</f>
        <v>1335</v>
      </c>
      <c r="C23" s="58">
        <f>Спорт!K25</f>
        <v>1207.4000000000001</v>
      </c>
      <c r="D23" s="58">
        <f>Спорт!L25</f>
        <v>1240</v>
      </c>
      <c r="E23" s="59">
        <f>Спорт!M25</f>
        <v>1316.1985780000002</v>
      </c>
      <c r="F23" s="58">
        <f>C23-D23</f>
        <v>-32.599999999999909</v>
      </c>
      <c r="G23" s="59">
        <f>D23*100/C23-100</f>
        <v>2.7000165645187906</v>
      </c>
    </row>
    <row r="24" spans="1:7" ht="24.95" customHeight="1" thickBot="1" x14ac:dyDescent="0.25">
      <c r="A24" s="60" t="s">
        <v>208</v>
      </c>
      <c r="B24" s="61">
        <f>Культура!J52</f>
        <v>460.13499999999999</v>
      </c>
      <c r="C24" s="49">
        <f>Культура!K52</f>
        <v>417.6</v>
      </c>
      <c r="D24" s="49">
        <f>Культура!L52</f>
        <v>383.75199999999995</v>
      </c>
      <c r="E24" s="62">
        <f>Культура!M52</f>
        <v>564.98899299999994</v>
      </c>
      <c r="F24" s="49">
        <f t="shared" ref="F24" si="0">C24-D24</f>
        <v>33.84800000000007</v>
      </c>
      <c r="G24" s="62">
        <f>D24*100/C24-100</f>
        <v>-8.1053639846743408</v>
      </c>
    </row>
    <row r="25" spans="1:7" ht="24.95" customHeight="1" thickBot="1" x14ac:dyDescent="0.25">
      <c r="A25" s="63" t="s">
        <v>209</v>
      </c>
      <c r="B25" s="14">
        <f>SUM(B21:B24)</f>
        <v>25281.954999999998</v>
      </c>
      <c r="C25" s="15">
        <f>SUM(C21:C24)</f>
        <v>21856.528000000006</v>
      </c>
      <c r="D25" s="15">
        <f>SUM(D21:D24)</f>
        <v>21941.922666999999</v>
      </c>
      <c r="E25" s="13">
        <f>SUM(E21:E24)</f>
        <v>27311.239076000002</v>
      </c>
      <c r="F25" s="15">
        <f>C25-D25</f>
        <v>-85.394666999993206</v>
      </c>
      <c r="G25" s="13">
        <f>D25*100/C25-100</f>
        <v>0.39070554572984406</v>
      </c>
    </row>
    <row r="26" spans="1:7" ht="3.75" customHeight="1" thickBot="1" x14ac:dyDescent="0.25"/>
    <row r="27" spans="1:7" ht="32.25" customHeight="1" thickBot="1" x14ac:dyDescent="0.25">
      <c r="A27" s="686" t="s">
        <v>211</v>
      </c>
      <c r="B27" s="683" t="s">
        <v>210</v>
      </c>
      <c r="C27" s="684"/>
      <c r="D27" s="684"/>
      <c r="E27" s="685"/>
      <c r="F27" s="683" t="s">
        <v>204</v>
      </c>
      <c r="G27" s="684"/>
    </row>
    <row r="28" spans="1:7" s="4" customFormat="1" ht="36.75" customHeight="1" thickBot="1" x14ac:dyDescent="0.25">
      <c r="A28" s="687"/>
      <c r="B28" s="41" t="str">
        <f>B12</f>
        <v>Апрель 2018 Факт</v>
      </c>
      <c r="C28" s="42" t="str">
        <f>C12</f>
        <v>Апрель 2019 Лимит</v>
      </c>
      <c r="D28" s="42" t="str">
        <f>D12</f>
        <v>Апрель 2019 Факт (фин)</v>
      </c>
      <c r="E28" s="43" t="str">
        <f>E12</f>
        <v>Апрель 2019 Факт (прог)</v>
      </c>
      <c r="F28" s="42" t="s">
        <v>226</v>
      </c>
      <c r="G28" s="43" t="s">
        <v>206</v>
      </c>
    </row>
    <row r="29" spans="1:7" ht="24.95" customHeight="1" thickBot="1" x14ac:dyDescent="0.25">
      <c r="A29" s="57" t="s">
        <v>207</v>
      </c>
      <c r="B29" s="40">
        <f>Образование!N162</f>
        <v>2076.4740000000002</v>
      </c>
      <c r="C29" s="58">
        <f>Образование!O162</f>
        <v>966.12900000000013</v>
      </c>
      <c r="D29" s="58">
        <f>Образование!P162</f>
        <v>956.63400000000013</v>
      </c>
      <c r="E29" s="59">
        <f>Образование!Q162</f>
        <v>909.40375000000006</v>
      </c>
      <c r="F29" s="58">
        <f>C29-D29</f>
        <v>9.4950000000000045</v>
      </c>
      <c r="G29" s="59">
        <f>D29*100/C29-100</f>
        <v>-0.982788012780901</v>
      </c>
    </row>
    <row r="30" spans="1:7" ht="24.95" customHeight="1" thickBot="1" x14ac:dyDescent="0.25">
      <c r="A30" s="60" t="s">
        <v>182</v>
      </c>
      <c r="B30" s="61">
        <f>Здрав!N22</f>
        <v>295.78999999999996</v>
      </c>
      <c r="C30" s="49">
        <f>Здрав!O22</f>
        <v>231.43</v>
      </c>
      <c r="D30" s="49">
        <f>Здрав!P22</f>
        <v>2.6739999999999999</v>
      </c>
      <c r="E30" s="62">
        <f>Здрав!Q22</f>
        <v>0.68888199999999999</v>
      </c>
      <c r="F30" s="49">
        <f>C30-D30</f>
        <v>228.756</v>
      </c>
      <c r="G30" s="62">
        <f>D30*100/C30-100</f>
        <v>-98.844575033487445</v>
      </c>
    </row>
    <row r="31" spans="1:7" ht="24.95" customHeight="1" thickBot="1" x14ac:dyDescent="0.25">
      <c r="A31" s="57" t="s">
        <v>183</v>
      </c>
      <c r="B31" s="40">
        <f>Спорт!N25</f>
        <v>909</v>
      </c>
      <c r="C31" s="58">
        <f>Спорт!O25</f>
        <v>632.20000000000005</v>
      </c>
      <c r="D31" s="58">
        <f>Спорт!P25</f>
        <v>601.20000000000005</v>
      </c>
      <c r="E31" s="59">
        <f>Спорт!Q25</f>
        <v>976.3</v>
      </c>
      <c r="F31" s="58">
        <f>C31-D31</f>
        <v>31</v>
      </c>
      <c r="G31" s="59">
        <f>D31*100/C31-100</f>
        <v>-4.9035115469788053</v>
      </c>
    </row>
    <row r="32" spans="1:7" ht="24.95" customHeight="1" thickBot="1" x14ac:dyDescent="0.25">
      <c r="A32" s="63" t="s">
        <v>209</v>
      </c>
      <c r="B32" s="14">
        <f>SUM(B29:B31)</f>
        <v>3281.2640000000001</v>
      </c>
      <c r="C32" s="15">
        <f>SUM(C29:C31)</f>
        <v>1829.7590000000002</v>
      </c>
      <c r="D32" s="15">
        <f>SUM(D29:D31)</f>
        <v>1560.5080000000003</v>
      </c>
      <c r="E32" s="13">
        <f>SUM(E29:E31)</f>
        <v>1886.392632</v>
      </c>
      <c r="F32" s="15">
        <f>C32-D32</f>
        <v>269.25099999999998</v>
      </c>
      <c r="G32" s="13">
        <f t="shared" ref="G32" si="1">D32*100/C32-100</f>
        <v>-14.71510729008574</v>
      </c>
    </row>
    <row r="33" spans="1:7" ht="5.25" customHeight="1" thickBot="1" x14ac:dyDescent="0.25"/>
    <row r="34" spans="1:7" ht="32.25" customHeight="1" thickBot="1" x14ac:dyDescent="0.25">
      <c r="A34" s="686" t="s">
        <v>212</v>
      </c>
      <c r="B34" s="683" t="s">
        <v>210</v>
      </c>
      <c r="C34" s="684"/>
      <c r="D34" s="684"/>
      <c r="E34" s="685"/>
      <c r="F34" s="683" t="s">
        <v>204</v>
      </c>
      <c r="G34" s="684"/>
    </row>
    <row r="35" spans="1:7" s="4" customFormat="1" ht="36.75" customHeight="1" thickBot="1" x14ac:dyDescent="0.25">
      <c r="A35" s="687"/>
      <c r="B35" s="41" t="str">
        <f>B12</f>
        <v>Апрель 2018 Факт</v>
      </c>
      <c r="C35" s="42" t="str">
        <f>C12</f>
        <v>Апрель 2019 Лимит</v>
      </c>
      <c r="D35" s="42" t="str">
        <f>D12</f>
        <v>Апрель 2019 Факт (фин)</v>
      </c>
      <c r="E35" s="43" t="str">
        <f>E12</f>
        <v>Апрель 2019 Факт (прог)</v>
      </c>
      <c r="F35" s="42" t="s">
        <v>226</v>
      </c>
      <c r="G35" s="43" t="s">
        <v>206</v>
      </c>
    </row>
    <row r="36" spans="1:7" ht="24.95" customHeight="1" thickBot="1" x14ac:dyDescent="0.25">
      <c r="A36" s="57" t="s">
        <v>207</v>
      </c>
      <c r="B36" s="40">
        <f>Образование!R162</f>
        <v>3831</v>
      </c>
      <c r="C36" s="58">
        <f>Образование!S162</f>
        <v>437.59999999999997</v>
      </c>
      <c r="D36" s="58">
        <f>Образование!T162</f>
        <v>0</v>
      </c>
      <c r="E36" s="59">
        <f>Образование!U162</f>
        <v>374</v>
      </c>
      <c r="F36" s="58">
        <f>C36-D36</f>
        <v>437.59999999999997</v>
      </c>
      <c r="G36" s="59">
        <f>D36*100/C36-100</f>
        <v>-100</v>
      </c>
    </row>
    <row r="37" spans="1:7" ht="24.95" customHeight="1" thickBot="1" x14ac:dyDescent="0.25">
      <c r="A37" s="60" t="s">
        <v>182</v>
      </c>
      <c r="B37" s="61">
        <f>Здрав!R22</f>
        <v>2406.7547650000001</v>
      </c>
      <c r="C37" s="49">
        <f>Здрав!S22</f>
        <v>2747</v>
      </c>
      <c r="D37" s="49">
        <f>Здрав!T22</f>
        <v>0</v>
      </c>
      <c r="E37" s="62">
        <f>Здрав!U22</f>
        <v>0</v>
      </c>
      <c r="F37" s="49">
        <f>C37-D37</f>
        <v>2747</v>
      </c>
      <c r="G37" s="62">
        <f>D37*100/C37-100</f>
        <v>-100</v>
      </c>
    </row>
    <row r="38" spans="1:7" ht="24.95" customHeight="1" thickBot="1" x14ac:dyDescent="0.25">
      <c r="A38" s="57" t="s">
        <v>208</v>
      </c>
      <c r="B38" s="40">
        <f>Культура!N52</f>
        <v>1494</v>
      </c>
      <c r="C38" s="58">
        <f>Культура!O52</f>
        <v>1405.6</v>
      </c>
      <c r="D38" s="58">
        <f>Культура!P52</f>
        <v>1068</v>
      </c>
      <c r="E38" s="59">
        <f>Культура!Q52</f>
        <v>0</v>
      </c>
      <c r="F38" s="58">
        <f>C38-D38</f>
        <v>337.59999999999991</v>
      </c>
      <c r="G38" s="59">
        <f>D38*100/C38-100</f>
        <v>-24.018212862834375</v>
      </c>
    </row>
    <row r="39" spans="1:7" ht="24.95" customHeight="1" thickBot="1" x14ac:dyDescent="0.25">
      <c r="A39" s="60" t="s">
        <v>183</v>
      </c>
      <c r="B39" s="61">
        <f>Спорт!R12</f>
        <v>0</v>
      </c>
      <c r="C39" s="49">
        <f>Спорт!S12</f>
        <v>48.8</v>
      </c>
      <c r="D39" s="49">
        <f>Спорт!T12</f>
        <v>48</v>
      </c>
      <c r="E39" s="62">
        <f>Спорт!U12</f>
        <v>0</v>
      </c>
      <c r="F39" s="49">
        <f>C39-D39</f>
        <v>0.79999999999999716</v>
      </c>
      <c r="G39" s="62">
        <f>D39*100/C39-100</f>
        <v>-1.6393442622950829</v>
      </c>
    </row>
    <row r="40" spans="1:7" ht="24.95" customHeight="1" thickBot="1" x14ac:dyDescent="0.25">
      <c r="A40" s="63" t="s">
        <v>209</v>
      </c>
      <c r="B40" s="14">
        <f t="shared" ref="B40:E40" si="2">SUM(B36:B39)</f>
        <v>7731.7547649999997</v>
      </c>
      <c r="C40" s="15">
        <f t="shared" si="2"/>
        <v>4639</v>
      </c>
      <c r="D40" s="15">
        <f t="shared" si="2"/>
        <v>1116</v>
      </c>
      <c r="E40" s="13">
        <f t="shared" si="2"/>
        <v>374</v>
      </c>
      <c r="F40" s="15">
        <f>C40-D40</f>
        <v>3523</v>
      </c>
      <c r="G40" s="13">
        <f>D40*100/C40-100</f>
        <v>-75.943091183444707</v>
      </c>
    </row>
    <row r="41" spans="1:7" ht="4.5" customHeight="1" x14ac:dyDescent="0.2">
      <c r="A41" s="64"/>
      <c r="B41" s="65"/>
      <c r="C41" s="65"/>
      <c r="D41" s="65"/>
      <c r="E41" s="64"/>
      <c r="F41" s="65"/>
      <c r="G41" s="64"/>
    </row>
    <row r="43" spans="1:7" x14ac:dyDescent="0.2">
      <c r="A43" t="s">
        <v>213</v>
      </c>
      <c r="B43" s="5"/>
      <c r="C43" s="5"/>
      <c r="D43" s="5"/>
      <c r="E43"/>
      <c r="F43" s="5"/>
      <c r="G43"/>
    </row>
    <row r="44" spans="1:7" x14ac:dyDescent="0.2">
      <c r="A44" t="s">
        <v>227</v>
      </c>
      <c r="B44" s="5"/>
      <c r="C44" s="5"/>
      <c r="D44" s="5"/>
      <c r="E44"/>
      <c r="F44" s="5"/>
      <c r="G44"/>
    </row>
    <row r="45" spans="1:7" x14ac:dyDescent="0.2">
      <c r="A45" t="s">
        <v>214</v>
      </c>
      <c r="B45" s="5"/>
      <c r="C45" s="5"/>
      <c r="D45" s="5"/>
      <c r="E45"/>
      <c r="F45" s="5"/>
      <c r="G45"/>
    </row>
    <row r="46" spans="1:7" x14ac:dyDescent="0.2">
      <c r="A46" t="s">
        <v>228</v>
      </c>
      <c r="B46" s="5"/>
      <c r="C46" s="5"/>
      <c r="D46" s="5"/>
      <c r="E46"/>
      <c r="F46" s="5"/>
      <c r="G46"/>
    </row>
    <row r="47" spans="1:7" x14ac:dyDescent="0.2">
      <c r="A47" s="39" t="s">
        <v>215</v>
      </c>
      <c r="G47"/>
    </row>
    <row r="48" spans="1:7" x14ac:dyDescent="0.2">
      <c r="G48" s="103"/>
    </row>
    <row r="50" spans="1:7" ht="15" thickBot="1" x14ac:dyDescent="0.25"/>
    <row r="51" spans="1:7" ht="32.25" customHeight="1" thickBot="1" x14ac:dyDescent="0.25">
      <c r="A51" s="686" t="s">
        <v>216</v>
      </c>
      <c r="B51" s="683" t="s">
        <v>217</v>
      </c>
      <c r="C51" s="684"/>
      <c r="D51" s="685"/>
      <c r="E51" s="684" t="s">
        <v>218</v>
      </c>
      <c r="F51" s="684"/>
      <c r="G51" s="685"/>
    </row>
    <row r="52" spans="1:7" s="4" customFormat="1" ht="36.75" customHeight="1" thickBot="1" x14ac:dyDescent="0.25">
      <c r="A52" s="687"/>
      <c r="B52" s="66" t="str">
        <f>B12</f>
        <v>Апрель 2018 Факт</v>
      </c>
      <c r="C52" s="67" t="str">
        <f>C12</f>
        <v>Апрель 2019 Лимит</v>
      </c>
      <c r="D52" s="68" t="str">
        <f>D12</f>
        <v>Апрель 2019 Факт (фин)</v>
      </c>
      <c r="E52" s="69" t="s">
        <v>224</v>
      </c>
      <c r="F52" s="68" t="s">
        <v>219</v>
      </c>
      <c r="G52" s="68"/>
    </row>
    <row r="53" spans="1:7" ht="36.75" customHeight="1" thickBot="1" x14ac:dyDescent="0.25">
      <c r="A53" s="70" t="s">
        <v>220</v>
      </c>
      <c r="B53" s="71">
        <f>B9</f>
        <v>9138.8954170000015</v>
      </c>
      <c r="C53" s="72">
        <f>C9</f>
        <v>7664.9053000000031</v>
      </c>
      <c r="D53" s="73">
        <f>D9</f>
        <v>7368.3271510000004</v>
      </c>
      <c r="E53" s="74">
        <f>C53-D53</f>
        <v>296.57814900000267</v>
      </c>
      <c r="F53" s="75">
        <f>D53*100/C53-100</f>
        <v>-3.8692995854756731</v>
      </c>
      <c r="G53" s="75"/>
    </row>
    <row r="54" spans="1:7" ht="36.75" customHeight="1" thickBot="1" x14ac:dyDescent="0.25">
      <c r="A54" s="63" t="s">
        <v>221</v>
      </c>
      <c r="B54" s="76">
        <f>B17</f>
        <v>859052.77999999991</v>
      </c>
      <c r="C54" s="77">
        <f>C17</f>
        <v>786803.26899999985</v>
      </c>
      <c r="D54" s="78">
        <f>D17</f>
        <v>616901.99242600007</v>
      </c>
      <c r="E54" s="79">
        <f t="shared" ref="E54:E56" si="3">C54-D54</f>
        <v>169901.27657399978</v>
      </c>
      <c r="F54" s="80">
        <f t="shared" ref="F54:F56" si="4">D54*100/C54-100</f>
        <v>-21.593870191965337</v>
      </c>
      <c r="G54" s="80"/>
    </row>
    <row r="55" spans="1:7" ht="36.75" customHeight="1" thickBot="1" x14ac:dyDescent="0.25">
      <c r="A55" s="70" t="s">
        <v>222</v>
      </c>
      <c r="B55" s="71">
        <f>B25</f>
        <v>25281.954999999998</v>
      </c>
      <c r="C55" s="72">
        <f>C25</f>
        <v>21856.528000000006</v>
      </c>
      <c r="D55" s="73">
        <f>D25</f>
        <v>21941.922666999999</v>
      </c>
      <c r="E55" s="74">
        <f t="shared" si="3"/>
        <v>-85.394666999993206</v>
      </c>
      <c r="F55" s="75">
        <f t="shared" si="4"/>
        <v>0.39070554572984406</v>
      </c>
      <c r="G55" s="75"/>
    </row>
    <row r="56" spans="1:7" ht="36.75" customHeight="1" thickBot="1" x14ac:dyDescent="0.25">
      <c r="A56" s="63" t="s">
        <v>223</v>
      </c>
      <c r="B56" s="76">
        <f>B32</f>
        <v>3281.2640000000001</v>
      </c>
      <c r="C56" s="77">
        <f>C32</f>
        <v>1829.7590000000002</v>
      </c>
      <c r="D56" s="78">
        <f>D32</f>
        <v>1560.5080000000003</v>
      </c>
      <c r="E56" s="79">
        <f t="shared" si="3"/>
        <v>269.25099999999998</v>
      </c>
      <c r="F56" s="80">
        <f t="shared" si="4"/>
        <v>-14.71510729008574</v>
      </c>
      <c r="G56" s="80"/>
    </row>
    <row r="57" spans="1:7" ht="36.75" customHeight="1" thickBot="1" x14ac:dyDescent="0.25">
      <c r="A57" s="70" t="s">
        <v>212</v>
      </c>
      <c r="B57" s="71">
        <f>B40</f>
        <v>7731.7547649999997</v>
      </c>
      <c r="C57" s="72">
        <f>C40</f>
        <v>4639</v>
      </c>
      <c r="D57" s="73">
        <f>D40</f>
        <v>1116</v>
      </c>
      <c r="E57" s="74">
        <f>C57-D57</f>
        <v>3523</v>
      </c>
      <c r="F57" s="75">
        <f>D57*100/C57-100</f>
        <v>-75.943091183444707</v>
      </c>
      <c r="G57" s="75"/>
    </row>
    <row r="58" spans="1:7" ht="3.75" customHeight="1" x14ac:dyDescent="0.2">
      <c r="A58" s="81"/>
      <c r="B58" s="65"/>
      <c r="C58" s="65"/>
      <c r="D58" s="65"/>
      <c r="E58" s="65"/>
      <c r="F58" s="64"/>
      <c r="G58" s="64"/>
    </row>
  </sheetData>
  <mergeCells count="18">
    <mergeCell ref="A3:A4"/>
    <mergeCell ref="B3:E3"/>
    <mergeCell ref="F3:G3"/>
    <mergeCell ref="A11:A12"/>
    <mergeCell ref="B11:E11"/>
    <mergeCell ref="F11:G11"/>
    <mergeCell ref="A19:A20"/>
    <mergeCell ref="B19:E19"/>
    <mergeCell ref="F19:G19"/>
    <mergeCell ref="A27:A28"/>
    <mergeCell ref="B27:E27"/>
    <mergeCell ref="F27:G27"/>
    <mergeCell ref="A34:A35"/>
    <mergeCell ref="B34:E34"/>
    <mergeCell ref="F34:G34"/>
    <mergeCell ref="A51:A52"/>
    <mergeCell ref="B51:D51"/>
    <mergeCell ref="E51:G51"/>
  </mergeCells>
  <pageMargins left="0.23622047244094491" right="0.23622047244094491" top="0.35433070866141736" bottom="0.35433070866141736" header="0.31496062992125984" footer="0.31496062992125984"/>
  <pageSetup paperSize="9" scale="6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Образование</vt:lpstr>
      <vt:lpstr>Здрав</vt:lpstr>
      <vt:lpstr>Культура</vt:lpstr>
      <vt:lpstr>Спорт</vt:lpstr>
      <vt:lpstr>Экономия</vt:lpstr>
      <vt:lpstr>Образование!Область_печати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Владелец</dc:creator>
  <cp:lastModifiedBy>Терзи Ксения Витальевна</cp:lastModifiedBy>
  <cp:lastPrinted>2019-03-11T07:15:58Z</cp:lastPrinted>
  <dcterms:created xsi:type="dcterms:W3CDTF">2017-01-30T09:18:39Z</dcterms:created>
  <dcterms:modified xsi:type="dcterms:W3CDTF">2020-01-28T09:08:17Z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2017-01-30T02:41:05Z</dcterms:created>
  <cp:revision>0</cp:revision>
</cp:coreProperties>
</file>