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Энергоэффективность и экология\для проектов\"/>
    </mc:Choice>
  </mc:AlternateContent>
  <bookViews>
    <workbookView xWindow="-30" yWindow="7605" windowWidth="10920" windowHeight="1500"/>
  </bookViews>
  <sheets>
    <sheet name="Образ-12" sheetId="6" r:id="rId1"/>
    <sheet name="Здрав-12" sheetId="4" r:id="rId2"/>
    <sheet name="Культ-12" sheetId="3" r:id="rId3"/>
    <sheet name="Спорт-12" sheetId="5" r:id="rId4"/>
    <sheet name="Экономия" sheetId="7" r:id="rId5"/>
  </sheets>
  <definedNames>
    <definedName name="_xlnm.Print_Area" localSheetId="0">'Образ-12'!$A$1:$U$163</definedName>
  </definedNames>
  <calcPr calcId="152511"/>
</workbook>
</file>

<file path=xl/calcChain.xml><?xml version="1.0" encoding="utf-8"?>
<calcChain xmlns="http://schemas.openxmlformats.org/spreadsheetml/2006/main">
  <c r="E7" i="4" l="1"/>
  <c r="R4" i="5" l="1"/>
  <c r="N4" i="5"/>
  <c r="J4" i="5"/>
  <c r="F4" i="5"/>
  <c r="B4" i="5"/>
  <c r="N4" i="3"/>
  <c r="J4" i="3"/>
  <c r="F4" i="3"/>
  <c r="K4" i="3"/>
  <c r="B4" i="3"/>
  <c r="R4" i="6"/>
  <c r="N4" i="6"/>
  <c r="J4" i="6"/>
  <c r="F4" i="6"/>
  <c r="B4" i="6"/>
  <c r="C4" i="4"/>
  <c r="B4" i="4"/>
  <c r="R4" i="4" l="1"/>
  <c r="N4" i="4"/>
  <c r="J4" i="4"/>
  <c r="K4" i="4"/>
  <c r="G4" i="4"/>
  <c r="F4" i="4"/>
  <c r="I122" i="6" l="1"/>
  <c r="I127" i="6"/>
  <c r="Q14" i="6"/>
  <c r="Q18" i="6"/>
  <c r="Q20" i="6"/>
  <c r="Q29" i="6"/>
  <c r="Q32" i="6"/>
  <c r="Q45" i="6"/>
  <c r="Q51" i="6"/>
  <c r="Q56" i="6"/>
  <c r="Q59" i="6"/>
  <c r="Q64" i="6"/>
  <c r="Q63" i="6"/>
  <c r="Q62" i="6"/>
  <c r="Q69" i="6"/>
  <c r="Q68" i="6"/>
  <c r="Q67" i="6"/>
  <c r="Q66" i="6"/>
  <c r="Q75" i="6"/>
  <c r="Q85" i="6"/>
  <c r="Q94" i="6"/>
  <c r="Q109" i="6"/>
  <c r="Q112" i="6"/>
  <c r="Q131" i="6"/>
  <c r="Q138" i="6"/>
  <c r="Q148" i="6"/>
  <c r="Q147" i="6"/>
  <c r="Q150" i="6"/>
  <c r="U155" i="6"/>
  <c r="U71" i="6"/>
  <c r="E162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8" i="6"/>
  <c r="E77" i="6"/>
  <c r="E76" i="6"/>
  <c r="E75" i="6"/>
  <c r="E74" i="6"/>
  <c r="E72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161" i="6"/>
  <c r="U21" i="4" l="1"/>
  <c r="U19" i="4"/>
  <c r="U17" i="4"/>
  <c r="U10" i="4"/>
  <c r="I19" i="5" l="1"/>
  <c r="E10" i="5"/>
  <c r="E7" i="5"/>
  <c r="E25" i="5" l="1"/>
  <c r="O28" i="3" l="1"/>
  <c r="D68" i="7" l="1"/>
  <c r="C68" i="7"/>
  <c r="B68" i="7"/>
  <c r="B57" i="7"/>
  <c r="B39" i="7"/>
  <c r="B31" i="7"/>
  <c r="B22" i="7"/>
  <c r="B13" i="7"/>
  <c r="B4" i="7"/>
  <c r="H163" i="6"/>
  <c r="E21" i="4" l="1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6" i="4"/>
  <c r="Q19" i="4"/>
  <c r="Q18" i="4"/>
  <c r="U13" i="5" l="1"/>
  <c r="Q22" i="5"/>
  <c r="Q12" i="5" l="1"/>
  <c r="E24" i="5" l="1"/>
  <c r="E22" i="5"/>
  <c r="E21" i="5"/>
  <c r="E20" i="5"/>
  <c r="E19" i="5"/>
  <c r="E18" i="5"/>
  <c r="E17" i="5"/>
  <c r="E16" i="5"/>
  <c r="E15" i="5"/>
  <c r="E14" i="5"/>
  <c r="E13" i="5"/>
  <c r="E12" i="5"/>
  <c r="E6" i="5"/>
  <c r="E26" i="3"/>
  <c r="E23" i="3"/>
  <c r="E22" i="3"/>
  <c r="E21" i="3"/>
  <c r="E20" i="3"/>
  <c r="E19" i="3"/>
  <c r="E18" i="3"/>
  <c r="E17" i="3"/>
  <c r="E16" i="3"/>
  <c r="E15" i="3"/>
  <c r="E14" i="3"/>
  <c r="E12" i="3"/>
  <c r="E11" i="3"/>
  <c r="E10" i="3"/>
  <c r="E9" i="3"/>
  <c r="E8" i="3"/>
  <c r="E6" i="3"/>
  <c r="Q27" i="3"/>
  <c r="Q20" i="3"/>
  <c r="Q17" i="3"/>
  <c r="Q16" i="3"/>
  <c r="Q13" i="3"/>
  <c r="Q7" i="3"/>
  <c r="Q6" i="3"/>
  <c r="G4" i="3" l="1"/>
  <c r="G4" i="5"/>
  <c r="J26" i="5" l="1"/>
  <c r="F26" i="5"/>
  <c r="U12" i="4" l="1"/>
  <c r="U11" i="4"/>
  <c r="I13" i="3"/>
  <c r="M156" i="6" l="1"/>
  <c r="C22" i="4" l="1"/>
  <c r="U4" i="5" l="1"/>
  <c r="T4" i="5"/>
  <c r="S4" i="5"/>
  <c r="Q4" i="5"/>
  <c r="P4" i="5"/>
  <c r="O4" i="5"/>
  <c r="M4" i="5"/>
  <c r="L4" i="5"/>
  <c r="K4" i="5"/>
  <c r="I4" i="5"/>
  <c r="H4" i="5"/>
  <c r="E4" i="5"/>
  <c r="D4" i="5"/>
  <c r="C4" i="5"/>
  <c r="Q4" i="3"/>
  <c r="P4" i="3"/>
  <c r="O4" i="3"/>
  <c r="M4" i="3"/>
  <c r="L4" i="3"/>
  <c r="I4" i="3"/>
  <c r="H4" i="3"/>
  <c r="E4" i="3"/>
  <c r="D4" i="3"/>
  <c r="C4" i="3"/>
  <c r="U4" i="4"/>
  <c r="T4" i="4"/>
  <c r="S4" i="4"/>
  <c r="Q4" i="4"/>
  <c r="P4" i="4"/>
  <c r="O4" i="4"/>
  <c r="M4" i="4"/>
  <c r="L4" i="4"/>
  <c r="I4" i="4"/>
  <c r="H4" i="4"/>
  <c r="E4" i="4"/>
  <c r="D4" i="4"/>
  <c r="U4" i="6"/>
  <c r="T4" i="6"/>
  <c r="S4" i="6"/>
  <c r="Q4" i="6"/>
  <c r="P4" i="6"/>
  <c r="O4" i="6"/>
  <c r="M4" i="6"/>
  <c r="L4" i="6"/>
  <c r="K4" i="6"/>
  <c r="I4" i="6"/>
  <c r="H4" i="6"/>
  <c r="G4" i="6"/>
  <c r="E4" i="6"/>
  <c r="D4" i="6"/>
  <c r="C4" i="6"/>
  <c r="M162" i="6"/>
  <c r="M161" i="6"/>
  <c r="M160" i="6"/>
  <c r="M159" i="6"/>
  <c r="M158" i="6"/>
  <c r="M157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6" i="6"/>
  <c r="M125" i="6"/>
  <c r="M124" i="6"/>
  <c r="M123" i="6"/>
  <c r="M121" i="6"/>
  <c r="M120" i="6"/>
  <c r="M119" i="6"/>
  <c r="M118" i="6"/>
  <c r="M117" i="6"/>
  <c r="M116" i="6"/>
  <c r="M115" i="6"/>
  <c r="M114" i="6"/>
  <c r="M113" i="6"/>
  <c r="M112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6" i="6"/>
  <c r="I125" i="6"/>
  <c r="I124" i="6"/>
  <c r="I123" i="6"/>
  <c r="I120" i="6"/>
  <c r="I119" i="6"/>
  <c r="I118" i="6"/>
  <c r="I117" i="6"/>
  <c r="I116" i="6"/>
  <c r="I115" i="6"/>
  <c r="I114" i="6"/>
  <c r="I113" i="6"/>
  <c r="I112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D57" i="7"/>
  <c r="C57" i="7"/>
  <c r="E39" i="7"/>
  <c r="D39" i="7"/>
  <c r="C39" i="7"/>
  <c r="E31" i="7"/>
  <c r="D31" i="7"/>
  <c r="C31" i="7"/>
  <c r="E22" i="7"/>
  <c r="D22" i="7"/>
  <c r="C22" i="7"/>
  <c r="E13" i="7"/>
  <c r="D13" i="7"/>
  <c r="C13" i="7"/>
  <c r="E4" i="7"/>
  <c r="D4" i="7"/>
  <c r="C4" i="7"/>
  <c r="G163" i="6" l="1"/>
  <c r="I163" i="6" s="1"/>
  <c r="M7" i="3" l="1"/>
  <c r="J28" i="3" l="1"/>
  <c r="T26" i="5" l="1"/>
  <c r="S26" i="5"/>
  <c r="R26" i="5"/>
  <c r="U11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I25" i="5"/>
  <c r="I24" i="5"/>
  <c r="I23" i="5"/>
  <c r="I22" i="5"/>
  <c r="I21" i="5"/>
  <c r="I20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U26" i="5" l="1"/>
  <c r="M26" i="3"/>
  <c r="M25" i="3"/>
  <c r="M24" i="3"/>
  <c r="M23" i="3"/>
  <c r="M22" i="3"/>
  <c r="M21" i="3"/>
  <c r="M20" i="3"/>
  <c r="M18" i="3"/>
  <c r="M17" i="3"/>
  <c r="M16" i="3"/>
  <c r="M15" i="3"/>
  <c r="M14" i="3"/>
  <c r="M13" i="3"/>
  <c r="M12" i="3"/>
  <c r="M11" i="3"/>
  <c r="M10" i="3"/>
  <c r="M9" i="3"/>
  <c r="M8" i="3"/>
  <c r="M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2" i="3"/>
  <c r="I11" i="3"/>
  <c r="I10" i="3"/>
  <c r="I9" i="3"/>
  <c r="I8" i="3"/>
  <c r="I7" i="3"/>
  <c r="I6" i="3"/>
  <c r="M7" i="4" l="1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6" i="4"/>
  <c r="I21" i="4"/>
  <c r="I20" i="4"/>
  <c r="I19" i="4"/>
  <c r="I18" i="4"/>
  <c r="I17" i="4"/>
  <c r="I16" i="4"/>
  <c r="I15" i="4"/>
  <c r="I14" i="4"/>
  <c r="I13" i="4"/>
  <c r="I12" i="4"/>
  <c r="I11" i="4"/>
  <c r="I9" i="4"/>
  <c r="I8" i="4"/>
  <c r="I7" i="4"/>
  <c r="I6" i="4"/>
  <c r="I10" i="4"/>
  <c r="C28" i="3" l="1"/>
  <c r="C9" i="7" s="1"/>
  <c r="G28" i="3"/>
  <c r="K28" i="3"/>
  <c r="O26" i="5"/>
  <c r="K26" i="5"/>
  <c r="G26" i="5"/>
  <c r="C26" i="5"/>
  <c r="C8" i="7" s="1"/>
  <c r="O22" i="4" l="1"/>
  <c r="K22" i="4"/>
  <c r="G22" i="4"/>
  <c r="C7" i="7"/>
  <c r="O163" i="6" l="1"/>
  <c r="R163" i="6" l="1"/>
  <c r="N163" i="6"/>
  <c r="D28" i="3" l="1"/>
  <c r="D9" i="7" l="1"/>
  <c r="E28" i="3"/>
  <c r="C163" i="6"/>
  <c r="C6" i="7" l="1"/>
  <c r="E44" i="7"/>
  <c r="D44" i="7"/>
  <c r="C44" i="7"/>
  <c r="B44" i="7"/>
  <c r="G44" i="7" l="1"/>
  <c r="F44" i="7"/>
  <c r="P28" i="3" l="1"/>
  <c r="Q28" i="3" s="1"/>
  <c r="P26" i="5" l="1"/>
  <c r="Q26" i="5" s="1"/>
  <c r="L26" i="5"/>
  <c r="M26" i="5" s="1"/>
  <c r="D163" i="6" l="1"/>
  <c r="D6" i="7" l="1"/>
  <c r="F6" i="7" s="1"/>
  <c r="E163" i="6"/>
  <c r="G6" i="7"/>
  <c r="H28" i="3"/>
  <c r="I28" i="3" s="1"/>
  <c r="L28" i="3"/>
  <c r="M28" i="3" s="1"/>
  <c r="B28" i="3"/>
  <c r="B9" i="7" s="1"/>
  <c r="S22" i="4" l="1"/>
  <c r="T22" i="4"/>
  <c r="R22" i="4"/>
  <c r="P22" i="4"/>
  <c r="Q22" i="4" s="1"/>
  <c r="N22" i="4"/>
  <c r="L22" i="4"/>
  <c r="J22" i="4"/>
  <c r="H22" i="4"/>
  <c r="I22" i="4" s="1"/>
  <c r="F22" i="4"/>
  <c r="D22" i="4"/>
  <c r="E22" i="4" s="1"/>
  <c r="B22" i="4"/>
  <c r="B7" i="7" s="1"/>
  <c r="E7" i="7" l="1"/>
  <c r="D7" i="7"/>
  <c r="F7" i="7" s="1"/>
  <c r="M22" i="4"/>
  <c r="D25" i="7"/>
  <c r="U22" i="4"/>
  <c r="T163" i="6"/>
  <c r="S163" i="6"/>
  <c r="P163" i="6"/>
  <c r="Q163" i="6" s="1"/>
  <c r="L163" i="6"/>
  <c r="K163" i="6"/>
  <c r="J163" i="6"/>
  <c r="F163" i="6"/>
  <c r="B163" i="6"/>
  <c r="B6" i="7" s="1"/>
  <c r="M163" i="6" l="1"/>
  <c r="U163" i="6"/>
  <c r="E6" i="7"/>
  <c r="E9" i="7" l="1"/>
  <c r="D43" i="7"/>
  <c r="N28" i="3"/>
  <c r="C43" i="7" l="1"/>
  <c r="B43" i="7"/>
  <c r="E43" i="7"/>
  <c r="F28" i="3" l="1"/>
  <c r="N26" i="5" l="1"/>
  <c r="H26" i="5"/>
  <c r="I26" i="5" s="1"/>
  <c r="D26" i="5"/>
  <c r="B26" i="5"/>
  <c r="B8" i="7" s="1"/>
  <c r="D8" i="7" l="1"/>
  <c r="E26" i="5"/>
  <c r="E8" i="7" s="1"/>
  <c r="D42" i="7"/>
  <c r="D41" i="7"/>
  <c r="D45" i="7" l="1"/>
  <c r="B18" i="7" l="1"/>
  <c r="G9" i="7" l="1"/>
  <c r="F9" i="7"/>
  <c r="G7" i="7"/>
  <c r="C41" i="7" l="1"/>
  <c r="G41" i="7" l="1"/>
  <c r="F41" i="7"/>
  <c r="E17" i="7"/>
  <c r="C17" i="7"/>
  <c r="B17" i="7"/>
  <c r="G43" i="7" l="1"/>
  <c r="F43" i="7"/>
  <c r="D17" i="7"/>
  <c r="F17" i="7" s="1"/>
  <c r="C27" i="7"/>
  <c r="D63" i="7" l="1"/>
  <c r="D74" i="7" s="1"/>
  <c r="E18" i="7"/>
  <c r="G17" i="7"/>
  <c r="D18" i="7"/>
  <c r="B35" i="7"/>
  <c r="C35" i="7"/>
  <c r="E35" i="7"/>
  <c r="D35" i="7" l="1"/>
  <c r="F35" i="7" s="1"/>
  <c r="G35" i="7" l="1"/>
  <c r="D15" i="7"/>
  <c r="E16" i="7" l="1"/>
  <c r="B41" i="7"/>
  <c r="B33" i="7" l="1"/>
  <c r="E33" i="7"/>
  <c r="C33" i="7"/>
  <c r="C24" i="7"/>
  <c r="B24" i="7"/>
  <c r="B15" i="7"/>
  <c r="E24" i="7"/>
  <c r="E15" i="7"/>
  <c r="E19" i="7" s="1"/>
  <c r="E41" i="7"/>
  <c r="D33" i="7"/>
  <c r="C15" i="7"/>
  <c r="D24" i="7"/>
  <c r="G33" i="7" l="1"/>
  <c r="G15" i="7"/>
  <c r="F15" i="7"/>
  <c r="F33" i="7"/>
  <c r="F24" i="7"/>
  <c r="G24" i="7"/>
  <c r="D16" i="7"/>
  <c r="C18" i="7" l="1"/>
  <c r="D19" i="7"/>
  <c r="D60" i="7" s="1"/>
  <c r="D71" i="7" s="1"/>
  <c r="E26" i="7"/>
  <c r="C26" i="7"/>
  <c r="B26" i="7"/>
  <c r="E10" i="7"/>
  <c r="B10" i="7" l="1"/>
  <c r="C10" i="7"/>
  <c r="F18" i="7"/>
  <c r="G18" i="7"/>
  <c r="D26" i="7"/>
  <c r="F26" i="7" s="1"/>
  <c r="B59" i="7" l="1"/>
  <c r="B70" i="7" s="1"/>
  <c r="C59" i="7"/>
  <c r="C70" i="7" s="1"/>
  <c r="C25" i="7"/>
  <c r="C28" i="7" s="1"/>
  <c r="G8" i="7"/>
  <c r="F8" i="7"/>
  <c r="G26" i="7"/>
  <c r="D10" i="7"/>
  <c r="C61" i="7" l="1"/>
  <c r="C72" i="7" s="1"/>
  <c r="G10" i="7"/>
  <c r="D59" i="7"/>
  <c r="C34" i="7"/>
  <c r="C36" i="7" s="1"/>
  <c r="F10" i="7"/>
  <c r="C16" i="7"/>
  <c r="C42" i="7"/>
  <c r="F59" i="7" l="1"/>
  <c r="D70" i="7"/>
  <c r="F42" i="7"/>
  <c r="C45" i="7"/>
  <c r="G45" i="7" s="1"/>
  <c r="E59" i="7"/>
  <c r="C62" i="7"/>
  <c r="C73" i="7" s="1"/>
  <c r="B16" i="7"/>
  <c r="B19" i="7" s="1"/>
  <c r="C19" i="7"/>
  <c r="G16" i="7"/>
  <c r="F16" i="7"/>
  <c r="G42" i="7"/>
  <c r="D34" i="7"/>
  <c r="G34" i="7" s="1"/>
  <c r="F25" i="7"/>
  <c r="B60" i="7" l="1"/>
  <c r="B71" i="7" s="1"/>
  <c r="F70" i="7"/>
  <c r="E70" i="7"/>
  <c r="F45" i="7"/>
  <c r="C63" i="7"/>
  <c r="C74" i="7" s="1"/>
  <c r="B27" i="7"/>
  <c r="E27" i="7"/>
  <c r="D27" i="7"/>
  <c r="D28" i="7" s="1"/>
  <c r="D61" i="7" s="1"/>
  <c r="D72" i="7" s="1"/>
  <c r="C60" i="7"/>
  <c r="C71" i="7" s="1"/>
  <c r="F19" i="7"/>
  <c r="G19" i="7"/>
  <c r="F34" i="7"/>
  <c r="D36" i="7"/>
  <c r="D62" i="7" s="1"/>
  <c r="D73" i="7" s="1"/>
  <c r="G25" i="7"/>
  <c r="B42" i="7"/>
  <c r="E71" i="7" l="1"/>
  <c r="F71" i="7"/>
  <c r="B45" i="7"/>
  <c r="E63" i="7"/>
  <c r="F63" i="7"/>
  <c r="B25" i="7"/>
  <c r="B28" i="7" s="1"/>
  <c r="B34" i="7"/>
  <c r="B36" i="7" s="1"/>
  <c r="G27" i="7"/>
  <c r="F27" i="7"/>
  <c r="F60" i="7"/>
  <c r="E60" i="7"/>
  <c r="E42" i="7"/>
  <c r="E45" i="7" s="1"/>
  <c r="F61" i="7"/>
  <c r="E61" i="7"/>
  <c r="F62" i="7"/>
  <c r="E62" i="7"/>
  <c r="E25" i="7"/>
  <c r="E28" i="7" s="1"/>
  <c r="E34" i="7"/>
  <c r="E36" i="7" s="1"/>
  <c r="F36" i="7"/>
  <c r="G36" i="7"/>
  <c r="G28" i="7"/>
  <c r="F28" i="7"/>
  <c r="B62" i="7" l="1"/>
  <c r="B73" i="7" s="1"/>
  <c r="B63" i="7"/>
  <c r="B74" i="7" s="1"/>
  <c r="B61" i="7"/>
  <c r="B72" i="7" s="1"/>
  <c r="E73" i="7" l="1"/>
  <c r="F73" i="7"/>
  <c r="E74" i="7"/>
  <c r="F74" i="7"/>
  <c r="F72" i="7"/>
  <c r="E72" i="7"/>
</calcChain>
</file>

<file path=xl/sharedStrings.xml><?xml version="1.0" encoding="utf-8"?>
<sst xmlns="http://schemas.openxmlformats.org/spreadsheetml/2006/main" count="428" uniqueCount="261">
  <si>
    <t>КЗ МНВК Колегіум-школа №1</t>
  </si>
  <si>
    <t>МЗОШ № 45</t>
  </si>
  <si>
    <t>МСШ І-ІІІ ст.№4</t>
  </si>
  <si>
    <t>МСШ І-ІІІ ст.№5</t>
  </si>
  <si>
    <t>МСШ І-ІІІ ст.№7</t>
  </si>
  <si>
    <t>МСШ І-ІІІ ст.№8</t>
  </si>
  <si>
    <t>МСШ І-ІІІ ст.№9</t>
  </si>
  <si>
    <t>МЗОШ І-ІІІ ст.№10</t>
  </si>
  <si>
    <t>НВК Ліцей-школа №14</t>
  </si>
  <si>
    <t>МЗОШ І-ІІІ ст.№15</t>
  </si>
  <si>
    <t>МЗОШ І-ІІІ ст.№17</t>
  </si>
  <si>
    <t>МЗОШ І-ІІІ ст.№18</t>
  </si>
  <si>
    <t>МЗОШ І-ІІІ ст.№20</t>
  </si>
  <si>
    <t>МЗОШ І-ІІІ ст.№21</t>
  </si>
  <si>
    <t>МЗОШ І-ІІІ ст.№24</t>
  </si>
  <si>
    <t>МЗОШ І-ІІІ ст.№25</t>
  </si>
  <si>
    <t>МЗОШ І-ІІІ ст.№26</t>
  </si>
  <si>
    <t>НВК Гімназія-школа №27</t>
  </si>
  <si>
    <t>НВК Колегіум-школа №28</t>
  </si>
  <si>
    <t>МЗОШ І-ІІІ ст.№29</t>
  </si>
  <si>
    <t>МЗОШ І-ІІІ ст.№30</t>
  </si>
  <si>
    <t>МЗОШ І-ІІІ ст.№31</t>
  </si>
  <si>
    <t>МЗОШ І-ІІІ ст.№32</t>
  </si>
  <si>
    <t>МЗОШ І-ІІІ ст.№33</t>
  </si>
  <si>
    <t>МЗОШ І-ІІІ ст.№34</t>
  </si>
  <si>
    <t>МЗОШ І-ІІІ ст.№36</t>
  </si>
  <si>
    <t>МЗОШ І-ІІІ ст.№37</t>
  </si>
  <si>
    <t>МЗОШ І-ІІІ ст.№38</t>
  </si>
  <si>
    <t>МСШ І-ІІІ ст.№39</t>
  </si>
  <si>
    <t xml:space="preserve">МСШ І-ІІІ ст.№40 </t>
  </si>
  <si>
    <t>МЗОШ І-ІІІ ст.№41</t>
  </si>
  <si>
    <t>МСШ І-ІІІ ст.№42</t>
  </si>
  <si>
    <t>МЗОШ І-ІІІ ст.№43</t>
  </si>
  <si>
    <t>МЗОШ І-ІІІ ст.№44</t>
  </si>
  <si>
    <t>МСШ І-ІІІ ст.№46</t>
  </si>
  <si>
    <t>МЗОШ І-ІІІ ст.№47</t>
  </si>
  <si>
    <t>МЗОШ І-ІІІ ст.№50</t>
  </si>
  <si>
    <t>МЗОШ І-ІІІ ст.№51</t>
  </si>
  <si>
    <t>МЗОШ І-ІІІ ст.№52</t>
  </si>
  <si>
    <t>МЗОШ І-ІІІ ст.№53</t>
  </si>
  <si>
    <t>МЗОШ І-ІІІ ст.№54</t>
  </si>
  <si>
    <t>МЗОШ І-ІІІ ст.№55</t>
  </si>
  <si>
    <t>МЗОШ І-ІІІ ст.№56</t>
  </si>
  <si>
    <t>МЗОШ І-ІІІ ст.№57</t>
  </si>
  <si>
    <t>МЗОШ І-ІІІ ст.№58</t>
  </si>
  <si>
    <t>МСШ І-ІІІ ст.№63</t>
  </si>
  <si>
    <t>МЗОШ І-ІІІ ст.№64</t>
  </si>
  <si>
    <t>МЗОШ І-ІІІ ст.№65</t>
  </si>
  <si>
    <t>МСШ І-ІІІ ст.№66</t>
  </si>
  <si>
    <t>МЗОШ І-ІІІ ст.№67</t>
  </si>
  <si>
    <t>МЗОШ І-ІІІ ст.№68</t>
  </si>
  <si>
    <t>НВК Школа-ліцей ІТ №69</t>
  </si>
  <si>
    <t>Маріупольський міський ліцей</t>
  </si>
  <si>
    <t>Маріупольський технічний ліцей</t>
  </si>
  <si>
    <t>Маріупольський технологічний ліцей</t>
  </si>
  <si>
    <t>НВК Гімназія-школа №1</t>
  </si>
  <si>
    <t>Маріупольська гімназія №2</t>
  </si>
  <si>
    <t>Маріуполський морський ліцей</t>
  </si>
  <si>
    <t>Виноградненська ЗОШ</t>
  </si>
  <si>
    <t>ДНЗ-школа №71</t>
  </si>
  <si>
    <t>Дошкільний навчальний заклад "Ясла-садок №7 "Колобок "</t>
  </si>
  <si>
    <t>Дошкільний навчальний заклад "Ясла-садок №8 "Зернятко"</t>
  </si>
  <si>
    <t>Дошкільний навчальний заклад "Ясла-садок №11 "Журавлик"</t>
  </si>
  <si>
    <t>Дошкільний навчальний заклад "Ясла-садок №20 "Калинка"</t>
  </si>
  <si>
    <t>Дошкільний навчальний заклад "Ясла-садок №21 "Веселка"</t>
  </si>
  <si>
    <t>Дошкільний навчальний заклад "Український ясла-садок №32 "Дивосвіт"</t>
  </si>
  <si>
    <t>Дошкільний навчальний заклад "Ясла-садок №35 "Гніздечко"</t>
  </si>
  <si>
    <t>Дошкільний навчальний заклад "Ясла-садок №42 "Схід"</t>
  </si>
  <si>
    <t>Дошкільний навчальний заклад "Ясла-садок №45 "Ясочка"</t>
  </si>
  <si>
    <t>Дошкільний навчальний заклад "Український ясла-садок №47 "Подоляночка"</t>
  </si>
  <si>
    <t>Дошкільний навчальний заклад "Український ясла-садок №52 "Барвінок"</t>
  </si>
  <si>
    <t>Дошкільний навчальний заклад "Ясла-садок №49 "Ромашка"</t>
  </si>
  <si>
    <t xml:space="preserve">Дошкільний навчальний заклад "Ясла-садок №54 "Колобок"			</t>
  </si>
  <si>
    <t xml:space="preserve">Дошкільний навчальній заклад "Ясла-садок №55 "Барвінок"			</t>
  </si>
  <si>
    <t>Дошкільний навчальний заклад "Ясла-садок №56 "Капітошка"</t>
  </si>
  <si>
    <t>Дошкільний навчальний заклад "Український ясла-садок №57 "Веселий вулик"</t>
  </si>
  <si>
    <t>Дошкільний навчальний заклад "Ясла-садок №59 "Ластівка"</t>
  </si>
  <si>
    <t>Дошкільний навчальний заклад "Ясла-садок №61 "Гніздечко"</t>
  </si>
  <si>
    <t>Дошкільний навчальний заклад "Ясла-садок №63 "Джерельце"</t>
  </si>
  <si>
    <t>Дошкільний навчальний заклад "Ясла-садок №64 "Кораблик"</t>
  </si>
  <si>
    <t xml:space="preserve">Дошкільний навчальний заклад "Ясла-садок №66 "Вербинка"			</t>
  </si>
  <si>
    <t xml:space="preserve">Дошкільний навчальний заклад "Ясла-садок №67"			</t>
  </si>
  <si>
    <t xml:space="preserve">Дошкільний навчальний заклад "Ясла-садок №68 "Зірочка"			</t>
  </si>
  <si>
    <t>Дошкільний навчальний заклад "Ясла-садок №70 "Зоряничка"</t>
  </si>
  <si>
    <t>Дошкільний навчальний заклад "Дитячий садок №72 "Весела планета"</t>
  </si>
  <si>
    <t>Дошкільний навчальний заклад "Ясла-садок №73 "Горішок"</t>
  </si>
  <si>
    <t>Дошкільний навчальний заклад "Ясла-садок №76 "Весняночка"</t>
  </si>
  <si>
    <t xml:space="preserve">Дошкільний навчальний заклад "Ясла-садок №80 "Берізка"			</t>
  </si>
  <si>
    <t>Дошкільний навчальний заклад "Ясла-садок №81 "Червоні вітрила"</t>
  </si>
  <si>
    <t>Дошкільний навчальний заклад "Ясла-садок №83 "Червоний капелюшок"</t>
  </si>
  <si>
    <t>Дошкільний навчальний заклад "Український ясла-садок №84 "Тополек"</t>
  </si>
  <si>
    <t>Дошкільний навчальний заклад комбінованого типу "Ясла-садок №85 "Якірець"</t>
  </si>
  <si>
    <t>Дошкільний навчальний заклад "Український ясла-садок №86 "Струмок "</t>
  </si>
  <si>
    <t>Дошкільний навчальний заклад "Український ясла-садок №90  "Калинка"</t>
  </si>
  <si>
    <t>Дошкільний навчальний заклад "Ясла-садок №91 "Пролісок"</t>
  </si>
  <si>
    <t xml:space="preserve">Дошкільний навчальний заклад "Ясла-садок №93 "Зернятко"			</t>
  </si>
  <si>
    <t>Дошкільний навчальний заклад "Ясла-садок №98 "Веселка"</t>
  </si>
  <si>
    <t>Дошкільний навчальний заклад "Ясла-садок №100 "Барвінок"</t>
  </si>
  <si>
    <t>Дошкільний навчальний заклад "Ясла-садок №101"</t>
  </si>
  <si>
    <t xml:space="preserve">Дошкільний навчальний заклад "Ясла-садок №102 "Промінець"			</t>
  </si>
  <si>
    <t xml:space="preserve">Дошкільний навчальний заклад "Ясла-садок №103 "Червоненька квіточка"			</t>
  </si>
  <si>
    <t xml:space="preserve">Дошкільний навчальний заклад "Український ясла-садок №104 "Вербинка""			</t>
  </si>
  <si>
    <t xml:space="preserve">Дошкільний заклад "Ясла-садок №106 "Горобинка"			</t>
  </si>
  <si>
    <t xml:space="preserve">Дошкільний навчальній заклад "Ясла-садок №108 "Матрьошка"			</t>
  </si>
  <si>
    <t xml:space="preserve">Дошкільний навчальний заклад "Ясла-садок №110 "Світлячок"			</t>
  </si>
  <si>
    <t xml:space="preserve">Дошкільний навчальний заклад "Український ясла-садок №113 "Росинка"			</t>
  </si>
  <si>
    <t>Дошкільний навчальний заклад "Український ясла-садок №114 "Калинонька"</t>
  </si>
  <si>
    <t>Дошкільний навчальний заклад "Ясла-садок №117 "Юний моряк"</t>
  </si>
  <si>
    <t xml:space="preserve">Дошкільний навчальний заклад "Ясла-садок №118 "Ягідка"			</t>
  </si>
  <si>
    <t>Дошкільний навчальний заклад "Ясла-садок №119 "Світлячок"</t>
  </si>
  <si>
    <t xml:space="preserve">Дошкільний навчальний заклад "Український ясла-садок №124 "Струмочок"			</t>
  </si>
  <si>
    <t>Дошкільний навчальний заклад "Український ясла-садок №125 "Червона гвоздика"</t>
  </si>
  <si>
    <t>Дошкільний навчальний заклад "Український ясла-садок №126 "Дзвіночок"</t>
  </si>
  <si>
    <t xml:space="preserve">Дошкільний навчальний заклад "Ясла-садок №128 "Золотий ключик"			</t>
  </si>
  <si>
    <t xml:space="preserve">Дошкільний заклад "Український ясла-садок №129 "Іскорка"			</t>
  </si>
  <si>
    <t xml:space="preserve">Дошкільний заклад "Український ясла-садок №130 "Перлинка"			</t>
  </si>
  <si>
    <t xml:space="preserve">Дошкільний заклад "Український ясла-садок №131 "Малятко"			</t>
  </si>
  <si>
    <t>Дошкільний навчальний заклад "Ясла-садок №134 "Журавлик"</t>
  </si>
  <si>
    <t xml:space="preserve">Дошкільний навчальний заклад "Український ясла-садок №135 "Краплинка"			</t>
  </si>
  <si>
    <t>Дошкільний навчальний заклад "Український ясла-садок №136 "Ялинка"</t>
  </si>
  <si>
    <t>Дошкільний навчальний заклад "Український ясла-садок №139 "Струмочок"</t>
  </si>
  <si>
    <t>Дошкільний навчальний заклад "Український ясла-садок №140 "Пролісок"</t>
  </si>
  <si>
    <t xml:space="preserve">Дошкільний навчальний заклад "Ясла-садок №142 "Умка"			</t>
  </si>
  <si>
    <t>Дошкільний навчальний заклад "Український ясла-садок №146 "Чайка"</t>
  </si>
  <si>
    <t xml:space="preserve">Дошкільний навчальний заклад "Український ясла-садок №148 "Джерельце"			</t>
  </si>
  <si>
    <t>Дошкільний навчальний заклад "Ясла-садок №149 "Сонечко"</t>
  </si>
  <si>
    <t>Дошкільний навчальний заклад "Ясла-садок №150  "Родзинка"</t>
  </si>
  <si>
    <t>Комунальний дошкільний навчальний заклад комбінованого типу "Ясла-садок №151"Сонечко" УО ММР</t>
  </si>
  <si>
    <t>Дошкільний навчальний заклад "Ясла-садок №153"Черемушка"</t>
  </si>
  <si>
    <t>Дошкільний навчальний заклад "Український ясла-садок №152"Криничка"</t>
  </si>
  <si>
    <t>Дошкільний навчальний заклад "Український ясла-садок №155"</t>
  </si>
  <si>
    <t>Дошкільний навчальний заклад "Ясла-садок №156"Дельфінятко"</t>
  </si>
  <si>
    <t>Дошкільний навчальний заклад "Ясла-садок №157"Зоряний"</t>
  </si>
  <si>
    <t>Дошкільний навчальний заклад "Ясла-садок №159"Веселка"</t>
  </si>
  <si>
    <t>Дошкільний навчальний заклад загального розвитку ясла-садок №160 "Джерельце"</t>
  </si>
  <si>
    <t>Дошкільний навчальний заклад "Український ясла-садок №161"Сонечко"</t>
  </si>
  <si>
    <t>Дошкільний навчальний заклад "Український ясла-садок №163"Квіточка"</t>
  </si>
  <si>
    <t>Дошкільний навчальний заклад "Ясла-садок №165"Катруся"</t>
  </si>
  <si>
    <t>Дошкільний навчальний заклад "Ясла-садок №167 "Золотий вулик"</t>
  </si>
  <si>
    <t>Дошкільний навчальний заклад "Ясла-садок №166 "Діоскурія"</t>
  </si>
  <si>
    <t>Дошкільний навчальний заклад "Ясла-садок №46 "Казка"</t>
  </si>
  <si>
    <t>Комунальний дошкільний навчальний заклад загального розвитку "Ясла-садок №164"Капітошка"</t>
  </si>
  <si>
    <t>Холодна вода</t>
  </si>
  <si>
    <t>КПСМНЗ Художня школа ім.А.І.Куінджи</t>
  </si>
  <si>
    <t>КПСМНЗ Музична школа №2</t>
  </si>
  <si>
    <t>КПСМНЗ Музична школа №4</t>
  </si>
  <si>
    <t>КПСМНЗ Музична школа №5</t>
  </si>
  <si>
    <t>КЗ Палац культури "Молодіжний"</t>
  </si>
  <si>
    <t>КЗ Централізована бухгалтерія закладів культури</t>
  </si>
  <si>
    <t>КЗ Міський Палац культури</t>
  </si>
  <si>
    <t>КУ Музей історії та етнографії греків Приазов'я</t>
  </si>
  <si>
    <t>КПСМНЗ Школа мистецтв</t>
  </si>
  <si>
    <t>КЗ Маріупольська спеціалізована музична школа</t>
  </si>
  <si>
    <t>КУ "Міський Будинок культури ім.Т.Каци сел.Сартана"</t>
  </si>
  <si>
    <t>КУ "Міський Будинок культури с.Каменськ"</t>
  </si>
  <si>
    <t>КЗ Центр культури та дозвілля сел. Старий Крим</t>
  </si>
  <si>
    <t>КЗ Центр культури та дозвілля сел. Талаківка</t>
  </si>
  <si>
    <t>КЗ Палац культури "Чайка"</t>
  </si>
  <si>
    <t>КУ Маріупольська міська лікарня швидкої медичної допомоги</t>
  </si>
  <si>
    <t>КЗ Міська лікарня №4 (КДП)</t>
  </si>
  <si>
    <t>КЗ Центр первинної медико-санітарної допомоги №4</t>
  </si>
  <si>
    <t>КЗ Центр первинної медико-санітарної допомоги №2</t>
  </si>
  <si>
    <t xml:space="preserve">КЗ Міська лікарня №10 </t>
  </si>
  <si>
    <t>КЗ МТМО здоров’я дитини та жінки</t>
  </si>
  <si>
    <t>КЗ Міська лікарня №9</t>
  </si>
  <si>
    <t>КЗ Міська лікарня №8</t>
  </si>
  <si>
    <t>КЗ МСК "Азовець"</t>
  </si>
  <si>
    <t>Стадіон "Західний"</t>
  </si>
  <si>
    <t>Cтадіон "Олімп"</t>
  </si>
  <si>
    <t>Стадіон "Приморський"</t>
  </si>
  <si>
    <t>Управління з фізичної культури та спорту ММР</t>
  </si>
  <si>
    <t>Комплексна дитячо-юнацька спортивна школа "Атлетик" велосипедна база</t>
  </si>
  <si>
    <t>Комплексна дитячо-юнацька спортивна школа "Атлетик" веслувальна база</t>
  </si>
  <si>
    <t>Комплексна дитячо-юнацька спортивна школа "Атлетик" зал важкої атлетики</t>
  </si>
  <si>
    <t>КЗ Маріупольський міський водноспортивний комплекс</t>
  </si>
  <si>
    <t>Заклади освіти</t>
  </si>
  <si>
    <t>Охорона здоров'я</t>
  </si>
  <si>
    <t>Спорт</t>
  </si>
  <si>
    <t>Заклади культури</t>
  </si>
  <si>
    <t>Електроенергія</t>
  </si>
  <si>
    <t>Виноградненський дитячий садок" Лелека"</t>
  </si>
  <si>
    <t>КЗ Міський шаховий клуб</t>
  </si>
  <si>
    <t>Дитячий будинок "Центр опіки"</t>
  </si>
  <si>
    <t>Міський центр позашкільної роботи за місцем проживання</t>
  </si>
  <si>
    <t>Міський палац естетичного виховання</t>
  </si>
  <si>
    <t>Будинок творчості дітей та юнацтва Приморського району</t>
  </si>
  <si>
    <t>Будинок дитячої та юнацької творчості Лівобережного району</t>
  </si>
  <si>
    <t>Міський центр науково-технічної творчості учнівської молоді</t>
  </si>
  <si>
    <t>Спортзал Арх.Нильсена,2</t>
  </si>
  <si>
    <t>Зал бокса ул.Ломизова,1</t>
  </si>
  <si>
    <t>Зал борьбы, ул.Ломизова,1</t>
  </si>
  <si>
    <t>НВК "Ліцей - школа №48"</t>
  </si>
  <si>
    <t>Міська лікарня № 1</t>
  </si>
  <si>
    <t xml:space="preserve">КЗ Центр первинної медико-санітарної допомоги №3 </t>
  </si>
  <si>
    <t>КЗ Центр первинної медико-санітарної допомоги №1</t>
  </si>
  <si>
    <t xml:space="preserve">МЗОШ І-ІІІ ст.№19  </t>
  </si>
  <si>
    <t>Теплова енергія</t>
  </si>
  <si>
    <t>Споживання, ліміт (кВт*г)</t>
  </si>
  <si>
    <t>Порівняння з лімітом</t>
  </si>
  <si>
    <t>Факт (фін), %</t>
  </si>
  <si>
    <t>Освіта</t>
  </si>
  <si>
    <t>Культура</t>
  </si>
  <si>
    <t>Итого:</t>
  </si>
  <si>
    <t>Гаряча Вода</t>
  </si>
  <si>
    <t>Природный газ</t>
  </si>
  <si>
    <t>_Расчетный период по электроэнергии с 10 по 10 число каждого месяца</t>
  </si>
  <si>
    <t>_Расчетный период по холодной воде с 06 по 06 число каждого месяца</t>
  </si>
  <si>
    <t>_Положительный "%" - превышение лимита</t>
  </si>
  <si>
    <t>Энергоносители</t>
  </si>
  <si>
    <t>Потребление, лимит</t>
  </si>
  <si>
    <t>Сравнение с лимитом</t>
  </si>
  <si>
    <t>Факт (фин), %</t>
  </si>
  <si>
    <t>Тепловая энергия</t>
  </si>
  <si>
    <t>Электроэнергия</t>
  </si>
  <si>
    <t>Холодная вода</t>
  </si>
  <si>
    <t>Горячая вода</t>
  </si>
  <si>
    <t>Факт (натурал. показатели)</t>
  </si>
  <si>
    <t>Факт (фін), Гкал</t>
  </si>
  <si>
    <t>_Расчетный период по теплу и горячей воде с 15 по 15 число каждого месяца</t>
  </si>
  <si>
    <t>_Расчетный период по газу с 01 по 01 число каждого месяца</t>
  </si>
  <si>
    <t>КУ Центр сучасного мистецтва і культури ім. Куїнджі</t>
  </si>
  <si>
    <t>Департамент КГР ММР (+ Вежа)</t>
  </si>
  <si>
    <t>Тепловая энерия</t>
  </si>
  <si>
    <t>Заведение</t>
  </si>
  <si>
    <t>Дошкільний навчальний заклад "Ясла-садок №16 "Чайка"</t>
  </si>
  <si>
    <t>МСШ І-ІІІ ст. №3 з поглибленим вивченням окремих предметів</t>
  </si>
  <si>
    <t>КЗ "М.Спорт - Спорт для всіх"</t>
  </si>
  <si>
    <t>КУ Палац культури "Український Дім" (ПК "Металургів")</t>
  </si>
  <si>
    <t>КЗ Міська лікарня №5</t>
  </si>
  <si>
    <t>Департамент освіти Маріупольської міської ради</t>
  </si>
  <si>
    <t>Департамент охорони здоров'я</t>
  </si>
  <si>
    <t>КУ "Міський центр здоров'я"</t>
  </si>
  <si>
    <t>КЗ Центр первинної медико-санітарної допомоги №5</t>
  </si>
  <si>
    <t>МЗОШ І-ІІІ ст.№16</t>
  </si>
  <si>
    <t>КДЮСШ "Олімпія"</t>
  </si>
  <si>
    <t>КДЮСШ "Прометей" №1</t>
  </si>
  <si>
    <t>КДЮСШ "Прометей" №2</t>
  </si>
  <si>
    <t>КДЮСШ "Прометей" №5</t>
  </si>
  <si>
    <t>Электроенергия</t>
  </si>
  <si>
    <t>Cтадіон "ім. Бойко В.С."</t>
  </si>
  <si>
    <t>КУ "Міська центральна бібліотечна система"</t>
  </si>
  <si>
    <t>КПСМНЗ Музична школа №1 (+філія)</t>
  </si>
  <si>
    <t>КЗ Маріупольський краєзнавчий музей (+побуту, галер.)</t>
  </si>
  <si>
    <t>КПСМНЗ Музична школа №3 (+філія)</t>
  </si>
  <si>
    <t>Споживання, ліміт (Гкал)</t>
  </si>
  <si>
    <t xml:space="preserve"> Факт</t>
  </si>
  <si>
    <t>Лимит</t>
  </si>
  <si>
    <t>Факт (фин)</t>
  </si>
  <si>
    <t>Факт</t>
  </si>
  <si>
    <t xml:space="preserve"> Лимит</t>
  </si>
  <si>
    <t>Факт (прог)</t>
  </si>
  <si>
    <t>Сравнительный анализ потребления энергоресурсов за</t>
  </si>
  <si>
    <t>Споживання, ліміт (куб. м)</t>
  </si>
  <si>
    <t>%</t>
  </si>
  <si>
    <t>КДЮСШ «Меотида» плавальний басейн «Нептун» (+ФОК, +МССК ТСОУ - электрич.)</t>
  </si>
  <si>
    <t>КНП "Маріупольський міський пологовий будинок"</t>
  </si>
  <si>
    <t>Октябрь 2019г.</t>
  </si>
  <si>
    <t>ЦБ, пральня, Лог.</t>
  </si>
  <si>
    <t>НМЦ, ІРЦ</t>
  </si>
  <si>
    <t>Декабрь 2018</t>
  </si>
  <si>
    <t>Декабрь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</si>
</sst>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22" x14ac:knownFonts="1">
    <font>
      <sz val="11"/>
      <name val="Arial"/>
      <family val="1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Arial"/>
      <family val="1"/>
    </font>
    <font>
      <b/>
      <sz val="16"/>
      <color rgb="FFFFFFFF"/>
      <name val="Arial"/>
      <family val="1"/>
    </font>
    <font>
      <sz val="11"/>
      <name val="Arial"/>
      <family val="1"/>
    </font>
    <font>
      <b/>
      <sz val="16"/>
      <color theme="0"/>
      <name val="Arial"/>
      <family val="2"/>
      <charset val="204"/>
    </font>
    <font>
      <sz val="11"/>
      <name val="Arial"/>
      <family val="2"/>
      <charset val="204"/>
    </font>
    <font>
      <sz val="11"/>
      <name val="Arial Cyr"/>
      <charset val="204"/>
    </font>
    <font>
      <sz val="11"/>
      <color theme="0"/>
      <name val="Arial"/>
      <family val="1"/>
    </font>
    <font>
      <b/>
      <sz val="11"/>
      <color theme="0"/>
      <name val="Arial"/>
      <family val="1"/>
    </font>
    <font>
      <sz val="26"/>
      <name val="Arial"/>
      <family val="1"/>
    </font>
    <font>
      <sz val="11"/>
      <color rgb="FFFF0000"/>
      <name val="Arial"/>
      <family val="1"/>
    </font>
    <font>
      <sz val="10"/>
      <name val="Arial Cyr"/>
      <charset val="204"/>
    </font>
    <font>
      <sz val="20"/>
      <name val="Arial"/>
      <family val="1"/>
    </font>
    <font>
      <sz val="14"/>
      <name val="Arial"/>
      <family val="2"/>
      <charset val="204"/>
    </font>
    <font>
      <sz val="14"/>
      <color theme="0"/>
      <name val="Arial"/>
      <family val="1"/>
    </font>
    <font>
      <b/>
      <sz val="12"/>
      <color rgb="FFFFFFFF"/>
      <name val="Arial"/>
      <family val="1"/>
    </font>
    <font>
      <b/>
      <sz val="12"/>
      <color theme="0"/>
      <name val="Arial"/>
      <family val="1"/>
    </font>
    <font>
      <sz val="11"/>
      <color rgb="FFC00000"/>
      <name val="Arial"/>
      <family val="1"/>
    </font>
    <font>
      <sz val="19"/>
      <name val="Arial"/>
      <family val="1"/>
    </font>
    <font>
      <sz val="16"/>
      <name val="Arial"/>
      <family val="1"/>
    </font>
    <font>
      <sz val="16"/>
      <color theme="0"/>
      <name val="Arial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EECF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2" fillId="0" borderId="0"/>
  </cellStyleXfs>
  <cellXfs count="622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/>
    <xf numFmtId="0" fontId="0" fillId="3" borderId="3" xfId="1" applyFont="1" applyFill="1" applyBorder="1" applyAlignment="1">
      <alignment horizontal="left" vertical="center" wrapText="1"/>
    </xf>
    <xf numFmtId="0" fontId="0" fillId="3" borderId="4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2" fontId="10" fillId="0" borderId="0" xfId="0" applyNumberFormat="1" applyFont="1" applyAlignment="1">
      <alignment horizontal="left"/>
    </xf>
    <xf numFmtId="0" fontId="0" fillId="2" borderId="0" xfId="0" applyFill="1" applyAlignment="1">
      <alignment horizontal="center"/>
    </xf>
    <xf numFmtId="0" fontId="8" fillId="4" borderId="18" xfId="0" applyFont="1" applyFill="1" applyBorder="1" applyAlignment="1">
      <alignment wrapText="1"/>
    </xf>
    <xf numFmtId="2" fontId="9" fillId="4" borderId="19" xfId="0" applyNumberFormat="1" applyFont="1" applyFill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wrapText="1"/>
    </xf>
    <xf numFmtId="0" fontId="0" fillId="0" borderId="4" xfId="1" applyFont="1" applyFill="1" applyBorder="1" applyAlignment="1">
      <alignment horizontal="left" vertical="center" wrapText="1"/>
    </xf>
    <xf numFmtId="0" fontId="0" fillId="0" borderId="0" xfId="0" applyFill="1"/>
    <xf numFmtId="0" fontId="4" fillId="0" borderId="4" xfId="1" applyFont="1" applyFill="1" applyBorder="1" applyAlignment="1">
      <alignment horizontal="left" vertical="center" wrapText="1"/>
    </xf>
    <xf numFmtId="0" fontId="0" fillId="0" borderId="3" xfId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wrapText="1"/>
    </xf>
    <xf numFmtId="0" fontId="0" fillId="0" borderId="0" xfId="0" applyFill="1" applyAlignment="1">
      <alignment horizontal="center"/>
    </xf>
    <xf numFmtId="0" fontId="0" fillId="0" borderId="45" xfId="1" applyFont="1" applyFill="1" applyBorder="1" applyAlignment="1">
      <alignment horizontal="left" vertical="center" wrapText="1"/>
    </xf>
    <xf numFmtId="0" fontId="0" fillId="0" borderId="18" xfId="1" applyFont="1" applyFill="1" applyBorder="1" applyAlignment="1">
      <alignment horizontal="left" vertical="center" wrapText="1"/>
    </xf>
    <xf numFmtId="0" fontId="0" fillId="2" borderId="45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wrapText="1"/>
    </xf>
    <xf numFmtId="0" fontId="0" fillId="0" borderId="55" xfId="0" applyFill="1" applyBorder="1"/>
    <xf numFmtId="0" fontId="6" fillId="0" borderId="7" xfId="0" applyFont="1" applyFill="1" applyBorder="1" applyAlignment="1">
      <alignment horizontal="left" vertical="center" wrapText="1"/>
    </xf>
    <xf numFmtId="0" fontId="0" fillId="0" borderId="56" xfId="0" applyFill="1" applyBorder="1"/>
    <xf numFmtId="0" fontId="6" fillId="0" borderId="39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2" fontId="0" fillId="0" borderId="0" xfId="0" applyNumberFormat="1" applyFont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3" borderId="7" xfId="0" applyNumberFormat="1" applyFont="1" applyFill="1" applyBorder="1" applyAlignment="1">
      <alignment horizontal="left" vertical="center" wrapText="1"/>
    </xf>
    <xf numFmtId="0" fontId="6" fillId="3" borderId="8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2" fontId="6" fillId="3" borderId="8" xfId="0" applyNumberFormat="1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left" wrapText="1"/>
    </xf>
    <xf numFmtId="0" fontId="6" fillId="3" borderId="22" xfId="0" applyFont="1" applyFill="1" applyBorder="1" applyAlignment="1">
      <alignment horizontal="left" vertical="center" wrapText="1"/>
    </xf>
    <xf numFmtId="4" fontId="6" fillId="0" borderId="14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wrapText="1"/>
    </xf>
    <xf numFmtId="49" fontId="6" fillId="0" borderId="0" xfId="0" applyNumberFormat="1" applyFont="1" applyFill="1" applyAlignment="1">
      <alignment wrapText="1"/>
    </xf>
    <xf numFmtId="2" fontId="6" fillId="7" borderId="9" xfId="0" applyNumberFormat="1" applyFont="1" applyFill="1" applyBorder="1" applyAlignment="1">
      <alignment horizontal="center" vertical="center"/>
    </xf>
    <xf numFmtId="49" fontId="6" fillId="9" borderId="26" xfId="1" applyNumberFormat="1" applyFont="1" applyFill="1" applyBorder="1" applyAlignment="1">
      <alignment horizontal="left" vertical="center" wrapText="1"/>
    </xf>
    <xf numFmtId="2" fontId="13" fillId="0" borderId="0" xfId="0" applyNumberFormat="1" applyFont="1" applyAlignment="1">
      <alignment horizontal="left"/>
    </xf>
    <xf numFmtId="0" fontId="14" fillId="3" borderId="18" xfId="0" applyFont="1" applyFill="1" applyBorder="1" applyAlignment="1">
      <alignment horizontal="left" vertical="center" wrapText="1"/>
    </xf>
    <xf numFmtId="2" fontId="6" fillId="3" borderId="9" xfId="0" applyNumberFormat="1" applyFont="1" applyFill="1" applyBorder="1" applyAlignment="1">
      <alignment horizontal="center" vertical="center"/>
    </xf>
    <xf numFmtId="2" fontId="6" fillId="3" borderId="19" xfId="0" applyNumberFormat="1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left" vertical="center" wrapText="1"/>
    </xf>
    <xf numFmtId="2" fontId="6" fillId="7" borderId="8" xfId="0" applyNumberFormat="1" applyFont="1" applyFill="1" applyBorder="1" applyAlignment="1">
      <alignment horizontal="center" vertical="center"/>
    </xf>
    <xf numFmtId="2" fontId="6" fillId="7" borderId="19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left" vertical="center" wrapText="1"/>
    </xf>
    <xf numFmtId="2" fontId="0" fillId="0" borderId="68" xfId="0" applyNumberFormat="1" applyBorder="1"/>
    <xf numFmtId="2" fontId="0" fillId="0" borderId="68" xfId="0" applyNumberFormat="1" applyBorder="1" applyAlignment="1">
      <alignment horizontal="center"/>
    </xf>
    <xf numFmtId="2" fontId="16" fillId="6" borderId="49" xfId="1" applyNumberFormat="1" applyFont="1" applyFill="1" applyBorder="1" applyAlignment="1">
      <alignment horizontal="center" vertical="center" wrapText="1"/>
    </xf>
    <xf numFmtId="2" fontId="16" fillId="6" borderId="66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0" fontId="15" fillId="12" borderId="18" xfId="0" applyFont="1" applyFill="1" applyBorder="1" applyAlignment="1">
      <alignment horizontal="left" vertical="center" wrapText="1"/>
    </xf>
    <xf numFmtId="2" fontId="17" fillId="12" borderId="8" xfId="0" applyNumberFormat="1" applyFont="1" applyFill="1" applyBorder="1" applyAlignment="1">
      <alignment horizontal="center" vertical="center"/>
    </xf>
    <xf numFmtId="2" fontId="17" fillId="12" borderId="9" xfId="0" applyNumberFormat="1" applyFont="1" applyFill="1" applyBorder="1" applyAlignment="1">
      <alignment horizontal="center" vertical="center"/>
    </xf>
    <xf numFmtId="2" fontId="17" fillId="12" borderId="60" xfId="0" applyNumberFormat="1" applyFont="1" applyFill="1" applyBorder="1" applyAlignment="1">
      <alignment horizontal="center" vertical="center"/>
    </xf>
    <xf numFmtId="2" fontId="17" fillId="12" borderId="34" xfId="0" applyNumberFormat="1" applyFont="1" applyFill="1" applyBorder="1" applyAlignment="1">
      <alignment horizontal="center" vertical="center"/>
    </xf>
    <xf numFmtId="2" fontId="17" fillId="12" borderId="19" xfId="0" applyNumberFormat="1" applyFont="1" applyFill="1" applyBorder="1" applyAlignment="1">
      <alignment horizontal="center" vertical="center"/>
    </xf>
    <xf numFmtId="2" fontId="17" fillId="4" borderId="8" xfId="0" applyNumberFormat="1" applyFont="1" applyFill="1" applyBorder="1" applyAlignment="1">
      <alignment horizontal="center" vertical="center"/>
    </xf>
    <xf numFmtId="2" fontId="17" fillId="4" borderId="9" xfId="0" applyNumberFormat="1" applyFont="1" applyFill="1" applyBorder="1" applyAlignment="1">
      <alignment horizontal="center" vertical="center"/>
    </xf>
    <xf numFmtId="2" fontId="17" fillId="4" borderId="60" xfId="0" applyNumberFormat="1" applyFont="1" applyFill="1" applyBorder="1" applyAlignment="1">
      <alignment horizontal="center" vertical="center"/>
    </xf>
    <xf numFmtId="2" fontId="17" fillId="4" borderId="34" xfId="0" applyNumberFormat="1" applyFont="1" applyFill="1" applyBorder="1" applyAlignment="1">
      <alignment horizontal="center" vertical="center"/>
    </xf>
    <xf numFmtId="2" fontId="17" fillId="4" borderId="19" xfId="0" applyNumberFormat="1" applyFont="1" applyFill="1" applyBorder="1" applyAlignment="1">
      <alignment horizontal="center" vertical="center"/>
    </xf>
    <xf numFmtId="0" fontId="0" fillId="0" borderId="68" xfId="0" applyBorder="1" applyAlignment="1">
      <alignment horizontal="left" wrapText="1"/>
    </xf>
    <xf numFmtId="2" fontId="11" fillId="0" borderId="0" xfId="0" applyNumberFormat="1" applyFont="1"/>
    <xf numFmtId="0" fontId="18" fillId="0" borderId="0" xfId="0" applyFont="1"/>
    <xf numFmtId="49" fontId="0" fillId="0" borderId="0" xfId="0" applyNumberFormat="1" applyFill="1" applyBorder="1" applyAlignment="1">
      <alignment wrapText="1"/>
    </xf>
    <xf numFmtId="0" fontId="0" fillId="0" borderId="0" xfId="0" applyFill="1" applyAlignment="1">
      <alignment vertical="center"/>
    </xf>
    <xf numFmtId="0" fontId="4" fillId="3" borderId="3" xfId="1" applyFont="1" applyFill="1" applyBorder="1" applyAlignment="1">
      <alignment horizontal="left" vertical="center" wrapText="1"/>
    </xf>
    <xf numFmtId="0" fontId="4" fillId="3" borderId="4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45" xfId="1" applyFont="1" applyFill="1" applyBorder="1" applyAlignment="1">
      <alignment horizontal="left" vertical="center" wrapText="1"/>
    </xf>
    <xf numFmtId="0" fontId="4" fillId="0" borderId="77" xfId="1" applyFont="1" applyFill="1" applyBorder="1" applyAlignment="1">
      <alignment horizontal="left" vertical="center" wrapText="1"/>
    </xf>
    <xf numFmtId="0" fontId="4" fillId="3" borderId="61" xfId="1" applyFont="1" applyFill="1" applyBorder="1" applyAlignment="1">
      <alignment horizontal="left" vertical="center" wrapText="1"/>
    </xf>
    <xf numFmtId="0" fontId="4" fillId="0" borderId="18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49" fontId="6" fillId="0" borderId="0" xfId="0" applyNumberFormat="1" applyFont="1" applyFill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6" xfId="1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horizontal="left" vertical="center" wrapText="1"/>
    </xf>
    <xf numFmtId="0" fontId="0" fillId="3" borderId="81" xfId="1" applyFont="1" applyFill="1" applyBorder="1" applyAlignment="1">
      <alignment horizontal="left" vertical="center" wrapText="1"/>
    </xf>
    <xf numFmtId="0" fontId="0" fillId="0" borderId="55" xfId="0" applyBorder="1"/>
    <xf numFmtId="0" fontId="0" fillId="10" borderId="38" xfId="1" applyFont="1" applyFill="1" applyBorder="1" applyAlignment="1">
      <alignment horizontal="left" vertical="center" wrapText="1"/>
    </xf>
    <xf numFmtId="0" fontId="0" fillId="7" borderId="81" xfId="1" applyFont="1" applyFill="1" applyBorder="1" applyAlignment="1">
      <alignment horizontal="left" vertical="center" wrapText="1"/>
    </xf>
    <xf numFmtId="0" fontId="0" fillId="9" borderId="81" xfId="1" applyFont="1" applyFill="1" applyBorder="1" applyAlignment="1">
      <alignment horizontal="left" vertical="center" wrapText="1"/>
    </xf>
    <xf numFmtId="0" fontId="0" fillId="13" borderId="38" xfId="1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" fontId="6" fillId="3" borderId="49" xfId="0" applyNumberFormat="1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>
      <alignment horizontal="left" vertical="center" wrapText="1"/>
    </xf>
    <xf numFmtId="0" fontId="4" fillId="0" borderId="43" xfId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11" borderId="61" xfId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2" fontId="2" fillId="6" borderId="49" xfId="1" applyNumberFormat="1" applyFont="1" applyFill="1" applyBorder="1" applyAlignment="1">
      <alignment horizontal="center" vertical="top" wrapText="1"/>
    </xf>
    <xf numFmtId="2" fontId="2" fillId="6" borderId="66" xfId="1" applyNumberFormat="1" applyFont="1" applyFill="1" applyBorder="1" applyAlignment="1">
      <alignment horizontal="center" vertical="top" wrapText="1"/>
    </xf>
    <xf numFmtId="4" fontId="0" fillId="0" borderId="15" xfId="0" applyNumberFormat="1" applyFont="1" applyFill="1" applyBorder="1" applyAlignment="1">
      <alignment horizontal="right" vertical="center"/>
    </xf>
    <xf numFmtId="164" fontId="0" fillId="0" borderId="15" xfId="0" applyNumberFormat="1" applyFont="1" applyFill="1" applyBorder="1" applyAlignment="1">
      <alignment horizontal="right" vertical="center"/>
    </xf>
    <xf numFmtId="164" fontId="0" fillId="0" borderId="80" xfId="1" applyNumberFormat="1" applyFont="1" applyFill="1" applyBorder="1" applyAlignment="1">
      <alignment horizontal="right" vertical="center"/>
    </xf>
    <xf numFmtId="164" fontId="0" fillId="0" borderId="15" xfId="1" applyNumberFormat="1" applyFont="1" applyFill="1" applyBorder="1" applyAlignment="1">
      <alignment horizontal="right" vertical="center"/>
    </xf>
    <xf numFmtId="4" fontId="0" fillId="3" borderId="23" xfId="0" applyNumberFormat="1" applyFont="1" applyFill="1" applyBorder="1" applyAlignment="1">
      <alignment horizontal="right" vertical="center"/>
    </xf>
    <xf numFmtId="164" fontId="0" fillId="3" borderId="23" xfId="0" applyNumberFormat="1" applyFont="1" applyFill="1" applyBorder="1" applyAlignment="1">
      <alignment horizontal="right" vertical="center"/>
    </xf>
    <xf numFmtId="164" fontId="0" fillId="3" borderId="0" xfId="0" applyNumberFormat="1" applyFont="1" applyFill="1" applyBorder="1" applyAlignment="1">
      <alignment horizontal="right" vertical="center"/>
    </xf>
    <xf numFmtId="164" fontId="0" fillId="3" borderId="27" xfId="1" applyNumberFormat="1" applyFont="1" applyFill="1" applyBorder="1" applyAlignment="1">
      <alignment horizontal="right" vertical="center"/>
    </xf>
    <xf numFmtId="164" fontId="0" fillId="3" borderId="23" xfId="1" applyNumberFormat="1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right" vertical="center"/>
    </xf>
    <xf numFmtId="4" fontId="0" fillId="0" borderId="25" xfId="1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25" xfId="1" applyNumberFormat="1" applyFont="1" applyFill="1" applyBorder="1" applyAlignment="1">
      <alignment horizontal="right" vertical="center"/>
    </xf>
    <xf numFmtId="164" fontId="0" fillId="0" borderId="1" xfId="1" applyNumberFormat="1" applyFont="1" applyFill="1" applyBorder="1" applyAlignment="1">
      <alignment horizontal="right" vertical="center"/>
    </xf>
    <xf numFmtId="4" fontId="0" fillId="3" borderId="1" xfId="0" applyNumberFormat="1" applyFont="1" applyFill="1" applyBorder="1" applyAlignment="1">
      <alignment horizontal="right" vertical="center"/>
    </xf>
    <xf numFmtId="164" fontId="0" fillId="3" borderId="1" xfId="0" applyNumberFormat="1" applyFont="1" applyFill="1" applyBorder="1" applyAlignment="1">
      <alignment horizontal="right" vertical="center"/>
    </xf>
    <xf numFmtId="164" fontId="0" fillId="3" borderId="25" xfId="1" applyNumberFormat="1" applyFont="1" applyFill="1" applyBorder="1" applyAlignment="1">
      <alignment horizontal="right" vertical="center"/>
    </xf>
    <xf numFmtId="164" fontId="0" fillId="3" borderId="1" xfId="1" applyNumberFormat="1" applyFont="1" applyFill="1" applyBorder="1" applyAlignment="1">
      <alignment horizontal="right" vertical="center"/>
    </xf>
    <xf numFmtId="164" fontId="0" fillId="0" borderId="79" xfId="1" applyNumberFormat="1" applyFont="1" applyFill="1" applyBorder="1" applyAlignment="1">
      <alignment horizontal="right" vertical="center"/>
    </xf>
    <xf numFmtId="4" fontId="0" fillId="0" borderId="9" xfId="0" applyNumberFormat="1" applyFont="1" applyFill="1" applyBorder="1" applyAlignment="1">
      <alignment horizontal="right" vertical="center"/>
    </xf>
    <xf numFmtId="164" fontId="0" fillId="0" borderId="9" xfId="0" applyNumberFormat="1" applyFont="1" applyFill="1" applyBorder="1" applyAlignment="1">
      <alignment horizontal="right" vertical="center"/>
    </xf>
    <xf numFmtId="164" fontId="0" fillId="0" borderId="46" xfId="1" applyNumberFormat="1" applyFont="1" applyFill="1" applyBorder="1" applyAlignment="1">
      <alignment horizontal="right" vertical="center"/>
    </xf>
    <xf numFmtId="4" fontId="0" fillId="0" borderId="23" xfId="0" applyNumberFormat="1" applyFont="1" applyFill="1" applyBorder="1" applyAlignment="1">
      <alignment horizontal="right" vertical="center"/>
    </xf>
    <xf numFmtId="164" fontId="0" fillId="0" borderId="23" xfId="0" applyNumberFormat="1" applyFont="1" applyFill="1" applyBorder="1" applyAlignment="1">
      <alignment horizontal="right" vertical="center"/>
    </xf>
    <xf numFmtId="164" fontId="0" fillId="3" borderId="32" xfId="1" applyNumberFormat="1" applyFont="1" applyFill="1" applyBorder="1" applyAlignment="1">
      <alignment horizontal="right" vertical="center"/>
    </xf>
    <xf numFmtId="164" fontId="0" fillId="0" borderId="32" xfId="1" applyNumberFormat="1" applyFont="1" applyFill="1" applyBorder="1" applyAlignment="1">
      <alignment horizontal="right" vertical="center"/>
    </xf>
    <xf numFmtId="4" fontId="0" fillId="0" borderId="1" xfId="1" applyNumberFormat="1" applyFont="1" applyFill="1" applyBorder="1" applyAlignment="1">
      <alignment horizontal="right" vertical="center"/>
    </xf>
    <xf numFmtId="164" fontId="0" fillId="5" borderId="25" xfId="1" applyNumberFormat="1" applyFont="1" applyFill="1" applyBorder="1" applyAlignment="1">
      <alignment horizontal="right" vertical="center"/>
    </xf>
    <xf numFmtId="4" fontId="0" fillId="3" borderId="1" xfId="1" applyNumberFormat="1" applyFont="1" applyFill="1" applyBorder="1" applyAlignment="1">
      <alignment horizontal="right" vertical="center"/>
    </xf>
    <xf numFmtId="4" fontId="0" fillId="0" borderId="30" xfId="1" applyNumberFormat="1" applyFont="1" applyFill="1" applyBorder="1" applyAlignment="1">
      <alignment horizontal="right" vertical="center"/>
    </xf>
    <xf numFmtId="164" fontId="0" fillId="0" borderId="30" xfId="1" applyNumberFormat="1" applyFont="1" applyFill="1" applyBorder="1" applyAlignment="1">
      <alignment horizontal="right" vertical="center"/>
    </xf>
    <xf numFmtId="164" fontId="0" fillId="0" borderId="57" xfId="0" applyNumberFormat="1" applyFont="1" applyFill="1" applyBorder="1" applyAlignment="1">
      <alignment horizontal="right" vertical="center"/>
    </xf>
    <xf numFmtId="4" fontId="0" fillId="0" borderId="23" xfId="1" applyNumberFormat="1" applyFont="1" applyFill="1" applyBorder="1" applyAlignment="1">
      <alignment horizontal="right" vertical="center"/>
    </xf>
    <xf numFmtId="164" fontId="0" fillId="0" borderId="23" xfId="1" applyNumberFormat="1" applyFont="1" applyFill="1" applyBorder="1" applyAlignment="1">
      <alignment horizontal="right" vertical="center"/>
    </xf>
    <xf numFmtId="164" fontId="0" fillId="0" borderId="55" xfId="1" applyNumberFormat="1" applyFont="1" applyFill="1" applyBorder="1" applyAlignment="1">
      <alignment horizontal="right" vertical="center"/>
    </xf>
    <xf numFmtId="164" fontId="0" fillId="3" borderId="32" xfId="0" applyNumberFormat="1" applyFont="1" applyFill="1" applyBorder="1" applyAlignment="1">
      <alignment horizontal="right" vertical="center"/>
    </xf>
    <xf numFmtId="164" fontId="0" fillId="0" borderId="32" xfId="0" applyNumberFormat="1" applyFont="1" applyFill="1" applyBorder="1" applyAlignment="1">
      <alignment horizontal="right" vertical="center"/>
    </xf>
    <xf numFmtId="164" fontId="0" fillId="0" borderId="40" xfId="1" applyNumberFormat="1" applyFont="1" applyFill="1" applyBorder="1" applyAlignment="1">
      <alignment horizontal="right" vertical="center"/>
    </xf>
    <xf numFmtId="4" fontId="0" fillId="3" borderId="9" xfId="1" applyNumberFormat="1" applyFont="1" applyFill="1" applyBorder="1" applyAlignment="1">
      <alignment horizontal="right" vertical="center"/>
    </xf>
    <xf numFmtId="164" fontId="0" fillId="3" borderId="9" xfId="1" applyNumberFormat="1" applyFont="1" applyFill="1" applyBorder="1" applyAlignment="1">
      <alignment horizontal="right" vertical="center"/>
    </xf>
    <xf numFmtId="164" fontId="0" fillId="3" borderId="46" xfId="1" applyNumberFormat="1" applyFont="1" applyFill="1" applyBorder="1" applyAlignment="1">
      <alignment horizontal="right" vertical="center"/>
    </xf>
    <xf numFmtId="4" fontId="0" fillId="0" borderId="15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 vertical="center"/>
    </xf>
    <xf numFmtId="4" fontId="0" fillId="3" borderId="23" xfId="1" applyNumberFormat="1" applyFont="1" applyFill="1" applyBorder="1" applyAlignment="1">
      <alignment horizontal="right" vertical="center"/>
    </xf>
    <xf numFmtId="4" fontId="0" fillId="0" borderId="40" xfId="1" applyNumberFormat="1" applyFont="1" applyFill="1" applyBorder="1" applyAlignment="1">
      <alignment horizontal="right" vertical="center"/>
    </xf>
    <xf numFmtId="4" fontId="0" fillId="0" borderId="6" xfId="1" applyNumberFormat="1" applyFont="1" applyFill="1" applyBorder="1" applyAlignment="1">
      <alignment horizontal="right" vertical="center"/>
    </xf>
    <xf numFmtId="164" fontId="0" fillId="0" borderId="6" xfId="1" applyNumberFormat="1" applyFont="1" applyFill="1" applyBorder="1" applyAlignment="1">
      <alignment horizontal="right" vertical="center"/>
    </xf>
    <xf numFmtId="4" fontId="0" fillId="3" borderId="30" xfId="1" applyNumberFormat="1" applyFont="1" applyFill="1" applyBorder="1" applyAlignment="1">
      <alignment horizontal="right" vertical="center"/>
    </xf>
    <xf numFmtId="164" fontId="0" fillId="3" borderId="30" xfId="1" applyNumberFormat="1" applyFont="1" applyFill="1" applyBorder="1" applyAlignment="1">
      <alignment horizontal="right" vertical="center"/>
    </xf>
    <xf numFmtId="4" fontId="0" fillId="3" borderId="5" xfId="0" applyNumberFormat="1" applyFont="1" applyFill="1" applyBorder="1" applyAlignment="1">
      <alignment horizontal="right" vertical="center"/>
    </xf>
    <xf numFmtId="4" fontId="0" fillId="3" borderId="82" xfId="0" applyNumberFormat="1" applyFont="1" applyFill="1" applyBorder="1" applyAlignment="1">
      <alignment horizontal="right" vertical="center"/>
    </xf>
    <xf numFmtId="164" fontId="0" fillId="3" borderId="5" xfId="0" applyNumberFormat="1" applyFont="1" applyFill="1" applyBorder="1" applyAlignment="1">
      <alignment horizontal="right" vertical="center" wrapText="1"/>
    </xf>
    <xf numFmtId="164" fontId="0" fillId="3" borderId="6" xfId="1" applyNumberFormat="1" applyFont="1" applyFill="1" applyBorder="1" applyAlignment="1">
      <alignment horizontal="right" vertical="center"/>
    </xf>
    <xf numFmtId="164" fontId="0" fillId="3" borderId="5" xfId="0" applyNumberFormat="1" applyFont="1" applyFill="1" applyBorder="1" applyAlignment="1">
      <alignment horizontal="right" vertical="center"/>
    </xf>
    <xf numFmtId="164" fontId="0" fillId="3" borderId="82" xfId="0" applyNumberFormat="1" applyFont="1" applyFill="1" applyBorder="1" applyAlignment="1">
      <alignment horizontal="right" vertical="center"/>
    </xf>
    <xf numFmtId="164" fontId="7" fillId="3" borderId="5" xfId="0" applyNumberFormat="1" applyFont="1" applyFill="1" applyBorder="1" applyAlignment="1">
      <alignment horizontal="right" vertical="center"/>
    </xf>
    <xf numFmtId="4" fontId="0" fillId="0" borderId="66" xfId="0" applyNumberFormat="1" applyFont="1" applyFill="1" applyBorder="1" applyAlignment="1">
      <alignment horizontal="right" vertical="center"/>
    </xf>
    <xf numFmtId="164" fontId="0" fillId="0" borderId="66" xfId="0" applyNumberFormat="1" applyFont="1" applyFill="1" applyBorder="1" applyAlignment="1">
      <alignment horizontal="right" vertical="center"/>
    </xf>
    <xf numFmtId="164" fontId="7" fillId="0" borderId="49" xfId="0" applyNumberFormat="1" applyFont="1" applyFill="1" applyBorder="1" applyAlignment="1">
      <alignment horizontal="right" vertical="center"/>
    </xf>
    <xf numFmtId="4" fontId="0" fillId="3" borderId="0" xfId="0" applyNumberFormat="1" applyFont="1" applyFill="1" applyBorder="1" applyAlignment="1">
      <alignment horizontal="right" vertical="center"/>
    </xf>
    <xf numFmtId="164" fontId="0" fillId="3" borderId="53" xfId="0" applyNumberFormat="1" applyFont="1" applyFill="1" applyBorder="1" applyAlignment="1">
      <alignment horizontal="right" vertical="center"/>
    </xf>
    <xf numFmtId="4" fontId="0" fillId="0" borderId="28" xfId="0" applyNumberFormat="1" applyFont="1" applyFill="1" applyBorder="1" applyAlignment="1">
      <alignment horizontal="right" vertical="center"/>
    </xf>
    <xf numFmtId="164" fontId="0" fillId="0" borderId="28" xfId="0" applyNumberFormat="1" applyFont="1" applyFill="1" applyBorder="1" applyAlignment="1">
      <alignment horizontal="right" vertical="center"/>
    </xf>
    <xf numFmtId="4" fontId="0" fillId="3" borderId="9" xfId="0" applyNumberFormat="1" applyFont="1" applyFill="1" applyBorder="1" applyAlignment="1">
      <alignment horizontal="right" vertical="center"/>
    </xf>
    <xf numFmtId="164" fontId="0" fillId="3" borderId="9" xfId="0" applyNumberFormat="1" applyFont="1" applyFill="1" applyBorder="1" applyAlignment="1">
      <alignment horizontal="right" vertical="center"/>
    </xf>
    <xf numFmtId="4" fontId="0" fillId="2" borderId="23" xfId="0" applyNumberFormat="1" applyFont="1" applyFill="1" applyBorder="1" applyAlignment="1">
      <alignment horizontal="right" vertical="center"/>
    </xf>
    <xf numFmtId="164" fontId="0" fillId="2" borderId="23" xfId="0" applyNumberFormat="1" applyFont="1" applyFill="1" applyBorder="1" applyAlignment="1">
      <alignment horizontal="right" vertical="center"/>
    </xf>
    <xf numFmtId="4" fontId="9" fillId="4" borderId="8" xfId="0" applyNumberFormat="1" applyFont="1" applyFill="1" applyBorder="1" applyAlignment="1">
      <alignment horizontal="right" vertical="center"/>
    </xf>
    <xf numFmtId="4" fontId="9" fillId="4" borderId="9" xfId="0" applyNumberFormat="1" applyFont="1" applyFill="1" applyBorder="1" applyAlignment="1">
      <alignment horizontal="right" vertical="center"/>
    </xf>
    <xf numFmtId="164" fontId="9" fillId="4" borderId="8" xfId="0" applyNumberFormat="1" applyFont="1" applyFill="1" applyBorder="1" applyAlignment="1">
      <alignment horizontal="right" vertical="center"/>
    </xf>
    <xf numFmtId="164" fontId="9" fillId="4" borderId="9" xfId="0" applyNumberFormat="1" applyFont="1" applyFill="1" applyBorder="1" applyAlignment="1">
      <alignment horizontal="right" vertical="center"/>
    </xf>
    <xf numFmtId="164" fontId="6" fillId="9" borderId="1" xfId="1" applyNumberFormat="1" applyFont="1" applyFill="1" applyBorder="1" applyAlignment="1">
      <alignment horizontal="right" vertical="center" wrapText="1"/>
    </xf>
    <xf numFmtId="164" fontId="6" fillId="0" borderId="9" xfId="0" applyNumberFormat="1" applyFont="1" applyFill="1" applyBorder="1" applyAlignment="1">
      <alignment horizontal="right" vertical="center"/>
    </xf>
    <xf numFmtId="164" fontId="6" fillId="3" borderId="23" xfId="0" applyNumberFormat="1" applyFont="1" applyFill="1" applyBorder="1" applyAlignment="1">
      <alignment horizontal="right" vertical="center"/>
    </xf>
    <xf numFmtId="164" fontId="6" fillId="0" borderId="1" xfId="0" applyNumberFormat="1" applyFont="1" applyFill="1" applyBorder="1" applyAlignment="1">
      <alignment horizontal="right" vertical="center"/>
    </xf>
    <xf numFmtId="164" fontId="0" fillId="3" borderId="10" xfId="0" applyNumberFormat="1" applyFont="1" applyFill="1" applyBorder="1" applyAlignment="1">
      <alignment horizontal="right" vertical="center"/>
    </xf>
    <xf numFmtId="164" fontId="6" fillId="3" borderId="10" xfId="0" applyNumberFormat="1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right" vertical="center"/>
    </xf>
    <xf numFmtId="164" fontId="0" fillId="8" borderId="70" xfId="0" applyNumberFormat="1" applyFont="1" applyFill="1" applyBorder="1" applyAlignment="1">
      <alignment horizontal="right" vertical="center"/>
    </xf>
    <xf numFmtId="164" fontId="6" fillId="8" borderId="70" xfId="0" applyNumberFormat="1" applyFont="1" applyFill="1" applyBorder="1" applyAlignment="1">
      <alignment horizontal="right" vertical="center"/>
    </xf>
    <xf numFmtId="164" fontId="0" fillId="10" borderId="70" xfId="0" applyNumberFormat="1" applyFont="1" applyFill="1" applyBorder="1" applyAlignment="1">
      <alignment horizontal="right" vertical="center"/>
    </xf>
    <xf numFmtId="164" fontId="6" fillId="10" borderId="70" xfId="0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164" fontId="9" fillId="4" borderId="14" xfId="0" applyNumberFormat="1" applyFont="1" applyFill="1" applyBorder="1" applyAlignment="1">
      <alignment horizontal="right" vertical="center"/>
    </xf>
    <xf numFmtId="164" fontId="9" fillId="4" borderId="17" xfId="0" applyNumberFormat="1" applyFont="1" applyFill="1" applyBorder="1" applyAlignment="1">
      <alignment horizontal="right" vertical="center"/>
    </xf>
    <xf numFmtId="2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Fill="1"/>
    <xf numFmtId="4" fontId="0" fillId="0" borderId="14" xfId="0" applyNumberFormat="1" applyFont="1" applyFill="1" applyBorder="1" applyAlignment="1">
      <alignment horizontal="right" vertical="center"/>
    </xf>
    <xf numFmtId="164" fontId="0" fillId="0" borderId="14" xfId="0" applyNumberFormat="1" applyFont="1" applyFill="1" applyBorder="1" applyAlignment="1">
      <alignment horizontal="right" vertical="center"/>
    </xf>
    <xf numFmtId="164" fontId="0" fillId="0" borderId="14" xfId="1" applyNumberFormat="1" applyFont="1" applyFill="1" applyBorder="1" applyAlignment="1">
      <alignment horizontal="right" vertical="center"/>
    </xf>
    <xf numFmtId="4" fontId="0" fillId="3" borderId="22" xfId="0" applyNumberFormat="1" applyFont="1" applyFill="1" applyBorder="1" applyAlignment="1">
      <alignment horizontal="right" vertical="center"/>
    </xf>
    <xf numFmtId="164" fontId="0" fillId="3" borderId="22" xfId="0" applyNumberFormat="1" applyFont="1" applyFill="1" applyBorder="1" applyAlignment="1">
      <alignment horizontal="right" vertical="center"/>
    </xf>
    <xf numFmtId="164" fontId="0" fillId="3" borderId="22" xfId="1" applyNumberFormat="1" applyFont="1" applyFill="1" applyBorder="1" applyAlignment="1">
      <alignment horizontal="right" vertical="center"/>
    </xf>
    <xf numFmtId="4" fontId="0" fillId="0" borderId="7" xfId="0" applyNumberFormat="1" applyFont="1" applyFill="1" applyBorder="1" applyAlignment="1">
      <alignment horizontal="right" vertical="center"/>
    </xf>
    <xf numFmtId="164" fontId="0" fillId="0" borderId="7" xfId="0" applyNumberFormat="1" applyFont="1" applyFill="1" applyBorder="1" applyAlignment="1">
      <alignment horizontal="right" vertical="center"/>
    </xf>
    <xf numFmtId="164" fontId="0" fillId="0" borderId="7" xfId="1" applyNumberFormat="1" applyFont="1" applyFill="1" applyBorder="1" applyAlignment="1">
      <alignment horizontal="right" vertical="center"/>
    </xf>
    <xf numFmtId="4" fontId="0" fillId="3" borderId="7" xfId="0" applyNumberFormat="1" applyFont="1" applyFill="1" applyBorder="1" applyAlignment="1">
      <alignment horizontal="right" vertical="center"/>
    </xf>
    <xf numFmtId="164" fontId="0" fillId="3" borderId="7" xfId="0" applyNumberFormat="1" applyFont="1" applyFill="1" applyBorder="1" applyAlignment="1">
      <alignment horizontal="right" vertical="center"/>
    </xf>
    <xf numFmtId="164" fontId="0" fillId="3" borderId="7" xfId="1" applyNumberFormat="1" applyFont="1" applyFill="1" applyBorder="1" applyAlignment="1">
      <alignment horizontal="right" vertical="center"/>
    </xf>
    <xf numFmtId="4" fontId="0" fillId="0" borderId="8" xfId="0" applyNumberFormat="1" applyFont="1" applyFill="1" applyBorder="1" applyAlignment="1">
      <alignment horizontal="right" vertical="center"/>
    </xf>
    <xf numFmtId="164" fontId="0" fillId="0" borderId="8" xfId="0" applyNumberFormat="1" applyFont="1" applyFill="1" applyBorder="1" applyAlignment="1">
      <alignment horizontal="right" vertical="center"/>
    </xf>
    <xf numFmtId="164" fontId="0" fillId="0" borderId="8" xfId="1" applyNumberFormat="1" applyFont="1" applyFill="1" applyBorder="1" applyAlignment="1">
      <alignment horizontal="right" vertical="center"/>
    </xf>
    <xf numFmtId="4" fontId="0" fillId="0" borderId="22" xfId="0" applyNumberFormat="1" applyFont="1" applyFill="1" applyBorder="1" applyAlignment="1">
      <alignment horizontal="right" vertical="center"/>
    </xf>
    <xf numFmtId="164" fontId="0" fillId="0" borderId="22" xfId="0" applyNumberFormat="1" applyFont="1" applyFill="1" applyBorder="1" applyAlignment="1">
      <alignment horizontal="right" vertical="center"/>
    </xf>
    <xf numFmtId="164" fontId="0" fillId="0" borderId="22" xfId="1" applyNumberFormat="1" applyFont="1" applyFill="1" applyBorder="1" applyAlignment="1">
      <alignment horizontal="right" vertical="center"/>
    </xf>
    <xf numFmtId="164" fontId="0" fillId="3" borderId="31" xfId="1" applyNumberFormat="1" applyFont="1" applyFill="1" applyBorder="1" applyAlignment="1">
      <alignment horizontal="right" vertical="center"/>
    </xf>
    <xf numFmtId="164" fontId="0" fillId="0" borderId="31" xfId="1" applyNumberFormat="1" applyFont="1" applyFill="1" applyBorder="1" applyAlignment="1">
      <alignment horizontal="right" vertical="center"/>
    </xf>
    <xf numFmtId="164" fontId="0" fillId="3" borderId="31" xfId="0" applyNumberFormat="1" applyFont="1" applyFill="1" applyBorder="1" applyAlignment="1">
      <alignment horizontal="right" vertical="center"/>
    </xf>
    <xf numFmtId="4" fontId="0" fillId="0" borderId="49" xfId="0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/>
    </xf>
    <xf numFmtId="164" fontId="0" fillId="0" borderId="49" xfId="1" applyNumberFormat="1" applyFont="1" applyFill="1" applyBorder="1" applyAlignment="1">
      <alignment horizontal="right" vertical="center"/>
    </xf>
    <xf numFmtId="4" fontId="7" fillId="0" borderId="22" xfId="0" applyNumberFormat="1" applyFont="1" applyFill="1" applyBorder="1" applyAlignment="1">
      <alignment horizontal="right" vertical="center"/>
    </xf>
    <xf numFmtId="164" fontId="7" fillId="0" borderId="22" xfId="0" applyNumberFormat="1" applyFont="1" applyFill="1" applyBorder="1" applyAlignment="1">
      <alignment horizontal="right" vertical="center"/>
    </xf>
    <xf numFmtId="4" fontId="7" fillId="3" borderId="7" xfId="0" applyNumberFormat="1" applyFont="1" applyFill="1" applyBorder="1" applyAlignment="1">
      <alignment horizontal="right" vertical="center"/>
    </xf>
    <xf numFmtId="164" fontId="7" fillId="3" borderId="7" xfId="0" applyNumberFormat="1" applyFont="1" applyFill="1" applyBorder="1" applyAlignment="1">
      <alignment horizontal="right" vertical="center"/>
    </xf>
    <xf numFmtId="4" fontId="7" fillId="0" borderId="7" xfId="0" applyNumberFormat="1" applyFont="1" applyFill="1" applyBorder="1" applyAlignment="1">
      <alignment horizontal="right" vertical="center"/>
    </xf>
    <xf numFmtId="164" fontId="7" fillId="0" borderId="7" xfId="0" applyNumberFormat="1" applyFont="1" applyFill="1" applyBorder="1" applyAlignment="1">
      <alignment horizontal="right" vertical="center"/>
    </xf>
    <xf numFmtId="4" fontId="7" fillId="3" borderId="8" xfId="0" applyNumberFormat="1" applyFont="1" applyFill="1" applyBorder="1" applyAlignment="1">
      <alignment horizontal="right" vertical="center"/>
    </xf>
    <xf numFmtId="164" fontId="0" fillId="3" borderId="8" xfId="0" applyNumberFormat="1" applyFont="1" applyFill="1" applyBorder="1" applyAlignment="1">
      <alignment horizontal="right" vertical="center"/>
    </xf>
    <xf numFmtId="164" fontId="7" fillId="3" borderId="8" xfId="0" applyNumberFormat="1" applyFont="1" applyFill="1" applyBorder="1" applyAlignment="1">
      <alignment horizontal="right" vertical="center"/>
    </xf>
    <xf numFmtId="164" fontId="0" fillId="3" borderId="8" xfId="1" applyNumberFormat="1" applyFont="1" applyFill="1" applyBorder="1" applyAlignment="1">
      <alignment horizontal="right" vertical="center"/>
    </xf>
    <xf numFmtId="4" fontId="7" fillId="0" borderId="14" xfId="0" applyNumberFormat="1" applyFont="1" applyFill="1" applyBorder="1" applyAlignment="1">
      <alignment horizontal="right" vertical="center"/>
    </xf>
    <xf numFmtId="164" fontId="7" fillId="0" borderId="14" xfId="0" applyNumberFormat="1" applyFont="1" applyFill="1" applyBorder="1" applyAlignment="1">
      <alignment horizontal="right" vertical="center"/>
    </xf>
    <xf numFmtId="4" fontId="7" fillId="3" borderId="22" xfId="0" applyNumberFormat="1" applyFont="1" applyFill="1" applyBorder="1" applyAlignment="1">
      <alignment horizontal="right" vertical="center"/>
    </xf>
    <xf numFmtId="164" fontId="7" fillId="3" borderId="22" xfId="0" applyNumberFormat="1" applyFont="1" applyFill="1" applyBorder="1" applyAlignment="1">
      <alignment horizontal="right" vertical="center"/>
    </xf>
    <xf numFmtId="4" fontId="7" fillId="0" borderId="39" xfId="0" applyNumberFormat="1" applyFont="1" applyFill="1" applyBorder="1" applyAlignment="1">
      <alignment horizontal="right" vertical="center"/>
    </xf>
    <xf numFmtId="164" fontId="0" fillId="0" borderId="39" xfId="0" applyNumberFormat="1" applyFont="1" applyFill="1" applyBorder="1" applyAlignment="1">
      <alignment horizontal="right" vertical="center"/>
    </xf>
    <xf numFmtId="164" fontId="7" fillId="0" borderId="39" xfId="0" applyNumberFormat="1" applyFont="1" applyFill="1" applyBorder="1" applyAlignment="1">
      <alignment horizontal="right" vertical="center"/>
    </xf>
    <xf numFmtId="164" fontId="0" fillId="0" borderId="39" xfId="1" applyNumberFormat="1" applyFont="1" applyFill="1" applyBorder="1" applyAlignment="1">
      <alignment horizontal="right" vertical="center"/>
    </xf>
    <xf numFmtId="4" fontId="7" fillId="0" borderId="5" xfId="0" applyNumberFormat="1" applyFont="1" applyFill="1" applyBorder="1" applyAlignment="1">
      <alignment horizontal="right" vertical="center"/>
    </xf>
    <xf numFmtId="164" fontId="0" fillId="0" borderId="5" xfId="0" applyNumberFormat="1" applyFont="1" applyFill="1" applyBorder="1" applyAlignment="1">
      <alignment horizontal="right" vertical="center"/>
    </xf>
    <xf numFmtId="164" fontId="7" fillId="0" borderId="5" xfId="0" applyNumberFormat="1" applyFont="1" applyFill="1" applyBorder="1" applyAlignment="1">
      <alignment horizontal="right" vertical="center"/>
    </xf>
    <xf numFmtId="164" fontId="0" fillId="0" borderId="5" xfId="1" applyNumberFormat="1" applyFont="1" applyFill="1" applyBorder="1" applyAlignment="1">
      <alignment horizontal="right" vertical="center"/>
    </xf>
    <xf numFmtId="4" fontId="7" fillId="3" borderId="49" xfId="0" applyNumberFormat="1" applyFont="1" applyFill="1" applyBorder="1" applyAlignment="1">
      <alignment horizontal="right" vertical="center"/>
    </xf>
    <xf numFmtId="164" fontId="0" fillId="3" borderId="49" xfId="0" applyNumberFormat="1" applyFont="1" applyFill="1" applyBorder="1" applyAlignment="1">
      <alignment horizontal="right" vertical="center"/>
    </xf>
    <xf numFmtId="164" fontId="7" fillId="3" borderId="49" xfId="0" applyNumberFormat="1" applyFont="1" applyFill="1" applyBorder="1" applyAlignment="1">
      <alignment horizontal="right" vertical="center"/>
    </xf>
    <xf numFmtId="164" fontId="0" fillId="3" borderId="49" xfId="1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 wrapText="1"/>
    </xf>
    <xf numFmtId="164" fontId="7" fillId="3" borderId="22" xfId="0" applyNumberFormat="1" applyFont="1" applyFill="1" applyBorder="1" applyAlignment="1">
      <alignment horizontal="right" vertical="center" wrapText="1"/>
    </xf>
    <xf numFmtId="164" fontId="0" fillId="0" borderId="7" xfId="0" applyNumberFormat="1" applyFont="1" applyFill="1" applyBorder="1" applyAlignment="1">
      <alignment horizontal="right" vertical="center" wrapText="1"/>
    </xf>
    <xf numFmtId="4" fontId="0" fillId="3" borderId="8" xfId="0" applyNumberFormat="1" applyFont="1" applyFill="1" applyBorder="1" applyAlignment="1">
      <alignment horizontal="right" vertical="center"/>
    </xf>
    <xf numFmtId="164" fontId="0" fillId="3" borderId="8" xfId="0" applyNumberFormat="1" applyFont="1" applyFill="1" applyBorder="1" applyAlignment="1">
      <alignment horizontal="right" vertical="center" wrapText="1"/>
    </xf>
    <xf numFmtId="4" fontId="0" fillId="2" borderId="22" xfId="0" applyNumberFormat="1" applyFont="1" applyFill="1" applyBorder="1" applyAlignment="1">
      <alignment horizontal="right" vertical="center"/>
    </xf>
    <xf numFmtId="164" fontId="0" fillId="2" borderId="22" xfId="0" applyNumberFormat="1" applyFont="1" applyFill="1" applyBorder="1" applyAlignment="1">
      <alignment horizontal="right" vertical="center" wrapText="1"/>
    </xf>
    <xf numFmtId="164" fontId="0" fillId="2" borderId="22" xfId="0" applyNumberFormat="1" applyFont="1" applyFill="1" applyBorder="1" applyAlignment="1">
      <alignment horizontal="right" vertical="center"/>
    </xf>
    <xf numFmtId="4" fontId="0" fillId="3" borderId="7" xfId="0" applyNumberFormat="1" applyFont="1" applyFill="1" applyBorder="1" applyAlignment="1">
      <alignment horizontal="right" vertical="center" wrapText="1"/>
    </xf>
    <xf numFmtId="164" fontId="0" fillId="3" borderId="7" xfId="0" applyNumberFormat="1" applyFont="1" applyFill="1" applyBorder="1" applyAlignment="1">
      <alignment horizontal="right" vertical="center" wrapText="1"/>
    </xf>
    <xf numFmtId="164" fontId="0" fillId="3" borderId="22" xfId="0" applyNumberFormat="1" applyFont="1" applyFill="1" applyBorder="1" applyAlignment="1">
      <alignment horizontal="right" vertical="center" wrapText="1"/>
    </xf>
    <xf numFmtId="164" fontId="0" fillId="3" borderId="33" xfId="0" applyNumberFormat="1" applyFont="1" applyFill="1" applyBorder="1" applyAlignment="1">
      <alignment horizontal="right" vertical="center"/>
    </xf>
    <xf numFmtId="164" fontId="0" fillId="9" borderId="1" xfId="1" applyNumberFormat="1" applyFont="1" applyFill="1" applyBorder="1" applyAlignment="1">
      <alignment horizontal="right" vertical="center" wrapText="1"/>
    </xf>
    <xf numFmtId="164" fontId="0" fillId="9" borderId="5" xfId="0" applyNumberFormat="1" applyFont="1" applyFill="1" applyBorder="1" applyAlignment="1">
      <alignment horizontal="right" vertical="center"/>
    </xf>
    <xf numFmtId="164" fontId="0" fillId="3" borderId="36" xfId="0" applyNumberFormat="1" applyFont="1" applyFill="1" applyBorder="1" applyAlignment="1">
      <alignment horizontal="right" vertical="center"/>
    </xf>
    <xf numFmtId="164" fontId="0" fillId="8" borderId="73" xfId="0" applyNumberFormat="1" applyFont="1" applyFill="1" applyBorder="1" applyAlignment="1">
      <alignment horizontal="right" vertical="center"/>
    </xf>
    <xf numFmtId="164" fontId="0" fillId="10" borderId="73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4" fontId="11" fillId="3" borderId="1" xfId="1" applyNumberFormat="1" applyFont="1" applyFill="1" applyBorder="1" applyAlignment="1">
      <alignment horizontal="right" vertical="center"/>
    </xf>
    <xf numFmtId="4" fontId="11" fillId="0" borderId="1" xfId="0" applyNumberFormat="1" applyFont="1" applyFill="1" applyBorder="1" applyAlignment="1">
      <alignment horizontal="right" vertical="center"/>
    </xf>
    <xf numFmtId="0" fontId="0" fillId="0" borderId="8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5" fontId="0" fillId="3" borderId="64" xfId="1" applyNumberFormat="1" applyFont="1" applyFill="1" applyBorder="1" applyAlignment="1">
      <alignment horizontal="right" vertical="center"/>
    </xf>
    <xf numFmtId="165" fontId="0" fillId="0" borderId="19" xfId="1" applyNumberFormat="1" applyFont="1" applyFill="1" applyBorder="1" applyAlignment="1">
      <alignment horizontal="right" vertical="center"/>
    </xf>
    <xf numFmtId="165" fontId="0" fillId="3" borderId="51" xfId="1" applyNumberFormat="1" applyFont="1" applyFill="1" applyBorder="1" applyAlignment="1">
      <alignment horizontal="right" vertical="center"/>
    </xf>
    <xf numFmtId="165" fontId="0" fillId="0" borderId="29" xfId="1" applyNumberFormat="1" applyFont="1" applyFill="1" applyBorder="1" applyAlignment="1">
      <alignment horizontal="right" vertical="center"/>
    </xf>
    <xf numFmtId="165" fontId="0" fillId="3" borderId="46" xfId="1" applyNumberFormat="1" applyFont="1" applyFill="1" applyBorder="1" applyAlignment="1">
      <alignment horizontal="right" vertical="center"/>
    </xf>
    <xf numFmtId="165" fontId="0" fillId="0" borderId="51" xfId="1" applyNumberFormat="1" applyFont="1" applyFill="1" applyBorder="1" applyAlignment="1">
      <alignment horizontal="right" vertical="center"/>
    </xf>
    <xf numFmtId="165" fontId="0" fillId="3" borderId="25" xfId="1" applyNumberFormat="1" applyFont="1" applyFill="1" applyBorder="1" applyAlignment="1">
      <alignment horizontal="right" vertical="center"/>
    </xf>
    <xf numFmtId="165" fontId="0" fillId="0" borderId="25" xfId="1" applyNumberFormat="1" applyFont="1" applyFill="1" applyBorder="1" applyAlignment="1">
      <alignment horizontal="right" vertical="center"/>
    </xf>
    <xf numFmtId="165" fontId="0" fillId="3" borderId="27" xfId="1" applyNumberFormat="1" applyFont="1" applyFill="1" applyBorder="1" applyAlignment="1">
      <alignment horizontal="right" vertical="center"/>
    </xf>
    <xf numFmtId="165" fontId="9" fillId="4" borderId="19" xfId="0" applyNumberFormat="1" applyFont="1" applyFill="1" applyBorder="1" applyAlignment="1">
      <alignment horizontal="right" vertical="center"/>
    </xf>
    <xf numFmtId="165" fontId="0" fillId="3" borderId="83" xfId="1" applyNumberFormat="1" applyFont="1" applyFill="1" applyBorder="1" applyAlignment="1">
      <alignment horizontal="right" vertical="center"/>
    </xf>
    <xf numFmtId="165" fontId="0" fillId="0" borderId="67" xfId="1" applyNumberFormat="1" applyFont="1" applyFill="1" applyBorder="1" applyAlignment="1">
      <alignment horizontal="right" vertical="center"/>
    </xf>
    <xf numFmtId="165" fontId="0" fillId="3" borderId="52" xfId="1" applyNumberFormat="1" applyFont="1" applyFill="1" applyBorder="1" applyAlignment="1">
      <alignment horizontal="right" vertical="center"/>
    </xf>
    <xf numFmtId="165" fontId="0" fillId="0" borderId="2" xfId="1" applyNumberFormat="1" applyFont="1" applyFill="1" applyBorder="1" applyAlignment="1">
      <alignment horizontal="right" vertical="center"/>
    </xf>
    <xf numFmtId="165" fontId="0" fillId="3" borderId="47" xfId="1" applyNumberFormat="1" applyFont="1" applyFill="1" applyBorder="1" applyAlignment="1">
      <alignment horizontal="right" vertical="center"/>
    </xf>
    <xf numFmtId="165" fontId="0" fillId="2" borderId="44" xfId="1" applyNumberFormat="1" applyFont="1" applyFill="1" applyBorder="1" applyAlignment="1">
      <alignment horizontal="right" vertical="center"/>
    </xf>
    <xf numFmtId="165" fontId="0" fillId="3" borderId="35" xfId="1" applyNumberFormat="1" applyFont="1" applyFill="1" applyBorder="1" applyAlignment="1">
      <alignment horizontal="right" vertical="center"/>
    </xf>
    <xf numFmtId="165" fontId="0" fillId="0" borderId="35" xfId="1" applyNumberFormat="1" applyFont="1" applyFill="1" applyBorder="1" applyAlignment="1">
      <alignment horizontal="right" vertical="center"/>
    </xf>
    <xf numFmtId="165" fontId="0" fillId="3" borderId="44" xfId="1" applyNumberFormat="1" applyFont="1" applyFill="1" applyBorder="1" applyAlignment="1">
      <alignment horizontal="right" vertical="center"/>
    </xf>
    <xf numFmtId="0" fontId="0" fillId="8" borderId="26" xfId="1" applyFont="1" applyFill="1" applyBorder="1" applyAlignment="1">
      <alignment horizontal="left" vertical="center" wrapText="1"/>
    </xf>
    <xf numFmtId="0" fontId="0" fillId="8" borderId="61" xfId="1" applyFont="1" applyFill="1" applyBorder="1" applyAlignment="1">
      <alignment horizontal="left" vertical="center" wrapText="1"/>
    </xf>
    <xf numFmtId="0" fontId="0" fillId="8" borderId="16" xfId="1" applyFont="1" applyFill="1" applyBorder="1" applyAlignment="1">
      <alignment horizontal="left" vertical="center" wrapText="1"/>
    </xf>
    <xf numFmtId="0" fontId="0" fillId="10" borderId="81" xfId="1" applyFont="1" applyFill="1" applyBorder="1" applyAlignment="1">
      <alignment horizontal="left" vertical="center" wrapText="1"/>
    </xf>
    <xf numFmtId="0" fontId="0" fillId="0" borderId="61" xfId="1" applyFont="1" applyFill="1" applyBorder="1" applyAlignment="1">
      <alignment horizontal="left" vertical="center" wrapText="1"/>
    </xf>
    <xf numFmtId="0" fontId="4" fillId="11" borderId="38" xfId="1" applyFont="1" applyFill="1" applyBorder="1" applyAlignment="1">
      <alignment horizontal="left" vertical="center" wrapText="1"/>
    </xf>
    <xf numFmtId="0" fontId="0" fillId="11" borderId="77" xfId="1" applyFont="1" applyFill="1" applyBorder="1" applyAlignment="1">
      <alignment horizontal="left" vertical="center" wrapText="1"/>
    </xf>
    <xf numFmtId="165" fontId="0" fillId="9" borderId="83" xfId="1" applyNumberFormat="1" applyFont="1" applyFill="1" applyBorder="1" applyAlignment="1">
      <alignment horizontal="right" vertical="center"/>
    </xf>
    <xf numFmtId="165" fontId="0" fillId="0" borderId="60" xfId="1" applyNumberFormat="1" applyFont="1" applyFill="1" applyBorder="1" applyAlignment="1">
      <alignment horizontal="right" vertical="center"/>
    </xf>
    <xf numFmtId="165" fontId="0" fillId="0" borderId="46" xfId="1" applyNumberFormat="1" applyFont="1" applyFill="1" applyBorder="1" applyAlignment="1">
      <alignment horizontal="right" vertical="center"/>
    </xf>
    <xf numFmtId="165" fontId="0" fillId="8" borderId="80" xfId="1" applyNumberFormat="1" applyFont="1" applyFill="1" applyBorder="1" applyAlignment="1">
      <alignment horizontal="right" vertical="center"/>
    </xf>
    <xf numFmtId="165" fontId="0" fillId="10" borderId="63" xfId="1" applyNumberFormat="1" applyFont="1" applyFill="1" applyBorder="1" applyAlignment="1">
      <alignment horizontal="right" vertical="center"/>
    </xf>
    <xf numFmtId="165" fontId="0" fillId="0" borderId="62" xfId="1" applyNumberFormat="1" applyFont="1" applyFill="1" applyBorder="1" applyAlignment="1">
      <alignment horizontal="right" vertical="center"/>
    </xf>
    <xf numFmtId="165" fontId="0" fillId="10" borderId="21" xfId="1" applyNumberFormat="1" applyFont="1" applyFill="1" applyBorder="1" applyAlignment="1">
      <alignment horizontal="right" vertical="center"/>
    </xf>
    <xf numFmtId="165" fontId="0" fillId="0" borderId="27" xfId="1" applyNumberFormat="1" applyFont="1" applyFill="1" applyBorder="1" applyAlignment="1">
      <alignment horizontal="right" vertical="center"/>
    </xf>
    <xf numFmtId="165" fontId="0" fillId="11" borderId="79" xfId="1" applyNumberFormat="1" applyFont="1" applyFill="1" applyBorder="1" applyAlignment="1">
      <alignment horizontal="right" vertical="center"/>
    </xf>
    <xf numFmtId="165" fontId="0" fillId="11" borderId="21" xfId="1" applyNumberFormat="1" applyFont="1" applyFill="1" applyBorder="1" applyAlignment="1">
      <alignment horizontal="right" vertical="center"/>
    </xf>
    <xf numFmtId="165" fontId="0" fillId="3" borderId="24" xfId="1" applyNumberFormat="1" applyFont="1" applyFill="1" applyBorder="1" applyAlignment="1">
      <alignment horizontal="right" vertical="center"/>
    </xf>
    <xf numFmtId="165" fontId="9" fillId="4" borderId="17" xfId="0" applyNumberFormat="1" applyFont="1" applyFill="1" applyBorder="1" applyAlignment="1">
      <alignment horizontal="right" vertical="center"/>
    </xf>
    <xf numFmtId="10" fontId="0" fillId="9" borderId="83" xfId="1" applyNumberFormat="1" applyFont="1" applyFill="1" applyBorder="1" applyAlignment="1">
      <alignment horizontal="right" vertical="center"/>
    </xf>
    <xf numFmtId="10" fontId="0" fillId="0" borderId="60" xfId="1" applyNumberFormat="1" applyFont="1" applyFill="1" applyBorder="1" applyAlignment="1">
      <alignment horizontal="right" vertical="center"/>
    </xf>
    <xf numFmtId="10" fontId="0" fillId="3" borderId="44" xfId="1" applyNumberFormat="1" applyFont="1" applyFill="1" applyBorder="1" applyAlignment="1">
      <alignment horizontal="right" vertical="center"/>
    </xf>
    <xf numFmtId="10" fontId="0" fillId="0" borderId="35" xfId="1" applyNumberFormat="1" applyFont="1" applyFill="1" applyBorder="1" applyAlignment="1">
      <alignment horizontal="right" vertical="center"/>
    </xf>
    <xf numFmtId="10" fontId="0" fillId="3" borderId="35" xfId="1" applyNumberFormat="1" applyFont="1" applyFill="1" applyBorder="1" applyAlignment="1">
      <alignment horizontal="right" vertical="center"/>
    </xf>
    <xf numFmtId="10" fontId="0" fillId="0" borderId="47" xfId="1" applyNumberFormat="1" applyFont="1" applyFill="1" applyBorder="1" applyAlignment="1">
      <alignment horizontal="right" vertical="center"/>
    </xf>
    <xf numFmtId="10" fontId="0" fillId="8" borderId="13" xfId="1" applyNumberFormat="1" applyFont="1" applyFill="1" applyBorder="1" applyAlignment="1">
      <alignment horizontal="right" vertical="center"/>
    </xf>
    <xf numFmtId="10" fontId="0" fillId="10" borderId="64" xfId="1" applyNumberFormat="1" applyFont="1" applyFill="1" applyBorder="1" applyAlignment="1">
      <alignment horizontal="right" vertical="center"/>
    </xf>
    <xf numFmtId="10" fontId="0" fillId="0" borderId="29" xfId="1" applyNumberFormat="1" applyFont="1" applyFill="1" applyBorder="1" applyAlignment="1">
      <alignment horizontal="right" vertical="center"/>
    </xf>
    <xf numFmtId="10" fontId="0" fillId="10" borderId="50" xfId="1" applyNumberFormat="1" applyFont="1" applyFill="1" applyBorder="1" applyAlignment="1">
      <alignment horizontal="right" vertical="center"/>
    </xf>
    <xf numFmtId="10" fontId="0" fillId="0" borderId="44" xfId="1" applyNumberFormat="1" applyFont="1" applyFill="1" applyBorder="1" applyAlignment="1">
      <alignment horizontal="right" vertical="center"/>
    </xf>
    <xf numFmtId="10" fontId="0" fillId="11" borderId="78" xfId="1" applyNumberFormat="1" applyFont="1" applyFill="1" applyBorder="1" applyAlignment="1">
      <alignment horizontal="right" vertical="center"/>
    </xf>
    <xf numFmtId="10" fontId="0" fillId="11" borderId="50" xfId="1" applyNumberFormat="1" applyFont="1" applyFill="1" applyBorder="1" applyAlignment="1">
      <alignment horizontal="right" vertical="center"/>
    </xf>
    <xf numFmtId="10" fontId="0" fillId="3" borderId="69" xfId="1" applyNumberFormat="1" applyFont="1" applyFill="1" applyBorder="1" applyAlignment="1">
      <alignment horizontal="right" vertical="center"/>
    </xf>
    <xf numFmtId="165" fontId="0" fillId="8" borderId="29" xfId="1" applyNumberFormat="1" applyFont="1" applyFill="1" applyBorder="1" applyAlignment="1">
      <alignment horizontal="right" vertical="center"/>
    </xf>
    <xf numFmtId="165" fontId="6" fillId="7" borderId="83" xfId="1" applyNumberFormat="1" applyFont="1" applyFill="1" applyBorder="1" applyAlignment="1">
      <alignment horizontal="right" vertical="center"/>
    </xf>
    <xf numFmtId="165" fontId="0" fillId="7" borderId="58" xfId="1" applyNumberFormat="1" applyFont="1" applyFill="1" applyBorder="1" applyAlignment="1">
      <alignment horizontal="right" vertical="center"/>
    </xf>
    <xf numFmtId="165" fontId="0" fillId="11" borderId="2" xfId="1" applyNumberFormat="1" applyFont="1" applyFill="1" applyBorder="1" applyAlignment="1">
      <alignment horizontal="right" vertical="center"/>
    </xf>
    <xf numFmtId="165" fontId="0" fillId="9" borderId="63" xfId="1" applyNumberFormat="1" applyFont="1" applyFill="1" applyBorder="1" applyAlignment="1">
      <alignment horizontal="right" vertical="center"/>
    </xf>
    <xf numFmtId="165" fontId="0" fillId="13" borderId="60" xfId="1" applyNumberFormat="1" applyFont="1" applyFill="1" applyBorder="1" applyAlignment="1">
      <alignment horizontal="right" vertical="center"/>
    </xf>
    <xf numFmtId="165" fontId="0" fillId="8" borderId="62" xfId="1" applyNumberFormat="1" applyFont="1" applyFill="1" applyBorder="1" applyAlignment="1">
      <alignment horizontal="right" vertical="center"/>
    </xf>
    <xf numFmtId="165" fontId="0" fillId="10" borderId="50" xfId="1" applyNumberFormat="1" applyFont="1" applyFill="1" applyBorder="1" applyAlignment="1">
      <alignment horizontal="right" vertical="center"/>
    </xf>
    <xf numFmtId="165" fontId="0" fillId="7" borderId="83" xfId="1" applyNumberFormat="1" applyFont="1" applyFill="1" applyBorder="1" applyAlignment="1">
      <alignment horizontal="right" vertical="center"/>
    </xf>
    <xf numFmtId="165" fontId="0" fillId="0" borderId="58" xfId="1" applyNumberFormat="1" applyFont="1" applyFill="1" applyBorder="1" applyAlignment="1">
      <alignment horizontal="right" vertical="center"/>
    </xf>
    <xf numFmtId="165" fontId="0" fillId="9" borderId="64" xfId="1" applyNumberFormat="1" applyFont="1" applyFill="1" applyBorder="1" applyAlignment="1">
      <alignment horizontal="right" vertical="center"/>
    </xf>
    <xf numFmtId="165" fontId="0" fillId="0" borderId="44" xfId="1" applyNumberFormat="1" applyFont="1" applyFill="1" applyBorder="1" applyAlignment="1">
      <alignment horizontal="right" vertical="center"/>
    </xf>
    <xf numFmtId="165" fontId="0" fillId="0" borderId="55" xfId="1" applyNumberFormat="1" applyFont="1" applyFill="1" applyBorder="1" applyAlignment="1">
      <alignment horizontal="right" vertical="center"/>
    </xf>
    <xf numFmtId="0" fontId="4" fillId="0" borderId="61" xfId="1" applyFont="1" applyFill="1" applyBorder="1" applyAlignment="1">
      <alignment horizontal="left" vertical="center" wrapText="1"/>
    </xf>
    <xf numFmtId="0" fontId="4" fillId="11" borderId="43" xfId="1" applyFont="1" applyFill="1" applyBorder="1" applyAlignment="1">
      <alignment horizontal="left" vertical="center" wrapText="1"/>
    </xf>
    <xf numFmtId="165" fontId="0" fillId="11" borderId="54" xfId="1" applyNumberFormat="1" applyFont="1" applyFill="1" applyBorder="1" applyAlignment="1">
      <alignment horizontal="right" vertical="center"/>
    </xf>
    <xf numFmtId="0" fontId="4" fillId="11" borderId="26" xfId="1" applyFont="1" applyFill="1" applyBorder="1" applyAlignment="1">
      <alignment horizontal="left" vertical="center" wrapText="1"/>
    </xf>
    <xf numFmtId="165" fontId="0" fillId="11" borderId="41" xfId="1" applyNumberFormat="1" applyFont="1" applyFill="1" applyBorder="1" applyAlignment="1">
      <alignment horizontal="right" vertical="center"/>
    </xf>
    <xf numFmtId="165" fontId="0" fillId="11" borderId="42" xfId="1" applyNumberFormat="1" applyFont="1" applyFill="1" applyBorder="1" applyAlignment="1">
      <alignment horizontal="right" vertical="center"/>
    </xf>
    <xf numFmtId="0" fontId="0" fillId="0" borderId="43" xfId="1" applyFont="1" applyFill="1" applyBorder="1" applyAlignment="1">
      <alignment horizontal="left" vertical="center" wrapText="1"/>
    </xf>
    <xf numFmtId="165" fontId="0" fillId="0" borderId="74" xfId="1" applyNumberFormat="1" applyFont="1" applyFill="1" applyBorder="1" applyAlignment="1">
      <alignment horizontal="right" vertical="center"/>
    </xf>
    <xf numFmtId="165" fontId="0" fillId="8" borderId="42" xfId="1" applyNumberFormat="1" applyFont="1" applyFill="1" applyBorder="1" applyAlignment="1">
      <alignment horizontal="right" vertical="center"/>
    </xf>
    <xf numFmtId="165" fontId="0" fillId="8" borderId="41" xfId="1" applyNumberFormat="1" applyFont="1" applyFill="1" applyBorder="1" applyAlignment="1">
      <alignment horizontal="right" vertical="center"/>
    </xf>
    <xf numFmtId="0" fontId="0" fillId="8" borderId="37" xfId="1" applyFont="1" applyFill="1" applyBorder="1" applyAlignment="1">
      <alignment horizontal="left" vertical="center" wrapText="1"/>
    </xf>
    <xf numFmtId="165" fontId="0" fillId="8" borderId="83" xfId="1" applyNumberFormat="1" applyFont="1" applyFill="1" applyBorder="1" applyAlignment="1">
      <alignment horizontal="right" vertical="center"/>
    </xf>
    <xf numFmtId="165" fontId="0" fillId="8" borderId="63" xfId="1" applyNumberFormat="1" applyFont="1" applyFill="1" applyBorder="1" applyAlignment="1">
      <alignment horizontal="right" vertical="center"/>
    </xf>
    <xf numFmtId="165" fontId="0" fillId="8" borderId="64" xfId="1" applyNumberFormat="1" applyFont="1" applyFill="1" applyBorder="1" applyAlignment="1">
      <alignment horizontal="right" vertical="center"/>
    </xf>
    <xf numFmtId="0" fontId="0" fillId="7" borderId="85" xfId="1" applyFont="1" applyFill="1" applyBorder="1" applyAlignment="1">
      <alignment horizontal="left" vertical="center" wrapText="1"/>
    </xf>
    <xf numFmtId="165" fontId="6" fillId="7" borderId="58" xfId="1" applyNumberFormat="1" applyFont="1" applyFill="1" applyBorder="1" applyAlignment="1">
      <alignment horizontal="right" vertical="center"/>
    </xf>
    <xf numFmtId="165" fontId="6" fillId="7" borderId="55" xfId="1" applyNumberFormat="1" applyFont="1" applyFill="1" applyBorder="1" applyAlignment="1">
      <alignment horizontal="right" vertical="center"/>
    </xf>
    <xf numFmtId="0" fontId="6" fillId="7" borderId="8" xfId="0" applyFont="1" applyFill="1" applyBorder="1" applyAlignment="1">
      <alignment horizontal="left" vertical="center" wrapText="1"/>
    </xf>
    <xf numFmtId="165" fontId="0" fillId="7" borderId="50" xfId="1" applyNumberFormat="1" applyFont="1" applyFill="1" applyBorder="1" applyAlignment="1">
      <alignment horizontal="right" vertical="center"/>
    </xf>
    <xf numFmtId="165" fontId="0" fillId="7" borderId="20" xfId="1" applyNumberFormat="1" applyFont="1" applyFill="1" applyBorder="1" applyAlignment="1">
      <alignment horizontal="right" vertical="center"/>
    </xf>
    <xf numFmtId="0" fontId="6" fillId="0" borderId="22" xfId="0" applyFont="1" applyFill="1" applyBorder="1" applyAlignment="1">
      <alignment horizontal="left" vertical="center" wrapText="1"/>
    </xf>
    <xf numFmtId="164" fontId="0" fillId="0" borderId="36" xfId="0" applyNumberFormat="1" applyFont="1" applyFill="1" applyBorder="1" applyAlignment="1">
      <alignment horizontal="right" vertical="center"/>
    </xf>
    <xf numFmtId="164" fontId="0" fillId="0" borderId="10" xfId="0" applyNumberFormat="1" applyFont="1" applyFill="1" applyBorder="1" applyAlignment="1">
      <alignment horizontal="right" vertical="center"/>
    </xf>
    <xf numFmtId="164" fontId="6" fillId="0" borderId="10" xfId="0" applyNumberFormat="1" applyFont="1" applyFill="1" applyBorder="1" applyAlignment="1">
      <alignment horizontal="right" vertical="center"/>
    </xf>
    <xf numFmtId="2" fontId="6" fillId="3" borderId="34" xfId="0" applyNumberFormat="1" applyFont="1" applyFill="1" applyBorder="1" applyAlignment="1">
      <alignment horizontal="center" vertical="center"/>
    </xf>
    <xf numFmtId="2" fontId="6" fillId="7" borderId="34" xfId="0" applyNumberFormat="1" applyFont="1" applyFill="1" applyBorder="1" applyAlignment="1">
      <alignment horizontal="center" vertical="center"/>
    </xf>
    <xf numFmtId="2" fontId="6" fillId="3" borderId="14" xfId="0" applyNumberFormat="1" applyFont="1" applyFill="1" applyBorder="1" applyAlignment="1">
      <alignment horizontal="center" vertical="center"/>
    </xf>
    <xf numFmtId="2" fontId="6" fillId="3" borderId="15" xfId="0" applyNumberFormat="1" applyFont="1" applyFill="1" applyBorder="1" applyAlignment="1">
      <alignment horizontal="center" vertical="center"/>
    </xf>
    <xf numFmtId="2" fontId="6" fillId="3" borderId="72" xfId="0" applyNumberFormat="1" applyFont="1" applyFill="1" applyBorder="1" applyAlignment="1">
      <alignment horizontal="center" vertical="center"/>
    </xf>
    <xf numFmtId="2" fontId="6" fillId="7" borderId="60" xfId="0" applyNumberFormat="1" applyFont="1" applyFill="1" applyBorder="1" applyAlignment="1">
      <alignment horizontal="center" vertical="center"/>
    </xf>
    <xf numFmtId="2" fontId="6" fillId="3" borderId="60" xfId="0" applyNumberFormat="1" applyFont="1" applyFill="1" applyBorder="1" applyAlignment="1">
      <alignment horizontal="center" vertical="center"/>
    </xf>
    <xf numFmtId="2" fontId="16" fillId="6" borderId="73" xfId="1" applyNumberFormat="1" applyFont="1" applyFill="1" applyBorder="1" applyAlignment="1">
      <alignment horizontal="center" vertical="center" wrapText="1"/>
    </xf>
    <xf numFmtId="2" fontId="16" fillId="6" borderId="89" xfId="1" applyNumberFormat="1" applyFont="1" applyFill="1" applyBorder="1" applyAlignment="1">
      <alignment horizontal="center" vertical="center" wrapText="1"/>
    </xf>
    <xf numFmtId="2" fontId="16" fillId="6" borderId="71" xfId="1" applyNumberFormat="1" applyFont="1" applyFill="1" applyBorder="1" applyAlignment="1">
      <alignment horizontal="center" vertical="center" wrapText="1"/>
    </xf>
    <xf numFmtId="2" fontId="2" fillId="6" borderId="73" xfId="1" applyNumberFormat="1" applyFont="1" applyFill="1" applyBorder="1" applyAlignment="1">
      <alignment horizontal="center" vertical="center" wrapText="1"/>
    </xf>
    <xf numFmtId="2" fontId="2" fillId="6" borderId="89" xfId="1" applyNumberFormat="1" applyFont="1" applyFill="1" applyBorder="1" applyAlignment="1">
      <alignment horizontal="center" vertical="center" wrapText="1"/>
    </xf>
    <xf numFmtId="2" fontId="2" fillId="6" borderId="71" xfId="1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left"/>
    </xf>
    <xf numFmtId="9" fontId="0" fillId="0" borderId="80" xfId="1" applyNumberFormat="1" applyFont="1" applyFill="1" applyBorder="1" applyAlignment="1">
      <alignment horizontal="right" vertical="center"/>
    </xf>
    <xf numFmtId="9" fontId="0" fillId="3" borderId="51" xfId="1" applyNumberFormat="1" applyFont="1" applyFill="1" applyBorder="1" applyAlignment="1">
      <alignment horizontal="right" vertical="center"/>
    </xf>
    <xf numFmtId="9" fontId="0" fillId="0" borderId="25" xfId="1" applyNumberFormat="1" applyFont="1" applyFill="1" applyBorder="1" applyAlignment="1">
      <alignment horizontal="right" vertical="center"/>
    </xf>
    <xf numFmtId="9" fontId="0" fillId="3" borderId="25" xfId="1" applyNumberFormat="1" applyFont="1" applyFill="1" applyBorder="1" applyAlignment="1">
      <alignment horizontal="right" vertical="center"/>
    </xf>
    <xf numFmtId="9" fontId="0" fillId="0" borderId="79" xfId="1" applyNumberFormat="1" applyFont="1" applyFill="1" applyBorder="1" applyAlignment="1">
      <alignment horizontal="right" vertical="center"/>
    </xf>
    <xf numFmtId="9" fontId="0" fillId="3" borderId="27" xfId="1" applyNumberFormat="1" applyFont="1" applyFill="1" applyBorder="1" applyAlignment="1">
      <alignment horizontal="right" vertical="center"/>
    </xf>
    <xf numFmtId="9" fontId="0" fillId="0" borderId="46" xfId="1" applyNumberFormat="1" applyFont="1" applyFill="1" applyBorder="1" applyAlignment="1">
      <alignment horizontal="right" vertical="center"/>
    </xf>
    <xf numFmtId="9" fontId="0" fillId="0" borderId="27" xfId="1" applyNumberFormat="1" applyFont="1" applyFill="1" applyBorder="1" applyAlignment="1">
      <alignment horizontal="right" vertical="center"/>
    </xf>
    <xf numFmtId="9" fontId="0" fillId="5" borderId="25" xfId="1" applyNumberFormat="1" applyFont="1" applyFill="1" applyBorder="1" applyAlignment="1">
      <alignment horizontal="right" vertical="center"/>
    </xf>
    <xf numFmtId="9" fontId="0" fillId="3" borderId="62" xfId="1" applyNumberFormat="1" applyFont="1" applyFill="1" applyBorder="1" applyAlignment="1">
      <alignment horizontal="right" vertical="center"/>
    </xf>
    <xf numFmtId="9" fontId="0" fillId="0" borderId="48" xfId="1" applyNumberFormat="1" applyFont="1" applyFill="1" applyBorder="1" applyAlignment="1">
      <alignment horizontal="right" vertical="center"/>
    </xf>
    <xf numFmtId="9" fontId="0" fillId="0" borderId="74" xfId="1" applyNumberFormat="1" applyFont="1" applyFill="1" applyBorder="1" applyAlignment="1">
      <alignment horizontal="right" vertical="center"/>
    </xf>
    <xf numFmtId="9" fontId="0" fillId="3" borderId="46" xfId="1" applyNumberFormat="1" applyFont="1" applyFill="1" applyBorder="1" applyAlignment="1">
      <alignment horizontal="right" vertical="center"/>
    </xf>
    <xf numFmtId="9" fontId="0" fillId="0" borderId="12" xfId="1" applyNumberFormat="1" applyFont="1" applyFill="1" applyBorder="1" applyAlignment="1">
      <alignment horizontal="right" vertical="center"/>
    </xf>
    <xf numFmtId="9" fontId="0" fillId="3" borderId="55" xfId="1" applyNumberFormat="1" applyFont="1" applyFill="1" applyBorder="1" applyAlignment="1">
      <alignment horizontal="right" vertical="center"/>
    </xf>
    <xf numFmtId="9" fontId="0" fillId="0" borderId="56" xfId="1" applyNumberFormat="1" applyFont="1" applyFill="1" applyBorder="1" applyAlignment="1">
      <alignment horizontal="right" vertical="center"/>
    </xf>
    <xf numFmtId="9" fontId="0" fillId="3" borderId="56" xfId="1" applyNumberFormat="1" applyFont="1" applyFill="1" applyBorder="1" applyAlignment="1">
      <alignment horizontal="right" vertical="center"/>
    </xf>
    <xf numFmtId="9" fontId="0" fillId="0" borderId="0" xfId="1" applyNumberFormat="1" applyFont="1" applyFill="1" applyBorder="1" applyAlignment="1">
      <alignment horizontal="right" vertical="center"/>
    </xf>
    <xf numFmtId="9" fontId="0" fillId="3" borderId="20" xfId="1" applyNumberFormat="1" applyFont="1" applyFill="1" applyBorder="1" applyAlignment="1">
      <alignment horizontal="right" vertical="center"/>
    </xf>
    <xf numFmtId="9" fontId="0" fillId="0" borderId="68" xfId="1" applyNumberFormat="1" applyFont="1" applyFill="1" applyBorder="1" applyAlignment="1">
      <alignment horizontal="right" vertical="center"/>
    </xf>
    <xf numFmtId="9" fontId="0" fillId="3" borderId="76" xfId="1" applyNumberFormat="1" applyFont="1" applyFill="1" applyBorder="1" applyAlignment="1">
      <alignment horizontal="right" vertical="center"/>
    </xf>
    <xf numFmtId="2" fontId="2" fillId="6" borderId="67" xfId="1" applyNumberFormat="1" applyFont="1" applyFill="1" applyBorder="1" applyAlignment="1">
      <alignment horizontal="center" vertical="top" wrapText="1"/>
    </xf>
    <xf numFmtId="2" fontId="2" fillId="6" borderId="70" xfId="1" applyNumberFormat="1" applyFont="1" applyFill="1" applyBorder="1" applyAlignment="1">
      <alignment horizontal="center" vertical="center" wrapText="1"/>
    </xf>
    <xf numFmtId="9" fontId="0" fillId="0" borderId="60" xfId="1" applyNumberFormat="1" applyFont="1" applyFill="1" applyBorder="1" applyAlignment="1">
      <alignment horizontal="right" vertical="center"/>
    </xf>
    <xf numFmtId="9" fontId="0" fillId="0" borderId="90" xfId="1" applyNumberFormat="1" applyFont="1" applyFill="1" applyBorder="1" applyAlignment="1">
      <alignment horizontal="right" vertical="center"/>
    </xf>
    <xf numFmtId="164" fontId="0" fillId="8" borderId="14" xfId="0" applyNumberFormat="1" applyFont="1" applyFill="1" applyBorder="1" applyAlignment="1">
      <alignment horizontal="right" vertical="center"/>
    </xf>
    <xf numFmtId="164" fontId="0" fillId="8" borderId="15" xfId="0" applyNumberFormat="1" applyFont="1" applyFill="1" applyBorder="1" applyAlignment="1">
      <alignment horizontal="right" vertical="center"/>
    </xf>
    <xf numFmtId="164" fontId="0" fillId="10" borderId="5" xfId="0" applyNumberFormat="1" applyFont="1" applyFill="1" applyBorder="1" applyAlignment="1">
      <alignment horizontal="right" vertical="center"/>
    </xf>
    <xf numFmtId="164" fontId="0" fillId="10" borderId="6" xfId="0" applyNumberFormat="1" applyFont="1" applyFill="1" applyBorder="1" applyAlignment="1">
      <alignment horizontal="right" vertical="center"/>
    </xf>
    <xf numFmtId="164" fontId="0" fillId="10" borderId="8" xfId="0" applyNumberFormat="1" applyFont="1" applyFill="1" applyBorder="1" applyAlignment="1">
      <alignment horizontal="right" vertical="center"/>
    </xf>
    <xf numFmtId="164" fontId="0" fillId="10" borderId="9" xfId="0" applyNumberFormat="1" applyFont="1" applyFill="1" applyBorder="1" applyAlignment="1">
      <alignment horizontal="right" vertical="center"/>
    </xf>
    <xf numFmtId="164" fontId="0" fillId="11" borderId="7" xfId="0" applyNumberFormat="1" applyFont="1" applyFill="1" applyBorder="1" applyAlignment="1">
      <alignment horizontal="right" vertical="center"/>
    </xf>
    <xf numFmtId="164" fontId="0" fillId="11" borderId="1" xfId="0" applyNumberFormat="1" applyFont="1" applyFill="1" applyBorder="1" applyAlignment="1">
      <alignment horizontal="right" vertical="center"/>
    </xf>
    <xf numFmtId="164" fontId="0" fillId="11" borderId="8" xfId="0" applyNumberFormat="1" applyFont="1" applyFill="1" applyBorder="1" applyAlignment="1">
      <alignment horizontal="right" vertical="center"/>
    </xf>
    <xf numFmtId="164" fontId="0" fillId="11" borderId="9" xfId="0" applyNumberFormat="1" applyFont="1" applyFill="1" applyBorder="1" applyAlignment="1">
      <alignment horizontal="right" vertical="center"/>
    </xf>
    <xf numFmtId="3" fontId="0" fillId="0" borderId="57" xfId="0" applyNumberFormat="1" applyFont="1" applyFill="1" applyBorder="1" applyAlignment="1">
      <alignment horizontal="right" vertical="center"/>
    </xf>
    <xf numFmtId="3" fontId="0" fillId="3" borderId="33" xfId="0" applyNumberFormat="1" applyFont="1" applyFill="1" applyBorder="1" applyAlignment="1">
      <alignment horizontal="right" vertical="center"/>
    </xf>
    <xf numFmtId="3" fontId="0" fillId="3" borderId="23" xfId="0" applyNumberFormat="1" applyFont="1" applyFill="1" applyBorder="1" applyAlignment="1">
      <alignment horizontal="right" vertical="center"/>
    </xf>
    <xf numFmtId="3" fontId="0" fillId="0" borderId="32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3" borderId="32" xfId="0" applyNumberFormat="1" applyFont="1" applyFill="1" applyBorder="1" applyAlignment="1">
      <alignment horizontal="right" vertical="center"/>
    </xf>
    <xf numFmtId="3" fontId="0" fillId="3" borderId="1" xfId="0" applyNumberFormat="1" applyFont="1" applyFill="1" applyBorder="1" applyAlignment="1">
      <alignment horizontal="right" vertical="center"/>
    </xf>
    <xf numFmtId="3" fontId="0" fillId="3" borderId="9" xfId="0" applyNumberFormat="1" applyFont="1" applyFill="1" applyBorder="1" applyAlignment="1">
      <alignment horizontal="right" vertical="center"/>
    </xf>
    <xf numFmtId="3" fontId="0" fillId="3" borderId="0" xfId="0" applyNumberFormat="1" applyFont="1" applyFill="1" applyBorder="1" applyAlignment="1">
      <alignment horizontal="right" vertical="center"/>
    </xf>
    <xf numFmtId="164" fontId="0" fillId="9" borderId="84" xfId="0" applyNumberFormat="1" applyFont="1" applyFill="1" applyBorder="1" applyAlignment="1">
      <alignment horizontal="right" vertical="center"/>
    </xf>
    <xf numFmtId="164" fontId="0" fillId="0" borderId="9" xfId="1" applyNumberFormat="1" applyFont="1" applyFill="1" applyBorder="1" applyAlignment="1">
      <alignment horizontal="right" vertical="center"/>
    </xf>
    <xf numFmtId="164" fontId="6" fillId="0" borderId="9" xfId="1" applyNumberFormat="1" applyFont="1" applyFill="1" applyBorder="1" applyAlignment="1">
      <alignment horizontal="right" vertical="center"/>
    </xf>
    <xf numFmtId="164" fontId="0" fillId="3" borderId="86" xfId="0" applyNumberFormat="1" applyFont="1" applyFill="1" applyBorder="1" applyAlignment="1">
      <alignment horizontal="right" vertical="center"/>
    </xf>
    <xf numFmtId="164" fontId="0" fillId="0" borderId="34" xfId="0" applyNumberFormat="1" applyFont="1" applyFill="1" applyBorder="1" applyAlignment="1">
      <alignment horizontal="right" vertical="center"/>
    </xf>
    <xf numFmtId="164" fontId="0" fillId="8" borderId="17" xfId="0" applyNumberFormat="1" applyFont="1" applyFill="1" applyBorder="1" applyAlignment="1">
      <alignment horizontal="right" vertical="center"/>
    </xf>
    <xf numFmtId="3" fontId="0" fillId="3" borderId="84" xfId="0" applyNumberFormat="1" applyFont="1" applyFill="1" applyBorder="1" applyAlignment="1">
      <alignment horizontal="right" vertical="center"/>
    </xf>
    <xf numFmtId="3" fontId="0" fillId="3" borderId="82" xfId="0" applyNumberFormat="1" applyFont="1" applyFill="1" applyBorder="1" applyAlignment="1">
      <alignment horizontal="right" vertical="center"/>
    </xf>
    <xf numFmtId="3" fontId="6" fillId="3" borderId="82" xfId="0" applyNumberFormat="1" applyFont="1" applyFill="1" applyBorder="1" applyAlignment="1">
      <alignment horizontal="right" vertical="center"/>
    </xf>
    <xf numFmtId="3" fontId="0" fillId="0" borderId="66" xfId="0" applyNumberFormat="1" applyFont="1" applyFill="1" applyBorder="1" applyAlignment="1">
      <alignment horizontal="right" vertical="center"/>
    </xf>
    <xf numFmtId="3" fontId="6" fillId="0" borderId="66" xfId="0" applyNumberFormat="1" applyFont="1" applyFill="1" applyBorder="1" applyAlignment="1">
      <alignment horizontal="right" vertical="center"/>
    </xf>
    <xf numFmtId="3" fontId="7" fillId="3" borderId="33" xfId="0" applyNumberFormat="1" applyFont="1" applyFill="1" applyBorder="1" applyAlignment="1">
      <alignment horizontal="right" vertical="center"/>
    </xf>
    <xf numFmtId="3" fontId="0" fillId="0" borderId="28" xfId="0" applyNumberFormat="1" applyFont="1" applyFill="1" applyBorder="1" applyAlignment="1">
      <alignment horizontal="right" vertical="center"/>
    </xf>
    <xf numFmtId="3" fontId="6" fillId="0" borderId="28" xfId="0" applyNumberFormat="1" applyFont="1" applyFill="1" applyBorder="1" applyAlignment="1">
      <alignment horizontal="right" vertical="center"/>
    </xf>
    <xf numFmtId="3" fontId="0" fillId="3" borderId="34" xfId="0" applyNumberFormat="1" applyFont="1" applyFill="1" applyBorder="1" applyAlignment="1">
      <alignment horizontal="right" vertical="center"/>
    </xf>
    <xf numFmtId="3" fontId="0" fillId="2" borderId="33" xfId="0" applyNumberFormat="1" applyFont="1" applyFill="1" applyBorder="1" applyAlignment="1">
      <alignment horizontal="right" vertical="center"/>
    </xf>
    <xf numFmtId="3" fontId="0" fillId="2" borderId="23" xfId="0" applyNumberFormat="1" applyFont="1" applyFill="1" applyBorder="1" applyAlignment="1">
      <alignment horizontal="right" vertical="center"/>
    </xf>
    <xf numFmtId="3" fontId="0" fillId="3" borderId="32" xfId="0" applyNumberFormat="1" applyFont="1" applyFill="1" applyBorder="1" applyAlignment="1">
      <alignment horizontal="right" vertical="center" wrapText="1"/>
    </xf>
    <xf numFmtId="3" fontId="9" fillId="4" borderId="34" xfId="0" applyNumberFormat="1" applyFont="1" applyFill="1" applyBorder="1" applyAlignment="1">
      <alignment horizontal="right" vertical="center"/>
    </xf>
    <xf numFmtId="3" fontId="9" fillId="4" borderId="9" xfId="0" applyNumberFormat="1" applyFont="1" applyFill="1" applyBorder="1" applyAlignment="1">
      <alignment horizontal="right" vertical="center"/>
    </xf>
    <xf numFmtId="164" fontId="6" fillId="10" borderId="8" xfId="0" applyNumberFormat="1" applyFont="1" applyFill="1" applyBorder="1" applyAlignment="1">
      <alignment horizontal="right" vertical="center" wrapText="1"/>
    </xf>
    <xf numFmtId="164" fontId="6" fillId="10" borderId="9" xfId="0" applyNumberFormat="1" applyFont="1" applyFill="1" applyBorder="1" applyAlignment="1">
      <alignment horizontal="right" vertical="center"/>
    </xf>
    <xf numFmtId="164" fontId="6" fillId="8" borderId="5" xfId="1" applyNumberFormat="1" applyFont="1" applyFill="1" applyBorder="1" applyAlignment="1">
      <alignment horizontal="right" vertical="center"/>
    </xf>
    <xf numFmtId="164" fontId="6" fillId="8" borderId="6" xfId="0" applyNumberFormat="1" applyFont="1" applyFill="1" applyBorder="1" applyAlignment="1">
      <alignment horizontal="right" vertical="center" wrapText="1"/>
    </xf>
    <xf numFmtId="164" fontId="6" fillId="0" borderId="22" xfId="1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 wrapText="1"/>
    </xf>
    <xf numFmtId="164" fontId="6" fillId="8" borderId="7" xfId="1" applyNumberFormat="1" applyFont="1" applyFill="1" applyBorder="1" applyAlignment="1">
      <alignment horizontal="right" vertical="center"/>
    </xf>
    <xf numFmtId="164" fontId="6" fillId="8" borderId="1" xfId="0" applyNumberFormat="1" applyFont="1" applyFill="1" applyBorder="1" applyAlignment="1">
      <alignment horizontal="right" vertical="center" wrapText="1"/>
    </xf>
    <xf numFmtId="164" fontId="6" fillId="0" borderId="22" xfId="0" applyNumberFormat="1" applyFont="1" applyFill="1" applyBorder="1" applyAlignment="1">
      <alignment horizontal="right" vertical="center" wrapText="1"/>
    </xf>
    <xf numFmtId="164" fontId="6" fillId="8" borderId="39" xfId="1" applyNumberFormat="1" applyFont="1" applyFill="1" applyBorder="1" applyAlignment="1">
      <alignment horizontal="right" vertical="center"/>
    </xf>
    <xf numFmtId="164" fontId="6" fillId="8" borderId="40" xfId="0" applyNumberFormat="1" applyFont="1" applyFill="1" applyBorder="1" applyAlignment="1">
      <alignment horizontal="right" vertical="center" wrapText="1"/>
    </xf>
    <xf numFmtId="164" fontId="6" fillId="7" borderId="5" xfId="0" applyNumberFormat="1" applyFont="1" applyFill="1" applyBorder="1" applyAlignment="1">
      <alignment horizontal="right" vertical="center" wrapText="1"/>
    </xf>
    <xf numFmtId="164" fontId="6" fillId="7" borderId="6" xfId="0" applyNumberFormat="1" applyFont="1" applyFill="1" applyBorder="1" applyAlignment="1">
      <alignment horizontal="right" vertical="center"/>
    </xf>
    <xf numFmtId="164" fontId="6" fillId="0" borderId="22" xfId="0" applyNumberFormat="1" applyFont="1" applyFill="1" applyBorder="1" applyAlignment="1">
      <alignment horizontal="right" vertical="center"/>
    </xf>
    <xf numFmtId="164" fontId="6" fillId="7" borderId="22" xfId="0" applyNumberFormat="1" applyFont="1" applyFill="1" applyBorder="1" applyAlignment="1">
      <alignment horizontal="right" vertical="center" wrapText="1"/>
    </xf>
    <xf numFmtId="164" fontId="6" fillId="7" borderId="23" xfId="0" applyNumberFormat="1" applyFont="1" applyFill="1" applyBorder="1" applyAlignment="1">
      <alignment horizontal="right" vertical="center"/>
    </xf>
    <xf numFmtId="164" fontId="6" fillId="7" borderId="8" xfId="0" applyNumberFormat="1" applyFont="1" applyFill="1" applyBorder="1" applyAlignment="1">
      <alignment horizontal="right" vertical="center"/>
    </xf>
    <xf numFmtId="164" fontId="0" fillId="7" borderId="9" xfId="1" applyNumberFormat="1" applyFont="1" applyFill="1" applyBorder="1" applyAlignment="1">
      <alignment horizontal="right" vertical="center"/>
    </xf>
    <xf numFmtId="164" fontId="6" fillId="11" borderId="39" xfId="0" applyNumberFormat="1" applyFont="1" applyFill="1" applyBorder="1" applyAlignment="1">
      <alignment horizontal="right" vertical="center" wrapText="1"/>
    </xf>
    <xf numFmtId="164" fontId="0" fillId="11" borderId="40" xfId="0" applyNumberFormat="1" applyFont="1" applyFill="1" applyBorder="1" applyAlignment="1">
      <alignment horizontal="right" vertical="center"/>
    </xf>
    <xf numFmtId="164" fontId="6" fillId="0" borderId="7" xfId="0" applyNumberFormat="1" applyFont="1" applyFill="1" applyBorder="1" applyAlignment="1">
      <alignment horizontal="right" vertical="center" wrapText="1"/>
    </xf>
    <xf numFmtId="164" fontId="6" fillId="11" borderId="7" xfId="0" applyNumberFormat="1" applyFont="1" applyFill="1" applyBorder="1" applyAlignment="1">
      <alignment horizontal="right" vertical="center" wrapText="1"/>
    </xf>
    <xf numFmtId="164" fontId="6" fillId="11" borderId="22" xfId="0" applyNumberFormat="1" applyFont="1" applyFill="1" applyBorder="1" applyAlignment="1">
      <alignment horizontal="right" vertical="center" wrapText="1"/>
    </xf>
    <xf numFmtId="164" fontId="0" fillId="11" borderId="23" xfId="0" applyNumberFormat="1" applyFont="1" applyFill="1" applyBorder="1" applyAlignment="1">
      <alignment horizontal="right" vertical="center"/>
    </xf>
    <xf numFmtId="164" fontId="6" fillId="9" borderId="5" xfId="0" applyNumberFormat="1" applyFont="1" applyFill="1" applyBorder="1" applyAlignment="1">
      <alignment horizontal="right" vertical="center" wrapText="1"/>
    </xf>
    <xf numFmtId="164" fontId="6" fillId="9" borderId="6" xfId="0" applyNumberFormat="1" applyFont="1" applyFill="1" applyBorder="1" applyAlignment="1">
      <alignment horizontal="right" vertical="center"/>
    </xf>
    <xf numFmtId="164" fontId="6" fillId="13" borderId="8" xfId="0" applyNumberFormat="1" applyFont="1" applyFill="1" applyBorder="1" applyAlignment="1">
      <alignment horizontal="right" vertical="center" wrapText="1"/>
    </xf>
    <xf numFmtId="164" fontId="6" fillId="13" borderId="9" xfId="0" applyNumberFormat="1" applyFont="1" applyFill="1" applyBorder="1" applyAlignment="1">
      <alignment horizontal="right" vertical="center"/>
    </xf>
    <xf numFmtId="164" fontId="0" fillId="8" borderId="6" xfId="0" applyNumberFormat="1" applyFont="1" applyFill="1" applyBorder="1" applyAlignment="1">
      <alignment horizontal="right" vertical="center" wrapText="1"/>
    </xf>
    <xf numFmtId="164" fontId="0" fillId="0" borderId="23" xfId="0" applyNumberFormat="1" applyFont="1" applyFill="1" applyBorder="1" applyAlignment="1">
      <alignment horizontal="right" vertical="center" wrapText="1"/>
    </xf>
    <xf numFmtId="164" fontId="0" fillId="8" borderId="1" xfId="0" applyNumberFormat="1" applyFont="1" applyFill="1" applyBorder="1" applyAlignment="1">
      <alignment horizontal="right" vertical="center" wrapText="1"/>
    </xf>
    <xf numFmtId="164" fontId="0" fillId="8" borderId="40" xfId="0" applyNumberFormat="1" applyFont="1" applyFill="1" applyBorder="1" applyAlignment="1">
      <alignment horizontal="right" vertical="center" wrapText="1"/>
    </xf>
    <xf numFmtId="164" fontId="0" fillId="7" borderId="6" xfId="0" applyNumberFormat="1" applyFont="1" applyFill="1" applyBorder="1" applyAlignment="1">
      <alignment horizontal="right" vertical="center"/>
    </xf>
    <xf numFmtId="164" fontId="0" fillId="7" borderId="23" xfId="0" applyNumberFormat="1" applyFont="1" applyFill="1" applyBorder="1" applyAlignment="1">
      <alignment horizontal="right" vertical="center"/>
    </xf>
    <xf numFmtId="164" fontId="0" fillId="9" borderId="6" xfId="0" applyNumberFormat="1" applyFont="1" applyFill="1" applyBorder="1" applyAlignment="1">
      <alignment horizontal="right" vertical="center"/>
    </xf>
    <xf numFmtId="164" fontId="0" fillId="13" borderId="9" xfId="0" applyNumberFormat="1" applyFont="1" applyFill="1" applyBorder="1" applyAlignment="1">
      <alignment horizontal="right" vertical="center"/>
    </xf>
    <xf numFmtId="164" fontId="6" fillId="10" borderId="8" xfId="0" applyNumberFormat="1" applyFont="1" applyFill="1" applyBorder="1" applyAlignment="1">
      <alignment horizontal="right" vertical="center"/>
    </xf>
    <xf numFmtId="164" fontId="6" fillId="8" borderId="84" xfId="0" applyNumberFormat="1" applyFont="1" applyFill="1" applyBorder="1" applyAlignment="1">
      <alignment horizontal="right" vertical="center"/>
    </xf>
    <xf numFmtId="164" fontId="0" fillId="8" borderId="6" xfId="0" applyNumberFormat="1" applyFont="1" applyFill="1" applyBorder="1" applyAlignment="1">
      <alignment horizontal="right" vertical="center"/>
    </xf>
    <xf numFmtId="164" fontId="6" fillId="8" borderId="6" xfId="0" applyNumberFormat="1" applyFont="1" applyFill="1" applyBorder="1" applyAlignment="1">
      <alignment horizontal="right" vertical="center"/>
    </xf>
    <xf numFmtId="164" fontId="6" fillId="0" borderId="33" xfId="0" applyNumberFormat="1" applyFont="1" applyFill="1" applyBorder="1" applyAlignment="1">
      <alignment horizontal="right" vertical="center"/>
    </xf>
    <xf numFmtId="164" fontId="6" fillId="8" borderId="32" xfId="0" applyNumberFormat="1" applyFont="1" applyFill="1" applyBorder="1" applyAlignment="1">
      <alignment horizontal="right" vertical="center"/>
    </xf>
    <xf numFmtId="164" fontId="0" fillId="8" borderId="1" xfId="0" applyNumberFormat="1" applyFont="1" applyFill="1" applyBorder="1" applyAlignment="1">
      <alignment horizontal="right" vertical="center"/>
    </xf>
    <xf numFmtId="164" fontId="6" fillId="8" borderId="1" xfId="0" applyNumberFormat="1" applyFont="1" applyFill="1" applyBorder="1" applyAlignment="1">
      <alignment horizontal="right" vertical="center"/>
    </xf>
    <xf numFmtId="164" fontId="6" fillId="8" borderId="33" xfId="0" applyNumberFormat="1" applyFont="1" applyFill="1" applyBorder="1" applyAlignment="1">
      <alignment horizontal="right" vertical="center"/>
    </xf>
    <xf numFmtId="164" fontId="0" fillId="8" borderId="23" xfId="0" applyNumberFormat="1" applyFont="1" applyFill="1" applyBorder="1" applyAlignment="1">
      <alignment horizontal="right" vertical="center"/>
    </xf>
    <xf numFmtId="164" fontId="6" fillId="8" borderId="40" xfId="0" applyNumberFormat="1" applyFont="1" applyFill="1" applyBorder="1" applyAlignment="1">
      <alignment horizontal="right" vertical="center"/>
    </xf>
    <xf numFmtId="164" fontId="6" fillId="7" borderId="84" xfId="0" applyNumberFormat="1" applyFont="1" applyFill="1" applyBorder="1" applyAlignment="1">
      <alignment horizontal="right" vertical="center"/>
    </xf>
    <xf numFmtId="164" fontId="7" fillId="0" borderId="33" xfId="0" applyNumberFormat="1" applyFont="1" applyFill="1" applyBorder="1" applyAlignment="1">
      <alignment horizontal="right" vertical="center"/>
    </xf>
    <xf numFmtId="164" fontId="6" fillId="7" borderId="33" xfId="0" applyNumberFormat="1" applyFont="1" applyFill="1" applyBorder="1" applyAlignment="1">
      <alignment horizontal="right" vertical="center"/>
    </xf>
    <xf numFmtId="164" fontId="7" fillId="7" borderId="34" xfId="0" applyNumberFormat="1" applyFont="1" applyFill="1" applyBorder="1" applyAlignment="1">
      <alignment horizontal="right" vertical="center"/>
    </xf>
    <xf numFmtId="164" fontId="6" fillId="11" borderId="39" xfId="0" applyNumberFormat="1" applyFont="1" applyFill="1" applyBorder="1" applyAlignment="1">
      <alignment horizontal="right" vertical="center"/>
    </xf>
    <xf numFmtId="164" fontId="6" fillId="11" borderId="40" xfId="0" applyNumberFormat="1" applyFont="1" applyFill="1" applyBorder="1" applyAlignment="1">
      <alignment horizontal="right" vertical="center"/>
    </xf>
    <xf numFmtId="164" fontId="6" fillId="0" borderId="7" xfId="0" applyNumberFormat="1" applyFont="1" applyFill="1" applyBorder="1" applyAlignment="1">
      <alignment horizontal="right" vertical="center"/>
    </xf>
    <xf numFmtId="164" fontId="6" fillId="11" borderId="32" xfId="0" applyNumberFormat="1" applyFont="1" applyFill="1" applyBorder="1" applyAlignment="1">
      <alignment horizontal="right" vertical="center"/>
    </xf>
    <xf numFmtId="164" fontId="6" fillId="0" borderId="32" xfId="0" applyNumberFormat="1" applyFont="1" applyFill="1" applyBorder="1" applyAlignment="1">
      <alignment horizontal="right" vertical="center"/>
    </xf>
    <xf numFmtId="164" fontId="6" fillId="11" borderId="33" xfId="0" applyNumberFormat="1" applyFont="1" applyFill="1" applyBorder="1" applyAlignment="1">
      <alignment horizontal="right" vertical="center"/>
    </xf>
    <xf numFmtId="164" fontId="6" fillId="9" borderId="5" xfId="0" applyNumberFormat="1" applyFont="1" applyFill="1" applyBorder="1" applyAlignment="1">
      <alignment horizontal="right" vertical="center"/>
    </xf>
    <xf numFmtId="164" fontId="6" fillId="13" borderId="34" xfId="0" applyNumberFormat="1" applyFont="1" applyFill="1" applyBorder="1" applyAlignment="1">
      <alignment horizontal="right" vertical="center"/>
    </xf>
    <xf numFmtId="164" fontId="6" fillId="8" borderId="22" xfId="0" applyNumberFormat="1" applyFont="1" applyFill="1" applyBorder="1" applyAlignment="1">
      <alignment horizontal="right" vertical="center" wrapText="1"/>
    </xf>
    <xf numFmtId="164" fontId="6" fillId="8" borderId="10" xfId="0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horizontal="right" vertical="center"/>
    </xf>
    <xf numFmtId="164" fontId="6" fillId="8" borderId="7" xfId="0" applyNumberFormat="1" applyFont="1" applyFill="1" applyBorder="1" applyAlignment="1">
      <alignment horizontal="right" vertical="center" wrapText="1"/>
    </xf>
    <xf numFmtId="164" fontId="6" fillId="7" borderId="6" xfId="0" applyNumberFormat="1" applyFont="1" applyFill="1" applyBorder="1" applyAlignment="1">
      <alignment horizontal="right" vertical="center" wrapText="1"/>
    </xf>
    <xf numFmtId="164" fontId="6" fillId="0" borderId="23" xfId="1" applyNumberFormat="1" applyFont="1" applyFill="1" applyBorder="1" applyAlignment="1">
      <alignment horizontal="right" vertical="center"/>
    </xf>
    <xf numFmtId="164" fontId="0" fillId="7" borderId="22" xfId="0" applyNumberFormat="1" applyFont="1" applyFill="1" applyBorder="1" applyAlignment="1">
      <alignment horizontal="right" vertical="center" wrapText="1"/>
    </xf>
    <xf numFmtId="164" fontId="6" fillId="7" borderId="23" xfId="0" applyNumberFormat="1" applyFont="1" applyFill="1" applyBorder="1" applyAlignment="1">
      <alignment horizontal="right" vertical="center" wrapText="1"/>
    </xf>
    <xf numFmtId="164" fontId="0" fillId="7" borderId="8" xfId="0" applyNumberFormat="1" applyFont="1" applyFill="1" applyBorder="1" applyAlignment="1">
      <alignment horizontal="right" vertical="center"/>
    </xf>
    <xf numFmtId="164" fontId="6" fillId="7" borderId="9" xfId="1" applyNumberFormat="1" applyFont="1" applyFill="1" applyBorder="1" applyAlignment="1">
      <alignment horizontal="right" vertical="center"/>
    </xf>
    <xf numFmtId="164" fontId="6" fillId="11" borderId="23" xfId="0" applyNumberFormat="1" applyFont="1" applyFill="1" applyBorder="1" applyAlignment="1">
      <alignment horizontal="right" vertical="center"/>
    </xf>
    <xf numFmtId="164" fontId="6" fillId="11" borderId="1" xfId="0" applyNumberFormat="1" applyFont="1" applyFill="1" applyBorder="1" applyAlignment="1">
      <alignment horizontal="right" vertical="center"/>
    </xf>
    <xf numFmtId="165" fontId="0" fillId="3" borderId="91" xfId="1" applyNumberFormat="1" applyFont="1" applyFill="1" applyBorder="1" applyAlignment="1">
      <alignment horizontal="right" vertical="center"/>
    </xf>
    <xf numFmtId="165" fontId="0" fillId="0" borderId="92" xfId="1" applyNumberFormat="1" applyFont="1" applyFill="1" applyBorder="1" applyAlignment="1">
      <alignment horizontal="right" vertical="center"/>
    </xf>
    <xf numFmtId="165" fontId="0" fillId="3" borderId="92" xfId="1" applyNumberFormat="1" applyFont="1" applyFill="1" applyBorder="1" applyAlignment="1">
      <alignment horizontal="right" vertical="center"/>
    </xf>
    <xf numFmtId="165" fontId="0" fillId="0" borderId="93" xfId="1" applyNumberFormat="1" applyFont="1" applyFill="1" applyBorder="1" applyAlignment="1">
      <alignment horizontal="right" vertical="center"/>
    </xf>
    <xf numFmtId="165" fontId="0" fillId="8" borderId="72" xfId="1" applyNumberFormat="1" applyFont="1" applyFill="1" applyBorder="1" applyAlignment="1">
      <alignment horizontal="right" vertical="center"/>
    </xf>
    <xf numFmtId="165" fontId="0" fillId="0" borderId="47" xfId="1" applyNumberFormat="1" applyFont="1" applyFill="1" applyBorder="1" applyAlignment="1">
      <alignment horizontal="right" vertical="center"/>
    </xf>
    <xf numFmtId="165" fontId="0" fillId="8" borderId="13" xfId="1" applyNumberFormat="1" applyFont="1" applyFill="1" applyBorder="1" applyAlignment="1">
      <alignment horizontal="right" vertical="center"/>
    </xf>
    <xf numFmtId="165" fontId="0" fillId="10" borderId="64" xfId="1" applyNumberFormat="1" applyFont="1" applyFill="1" applyBorder="1" applyAlignment="1">
      <alignment horizontal="right" vertical="center"/>
    </xf>
    <xf numFmtId="165" fontId="0" fillId="3" borderId="69" xfId="1" applyNumberFormat="1" applyFont="1" applyFill="1" applyBorder="1" applyAlignment="1">
      <alignment horizontal="right" vertical="center"/>
    </xf>
    <xf numFmtId="49" fontId="20" fillId="0" borderId="0" xfId="0" applyNumberFormat="1" applyFont="1" applyAlignment="1">
      <alignment horizontal="left" wrapText="1"/>
    </xf>
    <xf numFmtId="2" fontId="6" fillId="10" borderId="8" xfId="0" applyNumberFormat="1" applyFont="1" applyFill="1" applyBorder="1" applyAlignment="1">
      <alignment horizontal="right" vertical="center" wrapText="1"/>
    </xf>
    <xf numFmtId="2" fontId="0" fillId="10" borderId="9" xfId="0" applyNumberFormat="1" applyFont="1" applyFill="1" applyBorder="1" applyAlignment="1">
      <alignment horizontal="right" vertical="center"/>
    </xf>
    <xf numFmtId="2" fontId="6" fillId="10" borderId="9" xfId="0" applyNumberFormat="1" applyFont="1" applyFill="1" applyBorder="1" applyAlignment="1">
      <alignment horizontal="right" vertical="center"/>
    </xf>
    <xf numFmtId="2" fontId="6" fillId="8" borderId="5" xfId="0" applyNumberFormat="1" applyFont="1" applyFill="1" applyBorder="1" applyAlignment="1">
      <alignment horizontal="right" vertical="center" wrapText="1"/>
    </xf>
    <xf numFmtId="2" fontId="0" fillId="8" borderId="6" xfId="0" applyNumberFormat="1" applyFont="1" applyFill="1" applyBorder="1" applyAlignment="1">
      <alignment horizontal="right" vertical="center"/>
    </xf>
    <xf numFmtId="2" fontId="6" fillId="8" borderId="6" xfId="0" applyNumberFormat="1" applyFont="1" applyFill="1" applyBorder="1" applyAlignment="1">
      <alignment horizontal="right" vertical="center" wrapText="1"/>
    </xf>
    <xf numFmtId="2" fontId="6" fillId="0" borderId="7" xfId="0" applyNumberFormat="1" applyFont="1" applyFill="1" applyBorder="1" applyAlignment="1">
      <alignment horizontal="right" vertical="center" wrapText="1"/>
    </xf>
    <xf numFmtId="2" fontId="0" fillId="0" borderId="1" xfId="0" applyNumberFormat="1" applyFont="1" applyFill="1" applyBorder="1" applyAlignment="1">
      <alignment horizontal="right" vertical="center"/>
    </xf>
    <xf numFmtId="2" fontId="6" fillId="0" borderId="1" xfId="1" applyNumberFormat="1" applyFont="1" applyFill="1" applyBorder="1" applyAlignment="1">
      <alignment horizontal="right" vertical="center"/>
    </xf>
    <xf numFmtId="2" fontId="6" fillId="8" borderId="7" xfId="0" applyNumberFormat="1" applyFont="1" applyFill="1" applyBorder="1" applyAlignment="1">
      <alignment horizontal="right" vertical="center" wrapText="1"/>
    </xf>
    <xf numFmtId="2" fontId="0" fillId="8" borderId="1" xfId="0" applyNumberFormat="1" applyFont="1" applyFill="1" applyBorder="1" applyAlignment="1">
      <alignment horizontal="right" vertical="center"/>
    </xf>
    <xf numFmtId="2" fontId="6" fillId="8" borderId="1" xfId="0" applyNumberFormat="1" applyFont="1" applyFill="1" applyBorder="1" applyAlignment="1">
      <alignment horizontal="right" vertical="center" wrapText="1"/>
    </xf>
    <xf numFmtId="2" fontId="6" fillId="0" borderId="1" xfId="0" applyNumberFormat="1" applyFont="1" applyFill="1" applyBorder="1" applyAlignment="1">
      <alignment horizontal="right" vertical="center"/>
    </xf>
    <xf numFmtId="2" fontId="6" fillId="8" borderId="8" xfId="0" applyNumberFormat="1" applyFont="1" applyFill="1" applyBorder="1" applyAlignment="1">
      <alignment horizontal="right" vertical="center" wrapText="1"/>
    </xf>
    <xf numFmtId="2" fontId="0" fillId="8" borderId="9" xfId="0" applyNumberFormat="1" applyFont="1" applyFill="1" applyBorder="1" applyAlignment="1">
      <alignment horizontal="right" vertical="center"/>
    </xf>
    <xf numFmtId="2" fontId="6" fillId="8" borderId="9" xfId="0" applyNumberFormat="1" applyFont="1" applyFill="1" applyBorder="1" applyAlignment="1">
      <alignment horizontal="right" vertical="center" wrapText="1"/>
    </xf>
    <xf numFmtId="2" fontId="6" fillId="7" borderId="5" xfId="0" applyNumberFormat="1" applyFont="1" applyFill="1" applyBorder="1" applyAlignment="1">
      <alignment horizontal="right" vertical="center" wrapText="1"/>
    </xf>
    <xf numFmtId="2" fontId="0" fillId="7" borderId="6" xfId="0" applyNumberFormat="1" applyFont="1" applyFill="1" applyBorder="1" applyAlignment="1">
      <alignment horizontal="right" vertical="center"/>
    </xf>
    <xf numFmtId="2" fontId="6" fillId="7" borderId="6" xfId="0" applyNumberFormat="1" applyFont="1" applyFill="1" applyBorder="1" applyAlignment="1">
      <alignment horizontal="right" vertical="center"/>
    </xf>
    <xf numFmtId="2" fontId="7" fillId="0" borderId="22" xfId="0" applyNumberFormat="1" applyFont="1" applyFill="1" applyBorder="1" applyAlignment="1">
      <alignment horizontal="right" vertical="center"/>
    </xf>
    <xf numFmtId="2" fontId="0" fillId="0" borderId="23" xfId="0" applyNumberFormat="1" applyFont="1" applyFill="1" applyBorder="1" applyAlignment="1">
      <alignment horizontal="right" vertical="center"/>
    </xf>
    <xf numFmtId="2" fontId="0" fillId="0" borderId="23" xfId="1" applyNumberFormat="1" applyFont="1" applyFill="1" applyBorder="1" applyAlignment="1">
      <alignment horizontal="right" vertical="center"/>
    </xf>
    <xf numFmtId="2" fontId="6" fillId="7" borderId="22" xfId="0" applyNumberFormat="1" applyFont="1" applyFill="1" applyBorder="1" applyAlignment="1">
      <alignment horizontal="right" vertical="center" wrapText="1"/>
    </xf>
    <xf numFmtId="2" fontId="0" fillId="7" borderId="23" xfId="0" applyNumberFormat="1" applyFont="1" applyFill="1" applyBorder="1" applyAlignment="1">
      <alignment horizontal="right" vertical="center"/>
    </xf>
    <xf numFmtId="2" fontId="6" fillId="7" borderId="23" xfId="0" applyNumberFormat="1" applyFont="1" applyFill="1" applyBorder="1" applyAlignment="1">
      <alignment horizontal="right" vertical="center"/>
    </xf>
    <xf numFmtId="2" fontId="7" fillId="7" borderId="8" xfId="0" applyNumberFormat="1" applyFont="1" applyFill="1" applyBorder="1" applyAlignment="1">
      <alignment horizontal="right" vertical="center"/>
    </xf>
    <xf numFmtId="2" fontId="0" fillId="7" borderId="9" xfId="0" applyNumberFormat="1" applyFont="1" applyFill="1" applyBorder="1" applyAlignment="1">
      <alignment horizontal="right" vertical="center"/>
    </xf>
    <xf numFmtId="2" fontId="0" fillId="7" borderId="9" xfId="1" applyNumberFormat="1" applyFont="1" applyFill="1" applyBorder="1" applyAlignment="1">
      <alignment horizontal="right" vertical="center"/>
    </xf>
    <xf numFmtId="2" fontId="6" fillId="11" borderId="39" xfId="0" applyNumberFormat="1" applyFont="1" applyFill="1" applyBorder="1" applyAlignment="1">
      <alignment horizontal="right" vertical="center" wrapText="1"/>
    </xf>
    <xf numFmtId="2" fontId="0" fillId="11" borderId="1" xfId="0" applyNumberFormat="1" applyFont="1" applyFill="1" applyBorder="1" applyAlignment="1">
      <alignment horizontal="right" vertical="center"/>
    </xf>
    <xf numFmtId="2" fontId="0" fillId="11" borderId="23" xfId="0" applyNumberFormat="1" applyFont="1" applyFill="1" applyBorder="1" applyAlignment="1">
      <alignment horizontal="right" vertical="center"/>
    </xf>
    <xf numFmtId="2" fontId="6" fillId="11" borderId="7" xfId="0" applyNumberFormat="1" applyFont="1" applyFill="1" applyBorder="1" applyAlignment="1">
      <alignment horizontal="right" vertical="center" wrapText="1"/>
    </xf>
    <xf numFmtId="2" fontId="6" fillId="11" borderId="22" xfId="0" applyNumberFormat="1" applyFont="1" applyFill="1" applyBorder="1" applyAlignment="1">
      <alignment horizontal="right" vertical="center" wrapText="1"/>
    </xf>
    <xf numFmtId="2" fontId="6" fillId="0" borderId="22" xfId="0" applyNumberFormat="1" applyFont="1" applyFill="1" applyBorder="1" applyAlignment="1">
      <alignment horizontal="right" vertical="center" wrapText="1"/>
    </xf>
    <xf numFmtId="2" fontId="6" fillId="0" borderId="23" xfId="1" applyNumberFormat="1" applyFont="1" applyFill="1" applyBorder="1" applyAlignment="1">
      <alignment horizontal="right" vertical="center"/>
    </xf>
    <xf numFmtId="2" fontId="6" fillId="9" borderId="5" xfId="0" applyNumberFormat="1" applyFont="1" applyFill="1" applyBorder="1" applyAlignment="1">
      <alignment horizontal="right" vertical="center" wrapText="1"/>
    </xf>
    <xf numFmtId="2" fontId="0" fillId="9" borderId="6" xfId="0" applyNumberFormat="1" applyFont="1" applyFill="1" applyBorder="1" applyAlignment="1">
      <alignment horizontal="right" vertical="center"/>
    </xf>
    <xf numFmtId="2" fontId="6" fillId="9" borderId="6" xfId="0" applyNumberFormat="1" applyFont="1" applyFill="1" applyBorder="1" applyAlignment="1">
      <alignment horizontal="right" vertical="center"/>
    </xf>
    <xf numFmtId="2" fontId="6" fillId="0" borderId="23" xfId="0" applyNumberFormat="1" applyFont="1" applyFill="1" applyBorder="1" applyAlignment="1">
      <alignment horizontal="right" vertical="center"/>
    </xf>
    <xf numFmtId="2" fontId="6" fillId="13" borderId="8" xfId="0" applyNumberFormat="1" applyFont="1" applyFill="1" applyBorder="1" applyAlignment="1">
      <alignment horizontal="right" vertical="center" wrapText="1"/>
    </xf>
    <xf numFmtId="2" fontId="0" fillId="13" borderId="9" xfId="0" applyNumberFormat="1" applyFont="1" applyFill="1" applyBorder="1" applyAlignment="1">
      <alignment horizontal="right" vertical="center"/>
    </xf>
    <xf numFmtId="2" fontId="6" fillId="13" borderId="9" xfId="0" applyNumberFormat="1" applyFont="1" applyFill="1" applyBorder="1" applyAlignment="1">
      <alignment horizontal="right" vertical="center"/>
    </xf>
    <xf numFmtId="2" fontId="9" fillId="4" borderId="8" xfId="0" applyNumberFormat="1" applyFont="1" applyFill="1" applyBorder="1" applyAlignment="1">
      <alignment horizontal="right" vertical="center"/>
    </xf>
    <xf numFmtId="2" fontId="9" fillId="4" borderId="9" xfId="0" applyNumberFormat="1" applyFont="1" applyFill="1" applyBorder="1" applyAlignment="1">
      <alignment horizontal="right" vertical="center"/>
    </xf>
    <xf numFmtId="4" fontId="0" fillId="9" borderId="5" xfId="0" applyNumberFormat="1" applyFont="1" applyFill="1" applyBorder="1" applyAlignment="1">
      <alignment horizontal="right" vertical="center"/>
    </xf>
    <xf numFmtId="4" fontId="0" fillId="9" borderId="1" xfId="1" applyNumberFormat="1" applyFont="1" applyFill="1" applyBorder="1" applyAlignment="1">
      <alignment horizontal="right" vertical="center" wrapText="1"/>
    </xf>
    <xf numFmtId="4" fontId="6" fillId="9" borderId="1" xfId="1" applyNumberFormat="1" applyFont="1" applyFill="1" applyBorder="1" applyAlignment="1">
      <alignment horizontal="right" vertical="center" wrapText="1"/>
    </xf>
    <xf numFmtId="4" fontId="6" fillId="0" borderId="9" xfId="0" applyNumberFormat="1" applyFont="1" applyFill="1" applyBorder="1" applyAlignment="1">
      <alignment horizontal="right" vertical="center"/>
    </xf>
    <xf numFmtId="4" fontId="0" fillId="3" borderId="36" xfId="0" applyNumberFormat="1" applyFont="1" applyFill="1" applyBorder="1" applyAlignment="1">
      <alignment horizontal="right" vertical="center"/>
    </xf>
    <xf numFmtId="4" fontId="0" fillId="3" borderId="10" xfId="0" applyNumberFormat="1" applyFont="1" applyFill="1" applyBorder="1" applyAlignment="1">
      <alignment horizontal="right" vertical="center"/>
    </xf>
    <xf numFmtId="4" fontId="0" fillId="8" borderId="14" xfId="0" applyNumberFormat="1" applyFont="1" applyFill="1" applyBorder="1" applyAlignment="1">
      <alignment horizontal="right" vertical="center"/>
    </xf>
    <xf numFmtId="4" fontId="0" fillId="8" borderId="15" xfId="0" applyNumberFormat="1" applyFont="1" applyFill="1" applyBorder="1" applyAlignment="1">
      <alignment horizontal="right" vertical="center"/>
    </xf>
    <xf numFmtId="4" fontId="0" fillId="10" borderId="5" xfId="0" applyNumberFormat="1" applyFont="1" applyFill="1" applyBorder="1" applyAlignment="1">
      <alignment horizontal="right" vertical="center"/>
    </xf>
    <xf numFmtId="4" fontId="0" fillId="10" borderId="6" xfId="0" applyNumberFormat="1" applyFont="1" applyFill="1" applyBorder="1" applyAlignment="1">
      <alignment horizontal="right" vertical="center"/>
    </xf>
    <xf numFmtId="4" fontId="0" fillId="10" borderId="8" xfId="0" applyNumberFormat="1" applyFont="1" applyFill="1" applyBorder="1" applyAlignment="1">
      <alignment horizontal="right" vertical="center"/>
    </xf>
    <xf numFmtId="4" fontId="0" fillId="10" borderId="9" xfId="0" applyNumberFormat="1" applyFont="1" applyFill="1" applyBorder="1" applyAlignment="1">
      <alignment horizontal="right" vertical="center"/>
    </xf>
    <xf numFmtId="4" fontId="0" fillId="11" borderId="7" xfId="0" applyNumberFormat="1" applyFont="1" applyFill="1" applyBorder="1" applyAlignment="1">
      <alignment horizontal="right" vertical="center"/>
    </xf>
    <xf numFmtId="4" fontId="0" fillId="11" borderId="1" xfId="0" applyNumberFormat="1" applyFont="1" applyFill="1" applyBorder="1" applyAlignment="1">
      <alignment horizontal="right" vertical="center"/>
    </xf>
    <xf numFmtId="4" fontId="0" fillId="11" borderId="8" xfId="0" applyNumberFormat="1" applyFont="1" applyFill="1" applyBorder="1" applyAlignment="1">
      <alignment horizontal="right" vertical="center"/>
    </xf>
    <xf numFmtId="4" fontId="0" fillId="11" borderId="9" xfId="0" applyNumberFormat="1" applyFont="1" applyFill="1" applyBorder="1" applyAlignment="1">
      <alignment horizontal="right" vertical="center"/>
    </xf>
    <xf numFmtId="4" fontId="9" fillId="4" borderId="14" xfId="0" applyNumberFormat="1" applyFont="1" applyFill="1" applyBorder="1" applyAlignment="1">
      <alignment horizontal="right" vertical="center"/>
    </xf>
    <xf numFmtId="4" fontId="9" fillId="4" borderId="17" xfId="0" applyNumberFormat="1" applyFont="1" applyFill="1" applyBorder="1" applyAlignment="1">
      <alignment horizontal="right" vertical="center"/>
    </xf>
    <xf numFmtId="0" fontId="0" fillId="3" borderId="45" xfId="1" applyFont="1" applyFill="1" applyBorder="1" applyAlignment="1">
      <alignment horizontal="left" vertical="center" wrapText="1"/>
    </xf>
    <xf numFmtId="2" fontId="16" fillId="6" borderId="71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2" fontId="16" fillId="6" borderId="73" xfId="1" applyNumberFormat="1" applyFont="1" applyFill="1" applyBorder="1" applyAlignment="1">
      <alignment horizontal="center" vertical="center" wrapText="1"/>
    </xf>
    <xf numFmtId="2" fontId="16" fillId="6" borderId="49" xfId="1" applyNumberFormat="1" applyFont="1" applyFill="1" applyBorder="1" applyAlignment="1">
      <alignment horizontal="center" vertical="center" wrapText="1"/>
    </xf>
    <xf numFmtId="4" fontId="4" fillId="3" borderId="1" xfId="1" applyNumberFormat="1" applyFont="1" applyFill="1" applyBorder="1" applyAlignment="1">
      <alignment horizontal="right" vertical="center"/>
    </xf>
    <xf numFmtId="9" fontId="0" fillId="0" borderId="24" xfId="1" applyNumberFormat="1" applyFont="1" applyFill="1" applyBorder="1" applyAlignment="1">
      <alignment horizontal="right" vertical="center"/>
    </xf>
    <xf numFmtId="164" fontId="11" fillId="0" borderId="1" xfId="1" applyNumberFormat="1" applyFont="1" applyFill="1" applyBorder="1" applyAlignment="1">
      <alignment horizontal="right" vertical="center"/>
    </xf>
    <xf numFmtId="0" fontId="2" fillId="4" borderId="11" xfId="1" applyFont="1" applyFill="1" applyBorder="1" applyAlignment="1">
      <alignment horizontal="left" vertical="center" wrapText="1"/>
    </xf>
    <xf numFmtId="4" fontId="2" fillId="4" borderId="14" xfId="1" applyNumberFormat="1" applyFont="1" applyFill="1" applyBorder="1" applyAlignment="1">
      <alignment horizontal="right" vertical="center"/>
    </xf>
    <xf numFmtId="4" fontId="2" fillId="4" borderId="15" xfId="1" applyNumberFormat="1" applyFont="1" applyFill="1" applyBorder="1" applyAlignment="1">
      <alignment horizontal="right" vertical="center"/>
    </xf>
    <xf numFmtId="165" fontId="2" fillId="4" borderId="13" xfId="1" applyNumberFormat="1" applyFont="1" applyFill="1" applyBorder="1" applyAlignment="1">
      <alignment horizontal="right" vertical="center"/>
    </xf>
    <xf numFmtId="164" fontId="2" fillId="4" borderId="14" xfId="1" applyNumberFormat="1" applyFont="1" applyFill="1" applyBorder="1" applyAlignment="1">
      <alignment horizontal="right" vertical="center"/>
    </xf>
    <xf numFmtId="164" fontId="2" fillId="4" borderId="15" xfId="1" applyNumberFormat="1" applyFont="1" applyFill="1" applyBorder="1" applyAlignment="1">
      <alignment horizontal="right" vertical="center"/>
    </xf>
    <xf numFmtId="164" fontId="2" fillId="4" borderId="30" xfId="1" applyNumberFormat="1" applyFont="1" applyFill="1" applyBorder="1" applyAlignment="1">
      <alignment horizontal="right" vertical="center"/>
    </xf>
    <xf numFmtId="164" fontId="2" fillId="4" borderId="17" xfId="1" applyNumberFormat="1" applyFont="1" applyFill="1" applyBorder="1" applyAlignment="1">
      <alignment horizontal="right" vertical="center"/>
    </xf>
    <xf numFmtId="164" fontId="4" fillId="3" borderId="1" xfId="1" applyNumberFormat="1" applyFont="1" applyFill="1" applyBorder="1" applyAlignment="1">
      <alignment horizontal="right" vertical="center"/>
    </xf>
    <xf numFmtId="165" fontId="9" fillId="4" borderId="13" xfId="0" applyNumberFormat="1" applyFont="1" applyFill="1" applyBorder="1" applyAlignment="1">
      <alignment horizontal="right" vertical="center"/>
    </xf>
    <xf numFmtId="49" fontId="21" fillId="0" borderId="0" xfId="0" applyNumberFormat="1" applyFont="1" applyAlignment="1">
      <alignment horizontal="left" wrapText="1"/>
    </xf>
    <xf numFmtId="0" fontId="0" fillId="0" borderId="0" xfId="0" applyFill="1" applyBorder="1" applyAlignment="1">
      <alignment horizontal="center" vertical="center"/>
    </xf>
    <xf numFmtId="2" fontId="3" fillId="6" borderId="11" xfId="1" applyNumberFormat="1" applyFont="1" applyFill="1" applyBorder="1" applyAlignment="1">
      <alignment horizontal="center" vertical="center" wrapText="1"/>
    </xf>
    <xf numFmtId="2" fontId="3" fillId="6" borderId="12" xfId="1" applyNumberFormat="1" applyFont="1" applyFill="1" applyBorder="1" applyAlignment="1">
      <alignment horizontal="center" vertical="center" wrapText="1"/>
    </xf>
    <xf numFmtId="2" fontId="3" fillId="6" borderId="13" xfId="1" applyNumberFormat="1" applyFont="1" applyFill="1" applyBorder="1" applyAlignment="1">
      <alignment horizontal="center" vertical="center" wrapText="1"/>
    </xf>
    <xf numFmtId="0" fontId="3" fillId="6" borderId="88" xfId="1" applyFont="1" applyFill="1" applyBorder="1" applyAlignment="1">
      <alignment horizontal="center" vertical="center" wrapText="1"/>
    </xf>
    <xf numFmtId="0" fontId="3" fillId="6" borderId="87" xfId="1" applyFont="1" applyFill="1" applyBorder="1" applyAlignment="1">
      <alignment horizontal="center" vertical="center" wrapText="1"/>
    </xf>
    <xf numFmtId="0" fontId="3" fillId="6" borderId="75" xfId="1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3" fillId="6" borderId="65" xfId="1" applyFont="1" applyFill="1" applyBorder="1" applyAlignment="1">
      <alignment horizontal="center" vertical="center" wrapText="1"/>
    </xf>
    <xf numFmtId="0" fontId="3" fillId="6" borderId="26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center"/>
    </xf>
    <xf numFmtId="0" fontId="5" fillId="6" borderId="68" xfId="0" applyFont="1" applyFill="1" applyBorder="1" applyAlignment="1">
      <alignment horizontal="center" vertical="center"/>
    </xf>
    <xf numFmtId="0" fontId="5" fillId="6" borderId="64" xfId="0" applyFont="1" applyFill="1" applyBorder="1" applyAlignment="1">
      <alignment horizontal="center" vertical="center"/>
    </xf>
    <xf numFmtId="2" fontId="3" fillId="6" borderId="68" xfId="1" applyNumberFormat="1" applyFont="1" applyFill="1" applyBorder="1" applyAlignment="1">
      <alignment horizontal="center" vertical="center" wrapText="1"/>
    </xf>
    <xf numFmtId="2" fontId="3" fillId="6" borderId="59" xfId="1" applyNumberFormat="1" applyFont="1" applyFill="1" applyBorder="1" applyAlignment="1">
      <alignment horizontal="center" vertical="center" wrapText="1"/>
    </xf>
    <xf numFmtId="2" fontId="16" fillId="6" borderId="73" xfId="1" applyNumberFormat="1" applyFont="1" applyFill="1" applyBorder="1" applyAlignment="1">
      <alignment horizontal="center" vertical="center" wrapText="1"/>
    </xf>
    <xf numFmtId="2" fontId="16" fillId="6" borderId="49" xfId="1" applyNumberFormat="1" applyFont="1" applyFill="1" applyBorder="1" applyAlignment="1">
      <alignment horizontal="center" vertical="center" wrapText="1"/>
    </xf>
    <xf numFmtId="2" fontId="16" fillId="6" borderId="71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2" fontId="16" fillId="6" borderId="65" xfId="1" applyNumberFormat="1" applyFont="1" applyFill="1" applyBorder="1" applyAlignment="1">
      <alignment horizontal="center" vertical="center" wrapText="1"/>
    </xf>
    <xf numFmtId="2" fontId="16" fillId="6" borderId="18" xfId="1" applyNumberFormat="1" applyFont="1" applyFill="1" applyBorder="1" applyAlignment="1">
      <alignment horizontal="center" vertical="center" wrapText="1"/>
    </xf>
  </cellXfs>
  <cellStyles count="4">
    <cellStyle name="Normal" xfId="1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3"/>
  <sheetViews>
    <sheetView tabSelected="1" showOutlineSymbols="0" showWhiteSpace="0" view="pageBreakPreview" zoomScale="68" zoomScaleNormal="80" zoomScaleSheetLayoutView="68" workbookViewId="0">
      <pane ySplit="5" topLeftCell="A138" activePane="bottomLeft" state="frozen"/>
      <selection activeCell="A180" sqref="A180"/>
      <selection pane="bottomLeft" activeCell="A164" sqref="A164:XFD170"/>
    </sheetView>
  </sheetViews>
  <sheetFormatPr defaultRowHeight="14.25" x14ac:dyDescent="0.2"/>
  <cols>
    <col min="1" max="1" width="47" style="8" customWidth="1"/>
    <col min="2" max="2" width="10.125" style="32" customWidth="1"/>
    <col min="3" max="5" width="10.125" style="1" customWidth="1"/>
    <col min="6" max="8" width="10.5" style="1" customWidth="1"/>
    <col min="9" max="9" width="9.875" style="1" customWidth="1"/>
    <col min="10" max="10" width="9.75" style="32" customWidth="1"/>
    <col min="11" max="11" width="9.5" style="1" customWidth="1"/>
    <col min="12" max="12" width="9.625" style="1" customWidth="1"/>
    <col min="13" max="13" width="10" style="1" customWidth="1"/>
    <col min="14" max="14" width="9.5" style="1" customWidth="1"/>
    <col min="15" max="17" width="9.75" style="1" customWidth="1"/>
    <col min="18" max="19" width="9.375" style="1" customWidth="1"/>
    <col min="20" max="20" width="10" style="1" customWidth="1"/>
    <col min="21" max="21" width="9.5" style="1" customWidth="1"/>
    <col min="22" max="60" width="9" style="31"/>
    <col min="61" max="68" width="9" style="18"/>
  </cols>
  <sheetData>
    <row r="1" spans="1:68" ht="27.75" customHeight="1" x14ac:dyDescent="0.45">
      <c r="A1" s="516" t="s">
        <v>260</v>
      </c>
      <c r="B1" s="597" t="s">
        <v>259</v>
      </c>
      <c r="F1" s="10" t="s">
        <v>175</v>
      </c>
    </row>
    <row r="2" spans="1:68" ht="7.5" customHeight="1" thickBot="1" x14ac:dyDescent="0.25"/>
    <row r="3" spans="1:68" ht="31.5" customHeight="1" thickBot="1" x14ac:dyDescent="0.25">
      <c r="A3" s="602" t="s">
        <v>223</v>
      </c>
      <c r="B3" s="599" t="s">
        <v>212</v>
      </c>
      <c r="C3" s="600"/>
      <c r="D3" s="600"/>
      <c r="E3" s="601"/>
      <c r="F3" s="599" t="s">
        <v>213</v>
      </c>
      <c r="G3" s="600"/>
      <c r="H3" s="600"/>
      <c r="I3" s="601"/>
      <c r="J3" s="599" t="s">
        <v>214</v>
      </c>
      <c r="K3" s="600"/>
      <c r="L3" s="600"/>
      <c r="M3" s="601"/>
      <c r="N3" s="599" t="s">
        <v>215</v>
      </c>
      <c r="O3" s="600"/>
      <c r="P3" s="600"/>
      <c r="Q3" s="601"/>
      <c r="R3" s="599" t="s">
        <v>204</v>
      </c>
      <c r="S3" s="600"/>
      <c r="T3" s="600"/>
      <c r="U3" s="601"/>
    </row>
    <row r="4" spans="1:68" ht="31.5" customHeight="1" x14ac:dyDescent="0.2">
      <c r="A4" s="603"/>
      <c r="B4" s="368" t="str">
        <f>$B$1</f>
        <v>Декабрь 2018</v>
      </c>
      <c r="C4" s="394" t="str">
        <f t="shared" ref="C4:U4" si="0">$A$1</f>
        <v>Декабрь 2019</v>
      </c>
      <c r="D4" s="394" t="str">
        <f t="shared" si="0"/>
        <v>Декабрь 2019</v>
      </c>
      <c r="E4" s="370" t="str">
        <f t="shared" si="0"/>
        <v>Декабрь 2019</v>
      </c>
      <c r="F4" s="368" t="str">
        <f>$B$1</f>
        <v>Декабрь 2018</v>
      </c>
      <c r="G4" s="394" t="str">
        <f t="shared" si="0"/>
        <v>Декабрь 2019</v>
      </c>
      <c r="H4" s="394" t="str">
        <f t="shared" si="0"/>
        <v>Декабрь 2019</v>
      </c>
      <c r="I4" s="370" t="str">
        <f t="shared" si="0"/>
        <v>Декабрь 2019</v>
      </c>
      <c r="J4" s="368" t="str">
        <f>$B$1</f>
        <v>Декабрь 2018</v>
      </c>
      <c r="K4" s="394" t="str">
        <f t="shared" si="0"/>
        <v>Декабрь 2019</v>
      </c>
      <c r="L4" s="394" t="str">
        <f t="shared" si="0"/>
        <v>Декабрь 2019</v>
      </c>
      <c r="M4" s="370" t="str">
        <f t="shared" si="0"/>
        <v>Декабрь 2019</v>
      </c>
      <c r="N4" s="368" t="str">
        <f t="shared" si="0"/>
        <v>Декабрь 2019</v>
      </c>
      <c r="O4" s="394" t="str">
        <f t="shared" si="0"/>
        <v>Декабрь 2019</v>
      </c>
      <c r="P4" s="394" t="str">
        <f t="shared" si="0"/>
        <v>Декабрь 2019</v>
      </c>
      <c r="Q4" s="370" t="str">
        <f t="shared" si="0"/>
        <v>Декабрь 2019</v>
      </c>
      <c r="R4" s="368" t="str">
        <f>$B$1</f>
        <v>Декабрь 2018</v>
      </c>
      <c r="S4" s="394" t="str">
        <f t="shared" si="0"/>
        <v>Декабрь 2019</v>
      </c>
      <c r="T4" s="394" t="str">
        <f t="shared" si="0"/>
        <v>Декабрь 2019</v>
      </c>
      <c r="U4" s="370" t="str">
        <f t="shared" si="0"/>
        <v>Декабрь 2019</v>
      </c>
    </row>
    <row r="5" spans="1:68" s="4" customFormat="1" ht="33.75" customHeight="1" thickBot="1" x14ac:dyDescent="0.25">
      <c r="A5" s="604"/>
      <c r="B5" s="106" t="s">
        <v>248</v>
      </c>
      <c r="C5" s="107" t="s">
        <v>246</v>
      </c>
      <c r="D5" s="107" t="s">
        <v>247</v>
      </c>
      <c r="E5" s="393" t="s">
        <v>253</v>
      </c>
      <c r="F5" s="106" t="s">
        <v>248</v>
      </c>
      <c r="G5" s="107" t="s">
        <v>246</v>
      </c>
      <c r="H5" s="107" t="s">
        <v>247</v>
      </c>
      <c r="I5" s="393" t="s">
        <v>253</v>
      </c>
      <c r="J5" s="106" t="s">
        <v>248</v>
      </c>
      <c r="K5" s="107" t="s">
        <v>246</v>
      </c>
      <c r="L5" s="107" t="s">
        <v>247</v>
      </c>
      <c r="M5" s="393" t="s">
        <v>253</v>
      </c>
      <c r="N5" s="106" t="s">
        <v>248</v>
      </c>
      <c r="O5" s="107" t="s">
        <v>246</v>
      </c>
      <c r="P5" s="107" t="s">
        <v>247</v>
      </c>
      <c r="Q5" s="393" t="s">
        <v>253</v>
      </c>
      <c r="R5" s="106" t="s">
        <v>248</v>
      </c>
      <c r="S5" s="107" t="s">
        <v>246</v>
      </c>
      <c r="T5" s="107" t="s">
        <v>247</v>
      </c>
      <c r="U5" s="393" t="s">
        <v>253</v>
      </c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43"/>
      <c r="BJ5" s="43"/>
      <c r="BK5" s="43"/>
      <c r="BL5" s="43"/>
      <c r="BM5" s="43"/>
      <c r="BN5" s="43"/>
      <c r="BO5" s="43"/>
      <c r="BP5" s="43"/>
    </row>
    <row r="6" spans="1:68" s="18" customFormat="1" ht="21" customHeight="1" thickBot="1" x14ac:dyDescent="0.25">
      <c r="A6" s="88" t="s">
        <v>229</v>
      </c>
      <c r="B6" s="197">
        <v>2.8719999999999999</v>
      </c>
      <c r="C6" s="108">
        <v>7.8620000000000001</v>
      </c>
      <c r="D6" s="108">
        <v>2.9169999999999998</v>
      </c>
      <c r="E6" s="372">
        <f t="shared" ref="E6:E69" si="1">D6/C6-1</f>
        <v>-0.62897481556855772</v>
      </c>
      <c r="F6" s="198">
        <v>707.51</v>
      </c>
      <c r="G6" s="109">
        <v>659.3</v>
      </c>
      <c r="H6" s="109">
        <v>659.3</v>
      </c>
      <c r="I6" s="372">
        <f>H6/G6-1</f>
        <v>0</v>
      </c>
      <c r="J6" s="198">
        <v>15.21</v>
      </c>
      <c r="K6" s="109">
        <v>15.37</v>
      </c>
      <c r="L6" s="109">
        <v>15.37</v>
      </c>
      <c r="M6" s="372">
        <f>L6/K6-1</f>
        <v>0</v>
      </c>
      <c r="N6" s="199"/>
      <c r="O6" s="111"/>
      <c r="P6" s="111"/>
      <c r="Q6" s="372"/>
      <c r="R6" s="199"/>
      <c r="S6" s="111"/>
      <c r="T6" s="110"/>
      <c r="U6" s="372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</row>
    <row r="7" spans="1:68" s="2" customFormat="1" ht="19.5" customHeight="1" x14ac:dyDescent="0.2">
      <c r="A7" s="76" t="s">
        <v>52</v>
      </c>
      <c r="B7" s="200">
        <v>55.488</v>
      </c>
      <c r="C7" s="112">
        <v>42.232999999999997</v>
      </c>
      <c r="D7" s="112">
        <v>43.601999999999997</v>
      </c>
      <c r="E7" s="373">
        <f t="shared" si="1"/>
        <v>3.2415409750668811E-2</v>
      </c>
      <c r="F7" s="201">
        <v>1910.09</v>
      </c>
      <c r="G7" s="113">
        <v>1910.09</v>
      </c>
      <c r="H7" s="114">
        <v>2293</v>
      </c>
      <c r="I7" s="373">
        <f t="shared" ref="I7:I70" si="2">H7/G7-1</f>
        <v>0.20046699370186749</v>
      </c>
      <c r="J7" s="201">
        <v>38</v>
      </c>
      <c r="K7" s="113">
        <v>38</v>
      </c>
      <c r="L7" s="113">
        <v>40</v>
      </c>
      <c r="M7" s="373">
        <f t="shared" ref="M7:M70" si="3">L7/K7-1</f>
        <v>5.2631578947368363E-2</v>
      </c>
      <c r="N7" s="202"/>
      <c r="O7" s="116"/>
      <c r="P7" s="116"/>
      <c r="Q7" s="373"/>
      <c r="R7" s="202"/>
      <c r="S7" s="116"/>
      <c r="T7" s="115"/>
      <c r="U7" s="373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18"/>
      <c r="BJ7" s="18"/>
      <c r="BK7" s="18"/>
      <c r="BL7" s="18"/>
      <c r="BM7" s="18"/>
      <c r="BN7" s="18"/>
      <c r="BO7" s="18"/>
      <c r="BP7" s="18"/>
    </row>
    <row r="8" spans="1:68" s="18" customFormat="1" ht="19.5" customHeight="1" x14ac:dyDescent="0.2">
      <c r="A8" s="19" t="s">
        <v>57</v>
      </c>
      <c r="B8" s="203">
        <v>45.887999999999998</v>
      </c>
      <c r="C8" s="117">
        <v>50.401000000000003</v>
      </c>
      <c r="D8" s="117">
        <v>36.832000000000001</v>
      </c>
      <c r="E8" s="374">
        <f t="shared" si="1"/>
        <v>-0.26922084879268271</v>
      </c>
      <c r="F8" s="204">
        <v>2671</v>
      </c>
      <c r="G8" s="119">
        <v>2671</v>
      </c>
      <c r="H8" s="119">
        <v>2718</v>
      </c>
      <c r="I8" s="374">
        <f t="shared" si="2"/>
        <v>1.7596405840509144E-2</v>
      </c>
      <c r="J8" s="204">
        <v>44</v>
      </c>
      <c r="K8" s="119">
        <v>16</v>
      </c>
      <c r="L8" s="119">
        <v>45</v>
      </c>
      <c r="M8" s="374">
        <f t="shared" si="3"/>
        <v>1.8125</v>
      </c>
      <c r="N8" s="205"/>
      <c r="O8" s="121"/>
      <c r="P8" s="121"/>
      <c r="Q8" s="374"/>
      <c r="R8" s="205"/>
      <c r="S8" s="121"/>
      <c r="T8" s="120"/>
      <c r="U8" s="374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</row>
    <row r="9" spans="1:68" s="2" customFormat="1" ht="19.5" customHeight="1" x14ac:dyDescent="0.2">
      <c r="A9" s="78" t="s">
        <v>53</v>
      </c>
      <c r="B9" s="206">
        <v>56.8</v>
      </c>
      <c r="C9" s="122">
        <v>49.62</v>
      </c>
      <c r="D9" s="122">
        <v>48.750999999999998</v>
      </c>
      <c r="E9" s="375">
        <f t="shared" si="1"/>
        <v>-1.7513099556630385E-2</v>
      </c>
      <c r="F9" s="207">
        <v>2059</v>
      </c>
      <c r="G9" s="123">
        <v>2350</v>
      </c>
      <c r="H9" s="123">
        <v>2176</v>
      </c>
      <c r="I9" s="375">
        <f t="shared" si="2"/>
        <v>-7.4042553191489335E-2</v>
      </c>
      <c r="J9" s="207">
        <v>52</v>
      </c>
      <c r="K9" s="123">
        <v>32</v>
      </c>
      <c r="L9" s="123">
        <v>45</v>
      </c>
      <c r="M9" s="375">
        <f t="shared" si="3"/>
        <v>0.40625</v>
      </c>
      <c r="N9" s="208"/>
      <c r="O9" s="125"/>
      <c r="P9" s="125"/>
      <c r="Q9" s="375"/>
      <c r="R9" s="208"/>
      <c r="S9" s="125"/>
      <c r="T9" s="124"/>
      <c r="U9" s="375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18"/>
      <c r="BJ9" s="18"/>
      <c r="BK9" s="18"/>
      <c r="BL9" s="18"/>
      <c r="BM9" s="18"/>
      <c r="BN9" s="18"/>
      <c r="BO9" s="18"/>
      <c r="BP9" s="18"/>
    </row>
    <row r="10" spans="1:68" s="18" customFormat="1" ht="19.5" customHeight="1" x14ac:dyDescent="0.2">
      <c r="A10" s="81" t="s">
        <v>54</v>
      </c>
      <c r="B10" s="203">
        <v>40.796999999999997</v>
      </c>
      <c r="C10" s="117">
        <v>44.451999999999998</v>
      </c>
      <c r="D10" s="117">
        <v>41.731000000000002</v>
      </c>
      <c r="E10" s="376">
        <f t="shared" si="1"/>
        <v>-6.1212093944029489E-2</v>
      </c>
      <c r="F10" s="204">
        <v>1381</v>
      </c>
      <c r="G10" s="119">
        <v>1381</v>
      </c>
      <c r="H10" s="119">
        <v>1817</v>
      </c>
      <c r="I10" s="376">
        <f t="shared" si="2"/>
        <v>0.31571325126719763</v>
      </c>
      <c r="J10" s="204">
        <v>37</v>
      </c>
      <c r="K10" s="119">
        <v>30.4</v>
      </c>
      <c r="L10" s="119">
        <v>46</v>
      </c>
      <c r="M10" s="376">
        <f t="shared" si="3"/>
        <v>0.51315789473684226</v>
      </c>
      <c r="N10" s="205"/>
      <c r="O10" s="121"/>
      <c r="P10" s="121"/>
      <c r="Q10" s="376"/>
      <c r="R10" s="205"/>
      <c r="S10" s="121"/>
      <c r="T10" s="126"/>
      <c r="U10" s="376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</row>
    <row r="11" spans="1:68" s="18" customFormat="1" ht="19.5" customHeight="1" x14ac:dyDescent="0.2">
      <c r="A11" s="76" t="s">
        <v>55</v>
      </c>
      <c r="B11" s="200">
        <v>161.637</v>
      </c>
      <c r="C11" s="112">
        <v>148.791</v>
      </c>
      <c r="D11" s="112">
        <v>123.803</v>
      </c>
      <c r="E11" s="377">
        <f t="shared" si="1"/>
        <v>-0.16794026520421257</v>
      </c>
      <c r="F11" s="201">
        <v>3134</v>
      </c>
      <c r="G11" s="113">
        <v>3134</v>
      </c>
      <c r="H11" s="113">
        <v>3111</v>
      </c>
      <c r="I11" s="377">
        <f t="shared" si="2"/>
        <v>-7.3388640714741049E-3</v>
      </c>
      <c r="J11" s="201">
        <v>129</v>
      </c>
      <c r="K11" s="113">
        <v>129</v>
      </c>
      <c r="L11" s="113">
        <v>89</v>
      </c>
      <c r="M11" s="377">
        <f t="shared" si="3"/>
        <v>-0.31007751937984496</v>
      </c>
      <c r="N11" s="201">
        <v>5</v>
      </c>
      <c r="O11" s="113"/>
      <c r="P11" s="113">
        <v>4</v>
      </c>
      <c r="Q11" s="377"/>
      <c r="R11" s="202"/>
      <c r="S11" s="113"/>
      <c r="T11" s="115"/>
      <c r="U11" s="377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</row>
    <row r="12" spans="1:68" s="18" customFormat="1" ht="19.5" customHeight="1" thickBot="1" x14ac:dyDescent="0.25">
      <c r="A12" s="80" t="s">
        <v>56</v>
      </c>
      <c r="B12" s="209">
        <v>68.581999999999994</v>
      </c>
      <c r="C12" s="127">
        <v>55.045999999999999</v>
      </c>
      <c r="D12" s="127">
        <v>60.741</v>
      </c>
      <c r="E12" s="378">
        <f t="shared" si="1"/>
        <v>0.10345892526250777</v>
      </c>
      <c r="F12" s="210">
        <v>859</v>
      </c>
      <c r="G12" s="128">
        <v>859</v>
      </c>
      <c r="H12" s="128">
        <v>249</v>
      </c>
      <c r="I12" s="378">
        <f t="shared" si="2"/>
        <v>-0.71012805587892891</v>
      </c>
      <c r="J12" s="210">
        <v>43</v>
      </c>
      <c r="K12" s="128">
        <v>43</v>
      </c>
      <c r="L12" s="128">
        <v>46</v>
      </c>
      <c r="M12" s="378">
        <f t="shared" si="3"/>
        <v>6.9767441860465018E-2</v>
      </c>
      <c r="N12" s="211"/>
      <c r="O12" s="128"/>
      <c r="P12" s="128"/>
      <c r="Q12" s="378"/>
      <c r="R12" s="211"/>
      <c r="S12" s="128"/>
      <c r="T12" s="129"/>
      <c r="U12" s="378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</row>
    <row r="13" spans="1:68" s="2" customFormat="1" ht="19.5" customHeight="1" x14ac:dyDescent="0.2">
      <c r="A13" s="76" t="s">
        <v>0</v>
      </c>
      <c r="B13" s="200">
        <v>57.03</v>
      </c>
      <c r="C13" s="112">
        <v>60.174999999999997</v>
      </c>
      <c r="D13" s="112">
        <v>70.093000000000004</v>
      </c>
      <c r="E13" s="377">
        <f t="shared" si="1"/>
        <v>0.1648192771084338</v>
      </c>
      <c r="F13" s="201">
        <v>893</v>
      </c>
      <c r="G13" s="113">
        <v>1093</v>
      </c>
      <c r="H13" s="113">
        <v>1074</v>
      </c>
      <c r="I13" s="377">
        <f t="shared" si="2"/>
        <v>-1.7383348581884728E-2</v>
      </c>
      <c r="J13" s="201">
        <v>42</v>
      </c>
      <c r="K13" s="113">
        <v>42</v>
      </c>
      <c r="L13" s="113">
        <v>36</v>
      </c>
      <c r="M13" s="377">
        <f t="shared" si="3"/>
        <v>-0.1428571428571429</v>
      </c>
      <c r="N13" s="202"/>
      <c r="O13" s="116"/>
      <c r="P13" s="116"/>
      <c r="Q13" s="377"/>
      <c r="R13" s="202"/>
      <c r="S13" s="116"/>
      <c r="T13" s="115"/>
      <c r="U13" s="377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18"/>
      <c r="BJ13" s="18"/>
      <c r="BK13" s="18"/>
      <c r="BL13" s="18"/>
      <c r="BM13" s="18"/>
      <c r="BN13" s="18"/>
      <c r="BO13" s="18"/>
      <c r="BP13" s="18"/>
    </row>
    <row r="14" spans="1:68" s="2" customFormat="1" ht="26.25" customHeight="1" x14ac:dyDescent="0.2">
      <c r="A14" s="79" t="s">
        <v>225</v>
      </c>
      <c r="B14" s="212">
        <v>76.909000000000006</v>
      </c>
      <c r="C14" s="130">
        <v>77.790000000000006</v>
      </c>
      <c r="D14" s="130">
        <v>66.242999999999995</v>
      </c>
      <c r="E14" s="379">
        <f t="shared" si="1"/>
        <v>-0.14843810258387979</v>
      </c>
      <c r="F14" s="213">
        <v>1852</v>
      </c>
      <c r="G14" s="131">
        <v>1852</v>
      </c>
      <c r="H14" s="131">
        <v>1720</v>
      </c>
      <c r="I14" s="379">
        <f t="shared" si="2"/>
        <v>-7.1274298056155483E-2</v>
      </c>
      <c r="J14" s="213">
        <v>53</v>
      </c>
      <c r="K14" s="131">
        <v>53</v>
      </c>
      <c r="L14" s="131">
        <v>63</v>
      </c>
      <c r="M14" s="379">
        <f t="shared" si="3"/>
        <v>0.18867924528301883</v>
      </c>
      <c r="N14" s="214">
        <v>1.9</v>
      </c>
      <c r="O14" s="131">
        <v>2.4</v>
      </c>
      <c r="P14" s="131">
        <v>1.4</v>
      </c>
      <c r="Q14" s="379">
        <f t="shared" ref="Q14" si="4">P14/O14-1</f>
        <v>-0.41666666666666663</v>
      </c>
      <c r="R14" s="214"/>
      <c r="S14" s="131"/>
      <c r="T14" s="131"/>
      <c r="U14" s="379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18"/>
      <c r="BJ14" s="18"/>
      <c r="BK14" s="18"/>
      <c r="BL14" s="18"/>
      <c r="BM14" s="18"/>
      <c r="BN14" s="18"/>
      <c r="BO14" s="18"/>
      <c r="BP14" s="18"/>
    </row>
    <row r="15" spans="1:68" s="18" customFormat="1" ht="19.5" customHeight="1" x14ac:dyDescent="0.2">
      <c r="A15" s="78" t="s">
        <v>2</v>
      </c>
      <c r="B15" s="206">
        <v>67.251999999999995</v>
      </c>
      <c r="C15" s="122">
        <v>57.667000000000002</v>
      </c>
      <c r="D15" s="122">
        <v>54.29</v>
      </c>
      <c r="E15" s="375">
        <f t="shared" si="1"/>
        <v>-5.8560355142455833E-2</v>
      </c>
      <c r="F15" s="207">
        <v>1711</v>
      </c>
      <c r="G15" s="123">
        <v>1711</v>
      </c>
      <c r="H15" s="123">
        <v>1908</v>
      </c>
      <c r="I15" s="375">
        <f t="shared" si="2"/>
        <v>0.11513734658094688</v>
      </c>
      <c r="J15" s="207">
        <v>73</v>
      </c>
      <c r="K15" s="123">
        <v>73</v>
      </c>
      <c r="L15" s="123">
        <v>73</v>
      </c>
      <c r="M15" s="375">
        <f t="shared" si="3"/>
        <v>0</v>
      </c>
      <c r="N15" s="208"/>
      <c r="O15" s="125"/>
      <c r="P15" s="125"/>
      <c r="Q15" s="375"/>
      <c r="R15" s="208"/>
      <c r="S15" s="125"/>
      <c r="T15" s="124"/>
      <c r="U15" s="375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</row>
    <row r="16" spans="1:68" s="2" customFormat="1" ht="19.5" customHeight="1" x14ac:dyDescent="0.2">
      <c r="A16" s="19" t="s">
        <v>3</v>
      </c>
      <c r="B16" s="203">
        <v>103.542</v>
      </c>
      <c r="C16" s="117">
        <v>87.769000000000005</v>
      </c>
      <c r="D16" s="117">
        <v>79.338999999999999</v>
      </c>
      <c r="E16" s="374">
        <f t="shared" si="1"/>
        <v>-9.6047579441488562E-2</v>
      </c>
      <c r="F16" s="204">
        <v>3114</v>
      </c>
      <c r="G16" s="119">
        <v>3114</v>
      </c>
      <c r="H16" s="119">
        <v>2607</v>
      </c>
      <c r="I16" s="374">
        <f t="shared" si="2"/>
        <v>-0.16281310211946054</v>
      </c>
      <c r="J16" s="204">
        <v>105</v>
      </c>
      <c r="K16" s="119">
        <v>105</v>
      </c>
      <c r="L16" s="119">
        <v>134</v>
      </c>
      <c r="M16" s="374">
        <f t="shared" si="3"/>
        <v>0.2761904761904761</v>
      </c>
      <c r="N16" s="204"/>
      <c r="O16" s="119"/>
      <c r="P16" s="119"/>
      <c r="Q16" s="374"/>
      <c r="R16" s="205"/>
      <c r="S16" s="119"/>
      <c r="T16" s="120"/>
      <c r="U16" s="374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18"/>
      <c r="BJ16" s="18"/>
      <c r="BK16" s="18"/>
      <c r="BL16" s="18"/>
      <c r="BM16" s="18"/>
      <c r="BN16" s="18"/>
      <c r="BO16" s="18"/>
      <c r="BP16" s="18"/>
    </row>
    <row r="17" spans="1:68" s="18" customFormat="1" ht="19.5" customHeight="1" x14ac:dyDescent="0.2">
      <c r="A17" s="78" t="s">
        <v>4</v>
      </c>
      <c r="B17" s="206">
        <v>72.537999999999997</v>
      </c>
      <c r="C17" s="122">
        <v>67.31</v>
      </c>
      <c r="D17" s="122">
        <v>65.86</v>
      </c>
      <c r="E17" s="375">
        <f t="shared" si="1"/>
        <v>-2.1542118555935241E-2</v>
      </c>
      <c r="F17" s="207">
        <v>2323</v>
      </c>
      <c r="G17" s="123">
        <v>2323</v>
      </c>
      <c r="H17" s="123">
        <v>1631</v>
      </c>
      <c r="I17" s="375">
        <f t="shared" si="2"/>
        <v>-0.29789065863108055</v>
      </c>
      <c r="J17" s="207">
        <v>60</v>
      </c>
      <c r="K17" s="123">
        <v>60</v>
      </c>
      <c r="L17" s="123">
        <v>55</v>
      </c>
      <c r="M17" s="375">
        <f t="shared" si="3"/>
        <v>-8.333333333333337E-2</v>
      </c>
      <c r="N17" s="208"/>
      <c r="O17" s="125"/>
      <c r="P17" s="125"/>
      <c r="Q17" s="375"/>
      <c r="R17" s="208"/>
      <c r="S17" s="125"/>
      <c r="T17" s="124"/>
      <c r="U17" s="375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</row>
    <row r="18" spans="1:68" s="2" customFormat="1" ht="19.5" customHeight="1" x14ac:dyDescent="0.2">
      <c r="A18" s="19" t="s">
        <v>5</v>
      </c>
      <c r="B18" s="203">
        <v>109.30200000000001</v>
      </c>
      <c r="C18" s="117">
        <v>92.322000000000003</v>
      </c>
      <c r="D18" s="117">
        <v>89.584000000000003</v>
      </c>
      <c r="E18" s="374">
        <f t="shared" si="1"/>
        <v>-2.9657069820844484E-2</v>
      </c>
      <c r="F18" s="204">
        <v>1893</v>
      </c>
      <c r="G18" s="119">
        <v>1893</v>
      </c>
      <c r="H18" s="119">
        <v>2611</v>
      </c>
      <c r="I18" s="374">
        <f t="shared" si="2"/>
        <v>0.37929212889593233</v>
      </c>
      <c r="J18" s="204">
        <v>55</v>
      </c>
      <c r="K18" s="119">
        <v>55</v>
      </c>
      <c r="L18" s="119">
        <v>36</v>
      </c>
      <c r="M18" s="374">
        <f t="shared" si="3"/>
        <v>-0.34545454545454546</v>
      </c>
      <c r="N18" s="204"/>
      <c r="O18" s="119">
        <v>3.2</v>
      </c>
      <c r="P18" s="119">
        <v>5</v>
      </c>
      <c r="Q18" s="374">
        <f t="shared" ref="Q18" si="5">P18/O18-1</f>
        <v>0.5625</v>
      </c>
      <c r="R18" s="205"/>
      <c r="S18" s="119"/>
      <c r="T18" s="120"/>
      <c r="U18" s="374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18"/>
      <c r="BJ18" s="18"/>
      <c r="BK18" s="18"/>
      <c r="BL18" s="18"/>
      <c r="BM18" s="18"/>
      <c r="BN18" s="18"/>
      <c r="BO18" s="18"/>
      <c r="BP18" s="18"/>
    </row>
    <row r="19" spans="1:68" s="18" customFormat="1" ht="19.5" customHeight="1" x14ac:dyDescent="0.2">
      <c r="A19" s="78" t="s">
        <v>6</v>
      </c>
      <c r="B19" s="206">
        <v>68.516000000000005</v>
      </c>
      <c r="C19" s="122">
        <v>53.058</v>
      </c>
      <c r="D19" s="122">
        <v>54.673999999999999</v>
      </c>
      <c r="E19" s="375">
        <f t="shared" si="1"/>
        <v>3.0457235478156042E-2</v>
      </c>
      <c r="F19" s="207">
        <v>1152</v>
      </c>
      <c r="G19" s="123">
        <v>1152</v>
      </c>
      <c r="H19" s="123">
        <v>1412</v>
      </c>
      <c r="I19" s="375">
        <f t="shared" si="2"/>
        <v>0.22569444444444442</v>
      </c>
      <c r="J19" s="207">
        <v>73</v>
      </c>
      <c r="K19" s="123">
        <v>73</v>
      </c>
      <c r="L19" s="123">
        <v>112</v>
      </c>
      <c r="M19" s="375">
        <f t="shared" si="3"/>
        <v>0.53424657534246567</v>
      </c>
      <c r="N19" s="207"/>
      <c r="O19" s="123"/>
      <c r="P19" s="123"/>
      <c r="Q19" s="375"/>
      <c r="R19" s="208"/>
      <c r="S19" s="123"/>
      <c r="T19" s="124"/>
      <c r="U19" s="375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</row>
    <row r="20" spans="1:68" s="2" customFormat="1" ht="19.5" customHeight="1" x14ac:dyDescent="0.2">
      <c r="A20" s="19" t="s">
        <v>7</v>
      </c>
      <c r="B20" s="203">
        <v>102.84</v>
      </c>
      <c r="C20" s="117">
        <v>88.438000000000002</v>
      </c>
      <c r="D20" s="117">
        <v>89.17</v>
      </c>
      <c r="E20" s="374">
        <f t="shared" si="1"/>
        <v>8.2769850064452477E-3</v>
      </c>
      <c r="F20" s="204">
        <v>5204</v>
      </c>
      <c r="G20" s="119">
        <v>5204</v>
      </c>
      <c r="H20" s="119">
        <v>3808</v>
      </c>
      <c r="I20" s="374">
        <f t="shared" si="2"/>
        <v>-0.26825518831667949</v>
      </c>
      <c r="J20" s="204">
        <v>139</v>
      </c>
      <c r="K20" s="119">
        <v>139</v>
      </c>
      <c r="L20" s="119">
        <v>196</v>
      </c>
      <c r="M20" s="374">
        <f t="shared" si="3"/>
        <v>0.41007194244604306</v>
      </c>
      <c r="N20" s="204">
        <v>35</v>
      </c>
      <c r="O20" s="119">
        <v>40.24</v>
      </c>
      <c r="P20" s="119">
        <v>22</v>
      </c>
      <c r="Q20" s="374">
        <f t="shared" ref="Q20" si="6">P20/O20-1</f>
        <v>-0.45328031809145131</v>
      </c>
      <c r="R20" s="205"/>
      <c r="S20" s="119"/>
      <c r="T20" s="120"/>
      <c r="U20" s="374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18"/>
      <c r="BJ20" s="18"/>
      <c r="BK20" s="18"/>
      <c r="BL20" s="18"/>
      <c r="BM20" s="18"/>
      <c r="BN20" s="18"/>
      <c r="BO20" s="18"/>
      <c r="BP20" s="18"/>
    </row>
    <row r="21" spans="1:68" s="2" customFormat="1" ht="19.5" customHeight="1" x14ac:dyDescent="0.2">
      <c r="A21" s="78" t="s">
        <v>8</v>
      </c>
      <c r="B21" s="206">
        <v>58.523000000000003</v>
      </c>
      <c r="C21" s="122">
        <v>52.344000000000001</v>
      </c>
      <c r="D21" s="122">
        <v>51.695999999999998</v>
      </c>
      <c r="E21" s="375">
        <f t="shared" si="1"/>
        <v>-1.2379642365887289E-2</v>
      </c>
      <c r="F21" s="207">
        <v>1960</v>
      </c>
      <c r="G21" s="123">
        <v>1960</v>
      </c>
      <c r="H21" s="123">
        <v>1808</v>
      </c>
      <c r="I21" s="375">
        <f t="shared" si="2"/>
        <v>-7.7551020408163307E-2</v>
      </c>
      <c r="J21" s="207">
        <v>34</v>
      </c>
      <c r="K21" s="123">
        <v>23.2</v>
      </c>
      <c r="L21" s="123">
        <v>33</v>
      </c>
      <c r="M21" s="375">
        <f t="shared" si="3"/>
        <v>0.4224137931034484</v>
      </c>
      <c r="N21" s="208"/>
      <c r="O21" s="125"/>
      <c r="P21" s="125"/>
      <c r="Q21" s="375"/>
      <c r="R21" s="208"/>
      <c r="S21" s="125"/>
      <c r="T21" s="124"/>
      <c r="U21" s="375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18"/>
      <c r="BJ21" s="18"/>
      <c r="BK21" s="18"/>
      <c r="BL21" s="18"/>
      <c r="BM21" s="18"/>
      <c r="BN21" s="18"/>
      <c r="BO21" s="18"/>
      <c r="BP21" s="18"/>
    </row>
    <row r="22" spans="1:68" s="18" customFormat="1" ht="19.5" customHeight="1" x14ac:dyDescent="0.2">
      <c r="A22" s="19" t="s">
        <v>9</v>
      </c>
      <c r="B22" s="203">
        <v>173.14</v>
      </c>
      <c r="C22" s="130">
        <v>84.471999999999994</v>
      </c>
      <c r="D22" s="130">
        <v>124.59099999999999</v>
      </c>
      <c r="E22" s="374">
        <f t="shared" si="1"/>
        <v>0.47493844114025952</v>
      </c>
      <c r="F22" s="204">
        <v>2148</v>
      </c>
      <c r="G22" s="119">
        <v>2148</v>
      </c>
      <c r="H22" s="119">
        <v>2593</v>
      </c>
      <c r="I22" s="374">
        <f t="shared" si="2"/>
        <v>0.20716945996275604</v>
      </c>
      <c r="J22" s="204">
        <v>112</v>
      </c>
      <c r="K22" s="119">
        <v>112</v>
      </c>
      <c r="L22" s="131">
        <v>86</v>
      </c>
      <c r="M22" s="374">
        <f t="shared" si="3"/>
        <v>-0.2321428571428571</v>
      </c>
      <c r="N22" s="204"/>
      <c r="O22" s="121"/>
      <c r="P22" s="121"/>
      <c r="Q22" s="374"/>
      <c r="R22" s="205"/>
      <c r="S22" s="121"/>
      <c r="T22" s="120"/>
      <c r="U22" s="374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</row>
    <row r="23" spans="1:68" s="2" customFormat="1" ht="19.5" customHeight="1" x14ac:dyDescent="0.2">
      <c r="A23" s="7" t="s">
        <v>233</v>
      </c>
      <c r="B23" s="206">
        <v>146.87</v>
      </c>
      <c r="C23" s="112">
        <v>97.915999999999997</v>
      </c>
      <c r="D23" s="112">
        <v>77.430999999999997</v>
      </c>
      <c r="E23" s="375">
        <f t="shared" si="1"/>
        <v>-0.20920993504636631</v>
      </c>
      <c r="F23" s="207">
        <v>2104</v>
      </c>
      <c r="G23" s="123">
        <v>3104</v>
      </c>
      <c r="H23" s="123">
        <v>4131</v>
      </c>
      <c r="I23" s="375">
        <f t="shared" si="2"/>
        <v>0.33086340206185572</v>
      </c>
      <c r="J23" s="207">
        <v>87</v>
      </c>
      <c r="K23" s="123">
        <v>87</v>
      </c>
      <c r="L23" s="113">
        <v>117</v>
      </c>
      <c r="M23" s="375">
        <f t="shared" si="3"/>
        <v>0.34482758620689657</v>
      </c>
      <c r="N23" s="207"/>
      <c r="O23" s="123"/>
      <c r="P23" s="123"/>
      <c r="Q23" s="375"/>
      <c r="R23" s="208"/>
      <c r="S23" s="123"/>
      <c r="T23" s="124"/>
      <c r="U23" s="375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18"/>
      <c r="BJ23" s="18"/>
      <c r="BK23" s="18"/>
      <c r="BL23" s="18"/>
      <c r="BM23" s="18"/>
      <c r="BN23" s="18"/>
      <c r="BO23" s="18"/>
      <c r="BP23" s="18"/>
    </row>
    <row r="24" spans="1:68" s="18" customFormat="1" ht="19.5" customHeight="1" x14ac:dyDescent="0.2">
      <c r="A24" s="19" t="s">
        <v>10</v>
      </c>
      <c r="B24" s="203">
        <v>47.362000000000002</v>
      </c>
      <c r="C24" s="117">
        <v>40.701000000000001</v>
      </c>
      <c r="D24" s="117">
        <v>45.131999999999998</v>
      </c>
      <c r="E24" s="374">
        <f t="shared" si="1"/>
        <v>0.10886710400235855</v>
      </c>
      <c r="F24" s="204">
        <v>814</v>
      </c>
      <c r="G24" s="119">
        <v>814</v>
      </c>
      <c r="H24" s="119">
        <v>786</v>
      </c>
      <c r="I24" s="374">
        <f t="shared" si="2"/>
        <v>-3.4398034398034349E-2</v>
      </c>
      <c r="J24" s="204">
        <v>8</v>
      </c>
      <c r="K24" s="119">
        <v>8</v>
      </c>
      <c r="L24" s="119">
        <v>20</v>
      </c>
      <c r="M24" s="374">
        <f t="shared" si="3"/>
        <v>1.5</v>
      </c>
      <c r="N24" s="205"/>
      <c r="O24" s="121"/>
      <c r="P24" s="121"/>
      <c r="Q24" s="374"/>
      <c r="R24" s="205"/>
      <c r="S24" s="121"/>
      <c r="T24" s="120"/>
      <c r="U24" s="374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</row>
    <row r="25" spans="1:68" s="2" customFormat="1" ht="19.5" customHeight="1" x14ac:dyDescent="0.2">
      <c r="A25" s="78" t="s">
        <v>11</v>
      </c>
      <c r="B25" s="206">
        <v>65.498000000000005</v>
      </c>
      <c r="C25" s="122">
        <v>56.9</v>
      </c>
      <c r="D25" s="122">
        <v>75.774000000000001</v>
      </c>
      <c r="E25" s="375">
        <f t="shared" si="1"/>
        <v>0.33170474516695969</v>
      </c>
      <c r="F25" s="207">
        <v>2937</v>
      </c>
      <c r="G25" s="123">
        <v>2937</v>
      </c>
      <c r="H25" s="123">
        <v>1807</v>
      </c>
      <c r="I25" s="375">
        <f t="shared" si="2"/>
        <v>-0.3847463398025196</v>
      </c>
      <c r="J25" s="207">
        <v>87</v>
      </c>
      <c r="K25" s="123">
        <v>87</v>
      </c>
      <c r="L25" s="123">
        <v>66</v>
      </c>
      <c r="M25" s="375">
        <f t="shared" si="3"/>
        <v>-0.24137931034482762</v>
      </c>
      <c r="N25" s="207"/>
      <c r="O25" s="125"/>
      <c r="P25" s="125"/>
      <c r="Q25" s="375"/>
      <c r="R25" s="208"/>
      <c r="S25" s="125"/>
      <c r="T25" s="123"/>
      <c r="U25" s="375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18"/>
      <c r="BJ25" s="18"/>
      <c r="BK25" s="18"/>
      <c r="BL25" s="18"/>
      <c r="BM25" s="18"/>
      <c r="BN25" s="18"/>
      <c r="BO25" s="18"/>
      <c r="BP25" s="18"/>
    </row>
    <row r="26" spans="1:68" s="18" customFormat="1" ht="19.5" customHeight="1" x14ac:dyDescent="0.2">
      <c r="A26" s="19" t="s">
        <v>195</v>
      </c>
      <c r="B26" s="203">
        <v>63.908999999999999</v>
      </c>
      <c r="C26" s="117">
        <v>58.064</v>
      </c>
      <c r="D26" s="117">
        <v>61.06</v>
      </c>
      <c r="E26" s="374">
        <f t="shared" si="1"/>
        <v>5.1598236428768374E-2</v>
      </c>
      <c r="F26" s="204">
        <v>5750</v>
      </c>
      <c r="G26" s="119">
        <v>5750</v>
      </c>
      <c r="H26" s="119">
        <v>2576</v>
      </c>
      <c r="I26" s="374">
        <f t="shared" si="2"/>
        <v>-0.55200000000000005</v>
      </c>
      <c r="J26" s="204">
        <v>57</v>
      </c>
      <c r="K26" s="119">
        <v>57</v>
      </c>
      <c r="L26" s="119">
        <v>59</v>
      </c>
      <c r="M26" s="374">
        <f t="shared" si="3"/>
        <v>3.5087719298245723E-2</v>
      </c>
      <c r="N26" s="205"/>
      <c r="O26" s="121"/>
      <c r="P26" s="121"/>
      <c r="Q26" s="374"/>
      <c r="R26" s="205"/>
      <c r="S26" s="121"/>
      <c r="T26" s="120"/>
      <c r="U26" s="374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</row>
    <row r="27" spans="1:68" s="2" customFormat="1" ht="19.5" customHeight="1" x14ac:dyDescent="0.2">
      <c r="A27" s="78" t="s">
        <v>12</v>
      </c>
      <c r="B27" s="206">
        <v>105.437</v>
      </c>
      <c r="C27" s="122">
        <v>76.355999999999995</v>
      </c>
      <c r="D27" s="122">
        <v>97.347999999999999</v>
      </c>
      <c r="E27" s="375">
        <f t="shared" si="1"/>
        <v>0.27492273036827508</v>
      </c>
      <c r="F27" s="207">
        <v>1174</v>
      </c>
      <c r="G27" s="123">
        <v>1174</v>
      </c>
      <c r="H27" s="123">
        <v>1357</v>
      </c>
      <c r="I27" s="375">
        <f t="shared" si="2"/>
        <v>0.15587734241908002</v>
      </c>
      <c r="J27" s="207">
        <v>35</v>
      </c>
      <c r="K27" s="123">
        <v>35</v>
      </c>
      <c r="L27" s="123">
        <v>58</v>
      </c>
      <c r="M27" s="375">
        <f t="shared" si="3"/>
        <v>0.65714285714285725</v>
      </c>
      <c r="N27" s="208"/>
      <c r="O27" s="125"/>
      <c r="P27" s="125"/>
      <c r="Q27" s="375"/>
      <c r="R27" s="208"/>
      <c r="S27" s="125"/>
      <c r="T27" s="124"/>
      <c r="U27" s="375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18"/>
      <c r="BJ27" s="18"/>
      <c r="BK27" s="18"/>
      <c r="BL27" s="18"/>
      <c r="BM27" s="18"/>
      <c r="BN27" s="18"/>
      <c r="BO27" s="18"/>
      <c r="BP27" s="18"/>
    </row>
    <row r="28" spans="1:68" s="18" customFormat="1" ht="19.5" customHeight="1" x14ac:dyDescent="0.2">
      <c r="A28" s="19" t="s">
        <v>13</v>
      </c>
      <c r="B28" s="203">
        <v>65.662999999999997</v>
      </c>
      <c r="C28" s="117">
        <v>38</v>
      </c>
      <c r="D28" s="266"/>
      <c r="E28" s="374">
        <f t="shared" si="1"/>
        <v>-1</v>
      </c>
      <c r="F28" s="204">
        <v>1163</v>
      </c>
      <c r="G28" s="119">
        <v>1163</v>
      </c>
      <c r="H28" s="119">
        <v>1046</v>
      </c>
      <c r="I28" s="374">
        <f t="shared" si="2"/>
        <v>-0.10060189165950129</v>
      </c>
      <c r="J28" s="204">
        <v>28</v>
      </c>
      <c r="K28" s="119">
        <v>28</v>
      </c>
      <c r="L28" s="119">
        <v>34</v>
      </c>
      <c r="M28" s="374">
        <f t="shared" si="3"/>
        <v>0.21428571428571419</v>
      </c>
      <c r="N28" s="205"/>
      <c r="O28" s="121"/>
      <c r="P28" s="121"/>
      <c r="Q28" s="374"/>
      <c r="R28" s="205"/>
      <c r="S28" s="121"/>
      <c r="T28" s="120"/>
      <c r="U28" s="374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</row>
    <row r="29" spans="1:68" s="18" customFormat="1" ht="19.5" customHeight="1" x14ac:dyDescent="0.2">
      <c r="A29" s="78" t="s">
        <v>14</v>
      </c>
      <c r="B29" s="206">
        <v>83.457999999999998</v>
      </c>
      <c r="C29" s="122">
        <v>79.86</v>
      </c>
      <c r="D29" s="122">
        <v>66.596000000000004</v>
      </c>
      <c r="E29" s="375">
        <f t="shared" si="1"/>
        <v>-0.16609065865264205</v>
      </c>
      <c r="F29" s="207">
        <v>1182</v>
      </c>
      <c r="G29" s="123">
        <v>1182</v>
      </c>
      <c r="H29" s="125">
        <v>1179</v>
      </c>
      <c r="I29" s="375">
        <f t="shared" si="2"/>
        <v>-2.5380710659897998E-3</v>
      </c>
      <c r="J29" s="207">
        <v>62</v>
      </c>
      <c r="K29" s="123">
        <v>62</v>
      </c>
      <c r="L29" s="123">
        <v>52</v>
      </c>
      <c r="M29" s="375">
        <f t="shared" si="3"/>
        <v>-0.16129032258064513</v>
      </c>
      <c r="N29" s="207"/>
      <c r="O29" s="125">
        <v>31.38</v>
      </c>
      <c r="P29" s="125">
        <v>40.475000000000001</v>
      </c>
      <c r="Q29" s="375">
        <f t="shared" ref="Q29" si="7">P29/O29-1</f>
        <v>0.28983428935627797</v>
      </c>
      <c r="R29" s="208"/>
      <c r="S29" s="125"/>
      <c r="T29" s="124"/>
      <c r="U29" s="375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</row>
    <row r="30" spans="1:68" s="18" customFormat="1" ht="19.5" customHeight="1" x14ac:dyDescent="0.2">
      <c r="A30" s="19" t="s">
        <v>15</v>
      </c>
      <c r="B30" s="203">
        <v>92.146000000000001</v>
      </c>
      <c r="C30" s="117">
        <v>80.042000000000002</v>
      </c>
      <c r="D30" s="117">
        <v>89.432000000000002</v>
      </c>
      <c r="E30" s="374">
        <f t="shared" si="1"/>
        <v>0.11731341045950883</v>
      </c>
      <c r="F30" s="204">
        <v>2075</v>
      </c>
      <c r="G30" s="119">
        <v>2075</v>
      </c>
      <c r="H30" s="121">
        <v>1635</v>
      </c>
      <c r="I30" s="374">
        <f t="shared" si="2"/>
        <v>-0.21204819277108433</v>
      </c>
      <c r="J30" s="204">
        <v>33</v>
      </c>
      <c r="K30" s="119">
        <v>33</v>
      </c>
      <c r="L30" s="119">
        <v>58</v>
      </c>
      <c r="M30" s="374">
        <f t="shared" si="3"/>
        <v>0.75757575757575757</v>
      </c>
      <c r="N30" s="204"/>
      <c r="O30" s="119"/>
      <c r="P30" s="119"/>
      <c r="Q30" s="374"/>
      <c r="R30" s="205"/>
      <c r="S30" s="119"/>
      <c r="T30" s="120"/>
      <c r="U30" s="374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</row>
    <row r="31" spans="1:68" s="18" customFormat="1" ht="19.5" customHeight="1" x14ac:dyDescent="0.2">
      <c r="A31" s="78" t="s">
        <v>16</v>
      </c>
      <c r="B31" s="206">
        <v>91.635000000000005</v>
      </c>
      <c r="C31" s="112">
        <v>73.165999999999997</v>
      </c>
      <c r="D31" s="112"/>
      <c r="E31" s="375">
        <f t="shared" si="1"/>
        <v>-1</v>
      </c>
      <c r="F31" s="207">
        <v>4349</v>
      </c>
      <c r="G31" s="123">
        <v>4349</v>
      </c>
      <c r="H31" s="125">
        <v>5517</v>
      </c>
      <c r="I31" s="375">
        <f t="shared" si="2"/>
        <v>0.2685674867785699</v>
      </c>
      <c r="J31" s="207">
        <v>85</v>
      </c>
      <c r="K31" s="123">
        <v>85</v>
      </c>
      <c r="L31" s="113">
        <v>7</v>
      </c>
      <c r="M31" s="375">
        <f t="shared" si="3"/>
        <v>-0.91764705882352937</v>
      </c>
      <c r="N31" s="208"/>
      <c r="O31" s="125"/>
      <c r="P31" s="125"/>
      <c r="Q31" s="375"/>
      <c r="R31" s="208"/>
      <c r="S31" s="125"/>
      <c r="T31" s="124"/>
      <c r="U31" s="375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</row>
    <row r="32" spans="1:68" s="18" customFormat="1" ht="19.5" customHeight="1" x14ac:dyDescent="0.2">
      <c r="A32" s="19" t="s">
        <v>17</v>
      </c>
      <c r="B32" s="203">
        <v>122.119</v>
      </c>
      <c r="C32" s="130">
        <v>98.35</v>
      </c>
      <c r="D32" s="130">
        <v>100.476</v>
      </c>
      <c r="E32" s="374">
        <f t="shared" si="1"/>
        <v>2.1616675139806807E-2</v>
      </c>
      <c r="F32" s="204">
        <v>2064</v>
      </c>
      <c r="G32" s="119">
        <v>2064</v>
      </c>
      <c r="H32" s="121">
        <v>1978</v>
      </c>
      <c r="I32" s="374">
        <f t="shared" si="2"/>
        <v>-4.166666666666663E-2</v>
      </c>
      <c r="J32" s="204">
        <v>111</v>
      </c>
      <c r="K32" s="119">
        <v>111</v>
      </c>
      <c r="L32" s="131">
        <v>119</v>
      </c>
      <c r="M32" s="374">
        <f t="shared" si="3"/>
        <v>7.2072072072072002E-2</v>
      </c>
      <c r="N32" s="204">
        <v>8</v>
      </c>
      <c r="O32" s="119">
        <v>35</v>
      </c>
      <c r="P32" s="119">
        <v>15.3</v>
      </c>
      <c r="Q32" s="374">
        <f t="shared" ref="Q32" si="8">P32/O32-1</f>
        <v>-0.56285714285714283</v>
      </c>
      <c r="R32" s="205"/>
      <c r="S32" s="119"/>
      <c r="T32" s="120"/>
      <c r="U32" s="374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</row>
    <row r="33" spans="1:60" s="18" customFormat="1" ht="19.5" customHeight="1" x14ac:dyDescent="0.2">
      <c r="A33" s="78" t="s">
        <v>18</v>
      </c>
      <c r="B33" s="206">
        <v>75.563000000000002</v>
      </c>
      <c r="C33" s="122">
        <v>64.882000000000005</v>
      </c>
      <c r="D33" s="122">
        <v>65.367000000000004</v>
      </c>
      <c r="E33" s="375">
        <f t="shared" si="1"/>
        <v>7.4751086587958593E-3</v>
      </c>
      <c r="F33" s="207">
        <v>1068</v>
      </c>
      <c r="G33" s="123">
        <v>1068</v>
      </c>
      <c r="H33" s="125">
        <v>1300</v>
      </c>
      <c r="I33" s="375">
        <f t="shared" si="2"/>
        <v>0.21722846441947574</v>
      </c>
      <c r="J33" s="207">
        <v>45</v>
      </c>
      <c r="K33" s="123">
        <v>45</v>
      </c>
      <c r="L33" s="123">
        <v>83</v>
      </c>
      <c r="M33" s="375">
        <f t="shared" si="3"/>
        <v>0.84444444444444455</v>
      </c>
      <c r="N33" s="208"/>
      <c r="O33" s="125"/>
      <c r="P33" s="125"/>
      <c r="Q33" s="375"/>
      <c r="R33" s="208"/>
      <c r="S33" s="125"/>
      <c r="T33" s="124"/>
      <c r="U33" s="375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</row>
    <row r="34" spans="1:60" s="18" customFormat="1" ht="19.5" customHeight="1" x14ac:dyDescent="0.2">
      <c r="A34" s="19" t="s">
        <v>19</v>
      </c>
      <c r="B34" s="203">
        <v>47.786000000000001</v>
      </c>
      <c r="C34" s="117">
        <v>45.417000000000002</v>
      </c>
      <c r="D34" s="117">
        <v>38.337000000000003</v>
      </c>
      <c r="E34" s="374">
        <f t="shared" si="1"/>
        <v>-0.15588876411916242</v>
      </c>
      <c r="F34" s="204">
        <v>1614</v>
      </c>
      <c r="G34" s="119">
        <v>1614</v>
      </c>
      <c r="H34" s="121">
        <v>1663</v>
      </c>
      <c r="I34" s="374">
        <f t="shared" si="2"/>
        <v>3.0359355638166052E-2</v>
      </c>
      <c r="J34" s="204">
        <v>66</v>
      </c>
      <c r="K34" s="119">
        <v>66</v>
      </c>
      <c r="L34" s="119">
        <v>58</v>
      </c>
      <c r="M34" s="374">
        <f t="shared" si="3"/>
        <v>-0.12121212121212122</v>
      </c>
      <c r="N34" s="205"/>
      <c r="O34" s="119"/>
      <c r="P34" s="119"/>
      <c r="Q34" s="374"/>
      <c r="R34" s="205"/>
      <c r="S34" s="119"/>
      <c r="T34" s="120"/>
      <c r="U34" s="374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</row>
    <row r="35" spans="1:60" s="18" customFormat="1" ht="19.5" customHeight="1" x14ac:dyDescent="0.2">
      <c r="A35" s="78" t="s">
        <v>20</v>
      </c>
      <c r="B35" s="206">
        <v>117.22799999999999</v>
      </c>
      <c r="C35" s="122">
        <v>82.063000000000002</v>
      </c>
      <c r="D35" s="122">
        <v>82.616</v>
      </c>
      <c r="E35" s="375">
        <f t="shared" si="1"/>
        <v>6.7387251258179681E-3</v>
      </c>
      <c r="F35" s="207">
        <v>2769</v>
      </c>
      <c r="G35" s="123">
        <v>2769</v>
      </c>
      <c r="H35" s="125">
        <v>2803</v>
      </c>
      <c r="I35" s="375">
        <f t="shared" si="2"/>
        <v>1.2278801011195384E-2</v>
      </c>
      <c r="J35" s="207">
        <v>85</v>
      </c>
      <c r="K35" s="123">
        <v>85</v>
      </c>
      <c r="L35" s="123">
        <v>55</v>
      </c>
      <c r="M35" s="375">
        <f t="shared" si="3"/>
        <v>-0.3529411764705882</v>
      </c>
      <c r="N35" s="208"/>
      <c r="O35" s="125"/>
      <c r="P35" s="125"/>
      <c r="Q35" s="375"/>
      <c r="R35" s="208"/>
      <c r="S35" s="125"/>
      <c r="T35" s="124"/>
      <c r="U35" s="375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</row>
    <row r="36" spans="1:60" s="18" customFormat="1" ht="19.5" customHeight="1" x14ac:dyDescent="0.2">
      <c r="A36" s="19" t="s">
        <v>21</v>
      </c>
      <c r="B36" s="203">
        <v>47.034999999999997</v>
      </c>
      <c r="C36" s="117">
        <v>42.872999999999998</v>
      </c>
      <c r="D36" s="117">
        <v>38.237000000000002</v>
      </c>
      <c r="E36" s="374">
        <f t="shared" si="1"/>
        <v>-0.10813332400345199</v>
      </c>
      <c r="F36" s="204">
        <v>910</v>
      </c>
      <c r="G36" s="119">
        <v>910</v>
      </c>
      <c r="H36" s="121">
        <v>890</v>
      </c>
      <c r="I36" s="374">
        <f t="shared" si="2"/>
        <v>-2.1978021978022011E-2</v>
      </c>
      <c r="J36" s="204">
        <v>54</v>
      </c>
      <c r="K36" s="119">
        <v>54</v>
      </c>
      <c r="L36" s="119">
        <v>41</v>
      </c>
      <c r="M36" s="374">
        <f t="shared" si="3"/>
        <v>-0.2407407407407407</v>
      </c>
      <c r="N36" s="205"/>
      <c r="O36" s="119"/>
      <c r="P36" s="119"/>
      <c r="Q36" s="374"/>
      <c r="R36" s="205"/>
      <c r="S36" s="119"/>
      <c r="T36" s="120"/>
      <c r="U36" s="374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</row>
    <row r="37" spans="1:60" s="18" customFormat="1" ht="19.5" customHeight="1" x14ac:dyDescent="0.2">
      <c r="A37" s="78" t="s">
        <v>22</v>
      </c>
      <c r="B37" s="206">
        <v>85.947000000000003</v>
      </c>
      <c r="C37" s="122">
        <v>72.688999999999993</v>
      </c>
      <c r="D37" s="122">
        <v>65.263000000000005</v>
      </c>
      <c r="E37" s="375">
        <f t="shared" si="1"/>
        <v>-0.10216126236431911</v>
      </c>
      <c r="F37" s="207">
        <v>1065</v>
      </c>
      <c r="G37" s="123">
        <v>1065</v>
      </c>
      <c r="H37" s="125">
        <v>1250</v>
      </c>
      <c r="I37" s="375">
        <f t="shared" si="2"/>
        <v>0.17370892018779349</v>
      </c>
      <c r="J37" s="207">
        <v>20</v>
      </c>
      <c r="K37" s="123">
        <v>20</v>
      </c>
      <c r="L37" s="123">
        <v>16</v>
      </c>
      <c r="M37" s="375">
        <f t="shared" si="3"/>
        <v>-0.19999999999999996</v>
      </c>
      <c r="N37" s="207"/>
      <c r="O37" s="125"/>
      <c r="P37" s="125"/>
      <c r="Q37" s="375"/>
      <c r="R37" s="208"/>
      <c r="S37" s="125"/>
      <c r="T37" s="124"/>
      <c r="U37" s="375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</row>
    <row r="38" spans="1:60" s="18" customFormat="1" ht="19.5" customHeight="1" x14ac:dyDescent="0.2">
      <c r="A38" s="19" t="s">
        <v>23</v>
      </c>
      <c r="B38" s="203">
        <v>80.929000000000002</v>
      </c>
      <c r="C38" s="117">
        <v>74.492000000000004</v>
      </c>
      <c r="D38" s="117">
        <v>62.32</v>
      </c>
      <c r="E38" s="374">
        <f t="shared" si="1"/>
        <v>-0.16340009665467436</v>
      </c>
      <c r="F38" s="204">
        <v>1700</v>
      </c>
      <c r="G38" s="119">
        <v>1700</v>
      </c>
      <c r="H38" s="121">
        <v>2914</v>
      </c>
      <c r="I38" s="374">
        <f t="shared" si="2"/>
        <v>0.71411764705882352</v>
      </c>
      <c r="J38" s="204">
        <v>57</v>
      </c>
      <c r="K38" s="119">
        <v>57</v>
      </c>
      <c r="L38" s="119">
        <v>55</v>
      </c>
      <c r="M38" s="374">
        <f t="shared" si="3"/>
        <v>-3.5087719298245612E-2</v>
      </c>
      <c r="N38" s="204"/>
      <c r="O38" s="119"/>
      <c r="P38" s="119"/>
      <c r="Q38" s="374"/>
      <c r="R38" s="205"/>
      <c r="S38" s="119"/>
      <c r="T38" s="120"/>
      <c r="U38" s="374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</row>
    <row r="39" spans="1:60" s="18" customFormat="1" ht="19.5" customHeight="1" x14ac:dyDescent="0.2">
      <c r="A39" s="78" t="s">
        <v>24</v>
      </c>
      <c r="B39" s="206">
        <v>78.700999999999993</v>
      </c>
      <c r="C39" s="122">
        <v>67.281999999999996</v>
      </c>
      <c r="D39" s="122">
        <v>63.142000000000003</v>
      </c>
      <c r="E39" s="375">
        <f t="shared" si="1"/>
        <v>-6.1532059094557168E-2</v>
      </c>
      <c r="F39" s="207">
        <v>1173.8</v>
      </c>
      <c r="G39" s="123">
        <v>1173.8</v>
      </c>
      <c r="H39" s="125">
        <v>1295</v>
      </c>
      <c r="I39" s="375">
        <f t="shared" si="2"/>
        <v>0.10325438745953308</v>
      </c>
      <c r="J39" s="207">
        <v>94</v>
      </c>
      <c r="K39" s="123">
        <v>94</v>
      </c>
      <c r="L39" s="123">
        <v>72</v>
      </c>
      <c r="M39" s="375">
        <f t="shared" si="3"/>
        <v>-0.23404255319148937</v>
      </c>
      <c r="N39" s="215"/>
      <c r="O39" s="125"/>
      <c r="P39" s="125"/>
      <c r="Q39" s="375"/>
      <c r="R39" s="208"/>
      <c r="S39" s="125"/>
      <c r="T39" s="124"/>
      <c r="U39" s="375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</row>
    <row r="40" spans="1:60" s="18" customFormat="1" ht="19.5" customHeight="1" x14ac:dyDescent="0.2">
      <c r="A40" s="19" t="s">
        <v>25</v>
      </c>
      <c r="B40" s="203">
        <v>60.36</v>
      </c>
      <c r="C40" s="117">
        <v>38.292000000000002</v>
      </c>
      <c r="D40" s="117">
        <v>56.832000000000001</v>
      </c>
      <c r="E40" s="374">
        <f t="shared" si="1"/>
        <v>0.48417424005014098</v>
      </c>
      <c r="F40" s="204">
        <v>854</v>
      </c>
      <c r="G40" s="119">
        <v>854</v>
      </c>
      <c r="H40" s="119">
        <v>1063</v>
      </c>
      <c r="I40" s="374">
        <f t="shared" si="2"/>
        <v>0.2447306791569086</v>
      </c>
      <c r="J40" s="204">
        <v>29</v>
      </c>
      <c r="K40" s="119">
        <v>29</v>
      </c>
      <c r="L40" s="119">
        <v>31</v>
      </c>
      <c r="M40" s="374">
        <f t="shared" si="3"/>
        <v>6.8965517241379226E-2</v>
      </c>
      <c r="N40" s="216"/>
      <c r="O40" s="119"/>
      <c r="P40" s="119"/>
      <c r="Q40" s="374"/>
      <c r="R40" s="205"/>
      <c r="S40" s="119"/>
      <c r="T40" s="120"/>
      <c r="U40" s="374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</row>
    <row r="41" spans="1:60" s="18" customFormat="1" ht="19.5" customHeight="1" x14ac:dyDescent="0.2">
      <c r="A41" s="78" t="s">
        <v>26</v>
      </c>
      <c r="B41" s="206">
        <v>71.843000000000004</v>
      </c>
      <c r="C41" s="112">
        <v>60</v>
      </c>
      <c r="D41" s="112">
        <v>63.552999999999997</v>
      </c>
      <c r="E41" s="375">
        <f t="shared" si="1"/>
        <v>5.9216666666666695E-2</v>
      </c>
      <c r="F41" s="207">
        <v>560</v>
      </c>
      <c r="G41" s="123">
        <v>1560</v>
      </c>
      <c r="H41" s="125">
        <v>1500</v>
      </c>
      <c r="I41" s="375">
        <f t="shared" si="2"/>
        <v>-3.8461538461538436E-2</v>
      </c>
      <c r="J41" s="207">
        <v>36</v>
      </c>
      <c r="K41" s="123">
        <v>36</v>
      </c>
      <c r="L41" s="113">
        <v>55</v>
      </c>
      <c r="M41" s="375">
        <f t="shared" si="3"/>
        <v>0.52777777777777768</v>
      </c>
      <c r="N41" s="215"/>
      <c r="O41" s="125"/>
      <c r="P41" s="125"/>
      <c r="Q41" s="375"/>
      <c r="R41" s="208"/>
      <c r="S41" s="125"/>
      <c r="T41" s="124"/>
      <c r="U41" s="375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</row>
    <row r="42" spans="1:60" s="18" customFormat="1" ht="19.5" customHeight="1" x14ac:dyDescent="0.2">
      <c r="A42" s="19" t="s">
        <v>27</v>
      </c>
      <c r="B42" s="203">
        <v>36.082999999999998</v>
      </c>
      <c r="C42" s="130">
        <v>32.473999999999997</v>
      </c>
      <c r="D42" s="130">
        <v>29.917000000000002</v>
      </c>
      <c r="E42" s="374">
        <f t="shared" si="1"/>
        <v>-7.8739915008930073E-2</v>
      </c>
      <c r="F42" s="204">
        <v>491.5</v>
      </c>
      <c r="G42" s="119">
        <v>1491.5</v>
      </c>
      <c r="H42" s="119">
        <v>299</v>
      </c>
      <c r="I42" s="374">
        <f t="shared" si="2"/>
        <v>-0.79953067381830367</v>
      </c>
      <c r="J42" s="204">
        <v>26</v>
      </c>
      <c r="K42" s="119">
        <v>26</v>
      </c>
      <c r="L42" s="131">
        <v>50</v>
      </c>
      <c r="M42" s="374">
        <f t="shared" si="3"/>
        <v>0.92307692307692313</v>
      </c>
      <c r="N42" s="216"/>
      <c r="O42" s="119"/>
      <c r="P42" s="119"/>
      <c r="Q42" s="374"/>
      <c r="R42" s="205"/>
      <c r="S42" s="119"/>
      <c r="T42" s="120"/>
      <c r="U42" s="374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</row>
    <row r="43" spans="1:60" s="18" customFormat="1" ht="19.5" customHeight="1" x14ac:dyDescent="0.2">
      <c r="A43" s="78" t="s">
        <v>28</v>
      </c>
      <c r="B43" s="206">
        <v>102.411</v>
      </c>
      <c r="C43" s="122">
        <v>100.039</v>
      </c>
      <c r="D43" s="122">
        <v>131.19</v>
      </c>
      <c r="E43" s="375">
        <f t="shared" si="1"/>
        <v>0.31138855846219959</v>
      </c>
      <c r="F43" s="207">
        <v>6426</v>
      </c>
      <c r="G43" s="123">
        <v>6426</v>
      </c>
      <c r="H43" s="125">
        <v>5587</v>
      </c>
      <c r="I43" s="375">
        <f t="shared" si="2"/>
        <v>-0.1305633364456894</v>
      </c>
      <c r="J43" s="207">
        <v>107</v>
      </c>
      <c r="K43" s="123">
        <v>107</v>
      </c>
      <c r="L43" s="123">
        <v>79</v>
      </c>
      <c r="M43" s="375">
        <f t="shared" si="3"/>
        <v>-0.26168224299065423</v>
      </c>
      <c r="N43" s="215"/>
      <c r="O43" s="125"/>
      <c r="P43" s="125"/>
      <c r="Q43" s="375"/>
      <c r="R43" s="208"/>
      <c r="S43" s="125"/>
      <c r="T43" s="124"/>
      <c r="U43" s="375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</row>
    <row r="44" spans="1:60" s="18" customFormat="1" ht="19.5" customHeight="1" x14ac:dyDescent="0.2">
      <c r="A44" s="19" t="s">
        <v>29</v>
      </c>
      <c r="B44" s="203">
        <v>68.903999999999996</v>
      </c>
      <c r="C44" s="117">
        <v>73.119</v>
      </c>
      <c r="D44" s="117">
        <v>70.816999999999993</v>
      </c>
      <c r="E44" s="374">
        <f t="shared" si="1"/>
        <v>-3.1482925094708736E-2</v>
      </c>
      <c r="F44" s="204">
        <v>1600</v>
      </c>
      <c r="G44" s="119">
        <v>1600</v>
      </c>
      <c r="H44" s="119">
        <v>1362</v>
      </c>
      <c r="I44" s="374">
        <f t="shared" si="2"/>
        <v>-0.14875000000000005</v>
      </c>
      <c r="J44" s="204">
        <v>66</v>
      </c>
      <c r="K44" s="119">
        <v>66</v>
      </c>
      <c r="L44" s="119">
        <v>58</v>
      </c>
      <c r="M44" s="374">
        <f t="shared" si="3"/>
        <v>-0.12121212121212122</v>
      </c>
      <c r="N44" s="216"/>
      <c r="O44" s="119"/>
      <c r="P44" s="119"/>
      <c r="Q44" s="374"/>
      <c r="R44" s="205"/>
      <c r="S44" s="119"/>
      <c r="T44" s="120"/>
      <c r="U44" s="374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</row>
    <row r="45" spans="1:60" s="18" customFormat="1" ht="19.5" customHeight="1" x14ac:dyDescent="0.2">
      <c r="A45" s="78" t="s">
        <v>30</v>
      </c>
      <c r="B45" s="206">
        <v>156.25899999999999</v>
      </c>
      <c r="C45" s="122">
        <v>77.302999999999997</v>
      </c>
      <c r="D45" s="122">
        <v>119.727</v>
      </c>
      <c r="E45" s="375">
        <f t="shared" si="1"/>
        <v>0.54880146954193254</v>
      </c>
      <c r="F45" s="207">
        <v>1899</v>
      </c>
      <c r="G45" s="123">
        <v>1899</v>
      </c>
      <c r="H45" s="125">
        <v>2438</v>
      </c>
      <c r="I45" s="375">
        <f t="shared" si="2"/>
        <v>0.28383359662980512</v>
      </c>
      <c r="J45" s="207">
        <v>60</v>
      </c>
      <c r="K45" s="123">
        <v>60</v>
      </c>
      <c r="L45" s="123">
        <v>90</v>
      </c>
      <c r="M45" s="375">
        <f t="shared" si="3"/>
        <v>0.5</v>
      </c>
      <c r="N45" s="217">
        <v>18.61</v>
      </c>
      <c r="O45" s="125">
        <v>18.61</v>
      </c>
      <c r="P45" s="125">
        <v>3</v>
      </c>
      <c r="Q45" s="375">
        <f t="shared" ref="Q45" si="9">P45/O45-1</f>
        <v>-0.83879634605051046</v>
      </c>
      <c r="R45" s="208"/>
      <c r="S45" s="125"/>
      <c r="T45" s="124"/>
      <c r="U45" s="375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</row>
    <row r="46" spans="1:60" s="18" customFormat="1" ht="19.5" customHeight="1" x14ac:dyDescent="0.2">
      <c r="A46" s="19" t="s">
        <v>31</v>
      </c>
      <c r="B46" s="203">
        <v>43.298999999999999</v>
      </c>
      <c r="C46" s="117">
        <v>42.752000000000002</v>
      </c>
      <c r="D46" s="117">
        <v>43.735999999999997</v>
      </c>
      <c r="E46" s="374">
        <f t="shared" si="1"/>
        <v>2.3016467065868129E-2</v>
      </c>
      <c r="F46" s="204">
        <v>1108</v>
      </c>
      <c r="G46" s="119">
        <v>1108</v>
      </c>
      <c r="H46" s="121">
        <v>1040</v>
      </c>
      <c r="I46" s="374">
        <f t="shared" si="2"/>
        <v>-6.1371841155234641E-2</v>
      </c>
      <c r="J46" s="204">
        <v>22</v>
      </c>
      <c r="K46" s="119">
        <v>22</v>
      </c>
      <c r="L46" s="119">
        <v>46</v>
      </c>
      <c r="M46" s="374">
        <f t="shared" si="3"/>
        <v>1.0909090909090908</v>
      </c>
      <c r="N46" s="216"/>
      <c r="O46" s="119"/>
      <c r="P46" s="119"/>
      <c r="Q46" s="374"/>
      <c r="R46" s="205"/>
      <c r="S46" s="119"/>
      <c r="T46" s="120"/>
      <c r="U46" s="374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</row>
    <row r="47" spans="1:60" s="18" customFormat="1" ht="19.5" customHeight="1" x14ac:dyDescent="0.2">
      <c r="A47" s="78" t="s">
        <v>32</v>
      </c>
      <c r="B47" s="206">
        <v>24.701000000000001</v>
      </c>
      <c r="C47" s="122">
        <v>20.629000000000001</v>
      </c>
      <c r="D47" s="122"/>
      <c r="E47" s="375">
        <f t="shared" si="1"/>
        <v>-1</v>
      </c>
      <c r="F47" s="207">
        <v>181</v>
      </c>
      <c r="G47" s="123">
        <v>181</v>
      </c>
      <c r="H47" s="595">
        <v>0</v>
      </c>
      <c r="I47" s="375">
        <f t="shared" si="2"/>
        <v>-1</v>
      </c>
      <c r="J47" s="207">
        <v>1</v>
      </c>
      <c r="K47" s="123">
        <v>5</v>
      </c>
      <c r="L47" s="123">
        <v>0</v>
      </c>
      <c r="M47" s="375">
        <f t="shared" si="3"/>
        <v>-1</v>
      </c>
      <c r="N47" s="215"/>
      <c r="O47" s="125"/>
      <c r="P47" s="125"/>
      <c r="Q47" s="375"/>
      <c r="R47" s="208"/>
      <c r="S47" s="125"/>
      <c r="T47" s="124"/>
      <c r="U47" s="375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</row>
    <row r="48" spans="1:60" s="18" customFormat="1" ht="19.5" customHeight="1" x14ac:dyDescent="0.2">
      <c r="A48" s="19" t="s">
        <v>33</v>
      </c>
      <c r="B48" s="203">
        <v>33.357999999999997</v>
      </c>
      <c r="C48" s="117">
        <v>24.684999999999999</v>
      </c>
      <c r="D48" s="117">
        <v>26.512</v>
      </c>
      <c r="E48" s="374">
        <f t="shared" si="1"/>
        <v>7.4012558233745196E-2</v>
      </c>
      <c r="F48" s="204">
        <v>342</v>
      </c>
      <c r="G48" s="119">
        <v>342</v>
      </c>
      <c r="H48" s="121">
        <v>137</v>
      </c>
      <c r="I48" s="374">
        <f t="shared" si="2"/>
        <v>-0.59941520467836251</v>
      </c>
      <c r="J48" s="204">
        <v>32</v>
      </c>
      <c r="K48" s="119">
        <v>32</v>
      </c>
      <c r="L48" s="119">
        <v>28</v>
      </c>
      <c r="M48" s="374">
        <f t="shared" si="3"/>
        <v>-0.125</v>
      </c>
      <c r="N48" s="216"/>
      <c r="O48" s="119"/>
      <c r="P48" s="119"/>
      <c r="Q48" s="374"/>
      <c r="R48" s="205"/>
      <c r="S48" s="119"/>
      <c r="T48" s="120"/>
      <c r="U48" s="374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</row>
    <row r="49" spans="1:68" s="18" customFormat="1" ht="19.5" customHeight="1" x14ac:dyDescent="0.2">
      <c r="A49" s="78" t="s">
        <v>1</v>
      </c>
      <c r="B49" s="206">
        <v>87.715999999999994</v>
      </c>
      <c r="C49" s="122">
        <v>63.07</v>
      </c>
      <c r="D49" s="122">
        <v>88.61</v>
      </c>
      <c r="E49" s="375">
        <f t="shared" si="1"/>
        <v>0.40494688441414306</v>
      </c>
      <c r="F49" s="207">
        <v>2670</v>
      </c>
      <c r="G49" s="123">
        <v>2670</v>
      </c>
      <c r="H49" s="125">
        <v>1502</v>
      </c>
      <c r="I49" s="375">
        <f t="shared" si="2"/>
        <v>-0.43745318352059925</v>
      </c>
      <c r="J49" s="207">
        <v>85</v>
      </c>
      <c r="K49" s="123">
        <v>85</v>
      </c>
      <c r="L49" s="123">
        <v>63</v>
      </c>
      <c r="M49" s="375">
        <f t="shared" si="3"/>
        <v>-0.25882352941176467</v>
      </c>
      <c r="N49" s="215"/>
      <c r="O49" s="125"/>
      <c r="P49" s="125"/>
      <c r="Q49" s="375"/>
      <c r="R49" s="208"/>
      <c r="S49" s="125"/>
      <c r="T49" s="124"/>
      <c r="U49" s="375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</row>
    <row r="50" spans="1:68" s="18" customFormat="1" ht="19.5" customHeight="1" x14ac:dyDescent="0.2">
      <c r="A50" s="19" t="s">
        <v>34</v>
      </c>
      <c r="B50" s="203">
        <v>94.216999999999999</v>
      </c>
      <c r="C50" s="117">
        <v>85.147000000000006</v>
      </c>
      <c r="D50" s="117">
        <v>72.510000000000005</v>
      </c>
      <c r="E50" s="374">
        <f t="shared" si="1"/>
        <v>-0.14841391945693916</v>
      </c>
      <c r="F50" s="204">
        <v>7261.25</v>
      </c>
      <c r="G50" s="121">
        <v>2361.25</v>
      </c>
      <c r="H50" s="586"/>
      <c r="I50" s="374">
        <f t="shared" si="2"/>
        <v>-1</v>
      </c>
      <c r="J50" s="204">
        <v>148</v>
      </c>
      <c r="K50" s="121">
        <v>73.599999999999994</v>
      </c>
      <c r="L50" s="119">
        <v>36</v>
      </c>
      <c r="M50" s="374">
        <f t="shared" si="3"/>
        <v>-0.51086956521739124</v>
      </c>
      <c r="N50" s="216"/>
      <c r="O50" s="119"/>
      <c r="P50" s="119"/>
      <c r="Q50" s="374"/>
      <c r="R50" s="205"/>
      <c r="S50" s="119"/>
      <c r="T50" s="120"/>
      <c r="U50" s="374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</row>
    <row r="51" spans="1:68" s="18" customFormat="1" ht="19.5" customHeight="1" x14ac:dyDescent="0.2">
      <c r="A51" s="78" t="s">
        <v>35</v>
      </c>
      <c r="B51" s="206">
        <v>128.72499999999999</v>
      </c>
      <c r="C51" s="112">
        <v>69.182000000000002</v>
      </c>
      <c r="D51" s="112">
        <v>63.962000000000003</v>
      </c>
      <c r="E51" s="375">
        <f t="shared" si="1"/>
        <v>-7.5453152554132541E-2</v>
      </c>
      <c r="F51" s="207"/>
      <c r="G51" s="123">
        <v>878</v>
      </c>
      <c r="H51" s="125">
        <v>4415</v>
      </c>
      <c r="I51" s="375">
        <f t="shared" si="2"/>
        <v>4.0284738041002282</v>
      </c>
      <c r="J51" s="207">
        <v>32</v>
      </c>
      <c r="K51" s="123">
        <v>32</v>
      </c>
      <c r="L51" s="113">
        <v>126</v>
      </c>
      <c r="M51" s="375">
        <f t="shared" si="3"/>
        <v>2.9375</v>
      </c>
      <c r="N51" s="217"/>
      <c r="O51" s="125">
        <v>45</v>
      </c>
      <c r="P51" s="125"/>
      <c r="Q51" s="375">
        <f t="shared" ref="Q51" si="10">P51/O51-1</f>
        <v>-1</v>
      </c>
      <c r="R51" s="208"/>
      <c r="S51" s="125"/>
      <c r="T51" s="124"/>
      <c r="U51" s="375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</row>
    <row r="52" spans="1:68" s="18" customFormat="1" ht="19.5" customHeight="1" x14ac:dyDescent="0.2">
      <c r="A52" s="19" t="s">
        <v>191</v>
      </c>
      <c r="B52" s="203">
        <v>132.06399999999999</v>
      </c>
      <c r="C52" s="130">
        <v>111.54</v>
      </c>
      <c r="D52" s="130">
        <v>121.163</v>
      </c>
      <c r="E52" s="374">
        <f t="shared" si="1"/>
        <v>8.6273982427828466E-2</v>
      </c>
      <c r="F52" s="204">
        <v>2025.77</v>
      </c>
      <c r="G52" s="119">
        <v>2025.77</v>
      </c>
      <c r="H52" s="121">
        <v>2719</v>
      </c>
      <c r="I52" s="374">
        <f t="shared" si="2"/>
        <v>0.34220567981557637</v>
      </c>
      <c r="J52" s="204">
        <v>137</v>
      </c>
      <c r="K52" s="119">
        <v>137</v>
      </c>
      <c r="L52" s="131">
        <v>134</v>
      </c>
      <c r="M52" s="374">
        <f t="shared" si="3"/>
        <v>-2.1897810218978075E-2</v>
      </c>
      <c r="N52" s="204"/>
      <c r="O52" s="119"/>
      <c r="P52" s="119"/>
      <c r="Q52" s="374"/>
      <c r="R52" s="205"/>
      <c r="S52" s="119"/>
      <c r="T52" s="120"/>
      <c r="U52" s="374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</row>
    <row r="53" spans="1:68" s="18" customFormat="1" ht="19.5" customHeight="1" x14ac:dyDescent="0.2">
      <c r="A53" s="78" t="s">
        <v>36</v>
      </c>
      <c r="B53" s="206">
        <v>72.754999999999995</v>
      </c>
      <c r="C53" s="122">
        <v>63.38</v>
      </c>
      <c r="D53" s="122">
        <v>57.970999999999997</v>
      </c>
      <c r="E53" s="375">
        <f t="shared" si="1"/>
        <v>-8.5342379299463644E-2</v>
      </c>
      <c r="F53" s="207">
        <v>1509</v>
      </c>
      <c r="G53" s="123">
        <v>1509</v>
      </c>
      <c r="H53" s="125">
        <v>1138</v>
      </c>
      <c r="I53" s="375">
        <f t="shared" si="2"/>
        <v>-0.24585818422796557</v>
      </c>
      <c r="J53" s="207">
        <v>53</v>
      </c>
      <c r="K53" s="123">
        <v>53</v>
      </c>
      <c r="L53" s="123">
        <v>68</v>
      </c>
      <c r="M53" s="375">
        <f t="shared" si="3"/>
        <v>0.28301886792452824</v>
      </c>
      <c r="N53" s="208"/>
      <c r="O53" s="125"/>
      <c r="P53" s="125"/>
      <c r="Q53" s="375"/>
      <c r="R53" s="208"/>
      <c r="S53" s="125"/>
      <c r="T53" s="124"/>
      <c r="U53" s="375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</row>
    <row r="54" spans="1:68" s="18" customFormat="1" ht="19.5" customHeight="1" x14ac:dyDescent="0.2">
      <c r="A54" s="19" t="s">
        <v>37</v>
      </c>
      <c r="B54" s="203">
        <v>81.811000000000007</v>
      </c>
      <c r="C54" s="117">
        <v>77.650999999999996</v>
      </c>
      <c r="D54" s="117">
        <v>60.189</v>
      </c>
      <c r="E54" s="374">
        <f t="shared" si="1"/>
        <v>-0.22487797967830414</v>
      </c>
      <c r="F54" s="204">
        <v>1829</v>
      </c>
      <c r="G54" s="119">
        <v>1829</v>
      </c>
      <c r="H54" s="121">
        <v>2704</v>
      </c>
      <c r="I54" s="374">
        <f t="shared" si="2"/>
        <v>0.47840349917987979</v>
      </c>
      <c r="J54" s="204">
        <v>15</v>
      </c>
      <c r="K54" s="119">
        <v>15</v>
      </c>
      <c r="L54" s="119">
        <v>38</v>
      </c>
      <c r="M54" s="374">
        <f t="shared" si="3"/>
        <v>1.5333333333333332</v>
      </c>
      <c r="N54" s="205"/>
      <c r="O54" s="119"/>
      <c r="P54" s="119"/>
      <c r="Q54" s="374"/>
      <c r="R54" s="205"/>
      <c r="S54" s="119"/>
      <c r="T54" s="120"/>
      <c r="U54" s="374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</row>
    <row r="55" spans="1:68" s="18" customFormat="1" ht="19.5" customHeight="1" x14ac:dyDescent="0.2">
      <c r="A55" s="78" t="s">
        <v>38</v>
      </c>
      <c r="B55" s="206">
        <v>109.52200000000001</v>
      </c>
      <c r="C55" s="122">
        <v>107.14700000000001</v>
      </c>
      <c r="D55" s="122">
        <v>99.396000000000001</v>
      </c>
      <c r="E55" s="375">
        <f t="shared" si="1"/>
        <v>-7.233986952504512E-2</v>
      </c>
      <c r="F55" s="207">
        <v>3783</v>
      </c>
      <c r="G55" s="123">
        <v>3783</v>
      </c>
      <c r="H55" s="125">
        <v>3020</v>
      </c>
      <c r="I55" s="375">
        <f t="shared" si="2"/>
        <v>-0.20169177901136659</v>
      </c>
      <c r="J55" s="207">
        <v>108</v>
      </c>
      <c r="K55" s="123">
        <v>108</v>
      </c>
      <c r="L55" s="123">
        <v>128</v>
      </c>
      <c r="M55" s="375">
        <f t="shared" si="3"/>
        <v>0.18518518518518512</v>
      </c>
      <c r="N55" s="207"/>
      <c r="O55" s="125"/>
      <c r="P55" s="125">
        <v>0.02</v>
      </c>
      <c r="Q55" s="375"/>
      <c r="R55" s="208"/>
      <c r="S55" s="125"/>
      <c r="T55" s="124"/>
      <c r="U55" s="375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</row>
    <row r="56" spans="1:68" s="18" customFormat="1" ht="19.5" customHeight="1" x14ac:dyDescent="0.2">
      <c r="A56" s="19" t="s">
        <v>39</v>
      </c>
      <c r="B56" s="203">
        <v>194.70400000000001</v>
      </c>
      <c r="C56" s="117">
        <v>121.541</v>
      </c>
      <c r="D56" s="117">
        <v>167.68799999999999</v>
      </c>
      <c r="E56" s="374">
        <f t="shared" si="1"/>
        <v>0.37968257624998958</v>
      </c>
      <c r="F56" s="204">
        <v>4256</v>
      </c>
      <c r="G56" s="119">
        <v>4256</v>
      </c>
      <c r="H56" s="121">
        <v>2340</v>
      </c>
      <c r="I56" s="374">
        <f t="shared" si="2"/>
        <v>-0.45018796992481203</v>
      </c>
      <c r="J56" s="204">
        <v>177</v>
      </c>
      <c r="K56" s="119">
        <v>177</v>
      </c>
      <c r="L56" s="119">
        <v>234</v>
      </c>
      <c r="M56" s="374">
        <f t="shared" si="3"/>
        <v>0.32203389830508478</v>
      </c>
      <c r="N56" s="204">
        <v>37</v>
      </c>
      <c r="O56" s="119">
        <v>37</v>
      </c>
      <c r="P56" s="119">
        <v>28</v>
      </c>
      <c r="Q56" s="374">
        <f t="shared" ref="Q56" si="11">P56/O56-1</f>
        <v>-0.2432432432432432</v>
      </c>
      <c r="R56" s="205"/>
      <c r="S56" s="119"/>
      <c r="T56" s="120"/>
      <c r="U56" s="374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</row>
    <row r="57" spans="1:68" s="18" customFormat="1" ht="19.5" customHeight="1" x14ac:dyDescent="0.2">
      <c r="A57" s="78" t="s">
        <v>40</v>
      </c>
      <c r="B57" s="206">
        <v>73.852000000000004</v>
      </c>
      <c r="C57" s="122">
        <v>66.162999999999997</v>
      </c>
      <c r="D57" s="122">
        <v>67.204999999999998</v>
      </c>
      <c r="E57" s="375">
        <f t="shared" si="1"/>
        <v>1.574898357087795E-2</v>
      </c>
      <c r="F57" s="207">
        <v>3411</v>
      </c>
      <c r="G57" s="123">
        <v>3411</v>
      </c>
      <c r="H57" s="125">
        <v>4046</v>
      </c>
      <c r="I57" s="375">
        <f t="shared" si="2"/>
        <v>0.18616241571386682</v>
      </c>
      <c r="J57" s="207">
        <v>75</v>
      </c>
      <c r="K57" s="123">
        <v>75</v>
      </c>
      <c r="L57" s="123">
        <v>90</v>
      </c>
      <c r="M57" s="375">
        <f t="shared" si="3"/>
        <v>0.19999999999999996</v>
      </c>
      <c r="N57" s="208"/>
      <c r="O57" s="125"/>
      <c r="P57" s="125"/>
      <c r="Q57" s="375"/>
      <c r="R57" s="208"/>
      <c r="S57" s="125"/>
      <c r="T57" s="124"/>
      <c r="U57" s="375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</row>
    <row r="58" spans="1:68" s="18" customFormat="1" ht="19.5" customHeight="1" x14ac:dyDescent="0.2">
      <c r="A58" s="19" t="s">
        <v>41</v>
      </c>
      <c r="B58" s="203">
        <v>83.575999999999993</v>
      </c>
      <c r="C58" s="117">
        <v>73.08</v>
      </c>
      <c r="D58" s="117">
        <v>60.667000000000002</v>
      </c>
      <c r="E58" s="374">
        <f t="shared" si="1"/>
        <v>-0.16985495347564306</v>
      </c>
      <c r="F58" s="204">
        <v>2454</v>
      </c>
      <c r="G58" s="119">
        <v>2454</v>
      </c>
      <c r="H58" s="121">
        <v>1325</v>
      </c>
      <c r="I58" s="374">
        <f t="shared" si="2"/>
        <v>-0.46006519967400161</v>
      </c>
      <c r="J58" s="204">
        <v>211</v>
      </c>
      <c r="K58" s="119">
        <v>211</v>
      </c>
      <c r="L58" s="119">
        <v>170</v>
      </c>
      <c r="M58" s="374">
        <f t="shared" si="3"/>
        <v>-0.19431279620853081</v>
      </c>
      <c r="N58" s="205"/>
      <c r="O58" s="119"/>
      <c r="P58" s="119"/>
      <c r="Q58" s="374"/>
      <c r="R58" s="205"/>
      <c r="S58" s="119"/>
      <c r="T58" s="120"/>
      <c r="U58" s="374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</row>
    <row r="59" spans="1:68" s="18" customFormat="1" ht="19.5" customHeight="1" x14ac:dyDescent="0.2">
      <c r="A59" s="78" t="s">
        <v>42</v>
      </c>
      <c r="B59" s="206">
        <v>72.45</v>
      </c>
      <c r="C59" s="122">
        <v>73.742999999999995</v>
      </c>
      <c r="D59" s="122">
        <v>60.357999999999997</v>
      </c>
      <c r="E59" s="375">
        <f t="shared" si="1"/>
        <v>-0.18150875337320149</v>
      </c>
      <c r="F59" s="207">
        <v>790</v>
      </c>
      <c r="G59" s="123">
        <v>790</v>
      </c>
      <c r="H59" s="125">
        <v>812</v>
      </c>
      <c r="I59" s="375">
        <f t="shared" si="2"/>
        <v>2.7848101265822711E-2</v>
      </c>
      <c r="J59" s="207">
        <v>51</v>
      </c>
      <c r="K59" s="123">
        <v>51</v>
      </c>
      <c r="L59" s="123">
        <v>58</v>
      </c>
      <c r="M59" s="375">
        <f t="shared" si="3"/>
        <v>0.13725490196078427</v>
      </c>
      <c r="N59" s="207">
        <v>24</v>
      </c>
      <c r="O59" s="125">
        <v>19.2</v>
      </c>
      <c r="P59" s="125">
        <v>28</v>
      </c>
      <c r="Q59" s="375">
        <f t="shared" ref="Q59" si="12">P59/O59-1</f>
        <v>0.45833333333333348</v>
      </c>
      <c r="R59" s="208"/>
      <c r="S59" s="125"/>
      <c r="T59" s="124"/>
      <c r="U59" s="375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</row>
    <row r="60" spans="1:68" s="18" customFormat="1" ht="19.5" customHeight="1" x14ac:dyDescent="0.2">
      <c r="A60" s="19" t="s">
        <v>43</v>
      </c>
      <c r="B60" s="203">
        <v>86.048000000000002</v>
      </c>
      <c r="C60" s="117">
        <v>67.146000000000001</v>
      </c>
      <c r="D60" s="117">
        <v>69.102000000000004</v>
      </c>
      <c r="E60" s="374">
        <f t="shared" si="1"/>
        <v>2.9130551335895039E-2</v>
      </c>
      <c r="F60" s="204">
        <v>1603</v>
      </c>
      <c r="G60" s="119">
        <v>1603</v>
      </c>
      <c r="H60" s="121">
        <v>2002</v>
      </c>
      <c r="I60" s="374">
        <f t="shared" si="2"/>
        <v>0.24890829694323147</v>
      </c>
      <c r="J60" s="204">
        <v>79</v>
      </c>
      <c r="K60" s="119">
        <v>79</v>
      </c>
      <c r="L60" s="119">
        <v>52</v>
      </c>
      <c r="M60" s="374">
        <f t="shared" si="3"/>
        <v>-0.34177215189873422</v>
      </c>
      <c r="N60" s="204"/>
      <c r="O60" s="119"/>
      <c r="P60" s="119"/>
      <c r="Q60" s="374"/>
      <c r="R60" s="205"/>
      <c r="S60" s="119"/>
      <c r="T60" s="120"/>
      <c r="U60" s="374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</row>
    <row r="61" spans="1:68" s="18" customFormat="1" ht="19.5" customHeight="1" x14ac:dyDescent="0.2">
      <c r="A61" s="78" t="s">
        <v>44</v>
      </c>
      <c r="B61" s="206">
        <v>69.89</v>
      </c>
      <c r="C61" s="112">
        <v>59.454999999999998</v>
      </c>
      <c r="D61" s="112">
        <v>59.231999999999999</v>
      </c>
      <c r="E61" s="375">
        <f t="shared" si="1"/>
        <v>-3.7507358506433386E-3</v>
      </c>
      <c r="F61" s="207">
        <v>655</v>
      </c>
      <c r="G61" s="123">
        <v>655</v>
      </c>
      <c r="H61" s="125">
        <v>903</v>
      </c>
      <c r="I61" s="375">
        <f t="shared" si="2"/>
        <v>0.37862595419847334</v>
      </c>
      <c r="J61" s="207">
        <v>57</v>
      </c>
      <c r="K61" s="123">
        <v>157</v>
      </c>
      <c r="L61" s="113">
        <v>27</v>
      </c>
      <c r="M61" s="375">
        <f t="shared" si="3"/>
        <v>-0.82802547770700641</v>
      </c>
      <c r="N61" s="208"/>
      <c r="O61" s="125"/>
      <c r="P61" s="125"/>
      <c r="Q61" s="375"/>
      <c r="R61" s="208"/>
      <c r="S61" s="125"/>
      <c r="T61" s="124"/>
      <c r="U61" s="375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</row>
    <row r="62" spans="1:68" s="18" customFormat="1" ht="19.5" customHeight="1" x14ac:dyDescent="0.2">
      <c r="A62" s="19" t="s">
        <v>45</v>
      </c>
      <c r="B62" s="203">
        <v>96.884</v>
      </c>
      <c r="C62" s="117">
        <v>70.367999999999995</v>
      </c>
      <c r="D62" s="117">
        <v>72.748999999999995</v>
      </c>
      <c r="E62" s="374">
        <f t="shared" si="1"/>
        <v>3.3836402910413899E-2</v>
      </c>
      <c r="F62" s="204">
        <v>2475.1</v>
      </c>
      <c r="G62" s="119">
        <v>3475.1</v>
      </c>
      <c r="H62" s="121">
        <v>2789</v>
      </c>
      <c r="I62" s="374">
        <f t="shared" si="2"/>
        <v>-0.19743316739086647</v>
      </c>
      <c r="J62" s="204">
        <v>103</v>
      </c>
      <c r="K62" s="119">
        <v>103</v>
      </c>
      <c r="L62" s="119">
        <v>88</v>
      </c>
      <c r="M62" s="374">
        <f t="shared" si="3"/>
        <v>-0.14563106796116509</v>
      </c>
      <c r="N62" s="204">
        <v>19</v>
      </c>
      <c r="O62" s="119">
        <v>16.8</v>
      </c>
      <c r="P62" s="119">
        <v>8</v>
      </c>
      <c r="Q62" s="374">
        <f t="shared" ref="Q62:Q64" si="13">P62/O62-1</f>
        <v>-0.52380952380952384</v>
      </c>
      <c r="R62" s="205"/>
      <c r="S62" s="119"/>
      <c r="T62" s="120"/>
      <c r="U62" s="374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</row>
    <row r="63" spans="1:68" s="2" customFormat="1" ht="19.5" customHeight="1" x14ac:dyDescent="0.2">
      <c r="A63" s="78" t="s">
        <v>46</v>
      </c>
      <c r="B63" s="206">
        <v>105.298</v>
      </c>
      <c r="C63" s="122">
        <v>90.05</v>
      </c>
      <c r="D63" s="122">
        <v>87.655000000000001</v>
      </c>
      <c r="E63" s="380">
        <f t="shared" si="1"/>
        <v>-2.6596335369239221E-2</v>
      </c>
      <c r="F63" s="207">
        <v>1677</v>
      </c>
      <c r="G63" s="123">
        <v>1677</v>
      </c>
      <c r="H63" s="125">
        <v>1988</v>
      </c>
      <c r="I63" s="380">
        <f t="shared" si="2"/>
        <v>0.18545020870602258</v>
      </c>
      <c r="J63" s="207">
        <v>34</v>
      </c>
      <c r="K63" s="123">
        <v>34</v>
      </c>
      <c r="L63" s="123">
        <v>56</v>
      </c>
      <c r="M63" s="380">
        <f t="shared" si="3"/>
        <v>0.64705882352941169</v>
      </c>
      <c r="N63" s="207"/>
      <c r="O63" s="125">
        <v>8.8000000000000007</v>
      </c>
      <c r="P63" s="125"/>
      <c r="Q63" s="380">
        <f t="shared" si="13"/>
        <v>-1</v>
      </c>
      <c r="R63" s="208"/>
      <c r="S63" s="125"/>
      <c r="T63" s="135"/>
      <c r="U63" s="380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18"/>
      <c r="BJ63" s="18"/>
      <c r="BK63" s="18"/>
      <c r="BL63" s="18"/>
      <c r="BM63" s="18"/>
      <c r="BN63" s="18"/>
      <c r="BO63" s="18"/>
      <c r="BP63" s="18"/>
    </row>
    <row r="64" spans="1:68" s="18" customFormat="1" ht="19.5" customHeight="1" x14ac:dyDescent="0.2">
      <c r="A64" s="19" t="s">
        <v>47</v>
      </c>
      <c r="B64" s="203">
        <v>126.35299999999999</v>
      </c>
      <c r="C64" s="117">
        <v>132.63499999999999</v>
      </c>
      <c r="D64" s="117">
        <v>107.649</v>
      </c>
      <c r="E64" s="374">
        <f t="shared" si="1"/>
        <v>-0.18838164888604059</v>
      </c>
      <c r="F64" s="204">
        <v>5464</v>
      </c>
      <c r="G64" s="119">
        <v>5464</v>
      </c>
      <c r="H64" s="121">
        <v>5898</v>
      </c>
      <c r="I64" s="374">
        <f t="shared" si="2"/>
        <v>7.9428989751098023E-2</v>
      </c>
      <c r="J64" s="204">
        <v>130</v>
      </c>
      <c r="K64" s="119">
        <v>130</v>
      </c>
      <c r="L64" s="119">
        <v>275</v>
      </c>
      <c r="M64" s="374">
        <f t="shared" si="3"/>
        <v>1.1153846153846154</v>
      </c>
      <c r="N64" s="204">
        <v>44</v>
      </c>
      <c r="O64" s="119">
        <v>43.25</v>
      </c>
      <c r="P64" s="119">
        <v>34</v>
      </c>
      <c r="Q64" s="374">
        <f t="shared" si="13"/>
        <v>-0.21387283236994215</v>
      </c>
      <c r="R64" s="205"/>
      <c r="S64" s="119"/>
      <c r="T64" s="120"/>
      <c r="U64" s="374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</row>
    <row r="65" spans="1:68" s="2" customFormat="1" ht="19.5" customHeight="1" x14ac:dyDescent="0.2">
      <c r="A65" s="78" t="s">
        <v>48</v>
      </c>
      <c r="B65" s="206">
        <v>100.569</v>
      </c>
      <c r="C65" s="122">
        <v>79.3</v>
      </c>
      <c r="D65" s="122">
        <v>73.972999999999999</v>
      </c>
      <c r="E65" s="380">
        <f t="shared" si="1"/>
        <v>-6.7175283732660795E-2</v>
      </c>
      <c r="F65" s="207">
        <v>2143</v>
      </c>
      <c r="G65" s="123">
        <v>5284</v>
      </c>
      <c r="H65" s="125">
        <v>4218</v>
      </c>
      <c r="I65" s="380">
        <f t="shared" si="2"/>
        <v>-0.20174110522331568</v>
      </c>
      <c r="J65" s="207">
        <v>138</v>
      </c>
      <c r="K65" s="123">
        <v>138</v>
      </c>
      <c r="L65" s="123">
        <v>119</v>
      </c>
      <c r="M65" s="380">
        <f t="shared" si="3"/>
        <v>-0.1376811594202898</v>
      </c>
      <c r="N65" s="207"/>
      <c r="O65" s="125"/>
      <c r="P65" s="125"/>
      <c r="Q65" s="380"/>
      <c r="R65" s="208"/>
      <c r="S65" s="125"/>
      <c r="T65" s="135"/>
      <c r="U65" s="380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18"/>
      <c r="BJ65" s="18"/>
      <c r="BK65" s="18"/>
      <c r="BL65" s="18"/>
      <c r="BM65" s="18"/>
      <c r="BN65" s="18"/>
      <c r="BO65" s="18"/>
      <c r="BP65" s="18"/>
    </row>
    <row r="66" spans="1:68" s="18" customFormat="1" ht="19.5" customHeight="1" x14ac:dyDescent="0.2">
      <c r="A66" s="17" t="s">
        <v>49</v>
      </c>
      <c r="B66" s="203">
        <v>125.893</v>
      </c>
      <c r="C66" s="117">
        <v>124.65900000000001</v>
      </c>
      <c r="D66" s="117">
        <v>118.173</v>
      </c>
      <c r="E66" s="374">
        <f t="shared" si="1"/>
        <v>-5.2029937669963666E-2</v>
      </c>
      <c r="F66" s="204">
        <v>5458</v>
      </c>
      <c r="G66" s="119">
        <v>5458</v>
      </c>
      <c r="H66" s="121">
        <v>3541</v>
      </c>
      <c r="I66" s="374">
        <f t="shared" si="2"/>
        <v>-0.35122755588127519</v>
      </c>
      <c r="J66" s="204">
        <v>86</v>
      </c>
      <c r="K66" s="119">
        <v>86</v>
      </c>
      <c r="L66" s="119">
        <v>116</v>
      </c>
      <c r="M66" s="374">
        <f t="shared" si="3"/>
        <v>0.34883720930232553</v>
      </c>
      <c r="N66" s="204"/>
      <c r="O66" s="119">
        <v>37.200000000000003</v>
      </c>
      <c r="P66" s="119"/>
      <c r="Q66" s="374">
        <f t="shared" ref="Q66:Q69" si="14">P66/O66-1</f>
        <v>-1</v>
      </c>
      <c r="R66" s="205"/>
      <c r="S66" s="119"/>
      <c r="T66" s="120"/>
      <c r="U66" s="374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spans="1:68" s="2" customFormat="1" ht="19.5" customHeight="1" x14ac:dyDescent="0.2">
      <c r="A67" s="78" t="s">
        <v>50</v>
      </c>
      <c r="B67" s="206">
        <v>80.873000000000005</v>
      </c>
      <c r="C67" s="122">
        <v>70.617999999999995</v>
      </c>
      <c r="D67" s="122">
        <v>64.852000000000004</v>
      </c>
      <c r="E67" s="380">
        <f t="shared" si="1"/>
        <v>-8.1650570676031542E-2</v>
      </c>
      <c r="F67" s="207">
        <v>2905</v>
      </c>
      <c r="G67" s="123">
        <v>2905</v>
      </c>
      <c r="H67" s="125">
        <v>2679</v>
      </c>
      <c r="I67" s="380">
        <f t="shared" si="2"/>
        <v>-7.7796901893287473E-2</v>
      </c>
      <c r="J67" s="207">
        <v>83</v>
      </c>
      <c r="K67" s="123">
        <v>83</v>
      </c>
      <c r="L67" s="123">
        <v>88</v>
      </c>
      <c r="M67" s="380">
        <f t="shared" si="3"/>
        <v>6.024096385542177E-2</v>
      </c>
      <c r="N67" s="207">
        <v>28.050999999999998</v>
      </c>
      <c r="O67" s="125">
        <v>27.88</v>
      </c>
      <c r="P67" s="125">
        <v>33</v>
      </c>
      <c r="Q67" s="380">
        <f t="shared" si="14"/>
        <v>0.18364418938307026</v>
      </c>
      <c r="R67" s="208"/>
      <c r="S67" s="125"/>
      <c r="T67" s="135"/>
      <c r="U67" s="380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18"/>
      <c r="BJ67" s="18"/>
      <c r="BK67" s="18"/>
      <c r="BL67" s="18"/>
      <c r="BM67" s="18"/>
      <c r="BN67" s="18"/>
      <c r="BO67" s="18"/>
      <c r="BP67" s="18"/>
    </row>
    <row r="68" spans="1:68" s="18" customFormat="1" ht="19.5" customHeight="1" x14ac:dyDescent="0.2">
      <c r="A68" s="81" t="s">
        <v>51</v>
      </c>
      <c r="B68" s="203">
        <v>95.176000000000002</v>
      </c>
      <c r="C68" s="117">
        <v>100.96299999999999</v>
      </c>
      <c r="D68" s="117">
        <v>80.137</v>
      </c>
      <c r="E68" s="376">
        <f t="shared" si="1"/>
        <v>-0.20627358537285934</v>
      </c>
      <c r="F68" s="204">
        <v>2709</v>
      </c>
      <c r="G68" s="119">
        <v>2709</v>
      </c>
      <c r="H68" s="121">
        <v>2613</v>
      </c>
      <c r="I68" s="376">
        <f t="shared" si="2"/>
        <v>-3.5437430786268043E-2</v>
      </c>
      <c r="J68" s="204">
        <v>47</v>
      </c>
      <c r="K68" s="119">
        <v>47</v>
      </c>
      <c r="L68" s="119">
        <v>64</v>
      </c>
      <c r="M68" s="376">
        <f t="shared" si="3"/>
        <v>0.36170212765957444</v>
      </c>
      <c r="N68" s="204">
        <v>25.53</v>
      </c>
      <c r="O68" s="119">
        <v>41.05</v>
      </c>
      <c r="P68" s="119">
        <v>16.68</v>
      </c>
      <c r="Q68" s="376">
        <f t="shared" si="14"/>
        <v>-0.59366626065773442</v>
      </c>
      <c r="R68" s="205"/>
      <c r="S68" s="119"/>
      <c r="T68" s="126"/>
      <c r="U68" s="376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spans="1:68" s="2" customFormat="1" ht="19.5" customHeight="1" x14ac:dyDescent="0.2">
      <c r="A69" s="82" t="s">
        <v>59</v>
      </c>
      <c r="B69" s="206">
        <v>59.9</v>
      </c>
      <c r="C69" s="122">
        <v>60.713000000000001</v>
      </c>
      <c r="D69" s="122">
        <v>44.71</v>
      </c>
      <c r="E69" s="381">
        <f t="shared" si="1"/>
        <v>-0.26358440531681848</v>
      </c>
      <c r="F69" s="207">
        <v>1879</v>
      </c>
      <c r="G69" s="125">
        <v>1879</v>
      </c>
      <c r="H69" s="125">
        <v>855</v>
      </c>
      <c r="I69" s="381">
        <f t="shared" si="2"/>
        <v>-0.54497072911122935</v>
      </c>
      <c r="J69" s="207">
        <v>71</v>
      </c>
      <c r="K69" s="125">
        <v>71</v>
      </c>
      <c r="L69" s="123">
        <v>59</v>
      </c>
      <c r="M69" s="381">
        <f t="shared" si="3"/>
        <v>-0.16901408450704225</v>
      </c>
      <c r="N69" s="207">
        <v>15</v>
      </c>
      <c r="O69" s="125">
        <v>9</v>
      </c>
      <c r="P69" s="125">
        <v>43.576999999999998</v>
      </c>
      <c r="Q69" s="381">
        <f t="shared" si="14"/>
        <v>3.8418888888888887</v>
      </c>
      <c r="R69" s="208"/>
      <c r="S69" s="125"/>
      <c r="T69" s="125"/>
      <c r="U69" s="38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18"/>
      <c r="BJ69" s="18"/>
      <c r="BK69" s="18"/>
      <c r="BL69" s="18"/>
      <c r="BM69" s="18"/>
      <c r="BN69" s="18"/>
      <c r="BO69" s="18"/>
      <c r="BP69" s="18"/>
    </row>
    <row r="70" spans="1:68" s="18" customFormat="1" ht="19.5" customHeight="1" thickBot="1" x14ac:dyDescent="0.25">
      <c r="A70" s="83" t="s">
        <v>58</v>
      </c>
      <c r="B70" s="218">
        <v>14.587999999999999</v>
      </c>
      <c r="C70" s="137">
        <v>12.183</v>
      </c>
      <c r="D70" s="137">
        <v>12.904999999999999</v>
      </c>
      <c r="E70" s="382">
        <f t="shared" ref="E70:E133" si="15">D70/C70-1</f>
        <v>5.9262907329885817E-2</v>
      </c>
      <c r="F70" s="219">
        <v>297</v>
      </c>
      <c r="G70" s="138">
        <v>297</v>
      </c>
      <c r="H70" s="138">
        <v>147</v>
      </c>
      <c r="I70" s="382">
        <f t="shared" si="2"/>
        <v>-0.50505050505050497</v>
      </c>
      <c r="J70" s="219">
        <v>10</v>
      </c>
      <c r="K70" s="138">
        <v>10</v>
      </c>
      <c r="L70" s="138">
        <v>8</v>
      </c>
      <c r="M70" s="382">
        <f t="shared" si="3"/>
        <v>-0.19999999999999996</v>
      </c>
      <c r="N70" s="220"/>
      <c r="O70" s="128"/>
      <c r="P70" s="128"/>
      <c r="Q70" s="395"/>
      <c r="R70" s="219"/>
      <c r="S70" s="128"/>
      <c r="T70" s="138"/>
      <c r="U70" s="382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spans="1:68" s="18" customFormat="1" ht="19.5" customHeight="1" x14ac:dyDescent="0.2">
      <c r="A71" s="101" t="s">
        <v>180</v>
      </c>
      <c r="B71" s="221"/>
      <c r="C71" s="140"/>
      <c r="D71" s="140"/>
      <c r="E71" s="383"/>
      <c r="F71" s="213">
        <v>1469</v>
      </c>
      <c r="G71" s="141">
        <v>1239.1679999999999</v>
      </c>
      <c r="H71" s="141">
        <v>717</v>
      </c>
      <c r="I71" s="383">
        <f t="shared" ref="I71:I134" si="16">H71/G71-1</f>
        <v>-0.42138596219398816</v>
      </c>
      <c r="J71" s="222">
        <v>35</v>
      </c>
      <c r="K71" s="141">
        <v>24</v>
      </c>
      <c r="L71" s="141">
        <v>10</v>
      </c>
      <c r="M71" s="383">
        <f t="shared" ref="M71:M134" si="17">L71/K71-1</f>
        <v>-0.58333333333333326</v>
      </c>
      <c r="N71" s="214"/>
      <c r="O71" s="141"/>
      <c r="P71" s="142"/>
      <c r="Q71" s="396"/>
      <c r="R71" s="214">
        <v>2227</v>
      </c>
      <c r="S71" s="141">
        <v>1459.2</v>
      </c>
      <c r="T71" s="154">
        <v>1917</v>
      </c>
      <c r="U71" s="383">
        <f t="shared" ref="U71" si="18">T71/S71-1</f>
        <v>0.31373355263157898</v>
      </c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</row>
    <row r="72" spans="1:68" s="18" customFormat="1" ht="30" customHeight="1" x14ac:dyDescent="0.2">
      <c r="A72" s="78" t="s">
        <v>60</v>
      </c>
      <c r="B72" s="223">
        <v>18.315999999999999</v>
      </c>
      <c r="C72" s="136">
        <v>15.840999999999999</v>
      </c>
      <c r="D72" s="136">
        <v>13.76</v>
      </c>
      <c r="E72" s="375">
        <f t="shared" si="15"/>
        <v>-0.13136796919386395</v>
      </c>
      <c r="F72" s="207">
        <v>1228</v>
      </c>
      <c r="G72" s="125">
        <v>1170.2460000000001</v>
      </c>
      <c r="H72" s="125">
        <v>751</v>
      </c>
      <c r="I72" s="375">
        <f t="shared" si="16"/>
        <v>-0.35825458920603026</v>
      </c>
      <c r="J72" s="224">
        <v>51</v>
      </c>
      <c r="K72" s="125">
        <v>25.2</v>
      </c>
      <c r="L72" s="125">
        <v>36</v>
      </c>
      <c r="M72" s="375">
        <f t="shared" si="17"/>
        <v>0.4285714285714286</v>
      </c>
      <c r="N72" s="207"/>
      <c r="O72" s="125"/>
      <c r="P72" s="125"/>
      <c r="Q72" s="375"/>
      <c r="R72" s="207"/>
      <c r="S72" s="125"/>
      <c r="T72" s="125"/>
      <c r="U72" s="375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</row>
    <row r="73" spans="1:68" s="2" customFormat="1" ht="30" customHeight="1" x14ac:dyDescent="0.2">
      <c r="A73" s="19" t="s">
        <v>61</v>
      </c>
      <c r="B73" s="225"/>
      <c r="C73" s="134"/>
      <c r="D73" s="134"/>
      <c r="E73" s="374"/>
      <c r="F73" s="204">
        <v>22209</v>
      </c>
      <c r="G73" s="121">
        <v>25650</v>
      </c>
      <c r="H73" s="121">
        <v>17329</v>
      </c>
      <c r="I73" s="374">
        <f t="shared" si="16"/>
        <v>-0.32440545808966859</v>
      </c>
      <c r="J73" s="226">
        <v>52</v>
      </c>
      <c r="K73" s="121">
        <v>29.4</v>
      </c>
      <c r="L73" s="121">
        <v>74</v>
      </c>
      <c r="M73" s="374">
        <f t="shared" si="17"/>
        <v>1.5170068027210886</v>
      </c>
      <c r="N73" s="205"/>
      <c r="O73" s="121"/>
      <c r="P73" s="121"/>
      <c r="Q73" s="374"/>
      <c r="R73" s="205"/>
      <c r="S73" s="121"/>
      <c r="T73" s="121"/>
      <c r="U73" s="374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18"/>
      <c r="BJ73" s="18"/>
      <c r="BK73" s="18"/>
      <c r="BL73" s="18"/>
      <c r="BM73" s="18"/>
      <c r="BN73" s="18"/>
      <c r="BO73" s="18"/>
      <c r="BP73" s="18"/>
    </row>
    <row r="74" spans="1:68" s="18" customFormat="1" ht="30" customHeight="1" x14ac:dyDescent="0.2">
      <c r="A74" s="78" t="s">
        <v>62</v>
      </c>
      <c r="B74" s="223">
        <v>15.94</v>
      </c>
      <c r="C74" s="136">
        <v>15.143000000000001</v>
      </c>
      <c r="D74" s="136">
        <v>18.097999999999999</v>
      </c>
      <c r="E74" s="375">
        <f t="shared" si="15"/>
        <v>0.19513966849369324</v>
      </c>
      <c r="F74" s="207">
        <v>2414</v>
      </c>
      <c r="G74" s="125">
        <v>1980.9970000000001</v>
      </c>
      <c r="H74" s="125">
        <v>1312</v>
      </c>
      <c r="I74" s="375">
        <f t="shared" si="16"/>
        <v>-0.3377072252002401</v>
      </c>
      <c r="J74" s="224">
        <v>41</v>
      </c>
      <c r="K74" s="125">
        <v>49</v>
      </c>
      <c r="L74" s="125">
        <v>30</v>
      </c>
      <c r="M74" s="375">
        <f t="shared" si="17"/>
        <v>-0.38775510204081631</v>
      </c>
      <c r="N74" s="207">
        <v>8</v>
      </c>
      <c r="O74" s="125"/>
      <c r="P74" s="125"/>
      <c r="Q74" s="375"/>
      <c r="R74" s="208"/>
      <c r="S74" s="125"/>
      <c r="T74" s="125"/>
      <c r="U74" s="375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</row>
    <row r="75" spans="1:68" s="18" customFormat="1" ht="30" customHeight="1" x14ac:dyDescent="0.2">
      <c r="A75" s="19" t="s">
        <v>224</v>
      </c>
      <c r="B75" s="225">
        <v>22.431999999999999</v>
      </c>
      <c r="C75" s="134">
        <v>21.31</v>
      </c>
      <c r="D75" s="134">
        <v>15.999000000000001</v>
      </c>
      <c r="E75" s="374">
        <f t="shared" si="15"/>
        <v>-0.24922571562646634</v>
      </c>
      <c r="F75" s="204">
        <v>3979</v>
      </c>
      <c r="G75" s="121">
        <v>2197</v>
      </c>
      <c r="H75" s="121">
        <v>1410.2</v>
      </c>
      <c r="I75" s="374">
        <f t="shared" si="16"/>
        <v>-0.3581247155211652</v>
      </c>
      <c r="J75" s="226">
        <v>85</v>
      </c>
      <c r="K75" s="121">
        <v>65.8</v>
      </c>
      <c r="L75" s="121">
        <v>101</v>
      </c>
      <c r="M75" s="374">
        <f t="shared" si="17"/>
        <v>0.5349544072948329</v>
      </c>
      <c r="N75" s="204">
        <v>36</v>
      </c>
      <c r="O75" s="121">
        <v>29</v>
      </c>
      <c r="P75" s="121"/>
      <c r="Q75" s="374">
        <f t="shared" ref="Q75" si="19">P75/O75-1</f>
        <v>-1</v>
      </c>
      <c r="R75" s="205"/>
      <c r="S75" s="121"/>
      <c r="T75" s="121"/>
      <c r="U75" s="374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</row>
    <row r="76" spans="1:68" s="2" customFormat="1" ht="30" customHeight="1" x14ac:dyDescent="0.2">
      <c r="A76" s="78" t="s">
        <v>63</v>
      </c>
      <c r="B76" s="223">
        <v>32.386000000000003</v>
      </c>
      <c r="C76" s="136">
        <v>30.766999999999999</v>
      </c>
      <c r="D76" s="136">
        <v>26.635000000000002</v>
      </c>
      <c r="E76" s="375">
        <f t="shared" si="15"/>
        <v>-0.13429973673091289</v>
      </c>
      <c r="F76" s="207">
        <v>952</v>
      </c>
      <c r="G76" s="125">
        <v>251.773</v>
      </c>
      <c r="H76" s="125">
        <v>375</v>
      </c>
      <c r="I76" s="375">
        <f t="shared" si="16"/>
        <v>0.48943691341009554</v>
      </c>
      <c r="J76" s="224">
        <v>95</v>
      </c>
      <c r="K76" s="125">
        <v>95</v>
      </c>
      <c r="L76" s="125">
        <v>38</v>
      </c>
      <c r="M76" s="375">
        <f t="shared" si="17"/>
        <v>-0.6</v>
      </c>
      <c r="N76" s="207"/>
      <c r="O76" s="125"/>
      <c r="P76" s="125">
        <v>69</v>
      </c>
      <c r="Q76" s="375"/>
      <c r="R76" s="207"/>
      <c r="S76" s="125"/>
      <c r="T76" s="125"/>
      <c r="U76" s="375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18"/>
      <c r="BJ76" s="18"/>
      <c r="BK76" s="18"/>
      <c r="BL76" s="18"/>
      <c r="BM76" s="18"/>
      <c r="BN76" s="18"/>
      <c r="BO76" s="18"/>
      <c r="BP76" s="18"/>
    </row>
    <row r="77" spans="1:68" s="18" customFormat="1" ht="30" customHeight="1" x14ac:dyDescent="0.2">
      <c r="A77" s="19" t="s">
        <v>64</v>
      </c>
      <c r="B77" s="225">
        <v>66.349000000000004</v>
      </c>
      <c r="C77" s="134">
        <v>57.180999999999997</v>
      </c>
      <c r="D77" s="134">
        <v>51.555</v>
      </c>
      <c r="E77" s="374">
        <f t="shared" si="15"/>
        <v>-9.838932512547871E-2</v>
      </c>
      <c r="F77" s="204">
        <v>6170</v>
      </c>
      <c r="G77" s="121">
        <v>3323.1619999999998</v>
      </c>
      <c r="H77" s="121">
        <v>3491</v>
      </c>
      <c r="I77" s="374">
        <f t="shared" si="16"/>
        <v>5.0505512520906404E-2</v>
      </c>
      <c r="J77" s="226">
        <v>164</v>
      </c>
      <c r="K77" s="121">
        <v>150</v>
      </c>
      <c r="L77" s="121">
        <v>131</v>
      </c>
      <c r="M77" s="374">
        <f t="shared" si="17"/>
        <v>-0.12666666666666671</v>
      </c>
      <c r="N77" s="204"/>
      <c r="O77" s="121"/>
      <c r="P77" s="121"/>
      <c r="Q77" s="374"/>
      <c r="R77" s="205"/>
      <c r="S77" s="121"/>
      <c r="T77" s="133"/>
      <c r="U77" s="374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</row>
    <row r="78" spans="1:68" s="2" customFormat="1" ht="30" customHeight="1" x14ac:dyDescent="0.2">
      <c r="A78" s="78" t="s">
        <v>65</v>
      </c>
      <c r="B78" s="223">
        <v>49.067999999999998</v>
      </c>
      <c r="C78" s="136">
        <v>40.914999999999999</v>
      </c>
      <c r="D78" s="136">
        <v>41.716999999999999</v>
      </c>
      <c r="E78" s="375">
        <f t="shared" si="15"/>
        <v>1.960161310033004E-2</v>
      </c>
      <c r="F78" s="207">
        <v>5210</v>
      </c>
      <c r="G78" s="125">
        <v>2344.6559999999999</v>
      </c>
      <c r="H78" s="125">
        <v>1741</v>
      </c>
      <c r="I78" s="375">
        <f t="shared" si="16"/>
        <v>-0.25746036945291761</v>
      </c>
      <c r="J78" s="224">
        <v>221</v>
      </c>
      <c r="K78" s="125">
        <v>150</v>
      </c>
      <c r="L78" s="125">
        <v>127</v>
      </c>
      <c r="M78" s="375">
        <f t="shared" si="17"/>
        <v>-0.15333333333333332</v>
      </c>
      <c r="N78" s="208"/>
      <c r="O78" s="125"/>
      <c r="P78" s="125"/>
      <c r="Q78" s="375"/>
      <c r="R78" s="208"/>
      <c r="S78" s="125"/>
      <c r="T78" s="132"/>
      <c r="U78" s="375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18"/>
      <c r="BJ78" s="18"/>
      <c r="BK78" s="18"/>
      <c r="BL78" s="18"/>
      <c r="BM78" s="18"/>
      <c r="BN78" s="18"/>
      <c r="BO78" s="18"/>
      <c r="BP78" s="18"/>
    </row>
    <row r="79" spans="1:68" s="18" customFormat="1" ht="30" customHeight="1" x14ac:dyDescent="0.2">
      <c r="A79" s="19" t="s">
        <v>66</v>
      </c>
      <c r="B79" s="225">
        <v>24.728000000000002</v>
      </c>
      <c r="C79" s="134"/>
      <c r="D79" s="134"/>
      <c r="E79" s="374"/>
      <c r="F79" s="204">
        <v>2411</v>
      </c>
      <c r="G79" s="121">
        <v>0</v>
      </c>
      <c r="H79" s="121">
        <v>447</v>
      </c>
      <c r="I79" s="374"/>
      <c r="J79" s="226">
        <v>50</v>
      </c>
      <c r="K79" s="121"/>
      <c r="L79" s="121">
        <v>0</v>
      </c>
      <c r="M79" s="374"/>
      <c r="N79" s="205"/>
      <c r="O79" s="121"/>
      <c r="P79" s="121"/>
      <c r="Q79" s="374"/>
      <c r="R79" s="205"/>
      <c r="S79" s="121"/>
      <c r="T79" s="133"/>
      <c r="U79" s="374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</row>
    <row r="80" spans="1:68" s="2" customFormat="1" ht="30" customHeight="1" x14ac:dyDescent="0.2">
      <c r="A80" s="78" t="s">
        <v>67</v>
      </c>
      <c r="B80" s="223">
        <v>45.98</v>
      </c>
      <c r="C80" s="136">
        <v>35.777000000000001</v>
      </c>
      <c r="D80" s="136">
        <v>41.865000000000002</v>
      </c>
      <c r="E80" s="375">
        <f t="shared" si="15"/>
        <v>0.1701651899264891</v>
      </c>
      <c r="F80" s="207">
        <v>5404</v>
      </c>
      <c r="G80" s="125">
        <v>2245.7420000000002</v>
      </c>
      <c r="H80" s="125">
        <v>2787</v>
      </c>
      <c r="I80" s="375">
        <f t="shared" si="16"/>
        <v>0.2410152190233783</v>
      </c>
      <c r="J80" s="224">
        <v>116</v>
      </c>
      <c r="K80" s="125">
        <v>56.7</v>
      </c>
      <c r="L80" s="125">
        <v>90</v>
      </c>
      <c r="M80" s="375">
        <f t="shared" si="17"/>
        <v>0.58730158730158721</v>
      </c>
      <c r="N80" s="207"/>
      <c r="O80" s="125"/>
      <c r="P80" s="125"/>
      <c r="Q80" s="375"/>
      <c r="R80" s="208"/>
      <c r="S80" s="125"/>
      <c r="T80" s="132"/>
      <c r="U80" s="375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18"/>
      <c r="BJ80" s="18"/>
      <c r="BK80" s="18"/>
      <c r="BL80" s="18"/>
      <c r="BM80" s="18"/>
      <c r="BN80" s="18"/>
      <c r="BO80" s="18"/>
      <c r="BP80" s="18"/>
    </row>
    <row r="81" spans="1:68" s="18" customFormat="1" ht="30" customHeight="1" x14ac:dyDescent="0.2">
      <c r="A81" s="19" t="s">
        <v>68</v>
      </c>
      <c r="B81" s="225">
        <v>52.161000000000001</v>
      </c>
      <c r="C81" s="134">
        <v>47.195999999999998</v>
      </c>
      <c r="D81" s="134">
        <v>51.994</v>
      </c>
      <c r="E81" s="374">
        <f t="shared" si="15"/>
        <v>0.1016611577252311</v>
      </c>
      <c r="F81" s="204">
        <v>8290</v>
      </c>
      <c r="G81" s="121">
        <v>3681.8519999999999</v>
      </c>
      <c r="H81" s="121">
        <v>4727</v>
      </c>
      <c r="I81" s="374">
        <f t="shared" si="16"/>
        <v>0.28386475067438899</v>
      </c>
      <c r="J81" s="226">
        <v>138</v>
      </c>
      <c r="K81" s="121">
        <v>77.7</v>
      </c>
      <c r="L81" s="121">
        <v>158</v>
      </c>
      <c r="M81" s="374">
        <f t="shared" si="17"/>
        <v>1.0334620334620332</v>
      </c>
      <c r="N81" s="204"/>
      <c r="O81" s="121"/>
      <c r="P81" s="121"/>
      <c r="Q81" s="374"/>
      <c r="R81" s="205"/>
      <c r="S81" s="121"/>
      <c r="T81" s="133"/>
      <c r="U81" s="374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</row>
    <row r="82" spans="1:68" s="2" customFormat="1" ht="30" customHeight="1" x14ac:dyDescent="0.2">
      <c r="A82" s="78" t="s">
        <v>140</v>
      </c>
      <c r="B82" s="223">
        <v>36.255000000000003</v>
      </c>
      <c r="C82" s="136">
        <v>34.442</v>
      </c>
      <c r="D82" s="136">
        <v>34.786000000000001</v>
      </c>
      <c r="E82" s="375">
        <f t="shared" si="15"/>
        <v>9.9878055862028248E-3</v>
      </c>
      <c r="F82" s="207">
        <v>3551</v>
      </c>
      <c r="G82" s="125">
        <v>1891.3789999999999</v>
      </c>
      <c r="H82" s="125">
        <v>1578</v>
      </c>
      <c r="I82" s="375">
        <f t="shared" si="16"/>
        <v>-0.16568810375921483</v>
      </c>
      <c r="J82" s="224">
        <v>127</v>
      </c>
      <c r="K82" s="125">
        <v>81.900000000000006</v>
      </c>
      <c r="L82" s="125">
        <v>120</v>
      </c>
      <c r="M82" s="375">
        <f t="shared" si="17"/>
        <v>0.4652014652014651</v>
      </c>
      <c r="N82" s="207"/>
      <c r="O82" s="125"/>
      <c r="P82" s="125"/>
      <c r="Q82" s="375"/>
      <c r="R82" s="208"/>
      <c r="S82" s="125"/>
      <c r="T82" s="132"/>
      <c r="U82" s="375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18"/>
      <c r="BJ82" s="18"/>
      <c r="BK82" s="18"/>
      <c r="BL82" s="18"/>
      <c r="BM82" s="18"/>
      <c r="BN82" s="18"/>
      <c r="BO82" s="18"/>
      <c r="BP82" s="18"/>
    </row>
    <row r="83" spans="1:68" s="18" customFormat="1" ht="30" customHeight="1" x14ac:dyDescent="0.2">
      <c r="A83" s="19" t="s">
        <v>69</v>
      </c>
      <c r="B83" s="225">
        <v>53.762</v>
      </c>
      <c r="C83" s="134">
        <v>35.463999999999999</v>
      </c>
      <c r="D83" s="134">
        <v>42.859000000000002</v>
      </c>
      <c r="E83" s="374">
        <f t="shared" si="15"/>
        <v>0.2085213173922853</v>
      </c>
      <c r="F83" s="204">
        <v>6245</v>
      </c>
      <c r="G83" s="121">
        <v>2846.2249999999999</v>
      </c>
      <c r="H83" s="121">
        <v>2555</v>
      </c>
      <c r="I83" s="374">
        <f t="shared" si="16"/>
        <v>-0.10231973930381466</v>
      </c>
      <c r="J83" s="226">
        <v>105</v>
      </c>
      <c r="K83" s="121">
        <v>21</v>
      </c>
      <c r="L83" s="121">
        <v>69</v>
      </c>
      <c r="M83" s="374">
        <f t="shared" si="17"/>
        <v>2.2857142857142856</v>
      </c>
      <c r="N83" s="204"/>
      <c r="O83" s="121"/>
      <c r="P83" s="121"/>
      <c r="Q83" s="374"/>
      <c r="R83" s="205"/>
      <c r="S83" s="121"/>
      <c r="T83" s="133"/>
      <c r="U83" s="374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</row>
    <row r="84" spans="1:68" s="2" customFormat="1" ht="30" customHeight="1" x14ac:dyDescent="0.2">
      <c r="A84" s="78" t="s">
        <v>71</v>
      </c>
      <c r="B84" s="223">
        <v>43.396000000000001</v>
      </c>
      <c r="C84" s="136">
        <v>41.225999999999999</v>
      </c>
      <c r="D84" s="136">
        <v>31.094999999999999</v>
      </c>
      <c r="E84" s="375">
        <f t="shared" si="15"/>
        <v>-0.24574297773249887</v>
      </c>
      <c r="F84" s="207">
        <v>1926</v>
      </c>
      <c r="G84" s="125">
        <v>2572.0219999999999</v>
      </c>
      <c r="H84" s="125">
        <v>1882</v>
      </c>
      <c r="I84" s="375">
        <f t="shared" si="16"/>
        <v>-0.26827997583224406</v>
      </c>
      <c r="J84" s="224">
        <v>95</v>
      </c>
      <c r="K84" s="125">
        <v>88.2</v>
      </c>
      <c r="L84" s="125">
        <v>77</v>
      </c>
      <c r="M84" s="375">
        <f t="shared" si="17"/>
        <v>-0.12698412698412698</v>
      </c>
      <c r="N84" s="208"/>
      <c r="O84" s="125"/>
      <c r="P84" s="125"/>
      <c r="Q84" s="375"/>
      <c r="R84" s="207"/>
      <c r="S84" s="125"/>
      <c r="T84" s="125"/>
      <c r="U84" s="375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18"/>
      <c r="BJ84" s="18"/>
      <c r="BK84" s="18"/>
      <c r="BL84" s="18"/>
      <c r="BM84" s="18"/>
      <c r="BN84" s="18"/>
      <c r="BO84" s="18"/>
      <c r="BP84" s="18"/>
    </row>
    <row r="85" spans="1:68" s="18" customFormat="1" ht="30" customHeight="1" x14ac:dyDescent="0.2">
      <c r="A85" s="19" t="s">
        <v>70</v>
      </c>
      <c r="B85" s="225">
        <v>25.413</v>
      </c>
      <c r="C85" s="118">
        <v>21.413</v>
      </c>
      <c r="D85" s="118">
        <v>17.298999999999999</v>
      </c>
      <c r="E85" s="374">
        <f t="shared" si="15"/>
        <v>-0.19212627842899177</v>
      </c>
      <c r="F85" s="204">
        <v>1859</v>
      </c>
      <c r="G85" s="121">
        <v>1183.376</v>
      </c>
      <c r="H85" s="121">
        <v>591</v>
      </c>
      <c r="I85" s="374">
        <f t="shared" si="16"/>
        <v>-0.50058138748800041</v>
      </c>
      <c r="J85" s="226">
        <v>39</v>
      </c>
      <c r="K85" s="121">
        <v>16.100000000000001</v>
      </c>
      <c r="L85" s="121">
        <v>27</v>
      </c>
      <c r="M85" s="374">
        <f t="shared" si="17"/>
        <v>0.67701863354037251</v>
      </c>
      <c r="N85" s="204">
        <v>24</v>
      </c>
      <c r="O85" s="121">
        <v>23.8</v>
      </c>
      <c r="P85" s="121">
        <v>28</v>
      </c>
      <c r="Q85" s="374">
        <f t="shared" ref="Q85" si="20">P85/O85-1</f>
        <v>0.17647058823529416</v>
      </c>
      <c r="R85" s="205"/>
      <c r="S85" s="121"/>
      <c r="T85" s="120"/>
      <c r="U85" s="374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</row>
    <row r="86" spans="1:68" s="2" customFormat="1" ht="30" customHeight="1" x14ac:dyDescent="0.2">
      <c r="A86" s="78" t="s">
        <v>72</v>
      </c>
      <c r="B86" s="223">
        <v>35.954999999999998</v>
      </c>
      <c r="C86" s="136">
        <v>27.507000000000001</v>
      </c>
      <c r="D86" s="136">
        <v>30.588999999999999</v>
      </c>
      <c r="E86" s="380">
        <f t="shared" si="15"/>
        <v>0.11204420692914518</v>
      </c>
      <c r="F86" s="207">
        <v>2982</v>
      </c>
      <c r="G86" s="125">
        <v>530.18399999999997</v>
      </c>
      <c r="H86" s="125">
        <v>896</v>
      </c>
      <c r="I86" s="380">
        <f t="shared" si="16"/>
        <v>0.68997932793143524</v>
      </c>
      <c r="J86" s="224">
        <v>67</v>
      </c>
      <c r="K86" s="125">
        <v>23.1</v>
      </c>
      <c r="L86" s="125">
        <v>59</v>
      </c>
      <c r="M86" s="380">
        <f t="shared" si="17"/>
        <v>1.554112554112554</v>
      </c>
      <c r="N86" s="208"/>
      <c r="O86" s="125"/>
      <c r="P86" s="125"/>
      <c r="Q86" s="380"/>
      <c r="R86" s="208"/>
      <c r="S86" s="125"/>
      <c r="T86" s="135"/>
      <c r="U86" s="380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18"/>
      <c r="BJ86" s="18"/>
      <c r="BK86" s="18"/>
      <c r="BL86" s="18"/>
      <c r="BM86" s="18"/>
      <c r="BN86" s="18"/>
      <c r="BO86" s="18"/>
      <c r="BP86" s="18"/>
    </row>
    <row r="87" spans="1:68" s="18" customFormat="1" ht="30" customHeight="1" x14ac:dyDescent="0.2">
      <c r="A87" s="19" t="s">
        <v>73</v>
      </c>
      <c r="B87" s="225">
        <v>34.125</v>
      </c>
      <c r="C87" s="134">
        <v>28.452999999999999</v>
      </c>
      <c r="D87" s="134">
        <v>21.64</v>
      </c>
      <c r="E87" s="374">
        <f t="shared" si="15"/>
        <v>-0.23944750992865427</v>
      </c>
      <c r="F87" s="204">
        <v>7356</v>
      </c>
      <c r="G87" s="121">
        <v>3125.3560000000002</v>
      </c>
      <c r="H87" s="121">
        <v>4189</v>
      </c>
      <c r="I87" s="374">
        <f t="shared" si="16"/>
        <v>0.34032730991285454</v>
      </c>
      <c r="J87" s="226">
        <v>172</v>
      </c>
      <c r="K87" s="121">
        <v>220</v>
      </c>
      <c r="L87" s="121">
        <v>79</v>
      </c>
      <c r="M87" s="374">
        <f t="shared" si="17"/>
        <v>-0.64090909090909087</v>
      </c>
      <c r="N87" s="204"/>
      <c r="O87" s="121"/>
      <c r="P87" s="121"/>
      <c r="Q87" s="374"/>
      <c r="R87" s="205"/>
      <c r="S87" s="121"/>
      <c r="T87" s="120"/>
      <c r="U87" s="374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</row>
    <row r="88" spans="1:68" s="2" customFormat="1" ht="30" customHeight="1" x14ac:dyDescent="0.2">
      <c r="A88" s="78" t="s">
        <v>74</v>
      </c>
      <c r="B88" s="223">
        <v>32.551000000000002</v>
      </c>
      <c r="C88" s="136">
        <v>30.922999999999998</v>
      </c>
      <c r="D88" s="136">
        <v>29.951000000000001</v>
      </c>
      <c r="E88" s="380">
        <f t="shared" si="15"/>
        <v>-3.1432914012223812E-2</v>
      </c>
      <c r="F88" s="207">
        <v>1756</v>
      </c>
      <c r="G88" s="125">
        <v>1281.1679999999999</v>
      </c>
      <c r="H88" s="125">
        <v>430</v>
      </c>
      <c r="I88" s="380">
        <f t="shared" si="16"/>
        <v>-0.66436876350330321</v>
      </c>
      <c r="J88" s="224">
        <v>95</v>
      </c>
      <c r="K88" s="125">
        <v>74.2</v>
      </c>
      <c r="L88" s="125">
        <v>82</v>
      </c>
      <c r="M88" s="380">
        <f t="shared" si="17"/>
        <v>0.10512129380053903</v>
      </c>
      <c r="N88" s="208"/>
      <c r="O88" s="125"/>
      <c r="P88" s="125"/>
      <c r="Q88" s="380"/>
      <c r="R88" s="208"/>
      <c r="S88" s="125"/>
      <c r="T88" s="135"/>
      <c r="U88" s="380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18"/>
      <c r="BJ88" s="18"/>
      <c r="BK88" s="18"/>
      <c r="BL88" s="18"/>
      <c r="BM88" s="18"/>
      <c r="BN88" s="18"/>
      <c r="BO88" s="18"/>
      <c r="BP88" s="18"/>
    </row>
    <row r="89" spans="1:68" s="18" customFormat="1" ht="30" customHeight="1" x14ac:dyDescent="0.2">
      <c r="A89" s="19" t="s">
        <v>75</v>
      </c>
      <c r="B89" s="225">
        <v>25.911000000000001</v>
      </c>
      <c r="C89" s="134">
        <v>43.378999999999998</v>
      </c>
      <c r="D89" s="134">
        <v>17.579999999999998</v>
      </c>
      <c r="E89" s="374">
        <f t="shared" si="15"/>
        <v>-0.59473477950160225</v>
      </c>
      <c r="F89" s="204">
        <v>2126</v>
      </c>
      <c r="G89" s="121">
        <v>1035.8</v>
      </c>
      <c r="H89" s="121">
        <v>1473</v>
      </c>
      <c r="I89" s="374">
        <f t="shared" si="16"/>
        <v>0.42208920641050396</v>
      </c>
      <c r="J89" s="226">
        <v>64</v>
      </c>
      <c r="K89" s="121">
        <v>40</v>
      </c>
      <c r="L89" s="121">
        <v>59</v>
      </c>
      <c r="M89" s="374">
        <f t="shared" si="17"/>
        <v>0.47500000000000009</v>
      </c>
      <c r="N89" s="204"/>
      <c r="O89" s="121"/>
      <c r="P89" s="121"/>
      <c r="Q89" s="374"/>
      <c r="R89" s="205"/>
      <c r="S89" s="121"/>
      <c r="T89" s="120"/>
      <c r="U89" s="374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</row>
    <row r="90" spans="1:68" s="2" customFormat="1" ht="30" customHeight="1" x14ac:dyDescent="0.2">
      <c r="A90" s="78" t="s">
        <v>76</v>
      </c>
      <c r="B90" s="223">
        <v>68.936000000000007</v>
      </c>
      <c r="C90" s="136">
        <v>60.488999999999997</v>
      </c>
      <c r="D90" s="136">
        <v>33.026000000000003</v>
      </c>
      <c r="E90" s="380">
        <f t="shared" si="15"/>
        <v>-0.45401643273983694</v>
      </c>
      <c r="F90" s="207">
        <v>579</v>
      </c>
      <c r="G90" s="125">
        <v>469.875</v>
      </c>
      <c r="H90" s="125">
        <v>448</v>
      </c>
      <c r="I90" s="380">
        <f t="shared" si="16"/>
        <v>-4.6554934823091254E-2</v>
      </c>
      <c r="J90" s="224"/>
      <c r="K90" s="125">
        <v>100.8</v>
      </c>
      <c r="L90" s="125">
        <v>0</v>
      </c>
      <c r="M90" s="380">
        <f t="shared" si="17"/>
        <v>-1</v>
      </c>
      <c r="N90" s="208"/>
      <c r="O90" s="125"/>
      <c r="P90" s="125"/>
      <c r="Q90" s="380"/>
      <c r="R90" s="207"/>
      <c r="S90" s="125"/>
      <c r="T90" s="125"/>
      <c r="U90" s="380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18"/>
      <c r="BJ90" s="18"/>
      <c r="BK90" s="18"/>
      <c r="BL90" s="18"/>
      <c r="BM90" s="18"/>
      <c r="BN90" s="18"/>
      <c r="BO90" s="18"/>
      <c r="BP90" s="18"/>
    </row>
    <row r="91" spans="1:68" s="18" customFormat="1" ht="30" customHeight="1" x14ac:dyDescent="0.2">
      <c r="A91" s="19" t="s">
        <v>77</v>
      </c>
      <c r="B91" s="225">
        <v>34.344000000000001</v>
      </c>
      <c r="C91" s="134">
        <v>32.627000000000002</v>
      </c>
      <c r="D91" s="134">
        <v>28.425000000000001</v>
      </c>
      <c r="E91" s="374">
        <f t="shared" si="15"/>
        <v>-0.12878903975235234</v>
      </c>
      <c r="F91" s="204">
        <v>1300</v>
      </c>
      <c r="G91" s="121">
        <v>870.34199999999998</v>
      </c>
      <c r="H91" s="121">
        <v>1054</v>
      </c>
      <c r="I91" s="374">
        <f t="shared" si="16"/>
        <v>0.21101819744422312</v>
      </c>
      <c r="J91" s="226">
        <v>69</v>
      </c>
      <c r="K91" s="121">
        <v>63.7</v>
      </c>
      <c r="L91" s="121">
        <v>114</v>
      </c>
      <c r="M91" s="374">
        <f t="shared" si="17"/>
        <v>0.78963893249607531</v>
      </c>
      <c r="N91" s="205"/>
      <c r="O91" s="121"/>
      <c r="P91" s="121"/>
      <c r="Q91" s="374"/>
      <c r="R91" s="204"/>
      <c r="S91" s="121"/>
      <c r="T91" s="121"/>
      <c r="U91" s="374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</row>
    <row r="92" spans="1:68" s="2" customFormat="1" ht="30" customHeight="1" x14ac:dyDescent="0.2">
      <c r="A92" s="78" t="s">
        <v>78</v>
      </c>
      <c r="B92" s="223">
        <v>51.33</v>
      </c>
      <c r="C92" s="136">
        <v>40.213999999999999</v>
      </c>
      <c r="D92" s="136">
        <v>40.686</v>
      </c>
      <c r="E92" s="380">
        <f t="shared" si="15"/>
        <v>1.1737205948177287E-2</v>
      </c>
      <c r="F92" s="207">
        <v>4935</v>
      </c>
      <c r="G92" s="125">
        <v>1478.6579999999999</v>
      </c>
      <c r="H92" s="125">
        <v>4596</v>
      </c>
      <c r="I92" s="380">
        <f t="shared" si="16"/>
        <v>2.1082238083451346</v>
      </c>
      <c r="J92" s="224">
        <v>120</v>
      </c>
      <c r="K92" s="125">
        <v>44.1</v>
      </c>
      <c r="L92" s="125">
        <v>93.376000000000005</v>
      </c>
      <c r="M92" s="380">
        <f t="shared" si="17"/>
        <v>1.1173696145124716</v>
      </c>
      <c r="N92" s="207"/>
      <c r="O92" s="125"/>
      <c r="P92" s="125"/>
      <c r="Q92" s="380"/>
      <c r="R92" s="208"/>
      <c r="S92" s="125"/>
      <c r="T92" s="135"/>
      <c r="U92" s="380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18"/>
      <c r="BJ92" s="18"/>
      <c r="BK92" s="18"/>
      <c r="BL92" s="18"/>
      <c r="BM92" s="18"/>
      <c r="BN92" s="18"/>
      <c r="BO92" s="18"/>
      <c r="BP92" s="18"/>
    </row>
    <row r="93" spans="1:68" s="18" customFormat="1" ht="30" customHeight="1" x14ac:dyDescent="0.2">
      <c r="A93" s="19" t="s">
        <v>79</v>
      </c>
      <c r="B93" s="225">
        <v>13.919</v>
      </c>
      <c r="C93" s="134">
        <v>11.239000000000001</v>
      </c>
      <c r="D93" s="134">
        <v>16.954999999999998</v>
      </c>
      <c r="E93" s="374">
        <f t="shared" si="15"/>
        <v>0.50858617314707688</v>
      </c>
      <c r="F93" s="204">
        <v>3018</v>
      </c>
      <c r="G93" s="121">
        <v>1851.0119999999999</v>
      </c>
      <c r="H93" s="121">
        <v>1143</v>
      </c>
      <c r="I93" s="374">
        <f t="shared" si="16"/>
        <v>-0.3824999513779489</v>
      </c>
      <c r="J93" s="226">
        <v>52</v>
      </c>
      <c r="K93" s="121">
        <v>30.8</v>
      </c>
      <c r="L93" s="121">
        <v>44</v>
      </c>
      <c r="M93" s="374">
        <f t="shared" si="17"/>
        <v>0.4285714285714286</v>
      </c>
      <c r="N93" s="204"/>
      <c r="O93" s="121"/>
      <c r="P93" s="121"/>
      <c r="Q93" s="374"/>
      <c r="R93" s="205"/>
      <c r="S93" s="121"/>
      <c r="T93" s="120"/>
      <c r="U93" s="374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</row>
    <row r="94" spans="1:68" s="2" customFormat="1" ht="30" customHeight="1" x14ac:dyDescent="0.2">
      <c r="A94" s="78" t="s">
        <v>80</v>
      </c>
      <c r="B94" s="223">
        <v>13</v>
      </c>
      <c r="C94" s="136">
        <v>10.516999999999999</v>
      </c>
      <c r="D94" s="136">
        <v>10.401999999999999</v>
      </c>
      <c r="E94" s="380">
        <f t="shared" si="15"/>
        <v>-1.0934677189312514E-2</v>
      </c>
      <c r="F94" s="207">
        <v>1606</v>
      </c>
      <c r="G94" s="125">
        <v>1224.8140000000001</v>
      </c>
      <c r="H94" s="125">
        <v>933</v>
      </c>
      <c r="I94" s="380">
        <f t="shared" si="16"/>
        <v>-0.23825168556205278</v>
      </c>
      <c r="J94" s="224">
        <v>29</v>
      </c>
      <c r="K94" s="125">
        <v>23.8</v>
      </c>
      <c r="L94" s="125">
        <v>2</v>
      </c>
      <c r="M94" s="380">
        <f t="shared" si="17"/>
        <v>-0.91596638655462181</v>
      </c>
      <c r="N94" s="207"/>
      <c r="O94" s="125">
        <v>11</v>
      </c>
      <c r="P94" s="125">
        <v>11</v>
      </c>
      <c r="Q94" s="380">
        <f t="shared" ref="Q94" si="21">P94/O94-1</f>
        <v>0</v>
      </c>
      <c r="R94" s="208"/>
      <c r="S94" s="125"/>
      <c r="T94" s="135"/>
      <c r="U94" s="380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18"/>
      <c r="BJ94" s="18"/>
      <c r="BK94" s="18"/>
      <c r="BL94" s="18"/>
      <c r="BM94" s="18"/>
      <c r="BN94" s="18"/>
      <c r="BO94" s="18"/>
      <c r="BP94" s="18"/>
    </row>
    <row r="95" spans="1:68" s="18" customFormat="1" ht="27.75" customHeight="1" x14ac:dyDescent="0.2">
      <c r="A95" s="19" t="s">
        <v>81</v>
      </c>
      <c r="B95" s="225">
        <v>18.672999999999998</v>
      </c>
      <c r="C95" s="134">
        <v>17.739000000000001</v>
      </c>
      <c r="D95" s="134">
        <v>16.646000000000001</v>
      </c>
      <c r="E95" s="374">
        <f t="shared" si="15"/>
        <v>-6.1615649134674988E-2</v>
      </c>
      <c r="F95" s="204">
        <v>2407</v>
      </c>
      <c r="G95" s="121">
        <v>1712.7840000000001</v>
      </c>
      <c r="H95" s="121">
        <v>1453</v>
      </c>
      <c r="I95" s="374">
        <f t="shared" si="16"/>
        <v>-0.15167353268129558</v>
      </c>
      <c r="J95" s="226">
        <v>76</v>
      </c>
      <c r="K95" s="121">
        <v>53.6</v>
      </c>
      <c r="L95" s="121">
        <v>69</v>
      </c>
      <c r="M95" s="374">
        <f t="shared" si="17"/>
        <v>0.28731343283582089</v>
      </c>
      <c r="N95" s="205"/>
      <c r="O95" s="121"/>
      <c r="P95" s="121"/>
      <c r="Q95" s="374"/>
      <c r="R95" s="205"/>
      <c r="S95" s="121"/>
      <c r="T95" s="120"/>
      <c r="U95" s="374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</row>
    <row r="96" spans="1:68" s="2" customFormat="1" ht="30" customHeight="1" x14ac:dyDescent="0.2">
      <c r="A96" s="78" t="s">
        <v>82</v>
      </c>
      <c r="B96" s="223">
        <v>28.757000000000001</v>
      </c>
      <c r="C96" s="136">
        <v>19.161999999999999</v>
      </c>
      <c r="D96" s="136">
        <v>21.210999999999999</v>
      </c>
      <c r="E96" s="380">
        <f t="shared" si="15"/>
        <v>0.10693038304978608</v>
      </c>
      <c r="F96" s="207">
        <v>2811</v>
      </c>
      <c r="G96" s="125">
        <v>444.76299999999998</v>
      </c>
      <c r="H96" s="125">
        <v>997</v>
      </c>
      <c r="I96" s="380">
        <f t="shared" si="16"/>
        <v>1.2416433021631748</v>
      </c>
      <c r="J96" s="224">
        <v>56</v>
      </c>
      <c r="K96" s="125">
        <v>31</v>
      </c>
      <c r="L96" s="125">
        <v>34</v>
      </c>
      <c r="M96" s="380">
        <f t="shared" si="17"/>
        <v>9.6774193548387011E-2</v>
      </c>
      <c r="N96" s="207"/>
      <c r="O96" s="125"/>
      <c r="P96" s="125"/>
      <c r="Q96" s="380"/>
      <c r="R96" s="208"/>
      <c r="S96" s="125"/>
      <c r="T96" s="135"/>
      <c r="U96" s="380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18"/>
      <c r="BJ96" s="18"/>
      <c r="BK96" s="18"/>
      <c r="BL96" s="18"/>
      <c r="BM96" s="18"/>
      <c r="BN96" s="18"/>
      <c r="BO96" s="18"/>
      <c r="BP96" s="18"/>
    </row>
    <row r="97" spans="1:68" s="18" customFormat="1" ht="30" customHeight="1" x14ac:dyDescent="0.2">
      <c r="A97" s="19" t="s">
        <v>83</v>
      </c>
      <c r="B97" s="225">
        <v>58.682000000000002</v>
      </c>
      <c r="C97" s="134">
        <v>55.747999999999998</v>
      </c>
      <c r="D97" s="134">
        <v>48.82</v>
      </c>
      <c r="E97" s="374">
        <f t="shared" si="15"/>
        <v>-0.12427351653870988</v>
      </c>
      <c r="F97" s="204">
        <v>2731</v>
      </c>
      <c r="G97" s="121">
        <v>1184.8430000000001</v>
      </c>
      <c r="H97" s="121">
        <v>1835</v>
      </c>
      <c r="I97" s="374">
        <f t="shared" si="16"/>
        <v>0.54872839692685016</v>
      </c>
      <c r="J97" s="226">
        <v>80</v>
      </c>
      <c r="K97" s="121">
        <v>63</v>
      </c>
      <c r="L97" s="121">
        <v>4</v>
      </c>
      <c r="M97" s="374">
        <f t="shared" si="17"/>
        <v>-0.93650793650793651</v>
      </c>
      <c r="N97" s="205"/>
      <c r="O97" s="121"/>
      <c r="P97" s="121"/>
      <c r="Q97" s="374"/>
      <c r="R97" s="205"/>
      <c r="S97" s="121"/>
      <c r="T97" s="120"/>
      <c r="U97" s="374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</row>
    <row r="98" spans="1:68" s="2" customFormat="1" ht="30" customHeight="1" x14ac:dyDescent="0.2">
      <c r="A98" s="78" t="s">
        <v>84</v>
      </c>
      <c r="B98" s="223">
        <v>28.151</v>
      </c>
      <c r="C98" s="136">
        <v>23.664999999999999</v>
      </c>
      <c r="D98" s="136">
        <v>23.530999999999999</v>
      </c>
      <c r="E98" s="380">
        <f t="shared" si="15"/>
        <v>-5.6623705894781606E-3</v>
      </c>
      <c r="F98" s="207">
        <v>569</v>
      </c>
      <c r="G98" s="125">
        <v>1756.35</v>
      </c>
      <c r="H98" s="125">
        <v>1971</v>
      </c>
      <c r="I98" s="380">
        <f t="shared" si="16"/>
        <v>0.12221368178324377</v>
      </c>
      <c r="J98" s="224">
        <v>15</v>
      </c>
      <c r="K98" s="125">
        <v>49</v>
      </c>
      <c r="L98" s="125">
        <v>84</v>
      </c>
      <c r="M98" s="380">
        <f t="shared" si="17"/>
        <v>0.71428571428571419</v>
      </c>
      <c r="N98" s="208"/>
      <c r="O98" s="125"/>
      <c r="P98" s="125"/>
      <c r="Q98" s="380"/>
      <c r="R98" s="208"/>
      <c r="S98" s="125"/>
      <c r="T98" s="135"/>
      <c r="U98" s="380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18"/>
      <c r="BJ98" s="18"/>
      <c r="BK98" s="18"/>
      <c r="BL98" s="18"/>
      <c r="BM98" s="18"/>
      <c r="BN98" s="18"/>
      <c r="BO98" s="18"/>
      <c r="BP98" s="18"/>
    </row>
    <row r="99" spans="1:68" s="18" customFormat="1" ht="30" customHeight="1" x14ac:dyDescent="0.2">
      <c r="A99" s="19" t="s">
        <v>85</v>
      </c>
      <c r="B99" s="225">
        <v>40.363</v>
      </c>
      <c r="C99" s="134">
        <v>34.893999999999998</v>
      </c>
      <c r="D99" s="134">
        <v>32.572000000000003</v>
      </c>
      <c r="E99" s="374">
        <f t="shared" si="15"/>
        <v>-6.6544391585945939E-2</v>
      </c>
      <c r="F99" s="204">
        <v>3333</v>
      </c>
      <c r="G99" s="121">
        <v>1383.2429999999999</v>
      </c>
      <c r="H99" s="121">
        <v>204</v>
      </c>
      <c r="I99" s="374">
        <f t="shared" si="16"/>
        <v>-0.8525204898922315</v>
      </c>
      <c r="J99" s="226">
        <v>90</v>
      </c>
      <c r="K99" s="121">
        <v>72.8</v>
      </c>
      <c r="L99" s="121">
        <v>78</v>
      </c>
      <c r="M99" s="374">
        <f t="shared" si="17"/>
        <v>7.1428571428571397E-2</v>
      </c>
      <c r="N99" s="205"/>
      <c r="O99" s="121"/>
      <c r="P99" s="121"/>
      <c r="Q99" s="374"/>
      <c r="R99" s="205"/>
      <c r="S99" s="121"/>
      <c r="T99" s="120"/>
      <c r="U99" s="374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</row>
    <row r="100" spans="1:68" s="2" customFormat="1" ht="30" customHeight="1" x14ac:dyDescent="0.2">
      <c r="A100" s="78" t="s">
        <v>86</v>
      </c>
      <c r="B100" s="223">
        <v>49.69</v>
      </c>
      <c r="C100" s="136">
        <v>44.517000000000003</v>
      </c>
      <c r="D100" s="136">
        <v>74.251000000000005</v>
      </c>
      <c r="E100" s="380">
        <f t="shared" si="15"/>
        <v>0.66792461306916451</v>
      </c>
      <c r="F100" s="207">
        <v>4891</v>
      </c>
      <c r="G100" s="125">
        <v>3263.8629999999998</v>
      </c>
      <c r="H100" s="125">
        <v>2099</v>
      </c>
      <c r="I100" s="380">
        <f t="shared" si="16"/>
        <v>-0.35689702662152178</v>
      </c>
      <c r="J100" s="224">
        <v>175</v>
      </c>
      <c r="K100" s="125">
        <v>89.6</v>
      </c>
      <c r="L100" s="125">
        <v>106</v>
      </c>
      <c r="M100" s="380">
        <f t="shared" si="17"/>
        <v>0.18303571428571441</v>
      </c>
      <c r="N100" s="207"/>
      <c r="O100" s="125"/>
      <c r="P100" s="125"/>
      <c r="Q100" s="380"/>
      <c r="R100" s="208"/>
      <c r="S100" s="125"/>
      <c r="T100" s="135"/>
      <c r="U100" s="380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18"/>
      <c r="BJ100" s="18"/>
      <c r="BK100" s="18"/>
      <c r="BL100" s="18"/>
      <c r="BM100" s="18"/>
      <c r="BN100" s="18"/>
      <c r="BO100" s="18"/>
      <c r="BP100" s="18"/>
    </row>
    <row r="101" spans="1:68" s="18" customFormat="1" ht="30" customHeight="1" x14ac:dyDescent="0.2">
      <c r="A101" s="19" t="s">
        <v>87</v>
      </c>
      <c r="B101" s="225">
        <v>21.088999999999999</v>
      </c>
      <c r="C101" s="134">
        <v>20.035</v>
      </c>
      <c r="D101" s="134">
        <v>27.527000000000001</v>
      </c>
      <c r="E101" s="374">
        <f t="shared" si="15"/>
        <v>0.37394559520838544</v>
      </c>
      <c r="F101" s="204">
        <v>2075</v>
      </c>
      <c r="G101" s="121">
        <v>807.70299999999997</v>
      </c>
      <c r="H101" s="121">
        <v>637</v>
      </c>
      <c r="I101" s="374">
        <f t="shared" si="16"/>
        <v>-0.21134377363956802</v>
      </c>
      <c r="J101" s="226">
        <v>39</v>
      </c>
      <c r="K101" s="121">
        <v>27.3</v>
      </c>
      <c r="L101" s="121">
        <v>27</v>
      </c>
      <c r="M101" s="374">
        <f t="shared" si="17"/>
        <v>-1.0989010989011061E-2</v>
      </c>
      <c r="N101" s="205"/>
      <c r="O101" s="121"/>
      <c r="P101" s="121"/>
      <c r="Q101" s="374"/>
      <c r="R101" s="205"/>
      <c r="S101" s="121"/>
      <c r="T101" s="120"/>
      <c r="U101" s="374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</row>
    <row r="102" spans="1:68" s="2" customFormat="1" ht="30" customHeight="1" x14ac:dyDescent="0.2">
      <c r="A102" s="78" t="s">
        <v>88</v>
      </c>
      <c r="B102" s="223">
        <v>41.54</v>
      </c>
      <c r="C102" s="136">
        <v>30.285</v>
      </c>
      <c r="D102" s="136">
        <v>26.994</v>
      </c>
      <c r="E102" s="380">
        <f t="shared" si="15"/>
        <v>-0.10866765725606742</v>
      </c>
      <c r="F102" s="207">
        <v>1867</v>
      </c>
      <c r="G102" s="125">
        <v>1204.5999999999999</v>
      </c>
      <c r="H102" s="125">
        <v>283</v>
      </c>
      <c r="I102" s="380">
        <f t="shared" si="16"/>
        <v>-0.76506724223808731</v>
      </c>
      <c r="J102" s="224">
        <v>63</v>
      </c>
      <c r="K102" s="125">
        <v>45</v>
      </c>
      <c r="L102" s="125">
        <v>3</v>
      </c>
      <c r="M102" s="380">
        <f t="shared" si="17"/>
        <v>-0.93333333333333335</v>
      </c>
      <c r="N102" s="208"/>
      <c r="O102" s="125"/>
      <c r="P102" s="125"/>
      <c r="Q102" s="380"/>
      <c r="R102" s="208"/>
      <c r="S102" s="125"/>
      <c r="T102" s="125"/>
      <c r="U102" s="380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18"/>
      <c r="BJ102" s="18"/>
      <c r="BK102" s="18"/>
      <c r="BL102" s="18"/>
      <c r="BM102" s="18"/>
      <c r="BN102" s="18"/>
      <c r="BO102" s="18"/>
      <c r="BP102" s="18"/>
    </row>
    <row r="103" spans="1:68" s="18" customFormat="1" ht="30" customHeight="1" x14ac:dyDescent="0.2">
      <c r="A103" s="19" t="s">
        <v>89</v>
      </c>
      <c r="B103" s="225">
        <v>66.108999999999995</v>
      </c>
      <c r="C103" s="134">
        <v>50.720999999999997</v>
      </c>
      <c r="D103" s="134">
        <v>51.042999999999999</v>
      </c>
      <c r="E103" s="374">
        <f t="shared" si="15"/>
        <v>6.3484552749355494E-3</v>
      </c>
      <c r="F103" s="204">
        <v>3119</v>
      </c>
      <c r="G103" s="121">
        <v>2306.08</v>
      </c>
      <c r="H103" s="121">
        <v>1977</v>
      </c>
      <c r="I103" s="374">
        <f t="shared" si="16"/>
        <v>-0.1427010337889405</v>
      </c>
      <c r="J103" s="226">
        <v>122</v>
      </c>
      <c r="K103" s="121">
        <v>77</v>
      </c>
      <c r="L103" s="121">
        <v>103</v>
      </c>
      <c r="M103" s="374">
        <f t="shared" si="17"/>
        <v>0.33766233766233755</v>
      </c>
      <c r="N103" s="204"/>
      <c r="O103" s="121"/>
      <c r="P103" s="121"/>
      <c r="Q103" s="374"/>
      <c r="R103" s="204"/>
      <c r="S103" s="121"/>
      <c r="T103" s="121"/>
      <c r="U103" s="374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</row>
    <row r="104" spans="1:68" s="2" customFormat="1" ht="30" customHeight="1" x14ac:dyDescent="0.2">
      <c r="A104" s="78" t="s">
        <v>90</v>
      </c>
      <c r="B104" s="223">
        <v>47.62</v>
      </c>
      <c r="C104" s="136">
        <v>39.197000000000003</v>
      </c>
      <c r="D104" s="136">
        <v>36.398000000000003</v>
      </c>
      <c r="E104" s="375">
        <f t="shared" si="15"/>
        <v>-7.1408526162716535E-2</v>
      </c>
      <c r="F104" s="207">
        <v>7465</v>
      </c>
      <c r="G104" s="125">
        <v>3411.3380000000002</v>
      </c>
      <c r="H104" s="125">
        <v>1881</v>
      </c>
      <c r="I104" s="375">
        <f t="shared" si="16"/>
        <v>-0.44860345119715495</v>
      </c>
      <c r="J104" s="224">
        <v>178</v>
      </c>
      <c r="K104" s="125">
        <v>136.5</v>
      </c>
      <c r="L104" s="125">
        <v>191</v>
      </c>
      <c r="M104" s="375">
        <f t="shared" si="17"/>
        <v>0.39926739926739918</v>
      </c>
      <c r="N104" s="207"/>
      <c r="O104" s="125"/>
      <c r="P104" s="125"/>
      <c r="Q104" s="375"/>
      <c r="R104" s="208"/>
      <c r="S104" s="125"/>
      <c r="T104" s="124"/>
      <c r="U104" s="375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18"/>
      <c r="BJ104" s="18"/>
      <c r="BK104" s="18"/>
      <c r="BL104" s="18"/>
      <c r="BM104" s="18"/>
      <c r="BN104" s="18"/>
      <c r="BO104" s="18"/>
      <c r="BP104" s="18"/>
    </row>
    <row r="105" spans="1:68" s="18" customFormat="1" ht="30" customHeight="1" x14ac:dyDescent="0.2">
      <c r="A105" s="19" t="s">
        <v>91</v>
      </c>
      <c r="B105" s="225">
        <v>58.430999999999997</v>
      </c>
      <c r="C105" s="134">
        <v>46.046999999999997</v>
      </c>
      <c r="D105" s="134">
        <v>47.499000000000002</v>
      </c>
      <c r="E105" s="374">
        <f t="shared" si="15"/>
        <v>3.1532998892436215E-2</v>
      </c>
      <c r="F105" s="204">
        <v>4414</v>
      </c>
      <c r="G105" s="121">
        <v>3686.4360000000001</v>
      </c>
      <c r="H105" s="121">
        <v>2361</v>
      </c>
      <c r="I105" s="374">
        <f t="shared" si="16"/>
        <v>-0.35954401486964649</v>
      </c>
      <c r="J105" s="226">
        <v>86</v>
      </c>
      <c r="K105" s="121">
        <v>67.2</v>
      </c>
      <c r="L105" s="121">
        <v>158</v>
      </c>
      <c r="M105" s="374">
        <f t="shared" si="17"/>
        <v>1.3511904761904763</v>
      </c>
      <c r="N105" s="204"/>
      <c r="O105" s="121"/>
      <c r="P105" s="121"/>
      <c r="Q105" s="374"/>
      <c r="R105" s="205"/>
      <c r="S105" s="121"/>
      <c r="T105" s="120"/>
      <c r="U105" s="374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</row>
    <row r="106" spans="1:68" s="2" customFormat="1" ht="30" customHeight="1" x14ac:dyDescent="0.2">
      <c r="A106" s="78" t="s">
        <v>92</v>
      </c>
      <c r="B106" s="223">
        <v>21.041</v>
      </c>
      <c r="C106" s="136">
        <v>19.989000000000001</v>
      </c>
      <c r="D106" s="136">
        <v>25.841999999999999</v>
      </c>
      <c r="E106" s="375">
        <f t="shared" si="15"/>
        <v>0.29281104607534125</v>
      </c>
      <c r="F106" s="207">
        <v>1960</v>
      </c>
      <c r="G106" s="125">
        <v>194.61600000000001</v>
      </c>
      <c r="H106" s="125">
        <v>624</v>
      </c>
      <c r="I106" s="375">
        <f t="shared" si="16"/>
        <v>2.206313972129732</v>
      </c>
      <c r="J106" s="224">
        <v>115</v>
      </c>
      <c r="K106" s="125">
        <v>90</v>
      </c>
      <c r="L106" s="125">
        <v>76</v>
      </c>
      <c r="M106" s="375">
        <f t="shared" si="17"/>
        <v>-0.15555555555555556</v>
      </c>
      <c r="N106" s="208"/>
      <c r="O106" s="125"/>
      <c r="P106" s="125"/>
      <c r="Q106" s="375"/>
      <c r="R106" s="208"/>
      <c r="S106" s="125"/>
      <c r="T106" s="124"/>
      <c r="U106" s="375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18"/>
      <c r="BJ106" s="18"/>
      <c r="BK106" s="18"/>
      <c r="BL106" s="18"/>
      <c r="BM106" s="18"/>
      <c r="BN106" s="18"/>
      <c r="BO106" s="18"/>
      <c r="BP106" s="18"/>
    </row>
    <row r="107" spans="1:68" s="18" customFormat="1" ht="30" customHeight="1" x14ac:dyDescent="0.2">
      <c r="A107" s="19" t="s">
        <v>93</v>
      </c>
      <c r="B107" s="225">
        <v>48.530999999999999</v>
      </c>
      <c r="C107" s="134">
        <v>43.79</v>
      </c>
      <c r="D107" s="134">
        <v>40.11</v>
      </c>
      <c r="E107" s="374">
        <f t="shared" si="15"/>
        <v>-8.4037451472939062E-2</v>
      </c>
      <c r="F107" s="204">
        <v>4079</v>
      </c>
      <c r="G107" s="121">
        <v>1937.5619999999999</v>
      </c>
      <c r="H107" s="121">
        <v>1273</v>
      </c>
      <c r="I107" s="374">
        <f t="shared" si="16"/>
        <v>-0.34298876629496244</v>
      </c>
      <c r="J107" s="226">
        <v>68</v>
      </c>
      <c r="K107" s="121">
        <v>48</v>
      </c>
      <c r="L107" s="145">
        <v>68</v>
      </c>
      <c r="M107" s="374">
        <f t="shared" si="17"/>
        <v>0.41666666666666674</v>
      </c>
      <c r="N107" s="204"/>
      <c r="O107" s="121"/>
      <c r="P107" s="121"/>
      <c r="Q107" s="374"/>
      <c r="R107" s="205"/>
      <c r="S107" s="121"/>
      <c r="T107" s="120"/>
      <c r="U107" s="374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</row>
    <row r="108" spans="1:68" s="2" customFormat="1" ht="30" customHeight="1" x14ac:dyDescent="0.2">
      <c r="A108" s="78" t="s">
        <v>94</v>
      </c>
      <c r="B108" s="223">
        <v>62.963999999999999</v>
      </c>
      <c r="C108" s="136">
        <v>59.816000000000003</v>
      </c>
      <c r="D108" s="136">
        <v>59.195999999999998</v>
      </c>
      <c r="E108" s="375">
        <f t="shared" si="15"/>
        <v>-1.0365119700414649E-2</v>
      </c>
      <c r="F108" s="207">
        <v>5726</v>
      </c>
      <c r="G108" s="125">
        <v>3237.9789999999998</v>
      </c>
      <c r="H108" s="125">
        <v>2700</v>
      </c>
      <c r="I108" s="375">
        <f t="shared" si="16"/>
        <v>-0.16614653770144894</v>
      </c>
      <c r="J108" s="224">
        <v>190</v>
      </c>
      <c r="K108" s="125">
        <v>186.2</v>
      </c>
      <c r="L108" s="125">
        <v>126</v>
      </c>
      <c r="M108" s="375">
        <f t="shared" si="17"/>
        <v>-0.32330827067669166</v>
      </c>
      <c r="N108" s="207"/>
      <c r="O108" s="125"/>
      <c r="P108" s="125"/>
      <c r="Q108" s="375"/>
      <c r="R108" s="208"/>
      <c r="S108" s="125"/>
      <c r="T108" s="124"/>
      <c r="U108" s="375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18"/>
      <c r="BJ108" s="18"/>
      <c r="BK108" s="18"/>
      <c r="BL108" s="18"/>
      <c r="BM108" s="18"/>
      <c r="BN108" s="18"/>
      <c r="BO108" s="18"/>
      <c r="BP108" s="18"/>
    </row>
    <row r="109" spans="1:68" s="18" customFormat="1" ht="30" customHeight="1" x14ac:dyDescent="0.2">
      <c r="A109" s="19" t="s">
        <v>95</v>
      </c>
      <c r="B109" s="225">
        <v>31.024999999999999</v>
      </c>
      <c r="C109" s="134">
        <v>24.14</v>
      </c>
      <c r="D109" s="134">
        <v>22.931000000000001</v>
      </c>
      <c r="E109" s="374">
        <f t="shared" si="15"/>
        <v>-5.0082850041424987E-2</v>
      </c>
      <c r="F109" s="204">
        <v>1522</v>
      </c>
      <c r="G109" s="121">
        <v>631.77200000000005</v>
      </c>
      <c r="H109" s="121">
        <v>651</v>
      </c>
      <c r="I109" s="374">
        <f t="shared" si="16"/>
        <v>3.0435030359053483E-2</v>
      </c>
      <c r="J109" s="226">
        <v>29</v>
      </c>
      <c r="K109" s="121">
        <v>25</v>
      </c>
      <c r="L109" s="121">
        <v>31</v>
      </c>
      <c r="M109" s="374">
        <f t="shared" si="17"/>
        <v>0.24</v>
      </c>
      <c r="N109" s="204">
        <v>27.789000000000001</v>
      </c>
      <c r="O109" s="121">
        <v>26.920999999999999</v>
      </c>
      <c r="P109" s="121">
        <v>15.186</v>
      </c>
      <c r="Q109" s="374">
        <f t="shared" ref="Q109" si="22">P109/O109-1</f>
        <v>-0.43590505553285541</v>
      </c>
      <c r="R109" s="205"/>
      <c r="S109" s="121"/>
      <c r="T109" s="120"/>
      <c r="U109" s="374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</row>
    <row r="110" spans="1:68" s="2" customFormat="1" ht="30" customHeight="1" x14ac:dyDescent="0.2">
      <c r="A110" s="78" t="s">
        <v>96</v>
      </c>
      <c r="B110" s="223">
        <v>54.765000000000001</v>
      </c>
      <c r="C110" s="136">
        <v>60.945999999999998</v>
      </c>
      <c r="D110" s="136">
        <v>42.896000000000001</v>
      </c>
      <c r="E110" s="375">
        <f t="shared" si="15"/>
        <v>-0.29616381714960782</v>
      </c>
      <c r="F110" s="207">
        <v>4214</v>
      </c>
      <c r="G110" s="125">
        <v>3644.8780000000002</v>
      </c>
      <c r="H110" s="125">
        <v>2429</v>
      </c>
      <c r="I110" s="375">
        <f t="shared" si="16"/>
        <v>-0.33358537652014697</v>
      </c>
      <c r="J110" s="224">
        <v>206</v>
      </c>
      <c r="K110" s="125">
        <v>279</v>
      </c>
      <c r="L110" s="125">
        <v>89.376000000000005</v>
      </c>
      <c r="M110" s="375">
        <f t="shared" si="17"/>
        <v>-0.67965591397849456</v>
      </c>
      <c r="N110" s="207"/>
      <c r="O110" s="125"/>
      <c r="P110" s="125"/>
      <c r="Q110" s="375"/>
      <c r="R110" s="208"/>
      <c r="S110" s="125"/>
      <c r="T110" s="124"/>
      <c r="U110" s="375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18"/>
      <c r="BJ110" s="18"/>
      <c r="BK110" s="18"/>
      <c r="BL110" s="18"/>
      <c r="BM110" s="18"/>
      <c r="BN110" s="18"/>
      <c r="BO110" s="18"/>
      <c r="BP110" s="18"/>
    </row>
    <row r="111" spans="1:68" s="18" customFormat="1" ht="30" customHeight="1" x14ac:dyDescent="0.2">
      <c r="A111" s="19" t="s">
        <v>97</v>
      </c>
      <c r="B111" s="225">
        <v>20.802</v>
      </c>
      <c r="C111" s="134"/>
      <c r="D111" s="134"/>
      <c r="E111" s="374"/>
      <c r="F111" s="204">
        <v>1520</v>
      </c>
      <c r="G111" s="121">
        <v>0</v>
      </c>
      <c r="H111" s="121">
        <v>154</v>
      </c>
      <c r="I111" s="374"/>
      <c r="J111" s="226">
        <v>25</v>
      </c>
      <c r="K111" s="121"/>
      <c r="L111" s="121">
        <v>0</v>
      </c>
      <c r="M111" s="374"/>
      <c r="N111" s="205"/>
      <c r="O111" s="121"/>
      <c r="P111" s="121"/>
      <c r="Q111" s="374"/>
      <c r="R111" s="205"/>
      <c r="S111" s="121"/>
      <c r="T111" s="120"/>
      <c r="U111" s="374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</row>
    <row r="112" spans="1:68" s="2" customFormat="1" ht="30" customHeight="1" x14ac:dyDescent="0.2">
      <c r="A112" s="78" t="s">
        <v>98</v>
      </c>
      <c r="B112" s="223">
        <v>27.106000000000002</v>
      </c>
      <c r="C112" s="136">
        <v>22.901</v>
      </c>
      <c r="D112" s="136">
        <v>20.471</v>
      </c>
      <c r="E112" s="375">
        <f t="shared" si="15"/>
        <v>-0.10610890354133007</v>
      </c>
      <c r="F112" s="208">
        <v>2288</v>
      </c>
      <c r="G112" s="125">
        <v>1168.1949999999999</v>
      </c>
      <c r="H112" s="125">
        <v>668</v>
      </c>
      <c r="I112" s="375">
        <f t="shared" si="16"/>
        <v>-0.42817765869568003</v>
      </c>
      <c r="J112" s="224">
        <v>110</v>
      </c>
      <c r="K112" s="125">
        <v>53.9</v>
      </c>
      <c r="L112" s="125">
        <v>41</v>
      </c>
      <c r="M112" s="375">
        <f t="shared" si="17"/>
        <v>-0.23933209647495357</v>
      </c>
      <c r="N112" s="208"/>
      <c r="O112" s="125">
        <v>6</v>
      </c>
      <c r="P112" s="125"/>
      <c r="Q112" s="375">
        <f t="shared" ref="Q112" si="23">P112/O112-1</f>
        <v>-1</v>
      </c>
      <c r="R112" s="208"/>
      <c r="S112" s="125"/>
      <c r="T112" s="124"/>
      <c r="U112" s="375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18"/>
      <c r="BJ112" s="18"/>
      <c r="BK112" s="18"/>
      <c r="BL112" s="18"/>
      <c r="BM112" s="18"/>
      <c r="BN112" s="18"/>
      <c r="BO112" s="18"/>
      <c r="BP112" s="18"/>
    </row>
    <row r="113" spans="1:68" s="18" customFormat="1" ht="30" customHeight="1" x14ac:dyDescent="0.2">
      <c r="A113" s="19" t="s">
        <v>99</v>
      </c>
      <c r="B113" s="225">
        <v>31.047999999999998</v>
      </c>
      <c r="C113" s="134">
        <v>26.638000000000002</v>
      </c>
      <c r="D113" s="134">
        <v>23.262</v>
      </c>
      <c r="E113" s="374">
        <f t="shared" si="15"/>
        <v>-0.12673624145956908</v>
      </c>
      <c r="F113" s="204">
        <v>3325</v>
      </c>
      <c r="G113" s="121">
        <v>1261.896</v>
      </c>
      <c r="H113" s="121">
        <v>1110</v>
      </c>
      <c r="I113" s="374">
        <f t="shared" si="16"/>
        <v>-0.12037125087962874</v>
      </c>
      <c r="J113" s="226">
        <v>64</v>
      </c>
      <c r="K113" s="121">
        <v>42.7</v>
      </c>
      <c r="L113" s="121">
        <v>60</v>
      </c>
      <c r="M113" s="374">
        <f t="shared" si="17"/>
        <v>0.40515222482435598</v>
      </c>
      <c r="N113" s="205"/>
      <c r="O113" s="121"/>
      <c r="P113" s="121"/>
      <c r="Q113" s="374"/>
      <c r="R113" s="205"/>
      <c r="S113" s="121"/>
      <c r="T113" s="120"/>
      <c r="U113" s="374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</row>
    <row r="114" spans="1:68" s="2" customFormat="1" ht="30" customHeight="1" x14ac:dyDescent="0.2">
      <c r="A114" s="78" t="s">
        <v>100</v>
      </c>
      <c r="B114" s="223">
        <v>62.75</v>
      </c>
      <c r="C114" s="136">
        <v>59.037999999999997</v>
      </c>
      <c r="D114" s="136">
        <v>82.834999999999994</v>
      </c>
      <c r="E114" s="375">
        <f t="shared" si="15"/>
        <v>0.40307937260747306</v>
      </c>
      <c r="F114" s="207">
        <v>8621</v>
      </c>
      <c r="G114" s="125">
        <v>4276.8869999999997</v>
      </c>
      <c r="H114" s="125">
        <v>2298</v>
      </c>
      <c r="I114" s="375">
        <f t="shared" si="16"/>
        <v>-0.46269330940939046</v>
      </c>
      <c r="J114" s="224">
        <v>165</v>
      </c>
      <c r="K114" s="125">
        <v>152</v>
      </c>
      <c r="L114" s="125">
        <v>145</v>
      </c>
      <c r="M114" s="375">
        <f t="shared" si="17"/>
        <v>-4.6052631578947345E-2</v>
      </c>
      <c r="N114" s="207"/>
      <c r="O114" s="125"/>
      <c r="P114" s="125"/>
      <c r="Q114" s="375"/>
      <c r="R114" s="208"/>
      <c r="S114" s="125"/>
      <c r="T114" s="124"/>
      <c r="U114" s="375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18"/>
      <c r="BJ114" s="18"/>
      <c r="BK114" s="18"/>
      <c r="BL114" s="18"/>
      <c r="BM114" s="18"/>
      <c r="BN114" s="18"/>
      <c r="BO114" s="18"/>
      <c r="BP114" s="18"/>
    </row>
    <row r="115" spans="1:68" s="18" customFormat="1" ht="30" customHeight="1" x14ac:dyDescent="0.2">
      <c r="A115" s="19" t="s">
        <v>101</v>
      </c>
      <c r="B115" s="225">
        <v>61.572000000000003</v>
      </c>
      <c r="C115" s="134">
        <v>53.048000000000002</v>
      </c>
      <c r="D115" s="134">
        <v>51.892000000000003</v>
      </c>
      <c r="E115" s="374">
        <f t="shared" si="15"/>
        <v>-2.1791584979641065E-2</v>
      </c>
      <c r="F115" s="204">
        <v>5624</v>
      </c>
      <c r="G115" s="121">
        <v>1115.75</v>
      </c>
      <c r="H115" s="121">
        <v>2140</v>
      </c>
      <c r="I115" s="374">
        <f t="shared" si="16"/>
        <v>0.9179923818059601</v>
      </c>
      <c r="J115" s="226">
        <v>141</v>
      </c>
      <c r="K115" s="121">
        <v>95.2</v>
      </c>
      <c r="L115" s="121">
        <v>105</v>
      </c>
      <c r="M115" s="374">
        <f t="shared" si="17"/>
        <v>0.10294117647058809</v>
      </c>
      <c r="N115" s="204"/>
      <c r="O115" s="121"/>
      <c r="P115" s="121"/>
      <c r="Q115" s="374"/>
      <c r="R115" s="205"/>
      <c r="S115" s="121"/>
      <c r="T115" s="120"/>
      <c r="U115" s="374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</row>
    <row r="116" spans="1:68" s="2" customFormat="1" ht="30" customHeight="1" x14ac:dyDescent="0.2">
      <c r="A116" s="78" t="s">
        <v>102</v>
      </c>
      <c r="B116" s="223">
        <v>40.484000000000002</v>
      </c>
      <c r="C116" s="136">
        <v>34.96</v>
      </c>
      <c r="D116" s="136">
        <v>31.599</v>
      </c>
      <c r="E116" s="375">
        <f t="shared" si="15"/>
        <v>-9.6138443935926743E-2</v>
      </c>
      <c r="F116" s="207">
        <v>4490</v>
      </c>
      <c r="G116" s="125">
        <v>936.14499999999998</v>
      </c>
      <c r="H116" s="125">
        <v>1766</v>
      </c>
      <c r="I116" s="375">
        <f t="shared" si="16"/>
        <v>0.88645989670403624</v>
      </c>
      <c r="J116" s="224">
        <v>108</v>
      </c>
      <c r="K116" s="125">
        <v>41.3</v>
      </c>
      <c r="L116" s="125">
        <v>48.375999999999998</v>
      </c>
      <c r="M116" s="375">
        <f t="shared" si="17"/>
        <v>0.17133171912832923</v>
      </c>
      <c r="N116" s="207"/>
      <c r="O116" s="125"/>
      <c r="P116" s="125"/>
      <c r="Q116" s="375"/>
      <c r="R116" s="208"/>
      <c r="S116" s="125"/>
      <c r="T116" s="124"/>
      <c r="U116" s="375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18"/>
      <c r="BJ116" s="18"/>
      <c r="BK116" s="18"/>
      <c r="BL116" s="18"/>
      <c r="BM116" s="18"/>
      <c r="BN116" s="18"/>
      <c r="BO116" s="18"/>
      <c r="BP116" s="18"/>
    </row>
    <row r="117" spans="1:68" s="18" customFormat="1" ht="30" customHeight="1" x14ac:dyDescent="0.2">
      <c r="A117" s="19" t="s">
        <v>103</v>
      </c>
      <c r="B117" s="225">
        <v>43.85</v>
      </c>
      <c r="C117" s="134">
        <v>39.320999999999998</v>
      </c>
      <c r="D117" s="134">
        <v>29.042999999999999</v>
      </c>
      <c r="E117" s="374">
        <f t="shared" si="15"/>
        <v>-0.26138704509040966</v>
      </c>
      <c r="F117" s="204">
        <v>4580</v>
      </c>
      <c r="G117" s="121">
        <v>1178.713</v>
      </c>
      <c r="H117" s="121">
        <v>2347</v>
      </c>
      <c r="I117" s="374">
        <f t="shared" si="16"/>
        <v>0.99115475947071086</v>
      </c>
      <c r="J117" s="226">
        <v>145</v>
      </c>
      <c r="K117" s="121">
        <v>66.599999999999994</v>
      </c>
      <c r="L117" s="121">
        <v>141</v>
      </c>
      <c r="M117" s="374">
        <f t="shared" si="17"/>
        <v>1.1171171171171173</v>
      </c>
      <c r="N117" s="204"/>
      <c r="O117" s="121"/>
      <c r="P117" s="121"/>
      <c r="Q117" s="374"/>
      <c r="R117" s="205"/>
      <c r="S117" s="121"/>
      <c r="T117" s="120"/>
      <c r="U117" s="374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</row>
    <row r="118" spans="1:68" s="2" customFormat="1" ht="30" customHeight="1" x14ac:dyDescent="0.2">
      <c r="A118" s="78" t="s">
        <v>104</v>
      </c>
      <c r="B118" s="223">
        <v>44.402999999999999</v>
      </c>
      <c r="C118" s="136">
        <v>41.002000000000002</v>
      </c>
      <c r="D118" s="136">
        <v>35.615000000000002</v>
      </c>
      <c r="E118" s="375">
        <f t="shared" si="15"/>
        <v>-0.13138383493488126</v>
      </c>
      <c r="F118" s="207">
        <v>4447</v>
      </c>
      <c r="G118" s="125">
        <v>2023.7639999999999</v>
      </c>
      <c r="H118" s="125">
        <v>1799</v>
      </c>
      <c r="I118" s="375">
        <f t="shared" si="16"/>
        <v>-0.11106235707325551</v>
      </c>
      <c r="J118" s="224">
        <v>149</v>
      </c>
      <c r="K118" s="125">
        <v>114</v>
      </c>
      <c r="L118" s="125">
        <v>84</v>
      </c>
      <c r="M118" s="375">
        <f t="shared" si="17"/>
        <v>-0.26315789473684215</v>
      </c>
      <c r="N118" s="207"/>
      <c r="O118" s="125"/>
      <c r="P118" s="125"/>
      <c r="Q118" s="375"/>
      <c r="R118" s="208"/>
      <c r="S118" s="125"/>
      <c r="T118" s="124"/>
      <c r="U118" s="375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18"/>
      <c r="BJ118" s="18"/>
      <c r="BK118" s="18"/>
      <c r="BL118" s="18"/>
      <c r="BM118" s="18"/>
      <c r="BN118" s="18"/>
      <c r="BO118" s="18"/>
      <c r="BP118" s="18"/>
    </row>
    <row r="119" spans="1:68" s="18" customFormat="1" ht="30" customHeight="1" x14ac:dyDescent="0.2">
      <c r="A119" s="19" t="s">
        <v>105</v>
      </c>
      <c r="B119" s="225">
        <v>62.677</v>
      </c>
      <c r="C119" s="134">
        <v>66.855000000000004</v>
      </c>
      <c r="D119" s="134">
        <v>74.826999999999998</v>
      </c>
      <c r="E119" s="374">
        <f t="shared" si="15"/>
        <v>0.11924313813476917</v>
      </c>
      <c r="F119" s="204">
        <v>5620</v>
      </c>
      <c r="G119" s="121">
        <v>2764.1210000000001</v>
      </c>
      <c r="H119" s="121">
        <v>1495</v>
      </c>
      <c r="I119" s="374">
        <f t="shared" si="16"/>
        <v>-0.45914089867990582</v>
      </c>
      <c r="J119" s="226">
        <v>154</v>
      </c>
      <c r="K119" s="121">
        <v>49</v>
      </c>
      <c r="L119" s="121">
        <v>132</v>
      </c>
      <c r="M119" s="374">
        <f t="shared" si="17"/>
        <v>1.693877551020408</v>
      </c>
      <c r="N119" s="204"/>
      <c r="O119" s="121"/>
      <c r="P119" s="121"/>
      <c r="Q119" s="374"/>
      <c r="R119" s="205"/>
      <c r="S119" s="121"/>
      <c r="T119" s="120"/>
      <c r="U119" s="374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</row>
    <row r="120" spans="1:68" s="2" customFormat="1" ht="30" customHeight="1" x14ac:dyDescent="0.2">
      <c r="A120" s="78" t="s">
        <v>106</v>
      </c>
      <c r="B120" s="223">
        <v>42</v>
      </c>
      <c r="C120" s="136">
        <v>38</v>
      </c>
      <c r="D120" s="136">
        <v>38.968000000000004</v>
      </c>
      <c r="E120" s="375">
        <f t="shared" si="15"/>
        <v>2.5473684210526315E-2</v>
      </c>
      <c r="F120" s="207">
        <v>4452</v>
      </c>
      <c r="G120" s="125">
        <v>2001.0129999999999</v>
      </c>
      <c r="H120" s="125">
        <v>1303</v>
      </c>
      <c r="I120" s="375">
        <f t="shared" si="16"/>
        <v>-0.34882981769733623</v>
      </c>
      <c r="J120" s="224">
        <v>65</v>
      </c>
      <c r="K120" s="125">
        <v>31.5</v>
      </c>
      <c r="L120" s="125">
        <v>64</v>
      </c>
      <c r="M120" s="375">
        <f t="shared" si="17"/>
        <v>1.0317460317460316</v>
      </c>
      <c r="N120" s="207">
        <v>22</v>
      </c>
      <c r="O120" s="125"/>
      <c r="P120" s="125"/>
      <c r="Q120" s="375"/>
      <c r="R120" s="208"/>
      <c r="S120" s="125"/>
      <c r="T120" s="124"/>
      <c r="U120" s="375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18"/>
      <c r="BJ120" s="18"/>
      <c r="BK120" s="18"/>
      <c r="BL120" s="18"/>
      <c r="BM120" s="18"/>
      <c r="BN120" s="18"/>
      <c r="BO120" s="18"/>
      <c r="BP120" s="18"/>
    </row>
    <row r="121" spans="1:68" s="18" customFormat="1" ht="30" customHeight="1" x14ac:dyDescent="0.2">
      <c r="A121" s="19" t="s">
        <v>107</v>
      </c>
      <c r="B121" s="225"/>
      <c r="C121" s="134">
        <v>39.530999999999999</v>
      </c>
      <c r="D121" s="134">
        <v>13.449</v>
      </c>
      <c r="E121" s="374">
        <f t="shared" si="15"/>
        <v>-0.6597859907414434</v>
      </c>
      <c r="F121" s="204">
        <v>3629</v>
      </c>
      <c r="G121" s="121">
        <v>3285.681</v>
      </c>
      <c r="H121" s="121">
        <v>2381</v>
      </c>
      <c r="I121" s="374"/>
      <c r="J121" s="226">
        <v>27</v>
      </c>
      <c r="K121" s="121">
        <v>121.1</v>
      </c>
      <c r="L121" s="121">
        <v>25</v>
      </c>
      <c r="M121" s="374">
        <f t="shared" si="17"/>
        <v>-0.79355904211395534</v>
      </c>
      <c r="N121" s="204"/>
      <c r="O121" s="121"/>
      <c r="P121" s="121"/>
      <c r="Q121" s="374"/>
      <c r="R121" s="205"/>
      <c r="S121" s="121"/>
      <c r="T121" s="120"/>
      <c r="U121" s="374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</row>
    <row r="122" spans="1:68" s="2" customFormat="1" ht="30" customHeight="1" x14ac:dyDescent="0.2">
      <c r="A122" s="78" t="s">
        <v>108</v>
      </c>
      <c r="B122" s="223">
        <v>51.392000000000003</v>
      </c>
      <c r="C122" s="136">
        <v>36.531999999999996</v>
      </c>
      <c r="D122" s="136">
        <v>44.116999999999997</v>
      </c>
      <c r="E122" s="375">
        <f t="shared" si="15"/>
        <v>0.20762619073688815</v>
      </c>
      <c r="F122" s="207">
        <v>5880</v>
      </c>
      <c r="G122" s="125">
        <v>2352</v>
      </c>
      <c r="H122" s="125">
        <v>2031</v>
      </c>
      <c r="I122" s="375">
        <f t="shared" si="16"/>
        <v>-0.13647959183673475</v>
      </c>
      <c r="J122" s="224">
        <v>128</v>
      </c>
      <c r="K122" s="125"/>
      <c r="L122" s="125">
        <v>71</v>
      </c>
      <c r="M122" s="375"/>
      <c r="N122" s="207"/>
      <c r="O122" s="125"/>
      <c r="P122" s="125"/>
      <c r="Q122" s="375"/>
      <c r="R122" s="208"/>
      <c r="S122" s="125"/>
      <c r="T122" s="124"/>
      <c r="U122" s="375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18"/>
      <c r="BJ122" s="18"/>
      <c r="BK122" s="18"/>
      <c r="BL122" s="18"/>
      <c r="BM122" s="18"/>
      <c r="BN122" s="18"/>
      <c r="BO122" s="18"/>
      <c r="BP122" s="18"/>
    </row>
    <row r="123" spans="1:68" s="18" customFormat="1" ht="30" customHeight="1" x14ac:dyDescent="0.2">
      <c r="A123" s="19" t="s">
        <v>109</v>
      </c>
      <c r="B123" s="225">
        <v>44.658000000000001</v>
      </c>
      <c r="C123" s="134">
        <v>29.992000000000001</v>
      </c>
      <c r="D123" s="134">
        <v>36.628</v>
      </c>
      <c r="E123" s="374">
        <f t="shared" si="15"/>
        <v>0.22125900240064023</v>
      </c>
      <c r="F123" s="204">
        <v>5419</v>
      </c>
      <c r="G123" s="121">
        <v>3132.0219999999999</v>
      </c>
      <c r="H123" s="121">
        <v>1400</v>
      </c>
      <c r="I123" s="374">
        <f t="shared" si="16"/>
        <v>-0.55300441695492553</v>
      </c>
      <c r="J123" s="226">
        <v>92</v>
      </c>
      <c r="K123" s="121">
        <v>90</v>
      </c>
      <c r="L123" s="121">
        <v>167</v>
      </c>
      <c r="M123" s="374">
        <f t="shared" si="17"/>
        <v>0.85555555555555562</v>
      </c>
      <c r="N123" s="204"/>
      <c r="O123" s="121"/>
      <c r="P123" s="121"/>
      <c r="Q123" s="374"/>
      <c r="R123" s="205"/>
      <c r="S123" s="121"/>
      <c r="T123" s="120"/>
      <c r="U123" s="374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</row>
    <row r="124" spans="1:68" s="18" customFormat="1" ht="30" customHeight="1" x14ac:dyDescent="0.2">
      <c r="A124" s="78" t="s">
        <v>110</v>
      </c>
      <c r="B124" s="223">
        <v>44.9</v>
      </c>
      <c r="C124" s="136">
        <v>36.148000000000003</v>
      </c>
      <c r="D124" s="136">
        <v>36.950000000000003</v>
      </c>
      <c r="E124" s="375">
        <f t="shared" si="15"/>
        <v>2.2186566338386671E-2</v>
      </c>
      <c r="F124" s="207">
        <v>3927</v>
      </c>
      <c r="G124" s="125">
        <v>1806.2539999999999</v>
      </c>
      <c r="H124" s="125">
        <v>1525</v>
      </c>
      <c r="I124" s="375">
        <f t="shared" si="16"/>
        <v>-0.15571121226582751</v>
      </c>
      <c r="J124" s="224">
        <v>130</v>
      </c>
      <c r="K124" s="125">
        <v>108.5</v>
      </c>
      <c r="L124" s="125">
        <v>175</v>
      </c>
      <c r="M124" s="375">
        <f t="shared" si="17"/>
        <v>0.61290322580645151</v>
      </c>
      <c r="N124" s="208"/>
      <c r="O124" s="125"/>
      <c r="P124" s="125"/>
      <c r="Q124" s="375"/>
      <c r="R124" s="208"/>
      <c r="S124" s="125"/>
      <c r="T124" s="124"/>
      <c r="U124" s="375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</row>
    <row r="125" spans="1:68" s="18" customFormat="1" ht="30" customHeight="1" x14ac:dyDescent="0.2">
      <c r="A125" s="19" t="s">
        <v>111</v>
      </c>
      <c r="B125" s="225">
        <v>50.226999999999997</v>
      </c>
      <c r="C125" s="134">
        <v>36.631999999999998</v>
      </c>
      <c r="D125" s="134">
        <v>42.636000000000003</v>
      </c>
      <c r="E125" s="374">
        <f t="shared" si="15"/>
        <v>0.16390041493775942</v>
      </c>
      <c r="F125" s="204">
        <v>5400</v>
      </c>
      <c r="G125" s="121">
        <v>2693.5819999999999</v>
      </c>
      <c r="H125" s="121">
        <v>1582</v>
      </c>
      <c r="I125" s="374">
        <f t="shared" si="16"/>
        <v>-0.41267798789864196</v>
      </c>
      <c r="J125" s="226">
        <v>126</v>
      </c>
      <c r="K125" s="121">
        <v>46.9</v>
      </c>
      <c r="L125" s="121">
        <v>100</v>
      </c>
      <c r="M125" s="374">
        <f t="shared" si="17"/>
        <v>1.1321961620469083</v>
      </c>
      <c r="N125" s="204"/>
      <c r="O125" s="121"/>
      <c r="P125" s="121"/>
      <c r="Q125" s="374"/>
      <c r="R125" s="205"/>
      <c r="S125" s="121"/>
      <c r="T125" s="120"/>
      <c r="U125" s="374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</row>
    <row r="126" spans="1:68" s="18" customFormat="1" ht="30" customHeight="1" x14ac:dyDescent="0.2">
      <c r="A126" s="78" t="s">
        <v>112</v>
      </c>
      <c r="B126" s="223">
        <v>48.478999999999999</v>
      </c>
      <c r="C126" s="136">
        <v>46.055</v>
      </c>
      <c r="D126" s="136">
        <v>40.851999999999997</v>
      </c>
      <c r="E126" s="375">
        <f t="shared" si="15"/>
        <v>-0.11297361849962007</v>
      </c>
      <c r="F126" s="207">
        <v>6667</v>
      </c>
      <c r="G126" s="125">
        <v>3374.5729999999999</v>
      </c>
      <c r="H126" s="125">
        <v>2050</v>
      </c>
      <c r="I126" s="375">
        <f t="shared" si="16"/>
        <v>-0.39251573458330868</v>
      </c>
      <c r="J126" s="224">
        <v>221</v>
      </c>
      <c r="K126" s="125">
        <v>204</v>
      </c>
      <c r="L126" s="125">
        <v>164</v>
      </c>
      <c r="M126" s="375">
        <f t="shared" si="17"/>
        <v>-0.19607843137254899</v>
      </c>
      <c r="N126" s="208"/>
      <c r="O126" s="125"/>
      <c r="P126" s="125"/>
      <c r="Q126" s="375"/>
      <c r="R126" s="208"/>
      <c r="S126" s="125"/>
      <c r="T126" s="124"/>
      <c r="U126" s="375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</row>
    <row r="127" spans="1:68" s="18" customFormat="1" ht="30" customHeight="1" x14ac:dyDescent="0.2">
      <c r="A127" s="19" t="s">
        <v>113</v>
      </c>
      <c r="B127" s="225">
        <v>31.216000000000001</v>
      </c>
      <c r="C127" s="134">
        <v>25.03</v>
      </c>
      <c r="D127" s="134">
        <v>23.026</v>
      </c>
      <c r="E127" s="374">
        <f t="shared" si="15"/>
        <v>-8.0063923292049588E-2</v>
      </c>
      <c r="F127" s="204">
        <v>2128</v>
      </c>
      <c r="G127" s="121">
        <v>2128</v>
      </c>
      <c r="H127" s="121">
        <v>954</v>
      </c>
      <c r="I127" s="374">
        <f t="shared" si="16"/>
        <v>-0.55169172932330834</v>
      </c>
      <c r="J127" s="226">
        <v>54</v>
      </c>
      <c r="K127" s="121"/>
      <c r="L127" s="121">
        <v>82</v>
      </c>
      <c r="M127" s="374"/>
      <c r="N127" s="204"/>
      <c r="O127" s="121"/>
      <c r="P127" s="121"/>
      <c r="Q127" s="374"/>
      <c r="R127" s="205"/>
      <c r="S127" s="121"/>
      <c r="T127" s="120"/>
      <c r="U127" s="374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</row>
    <row r="128" spans="1:68" s="18" customFormat="1" ht="30" customHeight="1" x14ac:dyDescent="0.2">
      <c r="A128" s="78" t="s">
        <v>114</v>
      </c>
      <c r="B128" s="223">
        <v>37.115000000000002</v>
      </c>
      <c r="C128" s="136">
        <v>23.779</v>
      </c>
      <c r="D128" s="136">
        <v>42.478999999999999</v>
      </c>
      <c r="E128" s="375">
        <f t="shared" si="15"/>
        <v>0.78640817528070994</v>
      </c>
      <c r="F128" s="207">
        <v>997</v>
      </c>
      <c r="G128" s="125">
        <v>1185.989</v>
      </c>
      <c r="H128" s="125">
        <v>3680</v>
      </c>
      <c r="I128" s="375">
        <f t="shared" si="16"/>
        <v>2.1028955580532367</v>
      </c>
      <c r="J128" s="224">
        <v>58</v>
      </c>
      <c r="K128" s="125">
        <v>66.5</v>
      </c>
      <c r="L128" s="125">
        <v>128</v>
      </c>
      <c r="M128" s="375">
        <f t="shared" si="17"/>
        <v>0.92481203007518786</v>
      </c>
      <c r="N128" s="207"/>
      <c r="O128" s="125"/>
      <c r="P128" s="125"/>
      <c r="Q128" s="375"/>
      <c r="R128" s="208"/>
      <c r="S128" s="125"/>
      <c r="T128" s="124"/>
      <c r="U128" s="375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</row>
    <row r="129" spans="1:68" s="18" customFormat="1" ht="30" customHeight="1" x14ac:dyDescent="0.2">
      <c r="A129" s="19" t="s">
        <v>115</v>
      </c>
      <c r="B129" s="225">
        <v>53.283999999999999</v>
      </c>
      <c r="C129" s="134">
        <v>49.247999999999998</v>
      </c>
      <c r="D129" s="134">
        <v>46.988</v>
      </c>
      <c r="E129" s="374">
        <f t="shared" si="15"/>
        <v>-4.5890188434048018E-2</v>
      </c>
      <c r="F129" s="204">
        <v>4571</v>
      </c>
      <c r="G129" s="121">
        <v>3231.85</v>
      </c>
      <c r="H129" s="121">
        <v>2045</v>
      </c>
      <c r="I129" s="374">
        <f t="shared" si="16"/>
        <v>-0.3672354843201262</v>
      </c>
      <c r="J129" s="226">
        <v>100</v>
      </c>
      <c r="K129" s="121">
        <v>66.510000000000005</v>
      </c>
      <c r="L129" s="121">
        <v>113</v>
      </c>
      <c r="M129" s="374">
        <f t="shared" si="17"/>
        <v>0.69899263268681389</v>
      </c>
      <c r="N129" s="204"/>
      <c r="O129" s="121"/>
      <c r="P129" s="121"/>
      <c r="Q129" s="374"/>
      <c r="R129" s="205"/>
      <c r="S129" s="121"/>
      <c r="T129" s="120"/>
      <c r="U129" s="374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</row>
    <row r="130" spans="1:68" s="18" customFormat="1" ht="30" customHeight="1" x14ac:dyDescent="0.2">
      <c r="A130" s="78" t="s">
        <v>116</v>
      </c>
      <c r="B130" s="223">
        <v>43.529000000000003</v>
      </c>
      <c r="C130" s="584">
        <v>43.529000000000003</v>
      </c>
      <c r="D130" s="265"/>
      <c r="E130" s="375">
        <f t="shared" si="15"/>
        <v>-1</v>
      </c>
      <c r="F130" s="207">
        <v>557</v>
      </c>
      <c r="G130" s="125">
        <v>1716.0940000000001</v>
      </c>
      <c r="H130" s="125">
        <v>1288</v>
      </c>
      <c r="I130" s="375">
        <f t="shared" si="16"/>
        <v>-0.24945836300342528</v>
      </c>
      <c r="J130" s="224">
        <v>70</v>
      </c>
      <c r="K130" s="125">
        <v>46.2</v>
      </c>
      <c r="L130" s="125">
        <v>70</v>
      </c>
      <c r="M130" s="375">
        <f t="shared" si="17"/>
        <v>0.51515151515151514</v>
      </c>
      <c r="N130" s="208"/>
      <c r="O130" s="125"/>
      <c r="P130" s="125"/>
      <c r="Q130" s="375"/>
      <c r="R130" s="208"/>
      <c r="S130" s="125"/>
      <c r="T130" s="124"/>
      <c r="U130" s="375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</row>
    <row r="131" spans="1:68" s="18" customFormat="1" ht="30" customHeight="1" x14ac:dyDescent="0.2">
      <c r="A131" s="19" t="s">
        <v>117</v>
      </c>
      <c r="B131" s="225">
        <v>56.164999999999999</v>
      </c>
      <c r="C131" s="134">
        <v>38.789000000000001</v>
      </c>
      <c r="D131" s="134">
        <v>68.447999999999993</v>
      </c>
      <c r="E131" s="374">
        <f t="shared" si="15"/>
        <v>0.76462399133775016</v>
      </c>
      <c r="F131" s="204">
        <v>2831</v>
      </c>
      <c r="G131" s="121">
        <v>2789.5639999999999</v>
      </c>
      <c r="H131" s="121">
        <v>3383</v>
      </c>
      <c r="I131" s="374">
        <f t="shared" si="16"/>
        <v>0.21273431977183543</v>
      </c>
      <c r="J131" s="226">
        <v>90</v>
      </c>
      <c r="K131" s="121">
        <v>42</v>
      </c>
      <c r="L131" s="121">
        <v>122</v>
      </c>
      <c r="M131" s="374">
        <f t="shared" si="17"/>
        <v>1.9047619047619047</v>
      </c>
      <c r="N131" s="204">
        <v>61.99</v>
      </c>
      <c r="O131" s="121">
        <v>32.031999999999996</v>
      </c>
      <c r="P131" s="121"/>
      <c r="Q131" s="374">
        <f t="shared" ref="Q131" si="24">P131/O131-1</f>
        <v>-1</v>
      </c>
      <c r="R131" s="205"/>
      <c r="S131" s="121"/>
      <c r="T131" s="120"/>
      <c r="U131" s="374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</row>
    <row r="132" spans="1:68" s="18" customFormat="1" ht="30" customHeight="1" x14ac:dyDescent="0.2">
      <c r="A132" s="78" t="s">
        <v>118</v>
      </c>
      <c r="B132" s="223">
        <v>53.069000000000003</v>
      </c>
      <c r="C132" s="136">
        <v>38.789000000000001</v>
      </c>
      <c r="D132" s="136">
        <v>43.183999999999997</v>
      </c>
      <c r="E132" s="375">
        <f t="shared" si="15"/>
        <v>0.11330531851813652</v>
      </c>
      <c r="F132" s="207">
        <v>6568</v>
      </c>
      <c r="G132" s="125">
        <v>4251.7139999999999</v>
      </c>
      <c r="H132" s="125">
        <v>2398</v>
      </c>
      <c r="I132" s="375">
        <f t="shared" si="16"/>
        <v>-0.43599216692373943</v>
      </c>
      <c r="J132" s="224">
        <v>92</v>
      </c>
      <c r="K132" s="125">
        <v>60.9</v>
      </c>
      <c r="L132" s="125">
        <v>100</v>
      </c>
      <c r="M132" s="375">
        <f t="shared" si="17"/>
        <v>0.64203612479474548</v>
      </c>
      <c r="N132" s="207"/>
      <c r="O132" s="125"/>
      <c r="P132" s="125"/>
      <c r="Q132" s="375"/>
      <c r="R132" s="208"/>
      <c r="S132" s="125"/>
      <c r="T132" s="124"/>
      <c r="U132" s="375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</row>
    <row r="133" spans="1:68" s="18" customFormat="1" ht="30" customHeight="1" x14ac:dyDescent="0.2">
      <c r="A133" s="19" t="s">
        <v>119</v>
      </c>
      <c r="B133" s="225">
        <v>47.933999999999997</v>
      </c>
      <c r="C133" s="134">
        <v>45.536999999999999</v>
      </c>
      <c r="D133" s="134">
        <v>35.597999999999999</v>
      </c>
      <c r="E133" s="374">
        <f t="shared" si="15"/>
        <v>-0.21826207260030306</v>
      </c>
      <c r="F133" s="204">
        <v>6745</v>
      </c>
      <c r="G133" s="121">
        <v>2470.4989999999998</v>
      </c>
      <c r="H133" s="121">
        <v>3624</v>
      </c>
      <c r="I133" s="374">
        <f t="shared" si="16"/>
        <v>0.46691012625384598</v>
      </c>
      <c r="J133" s="226">
        <v>122</v>
      </c>
      <c r="K133" s="121">
        <v>72.099999999999994</v>
      </c>
      <c r="L133" s="121">
        <v>99</v>
      </c>
      <c r="M133" s="374">
        <f t="shared" si="17"/>
        <v>0.3730929264909848</v>
      </c>
      <c r="N133" s="204"/>
      <c r="O133" s="121"/>
      <c r="P133" s="121"/>
      <c r="Q133" s="374"/>
      <c r="R133" s="205"/>
      <c r="S133" s="121"/>
      <c r="T133" s="120"/>
      <c r="U133" s="374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</row>
    <row r="134" spans="1:68" s="18" customFormat="1" ht="30" customHeight="1" x14ac:dyDescent="0.2">
      <c r="A134" s="78" t="s">
        <v>120</v>
      </c>
      <c r="B134" s="223">
        <v>56.46</v>
      </c>
      <c r="C134" s="136">
        <v>53.637</v>
      </c>
      <c r="D134" s="136">
        <v>46.924999999999997</v>
      </c>
      <c r="E134" s="375">
        <f t="shared" ref="E134:E162" si="25">D134/C134-1</f>
        <v>-0.1251374983686635</v>
      </c>
      <c r="F134" s="207">
        <v>4830</v>
      </c>
      <c r="G134" s="125">
        <v>3171.7719999999999</v>
      </c>
      <c r="H134" s="125">
        <v>4237</v>
      </c>
      <c r="I134" s="375">
        <f t="shared" si="16"/>
        <v>0.33584633447801426</v>
      </c>
      <c r="J134" s="224">
        <v>136</v>
      </c>
      <c r="K134" s="125">
        <v>91.7</v>
      </c>
      <c r="L134" s="125">
        <v>97</v>
      </c>
      <c r="M134" s="375">
        <f t="shared" si="17"/>
        <v>5.7797164667393597E-2</v>
      </c>
      <c r="N134" s="207"/>
      <c r="O134" s="125"/>
      <c r="P134" s="125"/>
      <c r="Q134" s="375"/>
      <c r="R134" s="208"/>
      <c r="S134" s="125"/>
      <c r="T134" s="124"/>
      <c r="U134" s="375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</row>
    <row r="135" spans="1:68" s="18" customFormat="1" ht="30" customHeight="1" x14ac:dyDescent="0.2">
      <c r="A135" s="19" t="s">
        <v>121</v>
      </c>
      <c r="B135" s="225">
        <v>50.790999999999997</v>
      </c>
      <c r="C135" s="134">
        <v>47.442999999999998</v>
      </c>
      <c r="D135" s="134">
        <v>42.685000000000002</v>
      </c>
      <c r="E135" s="374">
        <f t="shared" si="25"/>
        <v>-0.10028876757371996</v>
      </c>
      <c r="F135" s="204">
        <v>4305</v>
      </c>
      <c r="G135" s="121">
        <v>4667.9650000000001</v>
      </c>
      <c r="H135" s="121">
        <v>2423</v>
      </c>
      <c r="I135" s="374">
        <f t="shared" ref="I135:I163" si="26">H135/G135-1</f>
        <v>-0.48093012693968362</v>
      </c>
      <c r="J135" s="226">
        <v>164</v>
      </c>
      <c r="K135" s="121">
        <v>33.450000000000003</v>
      </c>
      <c r="L135" s="121">
        <v>109</v>
      </c>
      <c r="M135" s="374">
        <f t="shared" ref="M135:M163" si="27">L135/K135-1</f>
        <v>2.2585949177877427</v>
      </c>
      <c r="N135" s="204"/>
      <c r="O135" s="121"/>
      <c r="P135" s="121"/>
      <c r="Q135" s="374"/>
      <c r="R135" s="205"/>
      <c r="S135" s="121"/>
      <c r="T135" s="120"/>
      <c r="U135" s="374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</row>
    <row r="136" spans="1:68" s="2" customFormat="1" ht="30" customHeight="1" x14ac:dyDescent="0.2">
      <c r="A136" s="78" t="s">
        <v>122</v>
      </c>
      <c r="B136" s="223">
        <v>58.433999999999997</v>
      </c>
      <c r="C136" s="136">
        <v>48.088999999999999</v>
      </c>
      <c r="D136" s="136">
        <v>36.72</v>
      </c>
      <c r="E136" s="375">
        <f t="shared" si="25"/>
        <v>-0.23641581234793818</v>
      </c>
      <c r="F136" s="207">
        <v>5419</v>
      </c>
      <c r="G136" s="125">
        <v>4718.0870000000004</v>
      </c>
      <c r="H136" s="125">
        <v>2311</v>
      </c>
      <c r="I136" s="375">
        <f t="shared" si="26"/>
        <v>-0.51018283469550263</v>
      </c>
      <c r="J136" s="224">
        <v>112</v>
      </c>
      <c r="K136" s="125">
        <v>93.337999999999994</v>
      </c>
      <c r="L136" s="125">
        <v>94</v>
      </c>
      <c r="M136" s="375">
        <f t="shared" si="27"/>
        <v>7.0925025177313028E-3</v>
      </c>
      <c r="N136" s="207"/>
      <c r="O136" s="125"/>
      <c r="P136" s="125"/>
      <c r="Q136" s="375"/>
      <c r="R136" s="208"/>
      <c r="S136" s="125"/>
      <c r="T136" s="124"/>
      <c r="U136" s="375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18"/>
      <c r="BJ136" s="18"/>
      <c r="BK136" s="18"/>
      <c r="BL136" s="18"/>
      <c r="BM136" s="18"/>
      <c r="BN136" s="18"/>
      <c r="BO136" s="18"/>
      <c r="BP136" s="18"/>
    </row>
    <row r="137" spans="1:68" s="18" customFormat="1" ht="30" customHeight="1" x14ac:dyDescent="0.2">
      <c r="A137" s="19" t="s">
        <v>123</v>
      </c>
      <c r="B137" s="225">
        <v>44.514000000000003</v>
      </c>
      <c r="C137" s="134">
        <v>41.8</v>
      </c>
      <c r="D137" s="134">
        <v>45.011000000000003</v>
      </c>
      <c r="E137" s="374">
        <f t="shared" si="25"/>
        <v>7.6818181818181897E-2</v>
      </c>
      <c r="F137" s="204">
        <v>4050</v>
      </c>
      <c r="G137" s="121">
        <v>2565.0540000000001</v>
      </c>
      <c r="H137" s="121">
        <v>1225</v>
      </c>
      <c r="I137" s="374">
        <f t="shared" si="26"/>
        <v>-0.5224272081601401</v>
      </c>
      <c r="J137" s="226">
        <v>102</v>
      </c>
      <c r="K137" s="121">
        <v>44.8</v>
      </c>
      <c r="L137" s="121">
        <v>82</v>
      </c>
      <c r="M137" s="374">
        <f t="shared" si="27"/>
        <v>0.83035714285714302</v>
      </c>
      <c r="N137" s="204"/>
      <c r="O137" s="121"/>
      <c r="P137" s="121"/>
      <c r="Q137" s="374"/>
      <c r="R137" s="205"/>
      <c r="S137" s="121"/>
      <c r="T137" s="120"/>
      <c r="U137" s="374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</row>
    <row r="138" spans="1:68" s="2" customFormat="1" ht="30" customHeight="1" x14ac:dyDescent="0.2">
      <c r="A138" s="78" t="s">
        <v>124</v>
      </c>
      <c r="B138" s="223">
        <v>65.417000000000002</v>
      </c>
      <c r="C138" s="136">
        <v>62.146000000000001</v>
      </c>
      <c r="D138" s="136">
        <v>52.706000000000003</v>
      </c>
      <c r="E138" s="375">
        <f t="shared" si="25"/>
        <v>-0.15190036365976889</v>
      </c>
      <c r="F138" s="207">
        <v>4999</v>
      </c>
      <c r="G138" s="125">
        <v>923.19500000000005</v>
      </c>
      <c r="H138" s="125">
        <v>1106</v>
      </c>
      <c r="I138" s="375">
        <f t="shared" si="26"/>
        <v>0.19801342078325801</v>
      </c>
      <c r="J138" s="224">
        <v>177</v>
      </c>
      <c r="K138" s="125">
        <v>25.2</v>
      </c>
      <c r="L138" s="125">
        <v>163</v>
      </c>
      <c r="M138" s="375">
        <f t="shared" si="27"/>
        <v>5.4682539682539684</v>
      </c>
      <c r="N138" s="207"/>
      <c r="O138" s="125">
        <v>112</v>
      </c>
      <c r="P138" s="125">
        <v>33</v>
      </c>
      <c r="Q138" s="375">
        <f t="shared" ref="Q138" si="28">P138/O138-1</f>
        <v>-0.70535714285714279</v>
      </c>
      <c r="R138" s="208"/>
      <c r="S138" s="125"/>
      <c r="T138" s="124"/>
      <c r="U138" s="375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18"/>
      <c r="BJ138" s="18"/>
      <c r="BK138" s="18"/>
      <c r="BL138" s="18"/>
      <c r="BM138" s="18"/>
      <c r="BN138" s="18"/>
      <c r="BO138" s="18"/>
      <c r="BP138" s="18"/>
    </row>
    <row r="139" spans="1:68" s="18" customFormat="1" ht="30" customHeight="1" x14ac:dyDescent="0.2">
      <c r="A139" s="19" t="s">
        <v>125</v>
      </c>
      <c r="B139" s="225">
        <v>40.216999999999999</v>
      </c>
      <c r="C139" s="134">
        <v>38.206000000000003</v>
      </c>
      <c r="D139" s="134">
        <v>74.715999999999994</v>
      </c>
      <c r="E139" s="374">
        <f t="shared" si="25"/>
        <v>0.95560906663874756</v>
      </c>
      <c r="F139" s="204">
        <v>2736</v>
      </c>
      <c r="G139" s="121">
        <v>1760.1110000000001</v>
      </c>
      <c r="H139" s="121">
        <v>686</v>
      </c>
      <c r="I139" s="374">
        <f t="shared" si="26"/>
        <v>-0.6102518534342436</v>
      </c>
      <c r="J139" s="226">
        <v>266</v>
      </c>
      <c r="K139" s="121">
        <v>162.4</v>
      </c>
      <c r="L139" s="121">
        <v>51</v>
      </c>
      <c r="M139" s="374">
        <f t="shared" si="27"/>
        <v>-0.68596059113300489</v>
      </c>
      <c r="N139" s="204"/>
      <c r="O139" s="121"/>
      <c r="P139" s="121"/>
      <c r="Q139" s="374"/>
      <c r="R139" s="205"/>
      <c r="S139" s="121"/>
      <c r="T139" s="120"/>
      <c r="U139" s="374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</row>
    <row r="140" spans="1:68" s="2" customFormat="1" ht="30" customHeight="1" x14ac:dyDescent="0.2">
      <c r="A140" s="78" t="s">
        <v>126</v>
      </c>
      <c r="B140" s="223">
        <v>107.163</v>
      </c>
      <c r="C140" s="136">
        <v>64.567999999999998</v>
      </c>
      <c r="D140" s="136">
        <v>85.974999999999994</v>
      </c>
      <c r="E140" s="375">
        <f t="shared" si="25"/>
        <v>0.33154194028001482</v>
      </c>
      <c r="F140" s="207">
        <v>8763</v>
      </c>
      <c r="G140" s="125">
        <v>7666.44</v>
      </c>
      <c r="H140" s="125">
        <v>5709</v>
      </c>
      <c r="I140" s="375">
        <f t="shared" si="26"/>
        <v>-0.25532580963263263</v>
      </c>
      <c r="J140" s="224">
        <v>223</v>
      </c>
      <c r="K140" s="125">
        <v>179.5</v>
      </c>
      <c r="L140" s="125">
        <v>226</v>
      </c>
      <c r="M140" s="375">
        <f t="shared" si="27"/>
        <v>0.25905292479108644</v>
      </c>
      <c r="N140" s="207"/>
      <c r="O140" s="125"/>
      <c r="P140" s="125"/>
      <c r="Q140" s="375"/>
      <c r="R140" s="208"/>
      <c r="S140" s="125"/>
      <c r="T140" s="124"/>
      <c r="U140" s="375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18"/>
      <c r="BJ140" s="18"/>
      <c r="BK140" s="18"/>
      <c r="BL140" s="18"/>
      <c r="BM140" s="18"/>
      <c r="BN140" s="18"/>
      <c r="BO140" s="18"/>
      <c r="BP140" s="18"/>
    </row>
    <row r="141" spans="1:68" s="18" customFormat="1" ht="39" customHeight="1" x14ac:dyDescent="0.2">
      <c r="A141" s="19" t="s">
        <v>127</v>
      </c>
      <c r="B141" s="225">
        <v>43.11</v>
      </c>
      <c r="C141" s="134">
        <v>40.954999999999998</v>
      </c>
      <c r="D141" s="134">
        <v>18.161000000000001</v>
      </c>
      <c r="E141" s="374">
        <f t="shared" si="25"/>
        <v>-0.55656208033207166</v>
      </c>
      <c r="F141" s="204">
        <v>689</v>
      </c>
      <c r="G141" s="121">
        <v>2290.9459999999999</v>
      </c>
      <c r="H141" s="121">
        <v>352</v>
      </c>
      <c r="I141" s="374">
        <f t="shared" si="26"/>
        <v>-0.84635168179433296</v>
      </c>
      <c r="J141" s="226">
        <v>30</v>
      </c>
      <c r="K141" s="121">
        <v>58.1</v>
      </c>
      <c r="L141" s="121">
        <v>3</v>
      </c>
      <c r="M141" s="374">
        <f t="shared" si="27"/>
        <v>-0.94836488812392428</v>
      </c>
      <c r="N141" s="204"/>
      <c r="O141" s="121"/>
      <c r="P141" s="121"/>
      <c r="Q141" s="374"/>
      <c r="R141" s="205"/>
      <c r="S141" s="121"/>
      <c r="T141" s="120"/>
      <c r="U141" s="374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</row>
    <row r="142" spans="1:68" s="2" customFormat="1" ht="30" customHeight="1" x14ac:dyDescent="0.2">
      <c r="A142" s="78" t="s">
        <v>129</v>
      </c>
      <c r="B142" s="223">
        <v>78.281999999999996</v>
      </c>
      <c r="C142" s="136">
        <v>71.367999999999995</v>
      </c>
      <c r="D142" s="136">
        <v>41.765999999999998</v>
      </c>
      <c r="E142" s="375">
        <f t="shared" si="25"/>
        <v>-0.41477973321376527</v>
      </c>
      <c r="F142" s="207">
        <v>6324</v>
      </c>
      <c r="G142" s="125">
        <v>4569.4390000000003</v>
      </c>
      <c r="H142" s="125">
        <v>2870</v>
      </c>
      <c r="I142" s="375">
        <f t="shared" si="26"/>
        <v>-0.37191414525940714</v>
      </c>
      <c r="J142" s="224">
        <v>133</v>
      </c>
      <c r="K142" s="125">
        <v>72.599999999999994</v>
      </c>
      <c r="L142" s="125">
        <v>74</v>
      </c>
      <c r="M142" s="375">
        <f t="shared" si="27"/>
        <v>1.9283746556473913E-2</v>
      </c>
      <c r="N142" s="207"/>
      <c r="O142" s="125"/>
      <c r="P142" s="125"/>
      <c r="Q142" s="375"/>
      <c r="R142" s="208"/>
      <c r="S142" s="125"/>
      <c r="T142" s="124"/>
      <c r="U142" s="375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18"/>
      <c r="BJ142" s="18"/>
      <c r="BK142" s="18"/>
      <c r="BL142" s="18"/>
      <c r="BM142" s="18"/>
      <c r="BN142" s="18"/>
      <c r="BO142" s="18"/>
      <c r="BP142" s="18"/>
    </row>
    <row r="143" spans="1:68" s="18" customFormat="1" ht="30" customHeight="1" x14ac:dyDescent="0.2">
      <c r="A143" s="19" t="s">
        <v>128</v>
      </c>
      <c r="B143" s="225">
        <v>56.534999999999997</v>
      </c>
      <c r="C143" s="118">
        <v>45.6</v>
      </c>
      <c r="D143" s="118">
        <v>50.887</v>
      </c>
      <c r="E143" s="585">
        <f t="shared" si="25"/>
        <v>0.11594298245614043</v>
      </c>
      <c r="F143" s="204">
        <v>7080</v>
      </c>
      <c r="G143" s="121">
        <v>4887.085</v>
      </c>
      <c r="H143" s="121">
        <v>4207</v>
      </c>
      <c r="I143" s="585">
        <f t="shared" si="26"/>
        <v>-0.13915964219979804</v>
      </c>
      <c r="J143" s="226">
        <v>166</v>
      </c>
      <c r="K143" s="121">
        <v>99.4</v>
      </c>
      <c r="L143" s="121">
        <v>159</v>
      </c>
      <c r="M143" s="585">
        <f t="shared" si="27"/>
        <v>0.5995975855130784</v>
      </c>
      <c r="N143" s="204"/>
      <c r="O143" s="121"/>
      <c r="P143" s="121"/>
      <c r="Q143" s="585"/>
      <c r="R143" s="205"/>
      <c r="S143" s="121"/>
      <c r="T143" s="120"/>
      <c r="U143" s="585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</row>
    <row r="144" spans="1:68" s="2" customFormat="1" ht="30" customHeight="1" x14ac:dyDescent="0.2">
      <c r="A144" s="78" t="s">
        <v>130</v>
      </c>
      <c r="B144" s="223">
        <v>41.127000000000002</v>
      </c>
      <c r="C144" s="136">
        <v>39.070999999999998</v>
      </c>
      <c r="D144" s="136">
        <v>31.783999999999999</v>
      </c>
      <c r="E144" s="375">
        <f t="shared" si="25"/>
        <v>-0.18650661616032349</v>
      </c>
      <c r="F144" s="207">
        <v>2674</v>
      </c>
      <c r="G144" s="125">
        <v>3520.223</v>
      </c>
      <c r="H144" s="125">
        <v>1132</v>
      </c>
      <c r="I144" s="375">
        <f t="shared" si="26"/>
        <v>-0.67842946313344354</v>
      </c>
      <c r="J144" s="224">
        <v>72</v>
      </c>
      <c r="K144" s="125">
        <v>56</v>
      </c>
      <c r="L144" s="125">
        <v>68</v>
      </c>
      <c r="M144" s="375">
        <f t="shared" si="27"/>
        <v>0.21428571428571419</v>
      </c>
      <c r="N144" s="207"/>
      <c r="O144" s="125"/>
      <c r="P144" s="125"/>
      <c r="Q144" s="375"/>
      <c r="R144" s="208"/>
      <c r="S144" s="125"/>
      <c r="T144" s="124"/>
      <c r="U144" s="375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18"/>
      <c r="BJ144" s="18"/>
      <c r="BK144" s="18"/>
      <c r="BL144" s="18"/>
      <c r="BM144" s="18"/>
      <c r="BN144" s="18"/>
      <c r="BO144" s="18"/>
      <c r="BP144" s="18"/>
    </row>
    <row r="145" spans="1:68" s="18" customFormat="1" ht="30" customHeight="1" x14ac:dyDescent="0.2">
      <c r="A145" s="19" t="s">
        <v>131</v>
      </c>
      <c r="B145" s="225">
        <v>61.094000000000001</v>
      </c>
      <c r="C145" s="134">
        <v>58.039000000000001</v>
      </c>
      <c r="D145" s="134">
        <v>48.719000000000001</v>
      </c>
      <c r="E145" s="374">
        <f t="shared" si="25"/>
        <v>-0.16058167783731625</v>
      </c>
      <c r="F145" s="204">
        <v>5150</v>
      </c>
      <c r="G145" s="121">
        <v>3506.5329999999999</v>
      </c>
      <c r="H145" s="121">
        <v>2733</v>
      </c>
      <c r="I145" s="374">
        <f t="shared" si="26"/>
        <v>-0.22059766726849572</v>
      </c>
      <c r="J145" s="226">
        <v>159</v>
      </c>
      <c r="K145" s="121">
        <v>41.3</v>
      </c>
      <c r="L145" s="121">
        <v>143</v>
      </c>
      <c r="M145" s="374">
        <f t="shared" si="27"/>
        <v>2.4624697336561745</v>
      </c>
      <c r="N145" s="204"/>
      <c r="O145" s="121"/>
      <c r="P145" s="121"/>
      <c r="Q145" s="374"/>
      <c r="R145" s="205"/>
      <c r="S145" s="121"/>
      <c r="T145" s="120"/>
      <c r="U145" s="374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</row>
    <row r="146" spans="1:68" s="2" customFormat="1" ht="30" customHeight="1" x14ac:dyDescent="0.2">
      <c r="A146" s="78" t="s">
        <v>132</v>
      </c>
      <c r="B146" s="223">
        <v>72.144000000000005</v>
      </c>
      <c r="C146" s="136">
        <v>68.537000000000006</v>
      </c>
      <c r="D146" s="136">
        <v>60.402999999999999</v>
      </c>
      <c r="E146" s="375">
        <f t="shared" si="25"/>
        <v>-0.11868042079460739</v>
      </c>
      <c r="F146" s="207">
        <v>5518</v>
      </c>
      <c r="G146" s="125">
        <v>2544.7020000000002</v>
      </c>
      <c r="H146" s="125">
        <v>3330</v>
      </c>
      <c r="I146" s="375">
        <f t="shared" si="26"/>
        <v>0.3086011643013602</v>
      </c>
      <c r="J146" s="224">
        <v>175</v>
      </c>
      <c r="K146" s="125">
        <v>51.1</v>
      </c>
      <c r="L146" s="125">
        <v>126</v>
      </c>
      <c r="M146" s="375">
        <f t="shared" si="27"/>
        <v>1.4657534246575343</v>
      </c>
      <c r="N146" s="207"/>
      <c r="O146" s="125"/>
      <c r="P146" s="125"/>
      <c r="Q146" s="375"/>
      <c r="R146" s="208"/>
      <c r="S146" s="125"/>
      <c r="T146" s="124"/>
      <c r="U146" s="375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18"/>
      <c r="BJ146" s="18"/>
      <c r="BK146" s="18"/>
      <c r="BL146" s="18"/>
      <c r="BM146" s="18"/>
      <c r="BN146" s="18"/>
      <c r="BO146" s="18"/>
      <c r="BP146" s="18"/>
    </row>
    <row r="147" spans="1:68" s="18" customFormat="1" ht="30" customHeight="1" x14ac:dyDescent="0.2">
      <c r="A147" s="19" t="s">
        <v>133</v>
      </c>
      <c r="B147" s="225">
        <v>62.624000000000002</v>
      </c>
      <c r="C147" s="134">
        <v>59.493000000000002</v>
      </c>
      <c r="D147" s="134">
        <v>50.808</v>
      </c>
      <c r="E147" s="374">
        <f t="shared" si="25"/>
        <v>-0.1459835610912209</v>
      </c>
      <c r="F147" s="204">
        <v>7060</v>
      </c>
      <c r="G147" s="121">
        <v>4885</v>
      </c>
      <c r="H147" s="121">
        <v>2578</v>
      </c>
      <c r="I147" s="374">
        <f t="shared" si="26"/>
        <v>-0.47226202661207783</v>
      </c>
      <c r="J147" s="226">
        <v>189</v>
      </c>
      <c r="K147" s="121">
        <v>53.9</v>
      </c>
      <c r="L147" s="121">
        <v>182</v>
      </c>
      <c r="M147" s="374">
        <f t="shared" si="27"/>
        <v>2.3766233766233769</v>
      </c>
      <c r="N147" s="204">
        <v>153.5</v>
      </c>
      <c r="O147" s="121">
        <v>112</v>
      </c>
      <c r="P147" s="121">
        <v>112.1</v>
      </c>
      <c r="Q147" s="374">
        <f t="shared" ref="Q147:Q148" si="29">P147/O147-1</f>
        <v>8.9285714285702866E-4</v>
      </c>
      <c r="R147" s="205"/>
      <c r="S147" s="121"/>
      <c r="T147" s="120"/>
      <c r="U147" s="374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</row>
    <row r="148" spans="1:68" s="2" customFormat="1" ht="30" customHeight="1" x14ac:dyDescent="0.2">
      <c r="A148" s="78" t="s">
        <v>134</v>
      </c>
      <c r="B148" s="223">
        <v>66.686999999999998</v>
      </c>
      <c r="C148" s="136">
        <v>63.353000000000002</v>
      </c>
      <c r="D148" s="136">
        <v>60.255000000000003</v>
      </c>
      <c r="E148" s="375">
        <f t="shared" si="25"/>
        <v>-4.8900604549113713E-2</v>
      </c>
      <c r="F148" s="207">
        <v>5886</v>
      </c>
      <c r="G148" s="125">
        <v>2636.067</v>
      </c>
      <c r="H148" s="125">
        <v>914</v>
      </c>
      <c r="I148" s="375">
        <f t="shared" si="26"/>
        <v>-0.65327133187434161</v>
      </c>
      <c r="J148" s="224">
        <v>205</v>
      </c>
      <c r="K148" s="125">
        <v>149</v>
      </c>
      <c r="L148" s="125">
        <v>256</v>
      </c>
      <c r="M148" s="375">
        <f t="shared" si="27"/>
        <v>0.71812080536912748</v>
      </c>
      <c r="N148" s="207">
        <v>66</v>
      </c>
      <c r="O148" s="125">
        <v>112</v>
      </c>
      <c r="P148" s="125">
        <v>198.88</v>
      </c>
      <c r="Q148" s="375">
        <f t="shared" si="29"/>
        <v>0.77571428571428558</v>
      </c>
      <c r="R148" s="208"/>
      <c r="S148" s="125"/>
      <c r="T148" s="124"/>
      <c r="U148" s="375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18"/>
      <c r="BJ148" s="18"/>
      <c r="BK148" s="18"/>
      <c r="BL148" s="18"/>
      <c r="BM148" s="18"/>
      <c r="BN148" s="18"/>
      <c r="BO148" s="18"/>
      <c r="BP148" s="18"/>
    </row>
    <row r="149" spans="1:68" s="18" customFormat="1" ht="30" customHeight="1" x14ac:dyDescent="0.2">
      <c r="A149" s="19" t="s">
        <v>135</v>
      </c>
      <c r="B149" s="225">
        <v>29.161999999999999</v>
      </c>
      <c r="C149" s="134">
        <v>27.704000000000001</v>
      </c>
      <c r="D149" s="134">
        <v>26.803999999999998</v>
      </c>
      <c r="E149" s="374">
        <f t="shared" si="25"/>
        <v>-3.2486283569159724E-2</v>
      </c>
      <c r="F149" s="204">
        <v>1697</v>
      </c>
      <c r="G149" s="121">
        <v>1390.85</v>
      </c>
      <c r="H149" s="121">
        <v>1101</v>
      </c>
      <c r="I149" s="374">
        <f t="shared" si="26"/>
        <v>-0.20839774238774844</v>
      </c>
      <c r="J149" s="226">
        <v>18</v>
      </c>
      <c r="K149" s="121">
        <v>63.8</v>
      </c>
      <c r="L149" s="121">
        <v>47</v>
      </c>
      <c r="M149" s="374">
        <f t="shared" si="27"/>
        <v>-0.26332288401253912</v>
      </c>
      <c r="N149" s="204"/>
      <c r="O149" s="121"/>
      <c r="P149" s="121"/>
      <c r="Q149" s="374"/>
      <c r="R149" s="205"/>
      <c r="S149" s="121"/>
      <c r="T149" s="120"/>
      <c r="U149" s="374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</row>
    <row r="150" spans="1:68" s="2" customFormat="1" ht="30" customHeight="1" x14ac:dyDescent="0.2">
      <c r="A150" s="78" t="s">
        <v>136</v>
      </c>
      <c r="B150" s="223">
        <v>66.802000000000007</v>
      </c>
      <c r="C150" s="136">
        <v>62.8</v>
      </c>
      <c r="D150" s="136">
        <v>60.366999999999997</v>
      </c>
      <c r="E150" s="375">
        <f t="shared" si="25"/>
        <v>-3.8742038216560526E-2</v>
      </c>
      <c r="F150" s="207">
        <v>3696</v>
      </c>
      <c r="G150" s="125">
        <v>2736.6350000000002</v>
      </c>
      <c r="H150" s="125">
        <v>899</v>
      </c>
      <c r="I150" s="375">
        <f t="shared" si="26"/>
        <v>-0.67149437173755366</v>
      </c>
      <c r="J150" s="224">
        <v>136</v>
      </c>
      <c r="K150" s="125">
        <v>88.9</v>
      </c>
      <c r="L150" s="125">
        <v>116</v>
      </c>
      <c r="M150" s="375">
        <f t="shared" si="27"/>
        <v>0.30483689538807646</v>
      </c>
      <c r="N150" s="207">
        <v>102</v>
      </c>
      <c r="O150" s="125">
        <v>118</v>
      </c>
      <c r="P150" s="125">
        <v>107</v>
      </c>
      <c r="Q150" s="375">
        <f t="shared" ref="Q150" si="30">P150/O150-1</f>
        <v>-9.3220338983050821E-2</v>
      </c>
      <c r="R150" s="208"/>
      <c r="S150" s="125"/>
      <c r="T150" s="124"/>
      <c r="U150" s="375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18"/>
      <c r="BJ150" s="18"/>
      <c r="BK150" s="18"/>
      <c r="BL150" s="18"/>
      <c r="BM150" s="18"/>
      <c r="BN150" s="18"/>
      <c r="BO150" s="18"/>
      <c r="BP150" s="18"/>
    </row>
    <row r="151" spans="1:68" s="18" customFormat="1" ht="42" customHeight="1" x14ac:dyDescent="0.2">
      <c r="A151" s="19" t="s">
        <v>141</v>
      </c>
      <c r="B151" s="225">
        <v>35.198</v>
      </c>
      <c r="C151" s="134">
        <v>33.438000000000002</v>
      </c>
      <c r="D151" s="134">
        <v>36.100999999999999</v>
      </c>
      <c r="E151" s="374">
        <f t="shared" si="25"/>
        <v>7.96399306178599E-2</v>
      </c>
      <c r="F151" s="204">
        <v>6536</v>
      </c>
      <c r="G151" s="121">
        <v>3498.48</v>
      </c>
      <c r="H151" s="121">
        <v>2184</v>
      </c>
      <c r="I151" s="374">
        <f t="shared" si="26"/>
        <v>-0.37572888797420589</v>
      </c>
      <c r="J151" s="226">
        <v>162</v>
      </c>
      <c r="K151" s="121">
        <v>86.1</v>
      </c>
      <c r="L151" s="121">
        <v>164</v>
      </c>
      <c r="M151" s="374">
        <f t="shared" si="27"/>
        <v>0.90476190476190488</v>
      </c>
      <c r="N151" s="204"/>
      <c r="O151" s="121"/>
      <c r="P151" s="121"/>
      <c r="Q151" s="374"/>
      <c r="R151" s="205"/>
      <c r="S151" s="121"/>
      <c r="T151" s="120"/>
      <c r="U151" s="374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</row>
    <row r="152" spans="1:68" s="2" customFormat="1" ht="30" customHeight="1" x14ac:dyDescent="0.2">
      <c r="A152" s="78" t="s">
        <v>137</v>
      </c>
      <c r="B152" s="223">
        <v>63.478999999999999</v>
      </c>
      <c r="C152" s="136">
        <v>50.805</v>
      </c>
      <c r="D152" s="136">
        <v>45.35</v>
      </c>
      <c r="E152" s="375">
        <f t="shared" si="25"/>
        <v>-0.10737132172030306</v>
      </c>
      <c r="F152" s="207">
        <v>5289</v>
      </c>
      <c r="G152" s="125">
        <v>2062.2179999999998</v>
      </c>
      <c r="H152" s="125">
        <v>1677</v>
      </c>
      <c r="I152" s="375">
        <f t="shared" si="26"/>
        <v>-0.18679790400432927</v>
      </c>
      <c r="J152" s="224">
        <v>178</v>
      </c>
      <c r="K152" s="125">
        <v>100</v>
      </c>
      <c r="L152" s="125">
        <v>216</v>
      </c>
      <c r="M152" s="375">
        <f t="shared" si="27"/>
        <v>1.1600000000000001</v>
      </c>
      <c r="N152" s="207"/>
      <c r="O152" s="125"/>
      <c r="P152" s="125"/>
      <c r="Q152" s="375"/>
      <c r="R152" s="208"/>
      <c r="S152" s="125"/>
      <c r="T152" s="124"/>
      <c r="U152" s="375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18"/>
      <c r="BJ152" s="18"/>
      <c r="BK152" s="18"/>
      <c r="BL152" s="18"/>
      <c r="BM152" s="18"/>
      <c r="BN152" s="18"/>
      <c r="BO152" s="18"/>
      <c r="BP152" s="18"/>
    </row>
    <row r="153" spans="1:68" s="18" customFormat="1" ht="30" customHeight="1" x14ac:dyDescent="0.2">
      <c r="A153" s="19" t="s">
        <v>139</v>
      </c>
      <c r="B153" s="225">
        <v>51.182000000000002</v>
      </c>
      <c r="C153" s="118">
        <v>48.622999999999998</v>
      </c>
      <c r="D153" s="118">
        <v>40.454999999999998</v>
      </c>
      <c r="E153" s="374">
        <f t="shared" si="25"/>
        <v>-0.16798634391131773</v>
      </c>
      <c r="F153" s="204">
        <v>3865</v>
      </c>
      <c r="G153" s="121">
        <v>2812.2310000000002</v>
      </c>
      <c r="H153" s="121">
        <v>2253</v>
      </c>
      <c r="I153" s="374">
        <f t="shared" si="26"/>
        <v>-0.19885670842829062</v>
      </c>
      <c r="J153" s="226">
        <v>117</v>
      </c>
      <c r="K153" s="121">
        <v>44.1</v>
      </c>
      <c r="L153" s="121">
        <v>142</v>
      </c>
      <c r="M153" s="374">
        <f t="shared" si="27"/>
        <v>2.2199546485260768</v>
      </c>
      <c r="N153" s="205"/>
      <c r="O153" s="121"/>
      <c r="P153" s="121"/>
      <c r="Q153" s="374"/>
      <c r="R153" s="205"/>
      <c r="S153" s="121"/>
      <c r="T153" s="120"/>
      <c r="U153" s="374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</row>
    <row r="154" spans="1:68" s="2" customFormat="1" ht="30" customHeight="1" thickBot="1" x14ac:dyDescent="0.25">
      <c r="A154" s="77" t="s">
        <v>138</v>
      </c>
      <c r="B154" s="227">
        <v>64.676000000000002</v>
      </c>
      <c r="C154" s="146">
        <v>41.691000000000003</v>
      </c>
      <c r="D154" s="146">
        <v>47.265999999999998</v>
      </c>
      <c r="E154" s="384">
        <f t="shared" si="25"/>
        <v>0.13372190640665838</v>
      </c>
      <c r="F154" s="228">
        <v>7200</v>
      </c>
      <c r="G154" s="147">
        <v>3540.8589999999999</v>
      </c>
      <c r="H154" s="147">
        <v>3450</v>
      </c>
      <c r="I154" s="384">
        <f t="shared" si="26"/>
        <v>-2.5660157605823852E-2</v>
      </c>
      <c r="J154" s="229">
        <v>251</v>
      </c>
      <c r="K154" s="147">
        <v>235.8</v>
      </c>
      <c r="L154" s="147">
        <v>191</v>
      </c>
      <c r="M154" s="384">
        <f t="shared" si="27"/>
        <v>-0.18999151823579308</v>
      </c>
      <c r="N154" s="228"/>
      <c r="O154" s="147"/>
      <c r="P154" s="147"/>
      <c r="Q154" s="384"/>
      <c r="R154" s="230"/>
      <c r="S154" s="147"/>
      <c r="T154" s="148"/>
      <c r="U154" s="384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18"/>
      <c r="BJ154" s="18"/>
      <c r="BK154" s="18"/>
      <c r="BL154" s="18"/>
      <c r="BM154" s="18"/>
      <c r="BN154" s="18"/>
      <c r="BO154" s="18"/>
      <c r="BP154" s="18"/>
    </row>
    <row r="155" spans="1:68" s="27" customFormat="1" ht="19.5" customHeight="1" thickBot="1" x14ac:dyDescent="0.25">
      <c r="A155" s="42" t="s">
        <v>182</v>
      </c>
      <c r="B155" s="231">
        <v>67.497</v>
      </c>
      <c r="C155" s="149">
        <v>67.331999999999994</v>
      </c>
      <c r="D155" s="149">
        <v>58.633000000000003</v>
      </c>
      <c r="E155" s="385">
        <f t="shared" si="25"/>
        <v>-0.12919562763619075</v>
      </c>
      <c r="F155" s="198">
        <v>16003</v>
      </c>
      <c r="G155" s="111">
        <v>29550</v>
      </c>
      <c r="H155" s="111">
        <v>15405</v>
      </c>
      <c r="I155" s="385">
        <f t="shared" si="26"/>
        <v>-0.47868020304568526</v>
      </c>
      <c r="J155" s="232">
        <v>413</v>
      </c>
      <c r="K155" s="111">
        <v>468</v>
      </c>
      <c r="L155" s="111">
        <v>488</v>
      </c>
      <c r="M155" s="385">
        <f t="shared" si="27"/>
        <v>4.2735042735042805E-2</v>
      </c>
      <c r="N155" s="198"/>
      <c r="O155" s="111"/>
      <c r="P155" s="111"/>
      <c r="Q155" s="385"/>
      <c r="R155" s="199">
        <v>13</v>
      </c>
      <c r="S155" s="150">
        <v>15.2</v>
      </c>
      <c r="T155" s="111">
        <v>6</v>
      </c>
      <c r="U155" s="385">
        <f t="shared" ref="U155" si="31">T155/S155-1</f>
        <v>-0.60526315789473684</v>
      </c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</row>
    <row r="156" spans="1:68" s="29" customFormat="1" ht="27" customHeight="1" x14ac:dyDescent="0.2">
      <c r="A156" s="41" t="s">
        <v>183</v>
      </c>
      <c r="B156" s="233">
        <v>209.82300000000001</v>
      </c>
      <c r="C156" s="151">
        <v>182.42599999999999</v>
      </c>
      <c r="D156" s="151">
        <v>205.00200000000001</v>
      </c>
      <c r="E156" s="386">
        <f t="shared" si="25"/>
        <v>0.12375428941050082</v>
      </c>
      <c r="F156" s="201">
        <v>5625</v>
      </c>
      <c r="G156" s="116">
        <v>7400</v>
      </c>
      <c r="H156" s="116">
        <v>4288</v>
      </c>
      <c r="I156" s="386">
        <f t="shared" si="26"/>
        <v>-0.42054054054054057</v>
      </c>
      <c r="J156" s="234">
        <v>256</v>
      </c>
      <c r="K156" s="116">
        <v>265.5</v>
      </c>
      <c r="L156" s="116">
        <v>200</v>
      </c>
      <c r="M156" s="386">
        <f>L156/K156-1</f>
        <v>-0.24670433145009418</v>
      </c>
      <c r="N156" s="201"/>
      <c r="O156" s="116"/>
      <c r="P156" s="116"/>
      <c r="Q156" s="386"/>
      <c r="R156" s="202"/>
      <c r="S156" s="116"/>
      <c r="T156" s="116"/>
      <c r="U156" s="386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</row>
    <row r="157" spans="1:68" s="29" customFormat="1" ht="22.5" customHeight="1" x14ac:dyDescent="0.2">
      <c r="A157" s="28" t="s">
        <v>184</v>
      </c>
      <c r="B157" s="225">
        <v>43.796999999999997</v>
      </c>
      <c r="C157" s="134">
        <v>43.158000000000001</v>
      </c>
      <c r="D157" s="134">
        <v>38.365000000000002</v>
      </c>
      <c r="E157" s="387">
        <f t="shared" si="25"/>
        <v>-0.11105704620232637</v>
      </c>
      <c r="F157" s="204">
        <v>3940</v>
      </c>
      <c r="G157" s="121">
        <v>4405</v>
      </c>
      <c r="H157" s="586"/>
      <c r="I157" s="387">
        <f t="shared" si="26"/>
        <v>-1</v>
      </c>
      <c r="J157" s="226">
        <v>70</v>
      </c>
      <c r="K157" s="121">
        <v>50</v>
      </c>
      <c r="L157" s="121">
        <v>56</v>
      </c>
      <c r="M157" s="387">
        <f t="shared" si="27"/>
        <v>0.12000000000000011</v>
      </c>
      <c r="N157" s="204"/>
      <c r="O157" s="121"/>
      <c r="P157" s="121"/>
      <c r="Q157" s="387"/>
      <c r="R157" s="205"/>
      <c r="S157" s="121"/>
      <c r="T157" s="121"/>
      <c r="U157" s="387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</row>
    <row r="158" spans="1:68" s="29" customFormat="1" ht="30" customHeight="1" x14ac:dyDescent="0.2">
      <c r="A158" s="35" t="s">
        <v>186</v>
      </c>
      <c r="B158" s="223">
        <v>44.183999999999997</v>
      </c>
      <c r="C158" s="136">
        <v>53.183999999999997</v>
      </c>
      <c r="D158" s="136">
        <v>35.826999999999998</v>
      </c>
      <c r="E158" s="388">
        <f t="shared" si="25"/>
        <v>-0.32635755114320097</v>
      </c>
      <c r="F158" s="207">
        <v>915</v>
      </c>
      <c r="G158" s="125">
        <v>758.4</v>
      </c>
      <c r="H158" s="125">
        <v>999</v>
      </c>
      <c r="I158" s="388">
        <f t="shared" si="26"/>
        <v>0.317246835443038</v>
      </c>
      <c r="J158" s="224">
        <v>21</v>
      </c>
      <c r="K158" s="125">
        <v>25</v>
      </c>
      <c r="L158" s="125">
        <v>25</v>
      </c>
      <c r="M158" s="388">
        <f t="shared" si="27"/>
        <v>0</v>
      </c>
      <c r="N158" s="207"/>
      <c r="O158" s="125"/>
      <c r="P158" s="125"/>
      <c r="Q158" s="388"/>
      <c r="R158" s="208"/>
      <c r="S158" s="125"/>
      <c r="T158" s="125"/>
      <c r="U158" s="388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</row>
    <row r="159" spans="1:68" s="31" customFormat="1" ht="30" customHeight="1" x14ac:dyDescent="0.2">
      <c r="A159" s="30" t="s">
        <v>185</v>
      </c>
      <c r="B159" s="235">
        <v>10.724</v>
      </c>
      <c r="C159" s="152">
        <v>10.724</v>
      </c>
      <c r="D159" s="152">
        <v>13.805</v>
      </c>
      <c r="E159" s="389">
        <f t="shared" si="25"/>
        <v>0.28729951510630358</v>
      </c>
      <c r="F159" s="236">
        <v>303</v>
      </c>
      <c r="G159" s="145">
        <v>72.319999999999993</v>
      </c>
      <c r="H159" s="145">
        <v>326</v>
      </c>
      <c r="I159" s="389">
        <f t="shared" si="26"/>
        <v>3.5077433628318584</v>
      </c>
      <c r="J159" s="237">
        <v>9</v>
      </c>
      <c r="K159" s="145">
        <v>2</v>
      </c>
      <c r="L159" s="145">
        <v>10.68</v>
      </c>
      <c r="M159" s="389">
        <f t="shared" si="27"/>
        <v>4.34</v>
      </c>
      <c r="N159" s="236"/>
      <c r="O159" s="145"/>
      <c r="P159" s="145"/>
      <c r="Q159" s="389"/>
      <c r="R159" s="238"/>
      <c r="S159" s="145"/>
      <c r="T159" s="145"/>
      <c r="U159" s="389"/>
    </row>
    <row r="160" spans="1:68" s="31" customFormat="1" ht="30" customHeight="1" thickBot="1" x14ac:dyDescent="0.25">
      <c r="A160" s="36" t="s">
        <v>187</v>
      </c>
      <c r="B160" s="227">
        <v>27.036000000000001</v>
      </c>
      <c r="C160" s="146">
        <v>24.119</v>
      </c>
      <c r="D160" s="146">
        <v>22.594999999999999</v>
      </c>
      <c r="E160" s="390">
        <f t="shared" si="25"/>
        <v>-6.3186699282723247E-2</v>
      </c>
      <c r="F160" s="228">
        <v>1040</v>
      </c>
      <c r="G160" s="147">
        <v>1449.36</v>
      </c>
      <c r="H160" s="147">
        <v>1051</v>
      </c>
      <c r="I160" s="390">
        <f t="shared" si="26"/>
        <v>-0.27485234862284036</v>
      </c>
      <c r="J160" s="229">
        <v>8</v>
      </c>
      <c r="K160" s="147">
        <v>10</v>
      </c>
      <c r="L160" s="147">
        <v>10</v>
      </c>
      <c r="M160" s="390">
        <f t="shared" si="27"/>
        <v>0</v>
      </c>
      <c r="N160" s="228"/>
      <c r="O160" s="147"/>
      <c r="P160" s="147"/>
      <c r="Q160" s="390"/>
      <c r="R160" s="230"/>
      <c r="S160" s="147"/>
      <c r="T160" s="147"/>
      <c r="U160" s="390"/>
    </row>
    <row r="161" spans="1:21" s="31" customFormat="1" ht="20.25" customHeight="1" x14ac:dyDescent="0.2">
      <c r="A161" s="100" t="s">
        <v>258</v>
      </c>
      <c r="B161" s="239"/>
      <c r="C161" s="153">
        <v>54.472000000000001</v>
      </c>
      <c r="D161" s="153">
        <v>6.5579999999999998</v>
      </c>
      <c r="E161" s="391">
        <f t="shared" si="25"/>
        <v>-0.87960787193420475</v>
      </c>
      <c r="F161" s="240"/>
      <c r="G161" s="154">
        <v>4602.5600000000004</v>
      </c>
      <c r="H161" s="154">
        <v>3673.52</v>
      </c>
      <c r="I161" s="391">
        <f t="shared" si="26"/>
        <v>-0.20185288187443517</v>
      </c>
      <c r="J161" s="241"/>
      <c r="K161" s="154">
        <v>154.49600000000001</v>
      </c>
      <c r="L161" s="154">
        <v>117.872</v>
      </c>
      <c r="M161" s="391">
        <f t="shared" si="27"/>
        <v>-0.23705468102734051</v>
      </c>
      <c r="N161" s="240"/>
      <c r="O161" s="154"/>
      <c r="P161" s="154"/>
      <c r="Q161" s="391"/>
      <c r="R161" s="242"/>
      <c r="S161" s="154"/>
      <c r="T161" s="154"/>
      <c r="U161" s="391"/>
    </row>
    <row r="162" spans="1:21" s="31" customFormat="1" ht="19.5" customHeight="1" thickBot="1" x14ac:dyDescent="0.25">
      <c r="A162" s="99" t="s">
        <v>257</v>
      </c>
      <c r="B162" s="243"/>
      <c r="C162" s="155">
        <v>5.9859999999999998</v>
      </c>
      <c r="D162" s="155">
        <v>4.2560000000000002</v>
      </c>
      <c r="E162" s="392">
        <f t="shared" si="25"/>
        <v>-0.2890076845973939</v>
      </c>
      <c r="F162" s="244"/>
      <c r="G162" s="156">
        <v>23858.46</v>
      </c>
      <c r="H162" s="156">
        <v>5929.04</v>
      </c>
      <c r="I162" s="392">
        <f t="shared" si="26"/>
        <v>-0.75149108534247389</v>
      </c>
      <c r="J162" s="245"/>
      <c r="K162" s="156">
        <v>1369.0940000000001</v>
      </c>
      <c r="L162" s="156">
        <v>147.624</v>
      </c>
      <c r="M162" s="392">
        <f t="shared" si="27"/>
        <v>-0.89217394861127142</v>
      </c>
      <c r="N162" s="244"/>
      <c r="O162" s="156"/>
      <c r="P162" s="156"/>
      <c r="Q162" s="392"/>
      <c r="R162" s="246"/>
      <c r="S162" s="156"/>
      <c r="T162" s="156"/>
      <c r="U162" s="392"/>
    </row>
    <row r="163" spans="1:21" ht="23.25" customHeight="1" thickBot="1" x14ac:dyDescent="0.25">
      <c r="A163" s="587"/>
      <c r="B163" s="588">
        <f t="shared" ref="B163:T163" si="32">SUM(B6:B162)</f>
        <v>9519.530999999999</v>
      </c>
      <c r="C163" s="589">
        <f>SUM(C6:C162)</f>
        <v>8170.6649999999972</v>
      </c>
      <c r="D163" s="589">
        <f t="shared" si="32"/>
        <v>7851.7429999999986</v>
      </c>
      <c r="E163" s="590">
        <f t="shared" ref="E163" si="33">D163/C163-1</f>
        <v>-3.903256344495809E-2</v>
      </c>
      <c r="F163" s="591">
        <f t="shared" si="32"/>
        <v>523635.02</v>
      </c>
      <c r="G163" s="592">
        <f>SUM(G6:G162)</f>
        <v>432008.72499999998</v>
      </c>
      <c r="H163" s="593">
        <f>SUM(H6:H162)</f>
        <v>336102.06</v>
      </c>
      <c r="I163" s="590">
        <f t="shared" si="26"/>
        <v>-0.22200168526688902</v>
      </c>
      <c r="J163" s="591">
        <f t="shared" si="32"/>
        <v>14481.21</v>
      </c>
      <c r="K163" s="592">
        <f t="shared" si="32"/>
        <v>13027.757999999998</v>
      </c>
      <c r="L163" s="592">
        <f t="shared" si="32"/>
        <v>13522.673999999999</v>
      </c>
      <c r="M163" s="590">
        <f t="shared" si="27"/>
        <v>3.7989345519006568E-2</v>
      </c>
      <c r="N163" s="591">
        <f t="shared" si="32"/>
        <v>762.37</v>
      </c>
      <c r="O163" s="592">
        <f t="shared" si="32"/>
        <v>998.76300000000003</v>
      </c>
      <c r="P163" s="592">
        <f t="shared" si="32"/>
        <v>856.61799999999994</v>
      </c>
      <c r="Q163" s="590">
        <f t="shared" ref="Q163" si="34">P163/O163-1</f>
        <v>-0.14232105114026061</v>
      </c>
      <c r="R163" s="591">
        <f>SUM(R6:R162)</f>
        <v>2240</v>
      </c>
      <c r="S163" s="594">
        <f t="shared" si="32"/>
        <v>1474.4</v>
      </c>
      <c r="T163" s="592">
        <f t="shared" si="32"/>
        <v>1923</v>
      </c>
      <c r="U163" s="590">
        <f t="shared" ref="U163" si="35">T163/S163-1</f>
        <v>0.30425935973955509</v>
      </c>
    </row>
  </sheetData>
  <mergeCells count="6">
    <mergeCell ref="R3:U3"/>
    <mergeCell ref="A3:A5"/>
    <mergeCell ref="F3:I3"/>
    <mergeCell ref="J3:M3"/>
    <mergeCell ref="N3:Q3"/>
    <mergeCell ref="B3:E3"/>
  </mergeCells>
  <pageMargins left="0.23622047244094491" right="0.23622047244094491" top="0.35433070866141736" bottom="0.35433070866141736" header="0.31496062992125984" footer="0.31496062992125984"/>
  <pageSetup paperSize="9" scale="46" fitToHeight="0" orientation="landscape" r:id="rId1"/>
  <rowBreaks count="1" manualBreakCount="1">
    <brk id="133" max="16" man="1"/>
  </rowBreaks>
  <ignoredErrors>
    <ignoredError sqref="E163:Q16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53"/>
  <sheetViews>
    <sheetView showOutlineSymbols="0" showWhiteSpace="0" zoomScale="65" zoomScaleNormal="65" workbookViewId="0">
      <selection activeCell="A23" sqref="A23:XFD28"/>
    </sheetView>
  </sheetViews>
  <sheetFormatPr defaultRowHeight="14.25" x14ac:dyDescent="0.2"/>
  <cols>
    <col min="1" max="1" width="52.125" style="8" customWidth="1"/>
    <col min="2" max="3" width="9.125" customWidth="1"/>
    <col min="4" max="4" width="9.5" customWidth="1"/>
    <col min="5" max="5" width="9.375" style="5" customWidth="1"/>
    <col min="6" max="7" width="10.75" style="1" customWidth="1"/>
    <col min="8" max="8" width="10.375" style="1" customWidth="1"/>
    <col min="9" max="9" width="10.75" style="5" customWidth="1"/>
    <col min="10" max="12" width="9.875" customWidth="1"/>
    <col min="13" max="13" width="9.875" style="5" customWidth="1"/>
    <col min="14" max="15" width="8.5" customWidth="1"/>
    <col min="16" max="16" width="9" customWidth="1"/>
    <col min="17" max="17" width="9" style="5" customWidth="1"/>
    <col min="18" max="20" width="9.375" customWidth="1"/>
    <col min="21" max="21" width="9.375" style="5" customWidth="1"/>
    <col min="22" max="85" width="9" style="18"/>
  </cols>
  <sheetData>
    <row r="1" spans="1:85" ht="26.25" customHeight="1" x14ac:dyDescent="0.45">
      <c r="A1" s="516" t="s">
        <v>260</v>
      </c>
      <c r="B1" s="597" t="s">
        <v>259</v>
      </c>
      <c r="F1" s="10" t="s">
        <v>176</v>
      </c>
    </row>
    <row r="2" spans="1:85" ht="9" customHeight="1" thickBot="1" x14ac:dyDescent="0.25"/>
    <row r="3" spans="1:85" ht="22.5" customHeight="1" thickBot="1" x14ac:dyDescent="0.25">
      <c r="A3" s="608" t="s">
        <v>223</v>
      </c>
      <c r="B3" s="605" t="s">
        <v>212</v>
      </c>
      <c r="C3" s="606"/>
      <c r="D3" s="606"/>
      <c r="E3" s="607"/>
      <c r="F3" s="599" t="s">
        <v>213</v>
      </c>
      <c r="G3" s="600"/>
      <c r="H3" s="600"/>
      <c r="I3" s="600"/>
      <c r="J3" s="605" t="s">
        <v>214</v>
      </c>
      <c r="K3" s="606"/>
      <c r="L3" s="606"/>
      <c r="M3" s="607"/>
      <c r="N3" s="606" t="s">
        <v>215</v>
      </c>
      <c r="O3" s="606"/>
      <c r="P3" s="606"/>
      <c r="Q3" s="607"/>
      <c r="R3" s="605" t="s">
        <v>204</v>
      </c>
      <c r="S3" s="606"/>
      <c r="T3" s="606"/>
      <c r="U3" s="607"/>
    </row>
    <row r="4" spans="1:85" ht="30" x14ac:dyDescent="0.2">
      <c r="A4" s="609"/>
      <c r="B4" s="368" t="str">
        <f>$B$1</f>
        <v>Декабрь 2018</v>
      </c>
      <c r="C4" s="394" t="str">
        <f t="shared" ref="C4:M4" si="0">$A$1</f>
        <v>Декабрь 2019</v>
      </c>
      <c r="D4" s="394" t="str">
        <f t="shared" si="0"/>
        <v>Декабрь 2019</v>
      </c>
      <c r="E4" s="370" t="str">
        <f t="shared" si="0"/>
        <v>Декабрь 2019</v>
      </c>
      <c r="F4" s="368" t="str">
        <f>$B$1</f>
        <v>Декабрь 2018</v>
      </c>
      <c r="G4" s="394" t="str">
        <f t="shared" si="0"/>
        <v>Декабрь 2019</v>
      </c>
      <c r="H4" s="394" t="str">
        <f t="shared" si="0"/>
        <v>Декабрь 2019</v>
      </c>
      <c r="I4" s="370" t="str">
        <f t="shared" si="0"/>
        <v>Декабрь 2019</v>
      </c>
      <c r="J4" s="368" t="str">
        <f>$B$1</f>
        <v>Декабрь 2018</v>
      </c>
      <c r="K4" s="394" t="str">
        <f t="shared" si="0"/>
        <v>Декабрь 2019</v>
      </c>
      <c r="L4" s="394" t="str">
        <f t="shared" si="0"/>
        <v>Декабрь 2019</v>
      </c>
      <c r="M4" s="370" t="str">
        <f t="shared" si="0"/>
        <v>Декабрь 2019</v>
      </c>
      <c r="N4" s="368" t="str">
        <f>$B$1</f>
        <v>Декабрь 2018</v>
      </c>
      <c r="O4" s="394" t="str">
        <f t="shared" ref="O4:U4" si="1">$A$1</f>
        <v>Декабрь 2019</v>
      </c>
      <c r="P4" s="394" t="str">
        <f t="shared" si="1"/>
        <v>Декабрь 2019</v>
      </c>
      <c r="Q4" s="370" t="str">
        <f t="shared" si="1"/>
        <v>Декабрь 2019</v>
      </c>
      <c r="R4" s="368" t="str">
        <f>$B$1</f>
        <v>Декабрь 2018</v>
      </c>
      <c r="S4" s="394" t="str">
        <f t="shared" si="1"/>
        <v>Декабрь 2019</v>
      </c>
      <c r="T4" s="394" t="str">
        <f t="shared" si="1"/>
        <v>Декабрь 2019</v>
      </c>
      <c r="U4" s="370" t="str">
        <f t="shared" si="1"/>
        <v>Декабрь 2019</v>
      </c>
    </row>
    <row r="5" spans="1:85" s="4" customFormat="1" ht="30.75" thickBot="1" x14ac:dyDescent="0.25">
      <c r="A5" s="610"/>
      <c r="B5" s="106" t="s">
        <v>248</v>
      </c>
      <c r="C5" s="107" t="s">
        <v>246</v>
      </c>
      <c r="D5" s="107" t="s">
        <v>247</v>
      </c>
      <c r="E5" s="393" t="s">
        <v>253</v>
      </c>
      <c r="F5" s="106" t="s">
        <v>248</v>
      </c>
      <c r="G5" s="107" t="s">
        <v>246</v>
      </c>
      <c r="H5" s="107" t="s">
        <v>247</v>
      </c>
      <c r="I5" s="393" t="s">
        <v>253</v>
      </c>
      <c r="J5" s="106" t="s">
        <v>248</v>
      </c>
      <c r="K5" s="107" t="s">
        <v>246</v>
      </c>
      <c r="L5" s="107" t="s">
        <v>247</v>
      </c>
      <c r="M5" s="393" t="s">
        <v>253</v>
      </c>
      <c r="N5" s="106" t="s">
        <v>248</v>
      </c>
      <c r="O5" s="107" t="s">
        <v>246</v>
      </c>
      <c r="P5" s="107" t="s">
        <v>247</v>
      </c>
      <c r="Q5" s="393" t="s">
        <v>253</v>
      </c>
      <c r="R5" s="106" t="s">
        <v>248</v>
      </c>
      <c r="S5" s="107" t="s">
        <v>246</v>
      </c>
      <c r="T5" s="107" t="s">
        <v>247</v>
      </c>
      <c r="U5" s="393" t="s">
        <v>253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</row>
    <row r="6" spans="1:85" s="2" customFormat="1" ht="21" customHeight="1" x14ac:dyDescent="0.2">
      <c r="A6" s="90" t="s">
        <v>230</v>
      </c>
      <c r="B6" s="157"/>
      <c r="C6" s="158">
        <v>5.2939999999999996</v>
      </c>
      <c r="D6" s="158">
        <v>3.99</v>
      </c>
      <c r="E6" s="279">
        <f t="shared" ref="E6:E22" si="2">D6/C6-1</f>
        <v>-0.24631658481299579</v>
      </c>
      <c r="F6" s="159"/>
      <c r="G6" s="160">
        <v>907.8</v>
      </c>
      <c r="H6" s="160">
        <v>652.98</v>
      </c>
      <c r="I6" s="269">
        <f t="shared" ref="I6:I9" si="3">H6/G6-1</f>
        <v>-0.28070059484467935</v>
      </c>
      <c r="J6" s="161"/>
      <c r="K6" s="162">
        <v>5</v>
      </c>
      <c r="L6" s="162">
        <v>2</v>
      </c>
      <c r="M6" s="279">
        <f t="shared" ref="M6:M9" si="4">L6/K6-1</f>
        <v>-0.6</v>
      </c>
      <c r="N6" s="422"/>
      <c r="O6" s="423"/>
      <c r="P6" s="424"/>
      <c r="Q6" s="279"/>
      <c r="R6" s="163"/>
      <c r="S6" s="162"/>
      <c r="T6" s="162"/>
      <c r="U6" s="279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</row>
    <row r="7" spans="1:85" s="18" customFormat="1" ht="21" customHeight="1" thickBot="1" x14ac:dyDescent="0.25">
      <c r="A7" s="24" t="s">
        <v>231</v>
      </c>
      <c r="B7" s="218"/>
      <c r="C7" s="164">
        <v>0.5</v>
      </c>
      <c r="D7" s="164"/>
      <c r="E7" s="280">
        <f t="shared" si="2"/>
        <v>-1</v>
      </c>
      <c r="F7" s="247"/>
      <c r="G7" s="138">
        <v>519.4</v>
      </c>
      <c r="H7" s="138">
        <v>234.4</v>
      </c>
      <c r="I7" s="270">
        <f t="shared" si="3"/>
        <v>-0.54871005005775886</v>
      </c>
      <c r="J7" s="219"/>
      <c r="K7" s="165">
        <v>12</v>
      </c>
      <c r="L7" s="165"/>
      <c r="M7" s="280">
        <f t="shared" si="4"/>
        <v>-1</v>
      </c>
      <c r="N7" s="407"/>
      <c r="O7" s="425"/>
      <c r="P7" s="426"/>
      <c r="Q7" s="280"/>
      <c r="R7" s="166"/>
      <c r="S7" s="165"/>
      <c r="T7" s="165"/>
      <c r="U7" s="280"/>
    </row>
    <row r="8" spans="1:85" s="18" customFormat="1" ht="28.5" x14ac:dyDescent="0.2">
      <c r="A8" s="76" t="s">
        <v>158</v>
      </c>
      <c r="B8" s="233">
        <v>143.053393</v>
      </c>
      <c r="C8" s="112">
        <v>148.58799999999999</v>
      </c>
      <c r="D8" s="167">
        <v>114.518</v>
      </c>
      <c r="E8" s="281">
        <f t="shared" si="2"/>
        <v>-0.22929173284518256</v>
      </c>
      <c r="F8" s="248">
        <v>24936</v>
      </c>
      <c r="G8" s="113">
        <v>25184.2</v>
      </c>
      <c r="H8" s="114">
        <v>16577.66</v>
      </c>
      <c r="I8" s="271">
        <f t="shared" si="3"/>
        <v>-0.34174363291269927</v>
      </c>
      <c r="J8" s="234">
        <v>656</v>
      </c>
      <c r="K8" s="113">
        <v>730</v>
      </c>
      <c r="L8" s="114">
        <v>595.6</v>
      </c>
      <c r="M8" s="281">
        <f t="shared" si="4"/>
        <v>-0.18410958904109587</v>
      </c>
      <c r="N8" s="427"/>
      <c r="O8" s="409"/>
      <c r="P8" s="415"/>
      <c r="Q8" s="281"/>
      <c r="R8" s="201"/>
      <c r="S8" s="168"/>
      <c r="T8" s="168"/>
      <c r="U8" s="281"/>
    </row>
    <row r="9" spans="1:85" s="18" customFormat="1" ht="21" customHeight="1" x14ac:dyDescent="0.2">
      <c r="A9" s="19" t="s">
        <v>163</v>
      </c>
      <c r="B9" s="203">
        <v>119.19983000000001</v>
      </c>
      <c r="C9" s="169">
        <v>226.35400000000001</v>
      </c>
      <c r="D9" s="169">
        <v>143.08500000000001</v>
      </c>
      <c r="E9" s="282">
        <f t="shared" si="2"/>
        <v>-0.36787068043860505</v>
      </c>
      <c r="F9" s="249">
        <v>41636</v>
      </c>
      <c r="G9" s="121">
        <v>44700.800000000003</v>
      </c>
      <c r="H9" s="121">
        <v>24914.04</v>
      </c>
      <c r="I9" s="272">
        <f t="shared" si="3"/>
        <v>-0.44264890113823463</v>
      </c>
      <c r="J9" s="204">
        <v>1643</v>
      </c>
      <c r="K9" s="170">
        <v>1288</v>
      </c>
      <c r="L9" s="170">
        <v>1249.28</v>
      </c>
      <c r="M9" s="282">
        <f t="shared" si="4"/>
        <v>-3.0062111801242297E-2</v>
      </c>
      <c r="N9" s="410"/>
      <c r="O9" s="428"/>
      <c r="P9" s="429"/>
      <c r="Q9" s="282"/>
      <c r="R9" s="226"/>
      <c r="S9" s="170"/>
      <c r="T9" s="170"/>
      <c r="U9" s="282"/>
    </row>
    <row r="10" spans="1:85" s="18" customFormat="1" ht="21" customHeight="1" thickBot="1" x14ac:dyDescent="0.25">
      <c r="A10" s="579" t="s">
        <v>255</v>
      </c>
      <c r="B10" s="250">
        <v>80.390771999999998</v>
      </c>
      <c r="C10" s="171">
        <v>150.88499999999999</v>
      </c>
      <c r="D10" s="171">
        <v>122.32899999999999</v>
      </c>
      <c r="E10" s="283">
        <f t="shared" si="2"/>
        <v>-0.18925671869304439</v>
      </c>
      <c r="F10" s="251">
        <v>16904.2</v>
      </c>
      <c r="G10" s="172">
        <v>12316.416000000001</v>
      </c>
      <c r="H10" s="172">
        <v>12917.062</v>
      </c>
      <c r="I10" s="273">
        <f>H10/G10-1</f>
        <v>4.8767920797738507E-2</v>
      </c>
      <c r="J10" s="228">
        <v>391</v>
      </c>
      <c r="K10" s="172">
        <v>309.16000000000003</v>
      </c>
      <c r="L10" s="172">
        <v>336</v>
      </c>
      <c r="M10" s="283">
        <f>L10/K10-1</f>
        <v>8.6815888213222836E-2</v>
      </c>
      <c r="N10" s="430"/>
      <c r="O10" s="414"/>
      <c r="P10" s="414"/>
      <c r="Q10" s="283"/>
      <c r="R10" s="228">
        <v>69</v>
      </c>
      <c r="S10" s="172">
        <v>80</v>
      </c>
      <c r="T10" s="172"/>
      <c r="U10" s="283">
        <f t="shared" ref="U10:U12" si="5">T10/S10-1</f>
        <v>-1</v>
      </c>
    </row>
    <row r="11" spans="1:85" s="2" customFormat="1" ht="21" customHeight="1" x14ac:dyDescent="0.2">
      <c r="A11" s="89" t="s">
        <v>192</v>
      </c>
      <c r="B11" s="252">
        <v>293.64663200000001</v>
      </c>
      <c r="C11" s="173">
        <v>383.11599999999999</v>
      </c>
      <c r="D11" s="173">
        <v>522.64800000000002</v>
      </c>
      <c r="E11" s="284">
        <f t="shared" si="2"/>
        <v>0.36420300901032587</v>
      </c>
      <c r="F11" s="253">
        <v>69060</v>
      </c>
      <c r="G11" s="174">
        <v>54760</v>
      </c>
      <c r="H11" s="174">
        <v>32140.47</v>
      </c>
      <c r="I11" s="274">
        <f t="shared" ref="I11:I21" si="6">H11/G11-1</f>
        <v>-0.41306665449233015</v>
      </c>
      <c r="J11" s="254">
        <v>1991</v>
      </c>
      <c r="K11" s="174">
        <v>2082.4</v>
      </c>
      <c r="L11" s="174">
        <v>2784.7</v>
      </c>
      <c r="M11" s="284">
        <f t="shared" ref="M11:M21" si="7">L11/K11-1</f>
        <v>0.33725509028044542</v>
      </c>
      <c r="N11" s="431"/>
      <c r="O11" s="432"/>
      <c r="P11" s="432"/>
      <c r="Q11" s="284"/>
      <c r="R11" s="254">
        <v>1336</v>
      </c>
      <c r="S11" s="174">
        <v>1050</v>
      </c>
      <c r="T11" s="174">
        <v>950</v>
      </c>
      <c r="U11" s="284">
        <f t="shared" si="5"/>
        <v>-9.5238095238095233E-2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</row>
    <row r="12" spans="1:85" s="2" customFormat="1" ht="21" customHeight="1" x14ac:dyDescent="0.2">
      <c r="A12" s="78" t="s">
        <v>159</v>
      </c>
      <c r="B12" s="255">
        <v>218.94436099999999</v>
      </c>
      <c r="C12" s="122">
        <v>284.27199999999999</v>
      </c>
      <c r="D12" s="122">
        <v>255.595</v>
      </c>
      <c r="E12" s="285">
        <f t="shared" si="2"/>
        <v>-0.10087873585861429</v>
      </c>
      <c r="F12" s="256">
        <v>47411</v>
      </c>
      <c r="G12" s="123">
        <v>47615.199999999997</v>
      </c>
      <c r="H12" s="123">
        <v>38036.199999999997</v>
      </c>
      <c r="I12" s="275">
        <f t="shared" si="6"/>
        <v>-0.20117525496060085</v>
      </c>
      <c r="J12" s="256">
        <v>1759</v>
      </c>
      <c r="K12" s="123">
        <v>1493.4</v>
      </c>
      <c r="L12" s="123">
        <v>1362</v>
      </c>
      <c r="M12" s="285">
        <f t="shared" si="7"/>
        <v>-8.7987143431096926E-2</v>
      </c>
      <c r="N12" s="433"/>
      <c r="O12" s="413"/>
      <c r="P12" s="413"/>
      <c r="Q12" s="285"/>
      <c r="R12" s="256">
        <v>15</v>
      </c>
      <c r="S12" s="123">
        <v>170</v>
      </c>
      <c r="T12" s="123"/>
      <c r="U12" s="285">
        <f t="shared" si="5"/>
        <v>-1</v>
      </c>
      <c r="V12" s="105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</row>
    <row r="13" spans="1:85" s="2" customFormat="1" ht="21" customHeight="1" x14ac:dyDescent="0.2">
      <c r="A13" s="19" t="s">
        <v>228</v>
      </c>
      <c r="B13" s="203">
        <v>177.55359999999999</v>
      </c>
      <c r="C13" s="117">
        <v>149.047</v>
      </c>
      <c r="D13" s="117">
        <v>106.285</v>
      </c>
      <c r="E13" s="286">
        <f t="shared" si="2"/>
        <v>-0.2869027890531175</v>
      </c>
      <c r="F13" s="249">
        <v>13968</v>
      </c>
      <c r="G13" s="119">
        <v>6969.26</v>
      </c>
      <c r="H13" s="119">
        <v>4725</v>
      </c>
      <c r="I13" s="276">
        <f t="shared" si="6"/>
        <v>-0.32202271116302161</v>
      </c>
      <c r="J13" s="204">
        <v>581</v>
      </c>
      <c r="K13" s="119">
        <v>401.8</v>
      </c>
      <c r="L13" s="119">
        <v>1146</v>
      </c>
      <c r="M13" s="286">
        <f t="shared" si="7"/>
        <v>1.8521652563464408</v>
      </c>
      <c r="N13" s="410"/>
      <c r="O13" s="411"/>
      <c r="P13" s="411"/>
      <c r="Q13" s="286"/>
      <c r="R13" s="204"/>
      <c r="S13" s="119"/>
      <c r="T13" s="119"/>
      <c r="U13" s="286"/>
      <c r="V13" s="105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</row>
    <row r="14" spans="1:85" s="2" customFormat="1" ht="21" customHeight="1" x14ac:dyDescent="0.2">
      <c r="A14" s="7" t="s">
        <v>165</v>
      </c>
      <c r="B14" s="255">
        <v>69.400203000000005</v>
      </c>
      <c r="C14" s="122">
        <v>124.032</v>
      </c>
      <c r="D14" s="122">
        <v>115.91</v>
      </c>
      <c r="E14" s="285">
        <f t="shared" si="2"/>
        <v>-6.5483101135190958E-2</v>
      </c>
      <c r="F14" s="256">
        <v>9504</v>
      </c>
      <c r="G14" s="123">
        <v>11725.4</v>
      </c>
      <c r="H14" s="123">
        <v>12112</v>
      </c>
      <c r="I14" s="275">
        <f t="shared" si="6"/>
        <v>3.2971156634315379E-2</v>
      </c>
      <c r="J14" s="256">
        <v>813</v>
      </c>
      <c r="K14" s="123">
        <v>1170</v>
      </c>
      <c r="L14" s="123">
        <v>1319</v>
      </c>
      <c r="M14" s="285">
        <f t="shared" si="7"/>
        <v>0.12735042735042734</v>
      </c>
      <c r="N14" s="412"/>
      <c r="O14" s="413"/>
      <c r="P14" s="413"/>
      <c r="Q14" s="285"/>
      <c r="R14" s="256"/>
      <c r="S14" s="123"/>
      <c r="T14" s="123"/>
      <c r="U14" s="285"/>
      <c r="V14" s="105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</row>
    <row r="15" spans="1:85" s="2" customFormat="1" ht="21" customHeight="1" x14ac:dyDescent="0.2">
      <c r="A15" s="19" t="s">
        <v>164</v>
      </c>
      <c r="B15" s="203">
        <v>278.14049999999997</v>
      </c>
      <c r="C15" s="117">
        <v>242.84100000000001</v>
      </c>
      <c r="D15" s="117">
        <v>238.98</v>
      </c>
      <c r="E15" s="286">
        <f t="shared" si="2"/>
        <v>-1.5899292129418097E-2</v>
      </c>
      <c r="F15" s="249">
        <v>33937</v>
      </c>
      <c r="G15" s="119">
        <v>38520</v>
      </c>
      <c r="H15" s="119">
        <v>37803.550000000003</v>
      </c>
      <c r="I15" s="276">
        <f t="shared" si="6"/>
        <v>-1.8599428868120382E-2</v>
      </c>
      <c r="J15" s="204">
        <v>1107</v>
      </c>
      <c r="K15" s="119">
        <v>813.6</v>
      </c>
      <c r="L15" s="119">
        <v>779.97</v>
      </c>
      <c r="M15" s="286">
        <f t="shared" si="7"/>
        <v>-4.1334808259587019E-2</v>
      </c>
      <c r="N15" s="410"/>
      <c r="O15" s="411"/>
      <c r="P15" s="411"/>
      <c r="Q15" s="286"/>
      <c r="R15" s="204"/>
      <c r="S15" s="119"/>
      <c r="T15" s="119"/>
      <c r="U15" s="286"/>
      <c r="V15" s="105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</row>
    <row r="16" spans="1:85" s="2" customFormat="1" ht="21" customHeight="1" thickBot="1" x14ac:dyDescent="0.25">
      <c r="A16" s="77" t="s">
        <v>162</v>
      </c>
      <c r="B16" s="250">
        <v>9.3503729999999994</v>
      </c>
      <c r="C16" s="171">
        <v>39.741999999999997</v>
      </c>
      <c r="D16" s="171">
        <v>39.5</v>
      </c>
      <c r="E16" s="283">
        <f t="shared" si="2"/>
        <v>-6.0892758290975735E-3</v>
      </c>
      <c r="F16" s="251">
        <v>892</v>
      </c>
      <c r="G16" s="172">
        <v>952</v>
      </c>
      <c r="H16" s="172">
        <v>710</v>
      </c>
      <c r="I16" s="273">
        <f t="shared" si="6"/>
        <v>-0.25420168067226889</v>
      </c>
      <c r="J16" s="228">
        <v>20</v>
      </c>
      <c r="K16" s="172">
        <v>17.100000000000001</v>
      </c>
      <c r="L16" s="172">
        <v>16</v>
      </c>
      <c r="M16" s="283">
        <f t="shared" si="7"/>
        <v>-6.4327485380117011E-2</v>
      </c>
      <c r="N16" s="430"/>
      <c r="O16" s="414"/>
      <c r="P16" s="414"/>
      <c r="Q16" s="283"/>
      <c r="R16" s="228">
        <v>12.5</v>
      </c>
      <c r="S16" s="172">
        <v>9</v>
      </c>
      <c r="T16" s="172"/>
      <c r="U16" s="283"/>
      <c r="V16" s="105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</row>
    <row r="17" spans="1:85" s="2" customFormat="1" ht="21" customHeight="1" x14ac:dyDescent="0.2">
      <c r="A17" s="76" t="s">
        <v>194</v>
      </c>
      <c r="B17" s="200">
        <v>70.489650999999995</v>
      </c>
      <c r="C17" s="112">
        <v>96.272999999999996</v>
      </c>
      <c r="D17" s="112">
        <v>178.52600000000001</v>
      </c>
      <c r="E17" s="287">
        <f t="shared" si="2"/>
        <v>0.85437246164552905</v>
      </c>
      <c r="F17" s="257">
        <v>26317</v>
      </c>
      <c r="G17" s="113">
        <v>25174.400000000001</v>
      </c>
      <c r="H17" s="113">
        <v>71530.899999999994</v>
      </c>
      <c r="I17" s="277">
        <f t="shared" si="6"/>
        <v>1.841414293885852</v>
      </c>
      <c r="J17" s="201">
        <v>447</v>
      </c>
      <c r="K17" s="113">
        <v>554.91999999999996</v>
      </c>
      <c r="L17" s="113">
        <v>201</v>
      </c>
      <c r="M17" s="287">
        <f t="shared" si="7"/>
        <v>-0.63778562675701</v>
      </c>
      <c r="N17" s="408"/>
      <c r="O17" s="409"/>
      <c r="P17" s="409"/>
      <c r="Q17" s="287"/>
      <c r="R17" s="258">
        <v>992</v>
      </c>
      <c r="S17" s="112">
        <v>639</v>
      </c>
      <c r="T17" s="113">
        <v>609</v>
      </c>
      <c r="U17" s="287">
        <f t="shared" ref="U17" si="8">T17/S17-1</f>
        <v>-4.6948356807511749E-2</v>
      </c>
      <c r="V17" s="105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</row>
    <row r="18" spans="1:85" s="18" customFormat="1" ht="21" customHeight="1" x14ac:dyDescent="0.2">
      <c r="A18" s="19" t="s">
        <v>161</v>
      </c>
      <c r="B18" s="203">
        <v>56.885756999999998</v>
      </c>
      <c r="C18" s="117">
        <v>123.96599999999999</v>
      </c>
      <c r="D18" s="117">
        <v>85.554000000000002</v>
      </c>
      <c r="E18" s="286">
        <f t="shared" si="2"/>
        <v>-0.30985915492957739</v>
      </c>
      <c r="F18" s="249">
        <v>12544.4</v>
      </c>
      <c r="G18" s="119">
        <v>8707.2000000000007</v>
      </c>
      <c r="H18" s="119">
        <v>9593.7000000000007</v>
      </c>
      <c r="I18" s="276">
        <f t="shared" si="6"/>
        <v>0.10181229327453134</v>
      </c>
      <c r="J18" s="204">
        <v>282.7</v>
      </c>
      <c r="K18" s="119">
        <v>256.8</v>
      </c>
      <c r="L18" s="119">
        <v>191.98</v>
      </c>
      <c r="M18" s="286">
        <f t="shared" si="7"/>
        <v>-0.25241433021806858</v>
      </c>
      <c r="N18" s="410">
        <v>11.467000000000001</v>
      </c>
      <c r="O18" s="411">
        <v>10</v>
      </c>
      <c r="P18" s="411">
        <v>14.055999999999999</v>
      </c>
      <c r="Q18" s="286">
        <f t="shared" ref="Q18:Q19" si="9">P18/O18-1</f>
        <v>0.40559999999999996</v>
      </c>
      <c r="R18" s="144"/>
      <c r="S18" s="117"/>
      <c r="T18" s="119"/>
      <c r="U18" s="286"/>
    </row>
    <row r="19" spans="1:85" s="2" customFormat="1" ht="21" customHeight="1" x14ac:dyDescent="0.2">
      <c r="A19" s="78" t="s">
        <v>193</v>
      </c>
      <c r="B19" s="206">
        <v>58.737862</v>
      </c>
      <c r="C19" s="122">
        <v>55.369</v>
      </c>
      <c r="D19" s="122">
        <v>44.466000000000001</v>
      </c>
      <c r="E19" s="285">
        <f t="shared" si="2"/>
        <v>-0.19691524138055594</v>
      </c>
      <c r="F19" s="256">
        <v>11035</v>
      </c>
      <c r="G19" s="123">
        <v>7220</v>
      </c>
      <c r="H19" s="123">
        <v>7012.5</v>
      </c>
      <c r="I19" s="275">
        <f t="shared" si="6"/>
        <v>-2.8739612188365626E-2</v>
      </c>
      <c r="J19" s="207">
        <v>260</v>
      </c>
      <c r="K19" s="123">
        <v>160.30000000000001</v>
      </c>
      <c r="L19" s="123">
        <v>113.1</v>
      </c>
      <c r="M19" s="285">
        <f t="shared" si="7"/>
        <v>-0.2944479101684343</v>
      </c>
      <c r="N19" s="412"/>
      <c r="O19" s="413">
        <v>3</v>
      </c>
      <c r="P19" s="413"/>
      <c r="Q19" s="285">
        <f t="shared" si="9"/>
        <v>-1</v>
      </c>
      <c r="R19" s="143">
        <v>800</v>
      </c>
      <c r="S19" s="122">
        <v>504</v>
      </c>
      <c r="T19" s="123">
        <v>717</v>
      </c>
      <c r="U19" s="285">
        <f t="shared" ref="U19" si="10">T19/S19-1</f>
        <v>0.42261904761904767</v>
      </c>
      <c r="V19" s="75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</row>
    <row r="20" spans="1:85" s="18" customFormat="1" ht="21" customHeight="1" x14ac:dyDescent="0.2">
      <c r="A20" s="19" t="s">
        <v>160</v>
      </c>
      <c r="B20" s="203">
        <v>73.674400000000006</v>
      </c>
      <c r="C20" s="117">
        <v>5.5069999999999997</v>
      </c>
      <c r="D20" s="117">
        <v>63.219000000000001</v>
      </c>
      <c r="E20" s="286">
        <f t="shared" si="2"/>
        <v>10.479753041583439</v>
      </c>
      <c r="F20" s="249">
        <v>2932</v>
      </c>
      <c r="G20" s="119">
        <v>2052.8000000000002</v>
      </c>
      <c r="H20" s="119">
        <v>-16097.21</v>
      </c>
      <c r="I20" s="276">
        <f t="shared" si="6"/>
        <v>-8.8415871005455955</v>
      </c>
      <c r="J20" s="204">
        <v>103.5</v>
      </c>
      <c r="K20" s="119">
        <v>117.5</v>
      </c>
      <c r="L20" s="119">
        <v>107.809</v>
      </c>
      <c r="M20" s="286">
        <f t="shared" si="7"/>
        <v>-8.2476595744680914E-2</v>
      </c>
      <c r="N20" s="410"/>
      <c r="O20" s="411"/>
      <c r="P20" s="411"/>
      <c r="Q20" s="286"/>
      <c r="R20" s="144"/>
      <c r="S20" s="117"/>
      <c r="T20" s="119"/>
      <c r="U20" s="286"/>
    </row>
    <row r="21" spans="1:85" s="2" customFormat="1" ht="21" customHeight="1" x14ac:dyDescent="0.2">
      <c r="A21" s="7" t="s">
        <v>232</v>
      </c>
      <c r="B21" s="206">
        <v>76.794652999999997</v>
      </c>
      <c r="C21" s="122">
        <v>125.51900000000001</v>
      </c>
      <c r="D21" s="122">
        <v>119.529</v>
      </c>
      <c r="E21" s="285">
        <f t="shared" si="2"/>
        <v>-4.7721858842087683E-2</v>
      </c>
      <c r="F21" s="256">
        <v>7353</v>
      </c>
      <c r="G21" s="123">
        <v>5444</v>
      </c>
      <c r="H21" s="123">
        <v>6812</v>
      </c>
      <c r="I21" s="275">
        <f t="shared" si="6"/>
        <v>0.25128581925055116</v>
      </c>
      <c r="J21" s="207">
        <v>317</v>
      </c>
      <c r="K21" s="123">
        <v>231.2</v>
      </c>
      <c r="L21" s="123">
        <v>3</v>
      </c>
      <c r="M21" s="285">
        <f t="shared" si="7"/>
        <v>-0.98702422145328716</v>
      </c>
      <c r="N21" s="412"/>
      <c r="O21" s="413"/>
      <c r="P21" s="413"/>
      <c r="Q21" s="285"/>
      <c r="R21" s="143">
        <v>938</v>
      </c>
      <c r="S21" s="122">
        <v>650</v>
      </c>
      <c r="T21" s="123"/>
      <c r="U21" s="285">
        <f t="shared" ref="U21" si="11">T21/S21-1</f>
        <v>-1</v>
      </c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</row>
    <row r="22" spans="1:85" ht="24.75" customHeight="1" thickBot="1" x14ac:dyDescent="0.25">
      <c r="A22" s="16"/>
      <c r="B22" s="175">
        <f>SUM(B6:B21)</f>
        <v>1726.2619870000001</v>
      </c>
      <c r="C22" s="176">
        <f t="shared" ref="C22:T22" si="12">SUM(C6:C21)</f>
        <v>2161.3049999999998</v>
      </c>
      <c r="D22" s="176">
        <f t="shared" si="12"/>
        <v>2154.134</v>
      </c>
      <c r="E22" s="278">
        <f t="shared" si="2"/>
        <v>-3.3179028411074452E-3</v>
      </c>
      <c r="F22" s="177">
        <f t="shared" si="12"/>
        <v>318429.60000000003</v>
      </c>
      <c r="G22" s="178">
        <f t="shared" si="12"/>
        <v>292768.87599999999</v>
      </c>
      <c r="H22" s="178">
        <f t="shared" si="12"/>
        <v>259675.25199999995</v>
      </c>
      <c r="I22" s="278">
        <f>H22/G22-1</f>
        <v>-0.11303668768397379</v>
      </c>
      <c r="J22" s="177">
        <f t="shared" si="12"/>
        <v>10371.200000000001</v>
      </c>
      <c r="K22" s="178">
        <f t="shared" si="12"/>
        <v>9643.1799999999985</v>
      </c>
      <c r="L22" s="178">
        <f t="shared" si="12"/>
        <v>10207.438999999998</v>
      </c>
      <c r="M22" s="278">
        <f>L22/K22-1</f>
        <v>5.8513789019804641E-2</v>
      </c>
      <c r="N22" s="434">
        <f t="shared" si="12"/>
        <v>11.467000000000001</v>
      </c>
      <c r="O22" s="435">
        <f t="shared" si="12"/>
        <v>13</v>
      </c>
      <c r="P22" s="435">
        <f t="shared" si="12"/>
        <v>14.055999999999999</v>
      </c>
      <c r="Q22" s="278">
        <f t="shared" ref="Q22" si="13">P22/O22-1</f>
        <v>8.1230769230769218E-2</v>
      </c>
      <c r="R22" s="177">
        <f t="shared" si="12"/>
        <v>4162.5</v>
      </c>
      <c r="S22" s="178">
        <f>SUM(S6:S21)</f>
        <v>3102</v>
      </c>
      <c r="T22" s="178">
        <f t="shared" si="12"/>
        <v>2276</v>
      </c>
      <c r="U22" s="278">
        <f t="shared" ref="U22" si="14">T22/S22-1</f>
        <v>-0.26627981947130885</v>
      </c>
    </row>
    <row r="23" spans="1:85" x14ac:dyDescent="0.2">
      <c r="C23" s="195"/>
      <c r="G23" s="194"/>
      <c r="K23" s="195"/>
      <c r="O23" s="195"/>
    </row>
    <row r="24" spans="1:85" x14ac:dyDescent="0.2">
      <c r="C24" s="195"/>
      <c r="G24" s="194"/>
      <c r="K24" s="195"/>
      <c r="O24" s="195"/>
    </row>
    <row r="25" spans="1:85" x14ac:dyDescent="0.2">
      <c r="C25" s="195"/>
      <c r="G25" s="194"/>
      <c r="K25" s="195"/>
      <c r="O25" s="195"/>
    </row>
    <row r="26" spans="1:85" x14ac:dyDescent="0.2">
      <c r="C26" s="195"/>
      <c r="G26" s="194"/>
      <c r="K26" s="195"/>
      <c r="O26" s="195"/>
    </row>
    <row r="27" spans="1:85" x14ac:dyDescent="0.2">
      <c r="C27" s="195"/>
      <c r="G27" s="194"/>
      <c r="K27" s="195"/>
      <c r="O27" s="195"/>
    </row>
    <row r="28" spans="1:85" x14ac:dyDescent="0.2">
      <c r="C28" s="195"/>
      <c r="G28" s="194"/>
      <c r="K28" s="195"/>
      <c r="O28" s="195"/>
    </row>
    <row r="29" spans="1:85" x14ac:dyDescent="0.2">
      <c r="C29" s="195"/>
      <c r="G29" s="194"/>
      <c r="K29" s="195"/>
      <c r="O29" s="195"/>
    </row>
    <row r="30" spans="1:85" x14ac:dyDescent="0.2">
      <c r="C30" s="195"/>
      <c r="G30" s="194"/>
      <c r="K30" s="195"/>
      <c r="O30" s="195"/>
    </row>
    <row r="31" spans="1:85" x14ac:dyDescent="0.2">
      <c r="C31" s="195"/>
      <c r="G31" s="194"/>
      <c r="K31" s="195"/>
      <c r="O31" s="195"/>
    </row>
    <row r="32" spans="1:85" x14ac:dyDescent="0.2">
      <c r="C32" s="195"/>
      <c r="G32" s="194"/>
      <c r="K32" s="195"/>
      <c r="O32" s="195"/>
    </row>
    <row r="33" spans="3:15" x14ac:dyDescent="0.2">
      <c r="C33" s="195"/>
      <c r="G33" s="194"/>
      <c r="K33" s="195"/>
      <c r="O33" s="195"/>
    </row>
    <row r="34" spans="3:15" x14ac:dyDescent="0.2">
      <c r="C34" s="195"/>
      <c r="G34" s="194"/>
      <c r="K34" s="195"/>
      <c r="O34" s="195"/>
    </row>
    <row r="35" spans="3:15" x14ac:dyDescent="0.2">
      <c r="C35" s="195"/>
      <c r="G35" s="194"/>
      <c r="K35" s="195"/>
      <c r="O35" s="195"/>
    </row>
    <row r="36" spans="3:15" x14ac:dyDescent="0.2">
      <c r="C36" s="195"/>
      <c r="G36" s="194"/>
      <c r="K36" s="195"/>
      <c r="O36" s="195"/>
    </row>
    <row r="37" spans="3:15" x14ac:dyDescent="0.2">
      <c r="C37" s="195"/>
      <c r="G37" s="194"/>
      <c r="K37" s="195"/>
      <c r="O37" s="195"/>
    </row>
    <row r="38" spans="3:15" x14ac:dyDescent="0.2">
      <c r="C38" s="195"/>
      <c r="G38" s="194"/>
      <c r="K38" s="195"/>
      <c r="O38" s="195"/>
    </row>
    <row r="39" spans="3:15" x14ac:dyDescent="0.2">
      <c r="C39" s="195"/>
      <c r="G39" s="194"/>
      <c r="K39" s="195"/>
      <c r="O39" s="195"/>
    </row>
    <row r="40" spans="3:15" x14ac:dyDescent="0.2">
      <c r="C40" s="195"/>
      <c r="G40" s="194"/>
      <c r="K40" s="195"/>
      <c r="O40" s="195"/>
    </row>
    <row r="41" spans="3:15" x14ac:dyDescent="0.2">
      <c r="C41" s="195"/>
      <c r="G41" s="194"/>
      <c r="K41" s="195"/>
      <c r="O41" s="195"/>
    </row>
    <row r="42" spans="3:15" x14ac:dyDescent="0.2">
      <c r="C42" s="195"/>
      <c r="G42" s="194"/>
      <c r="K42" s="195"/>
      <c r="O42" s="195"/>
    </row>
    <row r="43" spans="3:15" x14ac:dyDescent="0.2">
      <c r="C43" s="195"/>
      <c r="G43" s="194"/>
      <c r="K43" s="195"/>
      <c r="O43" s="195"/>
    </row>
    <row r="44" spans="3:15" x14ac:dyDescent="0.2">
      <c r="C44" s="195"/>
      <c r="G44" s="194"/>
      <c r="K44" s="195"/>
      <c r="O44" s="195"/>
    </row>
    <row r="45" spans="3:15" x14ac:dyDescent="0.2">
      <c r="C45" s="195"/>
      <c r="G45" s="194"/>
      <c r="K45" s="195"/>
      <c r="O45" s="195"/>
    </row>
    <row r="46" spans="3:15" x14ac:dyDescent="0.2">
      <c r="C46" s="195"/>
      <c r="G46" s="194"/>
      <c r="K46" s="195"/>
      <c r="O46" s="195"/>
    </row>
    <row r="47" spans="3:15" x14ac:dyDescent="0.2">
      <c r="C47" s="195"/>
      <c r="G47" s="194"/>
      <c r="K47" s="195"/>
      <c r="O47" s="195"/>
    </row>
    <row r="48" spans="3:15" x14ac:dyDescent="0.2">
      <c r="C48" s="195"/>
      <c r="G48" s="194"/>
      <c r="K48" s="195"/>
      <c r="O48" s="195"/>
    </row>
    <row r="49" spans="3:19" x14ac:dyDescent="0.2">
      <c r="C49" s="195"/>
      <c r="G49" s="194"/>
      <c r="K49" s="195"/>
      <c r="O49" s="195"/>
    </row>
    <row r="50" spans="3:19" x14ac:dyDescent="0.2">
      <c r="C50" s="195"/>
      <c r="G50" s="194"/>
      <c r="K50" s="195"/>
      <c r="O50" s="195"/>
    </row>
    <row r="51" spans="3:19" x14ac:dyDescent="0.2">
      <c r="C51" s="195"/>
      <c r="G51" s="194"/>
      <c r="K51" s="195"/>
      <c r="O51" s="195"/>
    </row>
    <row r="52" spans="3:19" x14ac:dyDescent="0.2">
      <c r="C52" s="195"/>
      <c r="G52" s="194"/>
      <c r="K52" s="195"/>
      <c r="O52" s="195"/>
    </row>
    <row r="53" spans="3:19" x14ac:dyDescent="0.2">
      <c r="C53" s="195"/>
      <c r="G53" s="194"/>
      <c r="K53" s="195"/>
      <c r="O53" s="195"/>
    </row>
    <row r="54" spans="3:19" x14ac:dyDescent="0.2">
      <c r="C54" s="195"/>
      <c r="G54" s="194"/>
      <c r="K54" s="195"/>
      <c r="O54" s="195"/>
    </row>
    <row r="55" spans="3:19" x14ac:dyDescent="0.2">
      <c r="C55" s="195"/>
      <c r="G55" s="194"/>
      <c r="K55" s="195"/>
      <c r="O55" s="195"/>
    </row>
    <row r="56" spans="3:19" x14ac:dyDescent="0.2">
      <c r="C56" s="195"/>
      <c r="G56" s="194"/>
      <c r="K56" s="195"/>
      <c r="O56" s="195"/>
    </row>
    <row r="57" spans="3:19" x14ac:dyDescent="0.2">
      <c r="C57" s="195"/>
      <c r="G57" s="194"/>
      <c r="K57" s="195"/>
      <c r="O57" s="195"/>
    </row>
    <row r="58" spans="3:19" x14ac:dyDescent="0.2">
      <c r="C58" s="195"/>
      <c r="G58" s="194"/>
      <c r="K58" s="195"/>
      <c r="O58" s="195"/>
    </row>
    <row r="59" spans="3:19" x14ac:dyDescent="0.2">
      <c r="C59" s="195"/>
      <c r="G59" s="194"/>
      <c r="K59" s="195"/>
      <c r="O59" s="195"/>
    </row>
    <row r="60" spans="3:19" x14ac:dyDescent="0.2">
      <c r="C60" s="195"/>
      <c r="G60" s="194"/>
      <c r="K60" s="195"/>
      <c r="O60" s="195"/>
    </row>
    <row r="61" spans="3:19" x14ac:dyDescent="0.2">
      <c r="C61" s="195"/>
      <c r="G61" s="194"/>
      <c r="K61" s="195"/>
      <c r="O61" s="195"/>
    </row>
    <row r="62" spans="3:19" x14ac:dyDescent="0.2">
      <c r="C62" s="195"/>
      <c r="G62" s="194"/>
      <c r="K62" s="195"/>
      <c r="O62" s="195"/>
      <c r="S62" s="195"/>
    </row>
    <row r="63" spans="3:19" x14ac:dyDescent="0.2">
      <c r="C63" s="195"/>
      <c r="G63" s="194"/>
      <c r="K63" s="195"/>
      <c r="O63" s="195"/>
    </row>
    <row r="64" spans="3:19" x14ac:dyDescent="0.2">
      <c r="C64" s="195"/>
      <c r="G64" s="194"/>
      <c r="K64" s="195"/>
      <c r="O64" s="195"/>
    </row>
    <row r="65" spans="3:15" x14ac:dyDescent="0.2">
      <c r="C65" s="195"/>
      <c r="G65" s="194"/>
      <c r="K65" s="195"/>
      <c r="O65" s="195"/>
    </row>
    <row r="66" spans="3:15" x14ac:dyDescent="0.2">
      <c r="C66" s="195"/>
      <c r="G66" s="194"/>
      <c r="K66" s="195"/>
      <c r="O66" s="195"/>
    </row>
    <row r="67" spans="3:15" x14ac:dyDescent="0.2">
      <c r="C67" s="195"/>
      <c r="G67" s="194"/>
      <c r="K67" s="195"/>
      <c r="O67" s="195"/>
    </row>
    <row r="68" spans="3:15" x14ac:dyDescent="0.2">
      <c r="C68" s="195"/>
      <c r="G68" s="194"/>
      <c r="K68" s="195"/>
      <c r="O68" s="195"/>
    </row>
    <row r="69" spans="3:15" x14ac:dyDescent="0.2">
      <c r="C69" s="195"/>
      <c r="G69" s="194"/>
      <c r="K69" s="195"/>
      <c r="O69" s="195"/>
    </row>
    <row r="70" spans="3:15" x14ac:dyDescent="0.2">
      <c r="C70" s="195"/>
      <c r="G70" s="194"/>
      <c r="K70" s="195"/>
      <c r="O70" s="195"/>
    </row>
    <row r="71" spans="3:15" x14ac:dyDescent="0.2">
      <c r="C71" s="195"/>
      <c r="G71" s="194"/>
      <c r="K71" s="195"/>
      <c r="O71" s="195"/>
    </row>
    <row r="72" spans="3:15" x14ac:dyDescent="0.2">
      <c r="C72" s="195"/>
      <c r="G72" s="194"/>
      <c r="K72" s="195"/>
      <c r="O72" s="195"/>
    </row>
    <row r="73" spans="3:15" x14ac:dyDescent="0.2">
      <c r="C73" s="195"/>
      <c r="G73" s="194"/>
      <c r="K73" s="195"/>
      <c r="O73" s="195"/>
    </row>
    <row r="74" spans="3:15" x14ac:dyDescent="0.2">
      <c r="C74" s="195"/>
      <c r="G74" s="194"/>
      <c r="K74" s="195"/>
      <c r="O74" s="195"/>
    </row>
    <row r="75" spans="3:15" x14ac:dyDescent="0.2">
      <c r="C75" s="195"/>
      <c r="G75" s="194"/>
      <c r="K75" s="195"/>
      <c r="O75" s="195"/>
    </row>
    <row r="76" spans="3:15" x14ac:dyDescent="0.2">
      <c r="C76" s="195"/>
      <c r="G76" s="194"/>
      <c r="K76" s="195"/>
      <c r="O76" s="195"/>
    </row>
    <row r="77" spans="3:15" x14ac:dyDescent="0.2">
      <c r="C77" s="195"/>
      <c r="G77" s="194"/>
      <c r="K77" s="195"/>
      <c r="O77" s="195"/>
    </row>
    <row r="78" spans="3:15" x14ac:dyDescent="0.2">
      <c r="C78" s="195"/>
      <c r="G78" s="194"/>
      <c r="K78" s="195"/>
      <c r="O78" s="195"/>
    </row>
    <row r="79" spans="3:15" x14ac:dyDescent="0.2">
      <c r="C79" s="195"/>
      <c r="G79" s="194"/>
      <c r="K79" s="195"/>
      <c r="O79" s="195"/>
    </row>
    <row r="80" spans="3:15" x14ac:dyDescent="0.2">
      <c r="C80" s="195"/>
      <c r="G80" s="194"/>
      <c r="K80" s="195"/>
      <c r="O80" s="195"/>
    </row>
    <row r="81" spans="3:15" x14ac:dyDescent="0.2">
      <c r="C81" s="195"/>
      <c r="G81" s="194"/>
      <c r="K81" s="195"/>
      <c r="O81" s="195"/>
    </row>
    <row r="82" spans="3:15" x14ac:dyDescent="0.2">
      <c r="C82" s="195"/>
      <c r="G82" s="194"/>
      <c r="K82" s="195"/>
      <c r="O82" s="195"/>
    </row>
    <row r="83" spans="3:15" x14ac:dyDescent="0.2">
      <c r="C83" s="195"/>
      <c r="G83" s="194"/>
      <c r="K83" s="195"/>
      <c r="O83" s="195"/>
    </row>
    <row r="84" spans="3:15" x14ac:dyDescent="0.2">
      <c r="C84" s="195"/>
      <c r="G84" s="194"/>
      <c r="K84" s="195"/>
      <c r="O84" s="195"/>
    </row>
    <row r="85" spans="3:15" x14ac:dyDescent="0.2">
      <c r="C85" s="195"/>
      <c r="G85" s="194"/>
      <c r="K85" s="195"/>
      <c r="O85" s="195"/>
    </row>
    <row r="86" spans="3:15" x14ac:dyDescent="0.2">
      <c r="C86" s="195"/>
      <c r="G86" s="194"/>
      <c r="K86" s="195"/>
      <c r="O86" s="195"/>
    </row>
    <row r="87" spans="3:15" x14ac:dyDescent="0.2">
      <c r="C87" s="195"/>
      <c r="G87" s="194"/>
      <c r="K87" s="195"/>
      <c r="O87" s="195"/>
    </row>
    <row r="88" spans="3:15" x14ac:dyDescent="0.2">
      <c r="C88" s="195"/>
      <c r="G88" s="194"/>
      <c r="K88" s="195"/>
      <c r="O88" s="195"/>
    </row>
    <row r="89" spans="3:15" x14ac:dyDescent="0.2">
      <c r="C89" s="195"/>
      <c r="G89" s="194"/>
      <c r="K89" s="195"/>
      <c r="O89" s="195"/>
    </row>
    <row r="90" spans="3:15" x14ac:dyDescent="0.2">
      <c r="C90" s="195"/>
      <c r="G90" s="194"/>
      <c r="K90" s="195"/>
      <c r="O90" s="195"/>
    </row>
    <row r="91" spans="3:15" x14ac:dyDescent="0.2">
      <c r="C91" s="195"/>
      <c r="G91" s="194"/>
      <c r="K91" s="195"/>
      <c r="O91" s="195"/>
    </row>
    <row r="92" spans="3:15" x14ac:dyDescent="0.2">
      <c r="C92" s="195"/>
      <c r="G92" s="194"/>
      <c r="K92" s="195"/>
      <c r="O92" s="195"/>
    </row>
    <row r="93" spans="3:15" x14ac:dyDescent="0.2">
      <c r="C93" s="195"/>
      <c r="G93" s="194"/>
      <c r="K93" s="195"/>
      <c r="O93" s="195"/>
    </row>
    <row r="94" spans="3:15" x14ac:dyDescent="0.2">
      <c r="C94" s="195"/>
      <c r="G94" s="194"/>
      <c r="K94" s="195"/>
      <c r="O94" s="195"/>
    </row>
    <row r="95" spans="3:15" x14ac:dyDescent="0.2">
      <c r="C95" s="195"/>
      <c r="G95" s="194"/>
      <c r="K95" s="195"/>
      <c r="O95" s="195"/>
    </row>
    <row r="96" spans="3:15" x14ac:dyDescent="0.2">
      <c r="C96" s="195"/>
      <c r="G96" s="194"/>
      <c r="K96" s="195"/>
      <c r="O96" s="195"/>
    </row>
    <row r="97" spans="3:15" x14ac:dyDescent="0.2">
      <c r="C97" s="195"/>
      <c r="G97" s="194"/>
      <c r="K97" s="195"/>
      <c r="O97" s="195"/>
    </row>
    <row r="98" spans="3:15" x14ac:dyDescent="0.2">
      <c r="C98" s="195"/>
      <c r="G98" s="194"/>
      <c r="K98" s="195"/>
      <c r="O98" s="195"/>
    </row>
    <row r="99" spans="3:15" x14ac:dyDescent="0.2">
      <c r="C99" s="195"/>
      <c r="G99" s="194"/>
      <c r="K99" s="195"/>
      <c r="O99" s="195"/>
    </row>
    <row r="100" spans="3:15" x14ac:dyDescent="0.2">
      <c r="C100" s="195"/>
      <c r="G100" s="194"/>
      <c r="K100" s="195"/>
      <c r="O100" s="195"/>
    </row>
    <row r="101" spans="3:15" x14ac:dyDescent="0.2">
      <c r="C101" s="195"/>
      <c r="G101" s="194"/>
      <c r="K101" s="195"/>
      <c r="O101" s="195"/>
    </row>
    <row r="102" spans="3:15" x14ac:dyDescent="0.2">
      <c r="C102" s="195"/>
      <c r="G102" s="194"/>
      <c r="K102" s="195"/>
      <c r="O102" s="195"/>
    </row>
    <row r="103" spans="3:15" x14ac:dyDescent="0.2">
      <c r="C103" s="195"/>
      <c r="G103" s="194"/>
      <c r="K103" s="195"/>
      <c r="O103" s="195"/>
    </row>
    <row r="104" spans="3:15" x14ac:dyDescent="0.2">
      <c r="C104" s="195"/>
      <c r="G104" s="194"/>
      <c r="K104" s="195"/>
      <c r="O104" s="195"/>
    </row>
    <row r="105" spans="3:15" x14ac:dyDescent="0.2">
      <c r="C105" s="195"/>
      <c r="G105" s="194"/>
      <c r="K105" s="195"/>
      <c r="O105" s="195"/>
    </row>
    <row r="106" spans="3:15" x14ac:dyDescent="0.2">
      <c r="C106" s="195"/>
      <c r="G106" s="194"/>
      <c r="K106" s="195"/>
      <c r="O106" s="195"/>
    </row>
    <row r="107" spans="3:15" x14ac:dyDescent="0.2">
      <c r="C107" s="195"/>
      <c r="G107" s="194"/>
      <c r="K107" s="195"/>
      <c r="O107" s="195"/>
    </row>
    <row r="108" spans="3:15" x14ac:dyDescent="0.2">
      <c r="C108" s="195"/>
      <c r="G108" s="194"/>
      <c r="K108" s="195"/>
      <c r="O108" s="195"/>
    </row>
    <row r="109" spans="3:15" x14ac:dyDescent="0.2">
      <c r="C109" s="195"/>
      <c r="G109" s="194"/>
      <c r="K109" s="195"/>
      <c r="O109" s="195"/>
    </row>
    <row r="110" spans="3:15" x14ac:dyDescent="0.2">
      <c r="C110" s="195"/>
      <c r="G110" s="194"/>
      <c r="K110" s="195"/>
      <c r="O110" s="195"/>
    </row>
    <row r="111" spans="3:15" x14ac:dyDescent="0.2">
      <c r="C111" s="195"/>
      <c r="G111" s="194"/>
      <c r="K111" s="195"/>
      <c r="O111" s="195"/>
    </row>
    <row r="112" spans="3:15" x14ac:dyDescent="0.2">
      <c r="C112" s="195"/>
      <c r="G112" s="194"/>
      <c r="K112" s="195"/>
      <c r="O112" s="195"/>
    </row>
    <row r="113" spans="3:15" x14ac:dyDescent="0.2">
      <c r="C113" s="195"/>
      <c r="G113" s="194"/>
      <c r="K113" s="195"/>
      <c r="O113" s="195"/>
    </row>
    <row r="114" spans="3:15" x14ac:dyDescent="0.2">
      <c r="C114" s="195"/>
      <c r="G114" s="194"/>
      <c r="K114" s="195"/>
      <c r="O114" s="195"/>
    </row>
    <row r="115" spans="3:15" x14ac:dyDescent="0.2">
      <c r="C115" s="195"/>
      <c r="G115" s="194"/>
      <c r="K115" s="195"/>
      <c r="O115" s="195"/>
    </row>
    <row r="116" spans="3:15" x14ac:dyDescent="0.2">
      <c r="C116" s="195"/>
      <c r="G116" s="194"/>
      <c r="K116" s="195"/>
      <c r="O116" s="195"/>
    </row>
    <row r="117" spans="3:15" x14ac:dyDescent="0.2">
      <c r="C117" s="195"/>
      <c r="G117" s="194"/>
      <c r="K117" s="195"/>
      <c r="O117" s="195"/>
    </row>
    <row r="118" spans="3:15" x14ac:dyDescent="0.2">
      <c r="C118" s="195"/>
      <c r="G118" s="194"/>
      <c r="K118" s="195"/>
      <c r="O118" s="195"/>
    </row>
    <row r="119" spans="3:15" x14ac:dyDescent="0.2">
      <c r="C119" s="195"/>
      <c r="G119" s="194"/>
      <c r="K119" s="195"/>
      <c r="O119" s="195"/>
    </row>
    <row r="120" spans="3:15" x14ac:dyDescent="0.2">
      <c r="C120" s="195"/>
      <c r="G120" s="194"/>
      <c r="K120" s="195"/>
      <c r="O120" s="195"/>
    </row>
    <row r="121" spans="3:15" x14ac:dyDescent="0.2">
      <c r="C121" s="195"/>
      <c r="G121" s="194"/>
      <c r="K121" s="195"/>
      <c r="O121" s="195"/>
    </row>
    <row r="122" spans="3:15" x14ac:dyDescent="0.2">
      <c r="C122" s="195"/>
      <c r="G122" s="194"/>
      <c r="K122" s="195"/>
      <c r="O122" s="195"/>
    </row>
    <row r="123" spans="3:15" x14ac:dyDescent="0.2">
      <c r="C123" s="195"/>
      <c r="G123" s="194"/>
      <c r="K123" s="195"/>
      <c r="O123" s="195"/>
    </row>
    <row r="124" spans="3:15" x14ac:dyDescent="0.2">
      <c r="C124" s="195"/>
      <c r="G124" s="194"/>
      <c r="K124" s="195"/>
      <c r="O124" s="195"/>
    </row>
    <row r="125" spans="3:15" x14ac:dyDescent="0.2">
      <c r="C125" s="195"/>
      <c r="G125" s="194"/>
      <c r="K125" s="195"/>
      <c r="O125" s="195"/>
    </row>
    <row r="126" spans="3:15" x14ac:dyDescent="0.2">
      <c r="C126" s="195"/>
      <c r="G126" s="194"/>
      <c r="K126" s="195"/>
      <c r="O126" s="195"/>
    </row>
    <row r="127" spans="3:15" x14ac:dyDescent="0.2">
      <c r="C127" s="195"/>
      <c r="G127" s="194"/>
      <c r="K127" s="195"/>
      <c r="O127" s="195"/>
    </row>
    <row r="128" spans="3:15" x14ac:dyDescent="0.2">
      <c r="C128" s="195"/>
      <c r="G128" s="194"/>
      <c r="K128" s="195"/>
      <c r="O128" s="195"/>
    </row>
    <row r="129" spans="3:15" x14ac:dyDescent="0.2">
      <c r="C129" s="195"/>
      <c r="G129" s="194"/>
      <c r="K129" s="195"/>
      <c r="O129" s="195"/>
    </row>
    <row r="130" spans="3:15" x14ac:dyDescent="0.2">
      <c r="C130" s="195"/>
      <c r="G130" s="194"/>
      <c r="K130" s="195"/>
      <c r="O130" s="195"/>
    </row>
    <row r="131" spans="3:15" x14ac:dyDescent="0.2">
      <c r="C131" s="195"/>
      <c r="G131" s="194"/>
      <c r="K131" s="195"/>
      <c r="O131" s="195"/>
    </row>
    <row r="132" spans="3:15" x14ac:dyDescent="0.2">
      <c r="C132" s="195"/>
      <c r="G132" s="194"/>
      <c r="K132" s="195"/>
      <c r="O132" s="195"/>
    </row>
    <row r="133" spans="3:15" x14ac:dyDescent="0.2">
      <c r="C133" s="195"/>
      <c r="G133" s="194"/>
      <c r="K133" s="195"/>
      <c r="O133" s="195"/>
    </row>
    <row r="134" spans="3:15" x14ac:dyDescent="0.2">
      <c r="C134" s="195"/>
      <c r="G134" s="194"/>
      <c r="K134" s="195"/>
      <c r="O134" s="195"/>
    </row>
    <row r="135" spans="3:15" x14ac:dyDescent="0.2">
      <c r="C135" s="195"/>
      <c r="G135" s="194"/>
      <c r="K135" s="195"/>
      <c r="O135" s="195"/>
    </row>
    <row r="136" spans="3:15" x14ac:dyDescent="0.2">
      <c r="C136" s="195"/>
      <c r="G136" s="194"/>
      <c r="K136" s="195"/>
      <c r="O136" s="195"/>
    </row>
    <row r="137" spans="3:15" x14ac:dyDescent="0.2">
      <c r="C137" s="195"/>
      <c r="G137" s="194"/>
      <c r="K137" s="195"/>
      <c r="O137" s="195"/>
    </row>
    <row r="138" spans="3:15" x14ac:dyDescent="0.2">
      <c r="C138" s="195"/>
      <c r="G138" s="194"/>
      <c r="K138" s="195"/>
      <c r="O138" s="195"/>
    </row>
    <row r="139" spans="3:15" x14ac:dyDescent="0.2">
      <c r="C139" s="195"/>
      <c r="G139" s="194"/>
      <c r="K139" s="195"/>
      <c r="O139" s="195"/>
    </row>
    <row r="140" spans="3:15" x14ac:dyDescent="0.2">
      <c r="C140" s="195"/>
      <c r="G140" s="194"/>
      <c r="K140" s="195"/>
      <c r="O140" s="195"/>
    </row>
    <row r="141" spans="3:15" x14ac:dyDescent="0.2">
      <c r="C141" s="195"/>
      <c r="G141" s="194"/>
      <c r="K141" s="195"/>
      <c r="O141" s="195"/>
    </row>
    <row r="142" spans="3:15" x14ac:dyDescent="0.2">
      <c r="C142" s="195"/>
      <c r="G142" s="194"/>
      <c r="K142" s="195"/>
      <c r="O142" s="195"/>
    </row>
    <row r="143" spans="3:15" x14ac:dyDescent="0.2">
      <c r="C143" s="195"/>
      <c r="G143" s="194"/>
      <c r="K143" s="195"/>
      <c r="O143" s="195"/>
    </row>
    <row r="144" spans="3:15" x14ac:dyDescent="0.2">
      <c r="C144" s="195"/>
      <c r="G144" s="194"/>
      <c r="K144" s="195"/>
      <c r="O144" s="195"/>
    </row>
    <row r="145" spans="3:19" x14ac:dyDescent="0.2">
      <c r="C145" s="195"/>
      <c r="G145" s="194"/>
      <c r="K145" s="195"/>
      <c r="O145" s="195"/>
    </row>
    <row r="146" spans="3:19" x14ac:dyDescent="0.2">
      <c r="C146" s="195"/>
      <c r="G146" s="194"/>
      <c r="K146" s="195"/>
      <c r="O146" s="195"/>
      <c r="S146" s="195">
        <v>22.4</v>
      </c>
    </row>
    <row r="147" spans="3:19" x14ac:dyDescent="0.2">
      <c r="C147" s="195"/>
      <c r="G147" s="194"/>
      <c r="K147" s="195"/>
      <c r="O147" s="195"/>
    </row>
    <row r="148" spans="3:19" x14ac:dyDescent="0.2">
      <c r="C148" s="195"/>
      <c r="G148" s="194"/>
      <c r="K148" s="195"/>
      <c r="O148" s="195"/>
    </row>
    <row r="149" spans="3:19" x14ac:dyDescent="0.2">
      <c r="C149" s="195"/>
      <c r="G149" s="194"/>
      <c r="K149" s="195"/>
      <c r="O149" s="195"/>
    </row>
    <row r="150" spans="3:19" x14ac:dyDescent="0.2">
      <c r="C150" s="195"/>
      <c r="G150" s="194"/>
      <c r="K150" s="195"/>
      <c r="O150" s="195"/>
    </row>
    <row r="151" spans="3:19" x14ac:dyDescent="0.2">
      <c r="C151" s="195"/>
      <c r="G151" s="194"/>
      <c r="K151" s="195"/>
      <c r="O151" s="195"/>
    </row>
    <row r="152" spans="3:19" x14ac:dyDescent="0.2">
      <c r="C152" s="195"/>
      <c r="G152" s="194"/>
      <c r="K152" s="195"/>
      <c r="O152" s="195"/>
    </row>
    <row r="153" spans="3:19" x14ac:dyDescent="0.2">
      <c r="C153" s="195"/>
      <c r="G153" s="194"/>
      <c r="K153" s="195"/>
      <c r="O153" s="195">
        <v>1.1200000000000001</v>
      </c>
    </row>
  </sheetData>
  <mergeCells count="6">
    <mergeCell ref="R3:U3"/>
    <mergeCell ref="A3:A5"/>
    <mergeCell ref="F3:I3"/>
    <mergeCell ref="J3:M3"/>
    <mergeCell ref="N3:Q3"/>
    <mergeCell ref="B3:E3"/>
  </mergeCells>
  <pageMargins left="0.25" right="0.25" top="0.75" bottom="0.75" header="0.3" footer="0.3"/>
  <pageSetup paperSize="9" scale="65" fitToHeight="0" orientation="landscape" r:id="rId1"/>
  <ignoredErrors>
    <ignoredError sqref="E22:Q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31"/>
  <sheetViews>
    <sheetView showOutlineSymbols="0" showWhiteSpace="0" zoomScale="70" zoomScaleNormal="70" workbookViewId="0">
      <pane ySplit="5" topLeftCell="A9" activePane="bottomLeft" state="frozen"/>
      <selection activeCell="A180" sqref="A180"/>
      <selection pane="bottomLeft" activeCell="A29" sqref="A29:XFD33"/>
    </sheetView>
  </sheetViews>
  <sheetFormatPr defaultRowHeight="14.25" x14ac:dyDescent="0.2"/>
  <cols>
    <col min="1" max="1" width="52.875" style="8" customWidth="1"/>
    <col min="2" max="2" width="9.25" customWidth="1"/>
    <col min="3" max="3" width="9.125" customWidth="1"/>
    <col min="4" max="4" width="9.375" customWidth="1"/>
    <col min="5" max="5" width="9.375" style="5" customWidth="1"/>
    <col min="6" max="6" width="9.5" style="1" customWidth="1"/>
    <col min="7" max="7" width="10.125" style="1" customWidth="1"/>
    <col min="8" max="8" width="10.375" style="1" customWidth="1"/>
    <col min="9" max="9" width="9.625" style="5" customWidth="1"/>
    <col min="10" max="11" width="9.25" customWidth="1"/>
    <col min="12" max="12" width="9" customWidth="1"/>
    <col min="13" max="13" width="9.5" style="5" customWidth="1"/>
    <col min="14" max="14" width="9" customWidth="1"/>
    <col min="15" max="15" width="9.375" customWidth="1"/>
    <col min="16" max="16" width="9.25" customWidth="1"/>
    <col min="17" max="17" width="9" style="5" customWidth="1"/>
    <col min="18" max="18" width="9" style="75"/>
    <col min="19" max="25" width="9" style="18"/>
  </cols>
  <sheetData>
    <row r="1" spans="1:25" ht="27.75" customHeight="1" x14ac:dyDescent="0.45">
      <c r="A1" s="516" t="s">
        <v>260</v>
      </c>
      <c r="B1" s="597" t="s">
        <v>259</v>
      </c>
      <c r="F1" s="10" t="s">
        <v>178</v>
      </c>
    </row>
    <row r="2" spans="1:25" ht="6.75" customHeight="1" thickBot="1" x14ac:dyDescent="0.25"/>
    <row r="3" spans="1:25" ht="22.5" customHeight="1" thickBot="1" x14ac:dyDescent="0.25">
      <c r="A3" s="608" t="s">
        <v>223</v>
      </c>
      <c r="B3" s="611" t="s">
        <v>212</v>
      </c>
      <c r="C3" s="612"/>
      <c r="D3" s="612"/>
      <c r="E3" s="613"/>
      <c r="F3" s="614" t="s">
        <v>238</v>
      </c>
      <c r="G3" s="614"/>
      <c r="H3" s="614"/>
      <c r="I3" s="614"/>
      <c r="J3" s="611" t="s">
        <v>214</v>
      </c>
      <c r="K3" s="612"/>
      <c r="L3" s="612"/>
      <c r="M3" s="613"/>
      <c r="N3" s="611" t="s">
        <v>204</v>
      </c>
      <c r="O3" s="612"/>
      <c r="P3" s="612"/>
      <c r="Q3" s="613"/>
    </row>
    <row r="4" spans="1:25" ht="30" x14ac:dyDescent="0.2">
      <c r="A4" s="609"/>
      <c r="B4" s="368" t="str">
        <f>$B$1</f>
        <v>Декабрь 2018</v>
      </c>
      <c r="C4" s="394" t="str">
        <f t="shared" ref="C4:M4" si="0">$A$1</f>
        <v>Декабрь 2019</v>
      </c>
      <c r="D4" s="394" t="str">
        <f t="shared" si="0"/>
        <v>Декабрь 2019</v>
      </c>
      <c r="E4" s="370" t="str">
        <f t="shared" si="0"/>
        <v>Декабрь 2019</v>
      </c>
      <c r="F4" s="368" t="str">
        <f>$B$1</f>
        <v>Декабрь 2018</v>
      </c>
      <c r="G4" s="394" t="str">
        <f t="shared" si="0"/>
        <v>Декабрь 2019</v>
      </c>
      <c r="H4" s="394" t="str">
        <f t="shared" si="0"/>
        <v>Декабрь 2019</v>
      </c>
      <c r="I4" s="370" t="str">
        <f t="shared" si="0"/>
        <v>Декабрь 2019</v>
      </c>
      <c r="J4" s="368" t="str">
        <f>$B$1</f>
        <v>Декабрь 2018</v>
      </c>
      <c r="K4" s="394" t="str">
        <f t="shared" si="0"/>
        <v>Декабрь 2019</v>
      </c>
      <c r="L4" s="394" t="str">
        <f t="shared" si="0"/>
        <v>Декабрь 2019</v>
      </c>
      <c r="M4" s="370" t="str">
        <f t="shared" si="0"/>
        <v>Декабрь 2019</v>
      </c>
      <c r="N4" s="368" t="str">
        <f>$B$1</f>
        <v>Декабрь 2018</v>
      </c>
      <c r="O4" s="394" t="str">
        <f>$A$1</f>
        <v>Декабрь 2019</v>
      </c>
      <c r="P4" s="394" t="str">
        <f>$A$1</f>
        <v>Декабрь 2019</v>
      </c>
      <c r="Q4" s="370" t="str">
        <f>$A$1</f>
        <v>Декабрь 2019</v>
      </c>
    </row>
    <row r="5" spans="1:25" s="9" customFormat="1" ht="30.75" thickBot="1" x14ac:dyDescent="0.25">
      <c r="A5" s="610"/>
      <c r="B5" s="106" t="s">
        <v>248</v>
      </c>
      <c r="C5" s="107" t="s">
        <v>246</v>
      </c>
      <c r="D5" s="107" t="s">
        <v>247</v>
      </c>
      <c r="E5" s="393" t="s">
        <v>253</v>
      </c>
      <c r="F5" s="106" t="s">
        <v>248</v>
      </c>
      <c r="G5" s="107" t="s">
        <v>246</v>
      </c>
      <c r="H5" s="107" t="s">
        <v>247</v>
      </c>
      <c r="I5" s="393" t="s">
        <v>253</v>
      </c>
      <c r="J5" s="106" t="s">
        <v>248</v>
      </c>
      <c r="K5" s="107" t="s">
        <v>246</v>
      </c>
      <c r="L5" s="107" t="s">
        <v>247</v>
      </c>
      <c r="M5" s="393" t="s">
        <v>253</v>
      </c>
      <c r="N5" s="106" t="s">
        <v>248</v>
      </c>
      <c r="O5" s="107" t="s">
        <v>246</v>
      </c>
      <c r="P5" s="107" t="s">
        <v>247</v>
      </c>
      <c r="Q5" s="393" t="s">
        <v>253</v>
      </c>
      <c r="R5" s="84"/>
      <c r="S5" s="26"/>
      <c r="T5" s="26"/>
      <c r="U5" s="26"/>
      <c r="V5" s="26"/>
      <c r="W5" s="26"/>
      <c r="X5" s="26"/>
      <c r="Y5" s="26"/>
    </row>
    <row r="6" spans="1:25" s="21" customFormat="1" ht="21.75" customHeight="1" x14ac:dyDescent="0.2">
      <c r="A6" s="46" t="s">
        <v>221</v>
      </c>
      <c r="B6" s="561"/>
      <c r="C6" s="562"/>
      <c r="D6" s="563"/>
      <c r="E6" s="295" t="e">
        <f t="shared" ref="E6:E26" si="1">D6/C6-1</f>
        <v>#DIV/0!</v>
      </c>
      <c r="F6" s="416"/>
      <c r="G6" s="259"/>
      <c r="H6" s="179">
        <v>340</v>
      </c>
      <c r="I6" s="295" t="e">
        <f t="shared" ref="I6:I28" si="2">H6/G6-1</f>
        <v>#DIV/0!</v>
      </c>
      <c r="J6" s="260"/>
      <c r="K6" s="259"/>
      <c r="L6" s="179">
        <v>1.6</v>
      </c>
      <c r="M6" s="307" t="e">
        <f t="shared" ref="M6:M28" si="3">L6/K6-1</f>
        <v>#DIV/0!</v>
      </c>
      <c r="N6" s="260"/>
      <c r="O6" s="259"/>
      <c r="P6" s="179">
        <v>180</v>
      </c>
      <c r="Q6" s="295" t="e">
        <f t="shared" ref="Q6:Q28" si="4">P6/O6-1</f>
        <v>#DIV/0!</v>
      </c>
      <c r="R6" s="85"/>
      <c r="S6" s="44"/>
      <c r="T6" s="44"/>
      <c r="U6" s="44"/>
      <c r="V6" s="44"/>
      <c r="W6" s="44"/>
      <c r="X6" s="44"/>
      <c r="Y6" s="44"/>
    </row>
    <row r="7" spans="1:25" s="2" customFormat="1" ht="21.75" customHeight="1" thickBot="1" x14ac:dyDescent="0.25">
      <c r="A7" s="25" t="s">
        <v>148</v>
      </c>
      <c r="B7" s="218"/>
      <c r="C7" s="127"/>
      <c r="D7" s="564"/>
      <c r="E7" s="296"/>
      <c r="F7" s="139"/>
      <c r="G7" s="417"/>
      <c r="H7" s="418">
        <v>660</v>
      </c>
      <c r="I7" s="296" t="e">
        <f t="shared" si="2"/>
        <v>#DIV/0!</v>
      </c>
      <c r="J7" s="219"/>
      <c r="K7" s="128"/>
      <c r="L7" s="180">
        <v>4.4000000000000004</v>
      </c>
      <c r="M7" s="308" t="e">
        <f>L7/K7-1</f>
        <v>#DIV/0!</v>
      </c>
      <c r="N7" s="219"/>
      <c r="O7" s="128"/>
      <c r="P7" s="180">
        <v>409</v>
      </c>
      <c r="Q7" s="296" t="e">
        <f t="shared" si="4"/>
        <v>#DIV/0!</v>
      </c>
      <c r="R7" s="75"/>
      <c r="S7" s="18"/>
      <c r="T7" s="18"/>
      <c r="U7" s="18"/>
      <c r="V7" s="18"/>
      <c r="W7" s="18"/>
      <c r="X7" s="18"/>
      <c r="Y7" s="18"/>
    </row>
    <row r="8" spans="1:25" s="2" customFormat="1" ht="21.75" customHeight="1" x14ac:dyDescent="0.2">
      <c r="A8" s="6" t="s">
        <v>151</v>
      </c>
      <c r="B8" s="200"/>
      <c r="C8" s="112"/>
      <c r="D8" s="112">
        <v>25.572999999999997</v>
      </c>
      <c r="E8" s="507" t="e">
        <f t="shared" si="1"/>
        <v>#DIV/0!</v>
      </c>
      <c r="F8" s="258"/>
      <c r="G8" s="113"/>
      <c r="H8" s="113">
        <v>866.23199999999997</v>
      </c>
      <c r="I8" s="277" t="e">
        <f t="shared" si="2"/>
        <v>#DIV/0!</v>
      </c>
      <c r="J8" s="201"/>
      <c r="K8" s="113"/>
      <c r="L8" s="113">
        <v>10.49</v>
      </c>
      <c r="M8" s="309" t="e">
        <f t="shared" si="3"/>
        <v>#DIV/0!</v>
      </c>
      <c r="N8" s="201"/>
      <c r="O8" s="113"/>
      <c r="P8" s="181"/>
      <c r="Q8" s="287"/>
      <c r="R8" s="75"/>
      <c r="S8" s="18"/>
      <c r="T8" s="18"/>
      <c r="U8" s="18"/>
      <c r="V8" s="18"/>
      <c r="W8" s="18"/>
      <c r="X8" s="18"/>
      <c r="Y8" s="18"/>
    </row>
    <row r="9" spans="1:25" s="2" customFormat="1" ht="21.75" customHeight="1" x14ac:dyDescent="0.2">
      <c r="A9" s="17" t="s">
        <v>152</v>
      </c>
      <c r="B9" s="203"/>
      <c r="C9" s="117"/>
      <c r="D9" s="117">
        <v>10.773</v>
      </c>
      <c r="E9" s="508" t="e">
        <f t="shared" si="1"/>
        <v>#DIV/0!</v>
      </c>
      <c r="F9" s="144"/>
      <c r="G9" s="119"/>
      <c r="H9" s="119">
        <v>621</v>
      </c>
      <c r="I9" s="276" t="e">
        <f t="shared" si="2"/>
        <v>#DIV/0!</v>
      </c>
      <c r="J9" s="204"/>
      <c r="K9" s="119"/>
      <c r="L9" s="119">
        <v>7</v>
      </c>
      <c r="M9" s="310" t="e">
        <f t="shared" si="3"/>
        <v>#DIV/0!</v>
      </c>
      <c r="N9" s="204"/>
      <c r="O9" s="119"/>
      <c r="P9" s="182"/>
      <c r="Q9" s="286"/>
      <c r="R9" s="75"/>
      <c r="S9" s="18"/>
      <c r="T9" s="18"/>
      <c r="U9" s="18"/>
      <c r="V9" s="18"/>
      <c r="W9" s="18"/>
      <c r="X9" s="18"/>
      <c r="Y9" s="18"/>
    </row>
    <row r="10" spans="1:25" s="2" customFormat="1" ht="21.75" customHeight="1" x14ac:dyDescent="0.2">
      <c r="A10" s="7" t="s">
        <v>241</v>
      </c>
      <c r="B10" s="565"/>
      <c r="C10" s="566"/>
      <c r="D10" s="566">
        <v>26.280999999999999</v>
      </c>
      <c r="E10" s="509" t="e">
        <f t="shared" si="1"/>
        <v>#DIV/0!</v>
      </c>
      <c r="F10" s="419"/>
      <c r="G10" s="183"/>
      <c r="H10" s="183">
        <v>1103.1600000000001</v>
      </c>
      <c r="I10" s="275" t="e">
        <f t="shared" si="2"/>
        <v>#DIV/0!</v>
      </c>
      <c r="J10" s="261"/>
      <c r="K10" s="183"/>
      <c r="L10" s="183">
        <v>4</v>
      </c>
      <c r="M10" s="311" t="e">
        <f t="shared" si="3"/>
        <v>#DIV/0!</v>
      </c>
      <c r="N10" s="261"/>
      <c r="O10" s="183"/>
      <c r="P10" s="184"/>
      <c r="Q10" s="285"/>
      <c r="R10" s="75"/>
      <c r="S10" s="18"/>
      <c r="T10" s="18"/>
      <c r="U10" s="18"/>
      <c r="V10" s="18"/>
      <c r="W10" s="18"/>
      <c r="X10" s="18"/>
      <c r="Y10" s="18"/>
    </row>
    <row r="11" spans="1:25" s="18" customFormat="1" ht="21.75" customHeight="1" x14ac:dyDescent="0.2">
      <c r="A11" s="17" t="s">
        <v>144</v>
      </c>
      <c r="B11" s="203"/>
      <c r="C11" s="117"/>
      <c r="D11" s="117">
        <v>7.5090000000000003</v>
      </c>
      <c r="E11" s="508" t="e">
        <f t="shared" si="1"/>
        <v>#DIV/0!</v>
      </c>
      <c r="F11" s="144"/>
      <c r="G11" s="119"/>
      <c r="H11" s="119">
        <v>291.27999999999997</v>
      </c>
      <c r="I11" s="276" t="e">
        <f t="shared" si="2"/>
        <v>#DIV/0!</v>
      </c>
      <c r="J11" s="204"/>
      <c r="K11" s="119"/>
      <c r="L11" s="119">
        <v>4.42</v>
      </c>
      <c r="M11" s="310" t="e">
        <f t="shared" si="3"/>
        <v>#DIV/0!</v>
      </c>
      <c r="N11" s="204"/>
      <c r="O11" s="119"/>
      <c r="P11" s="182"/>
      <c r="Q11" s="286"/>
      <c r="R11" s="75"/>
    </row>
    <row r="12" spans="1:25" s="2" customFormat="1" ht="21.75" customHeight="1" x14ac:dyDescent="0.2">
      <c r="A12" s="7" t="s">
        <v>243</v>
      </c>
      <c r="B12" s="565"/>
      <c r="C12" s="566"/>
      <c r="D12" s="566">
        <v>15.401</v>
      </c>
      <c r="E12" s="509" t="e">
        <f t="shared" si="1"/>
        <v>#DIV/0!</v>
      </c>
      <c r="F12" s="419"/>
      <c r="G12" s="183"/>
      <c r="H12" s="183">
        <v>369.2</v>
      </c>
      <c r="I12" s="275" t="e">
        <f t="shared" si="2"/>
        <v>#DIV/0!</v>
      </c>
      <c r="J12" s="261"/>
      <c r="K12" s="183"/>
      <c r="L12" s="183">
        <v>13.18</v>
      </c>
      <c r="M12" s="311" t="e">
        <f t="shared" si="3"/>
        <v>#DIV/0!</v>
      </c>
      <c r="N12" s="261"/>
      <c r="O12" s="183"/>
      <c r="P12" s="184"/>
      <c r="Q12" s="285"/>
      <c r="R12" s="75"/>
      <c r="S12" s="18"/>
      <c r="T12" s="18"/>
      <c r="U12" s="18"/>
      <c r="V12" s="18"/>
      <c r="W12" s="18"/>
      <c r="X12" s="18"/>
      <c r="Y12" s="18"/>
    </row>
    <row r="13" spans="1:25" s="2" customFormat="1" ht="21.75" customHeight="1" x14ac:dyDescent="0.2">
      <c r="A13" s="17" t="s">
        <v>145</v>
      </c>
      <c r="B13" s="203"/>
      <c r="C13" s="117"/>
      <c r="D13" s="117"/>
      <c r="E13" s="508"/>
      <c r="F13" s="144"/>
      <c r="G13" s="119"/>
      <c r="H13" s="119">
        <v>634.57000000000005</v>
      </c>
      <c r="I13" s="276" t="e">
        <f>H13/G13-1</f>
        <v>#DIV/0!</v>
      </c>
      <c r="J13" s="204"/>
      <c r="K13" s="119"/>
      <c r="L13" s="119">
        <v>6</v>
      </c>
      <c r="M13" s="310" t="e">
        <f t="shared" si="3"/>
        <v>#DIV/0!</v>
      </c>
      <c r="N13" s="204"/>
      <c r="O13" s="119"/>
      <c r="P13" s="182">
        <v>2556</v>
      </c>
      <c r="Q13" s="286" t="e">
        <f t="shared" si="4"/>
        <v>#DIV/0!</v>
      </c>
      <c r="R13" s="75"/>
      <c r="S13" s="18"/>
      <c r="T13" s="18"/>
      <c r="U13" s="18"/>
      <c r="V13" s="18"/>
      <c r="W13" s="18"/>
      <c r="X13" s="18"/>
      <c r="Y13" s="18"/>
    </row>
    <row r="14" spans="1:25" s="2" customFormat="1" ht="21.75" customHeight="1" x14ac:dyDescent="0.2">
      <c r="A14" s="7" t="s">
        <v>146</v>
      </c>
      <c r="B14" s="206"/>
      <c r="C14" s="566"/>
      <c r="D14" s="122">
        <v>5.96</v>
      </c>
      <c r="E14" s="509" t="e">
        <f t="shared" si="1"/>
        <v>#DIV/0!</v>
      </c>
      <c r="F14" s="143"/>
      <c r="G14" s="123"/>
      <c r="H14" s="123">
        <v>182.57999999999998</v>
      </c>
      <c r="I14" s="275" t="e">
        <f t="shared" si="2"/>
        <v>#DIV/0!</v>
      </c>
      <c r="J14" s="207"/>
      <c r="K14" s="123"/>
      <c r="L14" s="123">
        <v>1.77</v>
      </c>
      <c r="M14" s="311" t="e">
        <f t="shared" si="3"/>
        <v>#DIV/0!</v>
      </c>
      <c r="N14" s="207"/>
      <c r="O14" s="123"/>
      <c r="P14" s="185"/>
      <c r="Q14" s="285"/>
      <c r="R14" s="75"/>
      <c r="S14" s="18"/>
      <c r="T14" s="18"/>
      <c r="U14" s="18"/>
      <c r="V14" s="18"/>
      <c r="W14" s="18"/>
      <c r="X14" s="18"/>
      <c r="Y14" s="18"/>
    </row>
    <row r="15" spans="1:25" ht="21.75" customHeight="1" thickBot="1" x14ac:dyDescent="0.25">
      <c r="A15" s="23" t="s">
        <v>143</v>
      </c>
      <c r="B15" s="209"/>
      <c r="C15" s="127"/>
      <c r="D15" s="127">
        <v>5.2910000000000004</v>
      </c>
      <c r="E15" s="510" t="e">
        <f t="shared" si="1"/>
        <v>#DIV/0!</v>
      </c>
      <c r="F15" s="420"/>
      <c r="G15" s="128"/>
      <c r="H15" s="128">
        <v>260</v>
      </c>
      <c r="I15" s="297" t="e">
        <f t="shared" si="2"/>
        <v>#DIV/0!</v>
      </c>
      <c r="J15" s="210"/>
      <c r="K15" s="128"/>
      <c r="L15" s="128"/>
      <c r="M15" s="312" t="e">
        <f t="shared" si="3"/>
        <v>#DIV/0!</v>
      </c>
      <c r="N15" s="210"/>
      <c r="O15" s="128"/>
      <c r="P15" s="180"/>
      <c r="Q15" s="512"/>
    </row>
    <row r="16" spans="1:25" s="2" customFormat="1" ht="21.75" customHeight="1" thickBot="1" x14ac:dyDescent="0.25">
      <c r="A16" s="290" t="s">
        <v>240</v>
      </c>
      <c r="B16" s="567"/>
      <c r="C16" s="568"/>
      <c r="D16" s="568">
        <v>54.8</v>
      </c>
      <c r="E16" s="511" t="e">
        <f t="shared" si="1"/>
        <v>#DIV/0!</v>
      </c>
      <c r="F16" s="421"/>
      <c r="G16" s="398"/>
      <c r="H16" s="398">
        <v>-3754</v>
      </c>
      <c r="I16" s="298" t="e">
        <f t="shared" si="2"/>
        <v>#DIV/0!</v>
      </c>
      <c r="J16" s="397"/>
      <c r="K16" s="398"/>
      <c r="L16" s="398">
        <v>26.509999999999998</v>
      </c>
      <c r="M16" s="313" t="e">
        <f t="shared" si="3"/>
        <v>#DIV/0!</v>
      </c>
      <c r="N16" s="262"/>
      <c r="O16" s="186"/>
      <c r="P16" s="187">
        <v>644</v>
      </c>
      <c r="Q16" s="513" t="e">
        <f t="shared" si="4"/>
        <v>#DIV/0!</v>
      </c>
      <c r="R16" s="75"/>
      <c r="S16" s="18"/>
      <c r="T16" s="18"/>
      <c r="U16" s="18"/>
      <c r="V16" s="18"/>
      <c r="W16" s="18"/>
      <c r="X16" s="18"/>
      <c r="Y16" s="18"/>
    </row>
    <row r="17" spans="1:85" s="2" customFormat="1" ht="21.75" customHeight="1" x14ac:dyDescent="0.2">
      <c r="A17" s="291" t="s">
        <v>242</v>
      </c>
      <c r="B17" s="569"/>
      <c r="C17" s="570"/>
      <c r="D17" s="570">
        <v>42.886999999999993</v>
      </c>
      <c r="E17" s="299" t="e">
        <f t="shared" si="1"/>
        <v>#DIV/0!</v>
      </c>
      <c r="F17" s="399"/>
      <c r="G17" s="400"/>
      <c r="H17" s="400">
        <v>1472</v>
      </c>
      <c r="I17" s="299" t="e">
        <f t="shared" si="2"/>
        <v>#DIV/0!</v>
      </c>
      <c r="J17" s="399"/>
      <c r="K17" s="400"/>
      <c r="L17" s="400">
        <v>9.1660000000000004</v>
      </c>
      <c r="M17" s="314" t="e">
        <f t="shared" si="3"/>
        <v>#DIV/0!</v>
      </c>
      <c r="N17" s="263"/>
      <c r="O17" s="188"/>
      <c r="P17" s="189">
        <v>526</v>
      </c>
      <c r="Q17" s="514" t="e">
        <f t="shared" si="4"/>
        <v>#DIV/0!</v>
      </c>
      <c r="R17" s="75"/>
      <c r="S17" s="18"/>
      <c r="T17" s="18"/>
      <c r="U17" s="18"/>
      <c r="V17" s="18"/>
      <c r="W17" s="18"/>
      <c r="X17" s="18"/>
      <c r="Y17" s="18"/>
    </row>
    <row r="18" spans="1:85" s="18" customFormat="1" ht="21.75" customHeight="1" x14ac:dyDescent="0.2">
      <c r="A18" s="292" t="s">
        <v>220</v>
      </c>
      <c r="B18" s="203"/>
      <c r="C18" s="117"/>
      <c r="D18" s="117">
        <v>12.317</v>
      </c>
      <c r="E18" s="300" t="e">
        <f t="shared" si="1"/>
        <v>#DIV/0!</v>
      </c>
      <c r="F18" s="204"/>
      <c r="G18" s="119"/>
      <c r="H18" s="119">
        <v>215</v>
      </c>
      <c r="I18" s="300" t="e">
        <f t="shared" si="2"/>
        <v>#DIV/0!</v>
      </c>
      <c r="J18" s="204"/>
      <c r="K18" s="119"/>
      <c r="L18" s="119">
        <v>3</v>
      </c>
      <c r="M18" s="315" t="e">
        <f t="shared" si="3"/>
        <v>#DIV/0!</v>
      </c>
      <c r="N18" s="355"/>
      <c r="O18" s="356"/>
      <c r="P18" s="357"/>
      <c r="Q18" s="272"/>
      <c r="R18" s="75"/>
    </row>
    <row r="19" spans="1:85" s="18" customFormat="1" ht="21.75" customHeight="1" thickBot="1" x14ac:dyDescent="0.25">
      <c r="A19" s="92" t="s">
        <v>150</v>
      </c>
      <c r="B19" s="571"/>
      <c r="C19" s="572"/>
      <c r="D19" s="572">
        <v>4.0759999999999996</v>
      </c>
      <c r="E19" s="301" t="e">
        <f t="shared" si="1"/>
        <v>#DIV/0!</v>
      </c>
      <c r="F19" s="401"/>
      <c r="G19" s="402"/>
      <c r="H19" s="402">
        <v>38</v>
      </c>
      <c r="I19" s="301" t="e">
        <f t="shared" si="2"/>
        <v>#DIV/0!</v>
      </c>
      <c r="J19" s="401"/>
      <c r="K19" s="402"/>
      <c r="L19" s="402"/>
      <c r="M19" s="316"/>
      <c r="N19" s="401"/>
      <c r="O19" s="402"/>
      <c r="P19" s="437"/>
      <c r="Q19" s="328"/>
      <c r="R19" s="75"/>
    </row>
    <row r="20" spans="1:85" s="2" customFormat="1" ht="21.75" customHeight="1" x14ac:dyDescent="0.2">
      <c r="A20" s="20" t="s">
        <v>149</v>
      </c>
      <c r="B20" s="212"/>
      <c r="C20" s="130"/>
      <c r="D20" s="130">
        <v>52.212000000000003</v>
      </c>
      <c r="E20" s="302" t="e">
        <f t="shared" si="1"/>
        <v>#DIV/0!</v>
      </c>
      <c r="F20" s="213"/>
      <c r="G20" s="131"/>
      <c r="H20" s="131">
        <v>1896</v>
      </c>
      <c r="I20" s="302" t="e">
        <f t="shared" si="2"/>
        <v>#DIV/0!</v>
      </c>
      <c r="J20" s="213"/>
      <c r="K20" s="131"/>
      <c r="L20" s="131">
        <v>23</v>
      </c>
      <c r="M20" s="317" t="e">
        <f t="shared" si="3"/>
        <v>#DIV/0!</v>
      </c>
      <c r="N20" s="213"/>
      <c r="O20" s="131"/>
      <c r="P20" s="190">
        <v>473</v>
      </c>
      <c r="Q20" s="332" t="e">
        <f t="shared" si="4"/>
        <v>#DIV/0!</v>
      </c>
      <c r="R20" s="75"/>
      <c r="S20" s="18"/>
      <c r="T20" s="18"/>
      <c r="U20" s="18"/>
      <c r="V20" s="18"/>
      <c r="W20" s="18"/>
      <c r="X20" s="18"/>
      <c r="Y20" s="18"/>
    </row>
    <row r="21" spans="1:85" s="2" customFormat="1" ht="21.75" customHeight="1" x14ac:dyDescent="0.2">
      <c r="A21" s="294" t="s">
        <v>157</v>
      </c>
      <c r="B21" s="573"/>
      <c r="C21" s="574"/>
      <c r="D21" s="574">
        <v>36.161000000000001</v>
      </c>
      <c r="E21" s="303" t="e">
        <f t="shared" si="1"/>
        <v>#DIV/0!</v>
      </c>
      <c r="F21" s="403"/>
      <c r="G21" s="404"/>
      <c r="H21" s="404">
        <v>2695</v>
      </c>
      <c r="I21" s="303" t="e">
        <f t="shared" si="2"/>
        <v>#DIV/0!</v>
      </c>
      <c r="J21" s="403"/>
      <c r="K21" s="404"/>
      <c r="L21" s="404">
        <v>18</v>
      </c>
      <c r="M21" s="318" t="e">
        <f t="shared" si="3"/>
        <v>#DIV/0!</v>
      </c>
      <c r="N21" s="403"/>
      <c r="O21" s="404"/>
      <c r="P21" s="404"/>
      <c r="Q21" s="318"/>
      <c r="R21" s="75"/>
      <c r="S21" s="18"/>
      <c r="T21" s="18"/>
      <c r="U21" s="18"/>
      <c r="V21" s="18"/>
      <c r="W21" s="18"/>
      <c r="X21" s="18"/>
      <c r="Y21" s="18"/>
    </row>
    <row r="22" spans="1:85" s="18" customFormat="1" ht="21.75" customHeight="1" x14ac:dyDescent="0.2">
      <c r="A22" s="292" t="s">
        <v>227</v>
      </c>
      <c r="B22" s="203"/>
      <c r="C22" s="117"/>
      <c r="D22" s="117">
        <v>40.378</v>
      </c>
      <c r="E22" s="300" t="e">
        <f t="shared" si="1"/>
        <v>#DIV/0!</v>
      </c>
      <c r="F22" s="204"/>
      <c r="G22" s="119"/>
      <c r="H22" s="119"/>
      <c r="I22" s="300" t="e">
        <f t="shared" si="2"/>
        <v>#DIV/0!</v>
      </c>
      <c r="J22" s="204"/>
      <c r="K22" s="119"/>
      <c r="L22" s="119"/>
      <c r="M22" s="315" t="e">
        <f t="shared" si="3"/>
        <v>#DIV/0!</v>
      </c>
      <c r="N22" s="355"/>
      <c r="O22" s="356"/>
      <c r="P22" s="357"/>
      <c r="Q22" s="272"/>
      <c r="R22" s="75"/>
    </row>
    <row r="23" spans="1:85" s="18" customFormat="1" ht="21.75" customHeight="1" thickBot="1" x14ac:dyDescent="0.25">
      <c r="A23" s="293" t="s">
        <v>147</v>
      </c>
      <c r="B23" s="575"/>
      <c r="C23" s="576"/>
      <c r="D23" s="576">
        <v>38.314</v>
      </c>
      <c r="E23" s="304" t="e">
        <f t="shared" si="1"/>
        <v>#DIV/0!</v>
      </c>
      <c r="F23" s="405"/>
      <c r="G23" s="406"/>
      <c r="H23" s="406">
        <v>2232</v>
      </c>
      <c r="I23" s="304" t="e">
        <f t="shared" si="2"/>
        <v>#DIV/0!</v>
      </c>
      <c r="J23" s="405"/>
      <c r="K23" s="406"/>
      <c r="L23" s="406">
        <v>11</v>
      </c>
      <c r="M23" s="319" t="e">
        <f t="shared" si="3"/>
        <v>#DIV/0!</v>
      </c>
      <c r="N23" s="405"/>
      <c r="O23" s="406"/>
      <c r="P23" s="406"/>
      <c r="Q23" s="319"/>
      <c r="R23" s="75"/>
    </row>
    <row r="24" spans="1:85" s="2" customFormat="1" ht="21.75" customHeight="1" x14ac:dyDescent="0.2">
      <c r="A24" s="20" t="s">
        <v>153</v>
      </c>
      <c r="B24" s="212"/>
      <c r="C24" s="130"/>
      <c r="D24" s="130"/>
      <c r="E24" s="302"/>
      <c r="F24" s="213"/>
      <c r="G24" s="131"/>
      <c r="H24" s="131">
        <v>1209</v>
      </c>
      <c r="I24" s="302" t="e">
        <f t="shared" si="2"/>
        <v>#DIV/0!</v>
      </c>
      <c r="J24" s="213"/>
      <c r="K24" s="131"/>
      <c r="L24" s="131">
        <v>8</v>
      </c>
      <c r="M24" s="317" t="e">
        <f t="shared" si="3"/>
        <v>#DIV/0!</v>
      </c>
      <c r="N24" s="213"/>
      <c r="O24" s="131"/>
      <c r="P24" s="190"/>
      <c r="Q24" s="332"/>
      <c r="R24" s="75"/>
      <c r="S24" s="18"/>
      <c r="T24" s="18"/>
      <c r="U24" s="18"/>
      <c r="V24" s="18"/>
      <c r="W24" s="18"/>
      <c r="X24" s="18"/>
      <c r="Y24" s="18"/>
    </row>
    <row r="25" spans="1:85" s="2" customFormat="1" ht="21.75" customHeight="1" x14ac:dyDescent="0.2">
      <c r="A25" s="7" t="s">
        <v>154</v>
      </c>
      <c r="B25" s="206"/>
      <c r="C25" s="122"/>
      <c r="D25" s="122"/>
      <c r="E25" s="275"/>
      <c r="F25" s="224"/>
      <c r="G25" s="123"/>
      <c r="H25" s="123">
        <v>787</v>
      </c>
      <c r="I25" s="275" t="e">
        <f t="shared" si="2"/>
        <v>#DIV/0!</v>
      </c>
      <c r="J25" s="207"/>
      <c r="K25" s="123"/>
      <c r="L25" s="123">
        <v>11</v>
      </c>
      <c r="M25" s="311" t="e">
        <f t="shared" si="3"/>
        <v>#DIV/0!</v>
      </c>
      <c r="N25" s="207"/>
      <c r="O25" s="123"/>
      <c r="P25" s="185"/>
      <c r="Q25" s="285"/>
      <c r="R25" s="75"/>
      <c r="S25" s="18"/>
      <c r="T25" s="18"/>
      <c r="U25" s="18"/>
      <c r="V25" s="18"/>
      <c r="W25" s="18"/>
      <c r="X25" s="18"/>
      <c r="Y25" s="18"/>
    </row>
    <row r="26" spans="1:85" s="2" customFormat="1" ht="21.75" customHeight="1" x14ac:dyDescent="0.2">
      <c r="A26" s="17" t="s">
        <v>155</v>
      </c>
      <c r="B26" s="203"/>
      <c r="C26" s="117"/>
      <c r="D26" s="117">
        <v>8.1170000000000009</v>
      </c>
      <c r="E26" s="276" t="e">
        <f t="shared" si="1"/>
        <v>#DIV/0!</v>
      </c>
      <c r="F26" s="204"/>
      <c r="G26" s="119"/>
      <c r="H26" s="119">
        <v>164</v>
      </c>
      <c r="I26" s="276" t="e">
        <f t="shared" si="2"/>
        <v>#DIV/0!</v>
      </c>
      <c r="J26" s="204"/>
      <c r="K26" s="119"/>
      <c r="L26" s="119">
        <v>4</v>
      </c>
      <c r="M26" s="310" t="e">
        <f t="shared" si="3"/>
        <v>#DIV/0!</v>
      </c>
      <c r="N26" s="204"/>
      <c r="O26" s="119"/>
      <c r="P26" s="182"/>
      <c r="Q26" s="286"/>
      <c r="R26" s="75"/>
      <c r="S26" s="18"/>
      <c r="T26" s="18"/>
      <c r="U26" s="18"/>
      <c r="V26" s="18"/>
      <c r="W26" s="18"/>
      <c r="X26" s="18"/>
      <c r="Y26" s="18"/>
    </row>
    <row r="27" spans="1:85" s="2" customFormat="1" ht="21.75" customHeight="1" thickBot="1" x14ac:dyDescent="0.25">
      <c r="A27" s="7" t="s">
        <v>156</v>
      </c>
      <c r="B27" s="206"/>
      <c r="C27" s="171"/>
      <c r="D27" s="167"/>
      <c r="E27" s="305"/>
      <c r="F27" s="207"/>
      <c r="G27" s="172"/>
      <c r="H27" s="114">
        <v>342</v>
      </c>
      <c r="I27" s="305" t="e">
        <f t="shared" si="2"/>
        <v>#DIV/0!</v>
      </c>
      <c r="J27" s="207"/>
      <c r="K27" s="172"/>
      <c r="L27" s="114">
        <v>1</v>
      </c>
      <c r="M27" s="320"/>
      <c r="N27" s="207"/>
      <c r="O27" s="172"/>
      <c r="P27" s="191">
        <v>657</v>
      </c>
      <c r="Q27" s="515" t="e">
        <f t="shared" si="4"/>
        <v>#DIV/0!</v>
      </c>
      <c r="R27" s="75"/>
      <c r="S27" s="18"/>
      <c r="T27" s="18"/>
      <c r="U27" s="18"/>
      <c r="V27" s="18"/>
      <c r="W27" s="18"/>
      <c r="X27" s="18"/>
      <c r="Y27" s="18"/>
    </row>
    <row r="28" spans="1:85" ht="26.25" customHeight="1" thickBot="1" x14ac:dyDescent="0.25">
      <c r="A28" s="40"/>
      <c r="B28" s="577">
        <f t="shared" ref="B28:H28" si="5">SUM(B6:B27)</f>
        <v>0</v>
      </c>
      <c r="C28" s="578">
        <f t="shared" si="5"/>
        <v>0</v>
      </c>
      <c r="D28" s="578">
        <f t="shared" si="5"/>
        <v>386.05</v>
      </c>
      <c r="E28" s="596" t="e">
        <f t="shared" ref="E28" si="6">D28/C28-1</f>
        <v>#DIV/0!</v>
      </c>
      <c r="F28" s="192">
        <f t="shared" si="5"/>
        <v>0</v>
      </c>
      <c r="G28" s="193">
        <f t="shared" si="5"/>
        <v>0</v>
      </c>
      <c r="H28" s="193">
        <f t="shared" si="5"/>
        <v>12624.021999999999</v>
      </c>
      <c r="I28" s="306" t="e">
        <f t="shared" si="2"/>
        <v>#DIV/0!</v>
      </c>
      <c r="J28" s="192">
        <f>SUM(J6:J27)</f>
        <v>0</v>
      </c>
      <c r="K28" s="193">
        <f>SUM(K6:K27)</f>
        <v>0</v>
      </c>
      <c r="L28" s="193">
        <f>SUM(L6:L27)</f>
        <v>167.536</v>
      </c>
      <c r="M28" s="596" t="e">
        <f t="shared" si="3"/>
        <v>#DIV/0!</v>
      </c>
      <c r="N28" s="192">
        <f>SUM(N6:N27)</f>
        <v>0</v>
      </c>
      <c r="O28" s="193">
        <f>SUM(O6:O27)</f>
        <v>0</v>
      </c>
      <c r="P28" s="193">
        <f>SUM(P6:P27)</f>
        <v>5445</v>
      </c>
      <c r="Q28" s="596" t="e">
        <f t="shared" si="4"/>
        <v>#DIV/0!</v>
      </c>
    </row>
    <row r="29" spans="1:85" x14ac:dyDescent="0.2">
      <c r="B29" s="5"/>
      <c r="C29" s="72"/>
      <c r="D29" s="5"/>
      <c r="E29"/>
      <c r="F29" s="5"/>
      <c r="G29" s="72"/>
      <c r="H29" s="5"/>
      <c r="I29"/>
      <c r="J29" s="5"/>
      <c r="K29" s="72"/>
      <c r="L29" s="5"/>
      <c r="M29"/>
      <c r="N29" s="5"/>
      <c r="O29" s="72"/>
      <c r="P29" s="5"/>
      <c r="Q29"/>
      <c r="R29" s="86"/>
      <c r="S29" s="5"/>
      <c r="T29" s="5"/>
      <c r="U29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85" x14ac:dyDescent="0.2">
      <c r="A30" s="73"/>
      <c r="C30" s="195"/>
      <c r="G30" s="194"/>
      <c r="K30" s="195"/>
      <c r="O30" s="195"/>
      <c r="R30" s="87"/>
      <c r="S30"/>
      <c r="T30"/>
      <c r="U30" s="5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</row>
    <row r="31" spans="1:85" x14ac:dyDescent="0.2">
      <c r="C31" s="195"/>
      <c r="G31" s="194"/>
      <c r="K31" s="195"/>
      <c r="O31" s="195"/>
    </row>
    <row r="32" spans="1:85" x14ac:dyDescent="0.2">
      <c r="C32" s="195"/>
      <c r="G32" s="194"/>
      <c r="K32" s="195"/>
      <c r="O32" s="195"/>
    </row>
    <row r="33" spans="3:19" x14ac:dyDescent="0.2">
      <c r="C33" s="195"/>
      <c r="G33" s="194"/>
      <c r="K33" s="195"/>
      <c r="O33" s="195"/>
    </row>
    <row r="34" spans="3:19" x14ac:dyDescent="0.2">
      <c r="C34" s="195"/>
      <c r="G34" s="194"/>
      <c r="K34" s="195"/>
      <c r="O34" s="195"/>
    </row>
    <row r="35" spans="3:19" x14ac:dyDescent="0.2">
      <c r="C35" s="195"/>
      <c r="G35" s="194"/>
      <c r="K35" s="195"/>
      <c r="O35" s="195"/>
    </row>
    <row r="36" spans="3:19" x14ac:dyDescent="0.2">
      <c r="C36" s="195"/>
      <c r="G36" s="194"/>
      <c r="K36" s="195"/>
      <c r="O36" s="195"/>
    </row>
    <row r="37" spans="3:19" x14ac:dyDescent="0.2">
      <c r="C37" s="195"/>
      <c r="G37" s="194"/>
      <c r="K37" s="195"/>
      <c r="O37" s="195"/>
    </row>
    <row r="38" spans="3:19" x14ac:dyDescent="0.2">
      <c r="C38" s="195"/>
      <c r="G38" s="194"/>
      <c r="K38" s="195"/>
      <c r="O38" s="195"/>
    </row>
    <row r="39" spans="3:19" x14ac:dyDescent="0.2">
      <c r="C39" s="195"/>
      <c r="G39" s="194"/>
      <c r="K39" s="195"/>
      <c r="O39" s="195"/>
    </row>
    <row r="40" spans="3:19" x14ac:dyDescent="0.2">
      <c r="C40" s="195"/>
      <c r="G40" s="194"/>
      <c r="K40" s="195"/>
      <c r="O40" s="195"/>
      <c r="S40" s="196"/>
    </row>
    <row r="41" spans="3:19" x14ac:dyDescent="0.2">
      <c r="C41" s="195"/>
      <c r="G41" s="194"/>
      <c r="K41" s="195"/>
      <c r="O41" s="195"/>
    </row>
    <row r="42" spans="3:19" x14ac:dyDescent="0.2">
      <c r="C42" s="195"/>
      <c r="G42" s="194"/>
      <c r="K42" s="195"/>
      <c r="O42" s="195"/>
    </row>
    <row r="43" spans="3:19" x14ac:dyDescent="0.2">
      <c r="C43" s="195"/>
      <c r="G43" s="194"/>
      <c r="K43" s="195"/>
      <c r="O43" s="195"/>
    </row>
    <row r="44" spans="3:19" x14ac:dyDescent="0.2">
      <c r="C44" s="195"/>
      <c r="G44" s="194"/>
      <c r="K44" s="195"/>
      <c r="O44" s="195"/>
    </row>
    <row r="45" spans="3:19" x14ac:dyDescent="0.2">
      <c r="C45" s="195"/>
      <c r="G45" s="194"/>
      <c r="K45" s="195"/>
      <c r="O45" s="195"/>
    </row>
    <row r="46" spans="3:19" x14ac:dyDescent="0.2">
      <c r="C46" s="195"/>
      <c r="G46" s="194"/>
      <c r="K46" s="195"/>
      <c r="O46" s="195"/>
    </row>
    <row r="47" spans="3:19" x14ac:dyDescent="0.2">
      <c r="C47" s="195"/>
      <c r="G47" s="194"/>
      <c r="K47" s="195"/>
      <c r="O47" s="195"/>
    </row>
    <row r="48" spans="3:19" x14ac:dyDescent="0.2">
      <c r="C48" s="195"/>
      <c r="G48" s="194"/>
      <c r="K48" s="195"/>
      <c r="O48" s="195"/>
    </row>
    <row r="49" spans="3:15" x14ac:dyDescent="0.2">
      <c r="C49" s="195"/>
      <c r="G49" s="194"/>
      <c r="K49" s="195"/>
      <c r="O49" s="195"/>
    </row>
    <row r="50" spans="3:15" x14ac:dyDescent="0.2">
      <c r="C50" s="195"/>
      <c r="G50" s="194"/>
      <c r="K50" s="195"/>
      <c r="O50" s="195"/>
    </row>
    <row r="51" spans="3:15" x14ac:dyDescent="0.2">
      <c r="C51" s="195"/>
      <c r="G51" s="194"/>
      <c r="K51" s="195"/>
      <c r="O51" s="195"/>
    </row>
    <row r="52" spans="3:15" x14ac:dyDescent="0.2">
      <c r="C52" s="195"/>
      <c r="G52" s="194"/>
      <c r="K52" s="195"/>
      <c r="O52" s="195"/>
    </row>
    <row r="53" spans="3:15" x14ac:dyDescent="0.2">
      <c r="C53" s="195"/>
      <c r="G53" s="194"/>
      <c r="K53" s="195"/>
      <c r="O53" s="195"/>
    </row>
    <row r="54" spans="3:15" x14ac:dyDescent="0.2">
      <c r="C54" s="195"/>
      <c r="G54" s="194"/>
      <c r="K54" s="195"/>
      <c r="O54" s="195"/>
    </row>
    <row r="55" spans="3:15" x14ac:dyDescent="0.2">
      <c r="C55" s="195"/>
      <c r="G55" s="194"/>
      <c r="K55" s="195"/>
      <c r="O55" s="195"/>
    </row>
    <row r="56" spans="3:15" x14ac:dyDescent="0.2">
      <c r="C56" s="195"/>
      <c r="G56" s="194"/>
      <c r="K56" s="195"/>
      <c r="O56" s="195"/>
    </row>
    <row r="57" spans="3:15" x14ac:dyDescent="0.2">
      <c r="C57" s="195"/>
      <c r="G57" s="194"/>
      <c r="K57" s="195"/>
      <c r="O57" s="195"/>
    </row>
    <row r="58" spans="3:15" x14ac:dyDescent="0.2">
      <c r="C58" s="195"/>
      <c r="G58" s="194"/>
      <c r="K58" s="195"/>
      <c r="O58" s="195"/>
    </row>
    <row r="59" spans="3:15" x14ac:dyDescent="0.2">
      <c r="C59" s="195"/>
      <c r="G59" s="194"/>
      <c r="K59" s="195"/>
      <c r="O59" s="195"/>
    </row>
    <row r="60" spans="3:15" x14ac:dyDescent="0.2">
      <c r="C60" s="195"/>
      <c r="G60" s="194"/>
      <c r="K60" s="195"/>
      <c r="O60" s="195"/>
    </row>
    <row r="61" spans="3:15" x14ac:dyDescent="0.2">
      <c r="C61" s="195"/>
      <c r="G61" s="194"/>
      <c r="K61" s="195"/>
      <c r="O61" s="195"/>
    </row>
    <row r="62" spans="3:15" x14ac:dyDescent="0.2">
      <c r="C62" s="195"/>
      <c r="G62" s="194"/>
      <c r="K62" s="195"/>
      <c r="O62" s="195"/>
    </row>
    <row r="63" spans="3:15" x14ac:dyDescent="0.2">
      <c r="C63" s="195"/>
      <c r="G63" s="194"/>
      <c r="K63" s="195"/>
      <c r="O63" s="195"/>
    </row>
    <row r="64" spans="3:15" x14ac:dyDescent="0.2">
      <c r="C64" s="195"/>
      <c r="G64" s="194"/>
      <c r="K64" s="195"/>
      <c r="O64" s="195"/>
    </row>
    <row r="65" spans="3:15" x14ac:dyDescent="0.2">
      <c r="C65" s="195"/>
      <c r="G65" s="194"/>
      <c r="K65" s="195"/>
      <c r="O65" s="195"/>
    </row>
    <row r="66" spans="3:15" x14ac:dyDescent="0.2">
      <c r="C66" s="195"/>
      <c r="G66" s="194"/>
      <c r="K66" s="195"/>
      <c r="O66" s="195"/>
    </row>
    <row r="67" spans="3:15" x14ac:dyDescent="0.2">
      <c r="C67" s="195"/>
      <c r="G67" s="194"/>
      <c r="K67" s="195"/>
      <c r="O67" s="195"/>
    </row>
    <row r="68" spans="3:15" x14ac:dyDescent="0.2">
      <c r="C68" s="195"/>
      <c r="G68" s="194"/>
      <c r="K68" s="195"/>
      <c r="O68" s="195"/>
    </row>
    <row r="69" spans="3:15" x14ac:dyDescent="0.2">
      <c r="C69" s="195"/>
      <c r="G69" s="194"/>
      <c r="K69" s="195"/>
      <c r="O69" s="195"/>
    </row>
    <row r="70" spans="3:15" x14ac:dyDescent="0.2">
      <c r="C70" s="195"/>
      <c r="G70" s="194"/>
      <c r="K70" s="195"/>
      <c r="O70" s="195"/>
    </row>
    <row r="71" spans="3:15" x14ac:dyDescent="0.2">
      <c r="C71" s="195"/>
      <c r="G71" s="194"/>
      <c r="K71" s="195"/>
      <c r="O71" s="195"/>
    </row>
    <row r="72" spans="3:15" x14ac:dyDescent="0.2">
      <c r="C72" s="195"/>
      <c r="G72" s="194"/>
      <c r="K72" s="195"/>
      <c r="O72" s="195"/>
    </row>
    <row r="73" spans="3:15" x14ac:dyDescent="0.2">
      <c r="C73" s="195"/>
      <c r="G73" s="194"/>
      <c r="K73" s="195"/>
      <c r="O73" s="195"/>
    </row>
    <row r="74" spans="3:15" x14ac:dyDescent="0.2">
      <c r="C74" s="195"/>
      <c r="G74" s="194"/>
      <c r="K74" s="195"/>
      <c r="O74" s="195"/>
    </row>
    <row r="75" spans="3:15" x14ac:dyDescent="0.2">
      <c r="C75" s="195"/>
      <c r="G75" s="194"/>
      <c r="K75" s="195"/>
      <c r="O75" s="195"/>
    </row>
    <row r="76" spans="3:15" x14ac:dyDescent="0.2">
      <c r="C76" s="195"/>
      <c r="G76" s="194"/>
      <c r="K76" s="195"/>
      <c r="O76" s="195"/>
    </row>
    <row r="77" spans="3:15" x14ac:dyDescent="0.2">
      <c r="C77" s="195"/>
      <c r="G77" s="194"/>
      <c r="K77" s="195"/>
      <c r="O77" s="195"/>
    </row>
    <row r="78" spans="3:15" x14ac:dyDescent="0.2">
      <c r="C78" s="195"/>
      <c r="G78" s="194"/>
      <c r="K78" s="195"/>
      <c r="O78" s="195"/>
    </row>
    <row r="79" spans="3:15" x14ac:dyDescent="0.2">
      <c r="C79" s="195"/>
      <c r="G79" s="194"/>
      <c r="K79" s="195"/>
      <c r="O79" s="195"/>
    </row>
    <row r="80" spans="3:15" x14ac:dyDescent="0.2">
      <c r="C80" s="195"/>
      <c r="G80" s="194"/>
      <c r="K80" s="195"/>
      <c r="O80" s="195"/>
    </row>
    <row r="81" spans="3:15" x14ac:dyDescent="0.2">
      <c r="C81" s="195"/>
      <c r="G81" s="194"/>
      <c r="K81" s="195"/>
      <c r="O81" s="195"/>
    </row>
    <row r="82" spans="3:15" x14ac:dyDescent="0.2">
      <c r="C82" s="195"/>
      <c r="G82" s="194"/>
      <c r="K82" s="195"/>
      <c r="O82" s="195"/>
    </row>
    <row r="83" spans="3:15" x14ac:dyDescent="0.2">
      <c r="C83" s="195"/>
      <c r="G83" s="194"/>
      <c r="K83" s="195"/>
      <c r="O83" s="195"/>
    </row>
    <row r="84" spans="3:15" x14ac:dyDescent="0.2">
      <c r="C84" s="195"/>
      <c r="G84" s="194"/>
      <c r="K84" s="195"/>
      <c r="O84" s="195"/>
    </row>
    <row r="85" spans="3:15" x14ac:dyDescent="0.2">
      <c r="C85" s="195"/>
      <c r="G85" s="194"/>
      <c r="K85" s="195"/>
      <c r="O85" s="195"/>
    </row>
    <row r="86" spans="3:15" x14ac:dyDescent="0.2">
      <c r="C86" s="195"/>
      <c r="G86" s="194"/>
      <c r="K86" s="195"/>
      <c r="O86" s="195"/>
    </row>
    <row r="87" spans="3:15" x14ac:dyDescent="0.2">
      <c r="C87" s="195"/>
      <c r="G87" s="194"/>
      <c r="K87" s="195"/>
      <c r="O87" s="195"/>
    </row>
    <row r="88" spans="3:15" x14ac:dyDescent="0.2">
      <c r="C88" s="195"/>
      <c r="G88" s="194"/>
      <c r="K88" s="195"/>
      <c r="O88" s="195"/>
    </row>
    <row r="89" spans="3:15" x14ac:dyDescent="0.2">
      <c r="C89" s="195"/>
      <c r="G89" s="194"/>
      <c r="K89" s="195"/>
      <c r="O89" s="195"/>
    </row>
    <row r="90" spans="3:15" x14ac:dyDescent="0.2">
      <c r="C90" s="195"/>
      <c r="G90" s="194"/>
      <c r="K90" s="195"/>
      <c r="O90" s="195"/>
    </row>
    <row r="91" spans="3:15" x14ac:dyDescent="0.2">
      <c r="C91" s="195"/>
      <c r="G91" s="194"/>
      <c r="K91" s="195"/>
      <c r="O91" s="195"/>
    </row>
    <row r="92" spans="3:15" x14ac:dyDescent="0.2">
      <c r="C92" s="195"/>
      <c r="G92" s="194"/>
      <c r="K92" s="195"/>
      <c r="O92" s="195"/>
    </row>
    <row r="93" spans="3:15" x14ac:dyDescent="0.2">
      <c r="C93" s="195"/>
      <c r="G93" s="194"/>
      <c r="K93" s="195"/>
      <c r="O93" s="195"/>
    </row>
    <row r="94" spans="3:15" x14ac:dyDescent="0.2">
      <c r="C94" s="195"/>
      <c r="G94" s="194"/>
      <c r="K94" s="195"/>
      <c r="O94" s="195"/>
    </row>
    <row r="95" spans="3:15" x14ac:dyDescent="0.2">
      <c r="C95" s="195"/>
      <c r="G95" s="194"/>
      <c r="K95" s="195"/>
      <c r="O95" s="195"/>
    </row>
    <row r="96" spans="3:15" x14ac:dyDescent="0.2">
      <c r="C96" s="195"/>
      <c r="G96" s="194"/>
      <c r="K96" s="195"/>
      <c r="O96" s="195"/>
    </row>
    <row r="97" spans="3:15" x14ac:dyDescent="0.2">
      <c r="C97" s="195"/>
      <c r="G97" s="194"/>
      <c r="K97" s="195"/>
      <c r="O97" s="195"/>
    </row>
    <row r="98" spans="3:15" x14ac:dyDescent="0.2">
      <c r="C98" s="195"/>
      <c r="G98" s="194"/>
      <c r="K98" s="195"/>
      <c r="O98" s="195"/>
    </row>
    <row r="99" spans="3:15" x14ac:dyDescent="0.2">
      <c r="C99" s="195"/>
      <c r="G99" s="194"/>
      <c r="K99" s="195"/>
      <c r="O99" s="195"/>
    </row>
    <row r="100" spans="3:15" x14ac:dyDescent="0.2">
      <c r="C100" s="195"/>
      <c r="G100" s="194"/>
      <c r="K100" s="195"/>
      <c r="O100" s="195"/>
    </row>
    <row r="101" spans="3:15" x14ac:dyDescent="0.2">
      <c r="C101" s="195"/>
      <c r="G101" s="194"/>
      <c r="K101" s="195"/>
      <c r="O101" s="195"/>
    </row>
    <row r="102" spans="3:15" x14ac:dyDescent="0.2">
      <c r="C102" s="195"/>
      <c r="G102" s="194"/>
      <c r="K102" s="195"/>
      <c r="O102" s="195"/>
    </row>
    <row r="103" spans="3:15" x14ac:dyDescent="0.2">
      <c r="C103" s="195"/>
      <c r="G103" s="194"/>
      <c r="K103" s="195"/>
      <c r="O103" s="195"/>
    </row>
    <row r="104" spans="3:15" x14ac:dyDescent="0.2">
      <c r="C104" s="195"/>
      <c r="G104" s="194"/>
      <c r="K104" s="195"/>
      <c r="O104" s="195"/>
    </row>
    <row r="105" spans="3:15" x14ac:dyDescent="0.2">
      <c r="C105" s="195"/>
      <c r="G105" s="194"/>
      <c r="K105" s="195"/>
      <c r="O105" s="195"/>
    </row>
    <row r="106" spans="3:15" x14ac:dyDescent="0.2">
      <c r="C106" s="195"/>
      <c r="G106" s="194"/>
      <c r="K106" s="195"/>
      <c r="O106" s="195"/>
    </row>
    <row r="107" spans="3:15" x14ac:dyDescent="0.2">
      <c r="C107" s="195"/>
      <c r="G107" s="194"/>
      <c r="K107" s="195"/>
      <c r="O107" s="195"/>
    </row>
    <row r="108" spans="3:15" x14ac:dyDescent="0.2">
      <c r="C108" s="195"/>
      <c r="G108" s="194"/>
      <c r="K108" s="195"/>
      <c r="O108" s="195"/>
    </row>
    <row r="109" spans="3:15" x14ac:dyDescent="0.2">
      <c r="C109" s="195"/>
      <c r="G109" s="194"/>
      <c r="K109" s="195"/>
      <c r="O109" s="195"/>
    </row>
    <row r="110" spans="3:15" x14ac:dyDescent="0.2">
      <c r="C110" s="195"/>
      <c r="G110" s="194"/>
      <c r="K110" s="195"/>
      <c r="O110" s="195"/>
    </row>
    <row r="111" spans="3:15" x14ac:dyDescent="0.2">
      <c r="C111" s="195"/>
      <c r="G111" s="194"/>
      <c r="K111" s="195"/>
      <c r="O111" s="195"/>
    </row>
    <row r="112" spans="3:15" x14ac:dyDescent="0.2">
      <c r="C112" s="195"/>
      <c r="G112" s="194"/>
      <c r="K112" s="195"/>
      <c r="O112" s="195"/>
    </row>
    <row r="113" spans="3:19" x14ac:dyDescent="0.2">
      <c r="C113" s="195"/>
      <c r="G113" s="194"/>
      <c r="K113" s="195"/>
      <c r="O113" s="195"/>
    </row>
    <row r="114" spans="3:19" x14ac:dyDescent="0.2">
      <c r="C114" s="195"/>
      <c r="G114" s="194"/>
      <c r="K114" s="195"/>
      <c r="O114" s="195"/>
    </row>
    <row r="115" spans="3:19" x14ac:dyDescent="0.2">
      <c r="C115" s="195"/>
      <c r="G115" s="194"/>
      <c r="K115" s="195"/>
      <c r="O115" s="195"/>
    </row>
    <row r="116" spans="3:19" x14ac:dyDescent="0.2">
      <c r="C116" s="195"/>
      <c r="G116" s="194"/>
      <c r="K116" s="195"/>
      <c r="O116" s="195"/>
    </row>
    <row r="117" spans="3:19" x14ac:dyDescent="0.2">
      <c r="C117" s="195"/>
      <c r="G117" s="194"/>
      <c r="K117" s="195"/>
      <c r="O117" s="195"/>
    </row>
    <row r="118" spans="3:19" x14ac:dyDescent="0.2">
      <c r="C118" s="195"/>
      <c r="G118" s="194"/>
      <c r="K118" s="195"/>
      <c r="O118" s="195"/>
    </row>
    <row r="119" spans="3:19" x14ac:dyDescent="0.2">
      <c r="C119" s="195"/>
      <c r="G119" s="194"/>
      <c r="K119" s="195"/>
      <c r="O119" s="195"/>
    </row>
    <row r="120" spans="3:19" x14ac:dyDescent="0.2">
      <c r="C120" s="195"/>
      <c r="G120" s="194"/>
      <c r="K120" s="195"/>
      <c r="O120" s="195"/>
    </row>
    <row r="121" spans="3:19" x14ac:dyDescent="0.2">
      <c r="C121" s="195"/>
      <c r="G121" s="194"/>
      <c r="K121" s="195"/>
      <c r="O121" s="195"/>
    </row>
    <row r="122" spans="3:19" x14ac:dyDescent="0.2">
      <c r="C122" s="195"/>
      <c r="G122" s="194"/>
      <c r="K122" s="195"/>
      <c r="O122" s="195"/>
    </row>
    <row r="123" spans="3:19" x14ac:dyDescent="0.2">
      <c r="C123" s="195"/>
      <c r="G123" s="194"/>
      <c r="K123" s="195"/>
      <c r="O123" s="195"/>
    </row>
    <row r="124" spans="3:19" x14ac:dyDescent="0.2">
      <c r="C124" s="195"/>
      <c r="G124" s="194"/>
      <c r="K124" s="195"/>
      <c r="O124" s="195"/>
      <c r="S124" s="196"/>
    </row>
    <row r="125" spans="3:19" x14ac:dyDescent="0.2">
      <c r="C125" s="195"/>
      <c r="G125" s="194"/>
      <c r="K125" s="195"/>
      <c r="O125" s="195"/>
    </row>
    <row r="126" spans="3:19" x14ac:dyDescent="0.2">
      <c r="C126" s="195"/>
      <c r="G126" s="194"/>
      <c r="K126" s="195"/>
      <c r="O126" s="195"/>
    </row>
    <row r="127" spans="3:19" x14ac:dyDescent="0.2">
      <c r="C127" s="195"/>
      <c r="G127" s="194"/>
      <c r="K127" s="195"/>
      <c r="O127" s="195"/>
    </row>
    <row r="128" spans="3:19" x14ac:dyDescent="0.2">
      <c r="C128" s="195"/>
      <c r="G128" s="194"/>
      <c r="K128" s="195"/>
      <c r="O128" s="195"/>
    </row>
    <row r="129" spans="3:15" x14ac:dyDescent="0.2">
      <c r="C129" s="195"/>
      <c r="G129" s="194"/>
      <c r="K129" s="195"/>
      <c r="O129" s="195"/>
    </row>
    <row r="130" spans="3:15" x14ac:dyDescent="0.2">
      <c r="C130" s="195"/>
      <c r="G130" s="194"/>
      <c r="K130" s="195"/>
      <c r="O130" s="195"/>
    </row>
    <row r="131" spans="3:15" x14ac:dyDescent="0.2">
      <c r="C131" s="195"/>
      <c r="G131" s="194"/>
      <c r="K131" s="195"/>
      <c r="O131" s="195"/>
    </row>
  </sheetData>
  <mergeCells count="5">
    <mergeCell ref="A3:A5"/>
    <mergeCell ref="J3:M3"/>
    <mergeCell ref="F3:I3"/>
    <mergeCell ref="N3:Q3"/>
    <mergeCell ref="B3:E3"/>
  </mergeCells>
  <pageMargins left="0.43307086614173229" right="0.23622047244094491" top="0.74803149606299213" bottom="0.74803149606299213" header="0.31496062992125984" footer="0.31496062992125984"/>
  <pageSetup paperSize="9" scale="70" fitToHeight="0" orientation="landscape" r:id="rId1"/>
  <ignoredErrors>
    <ignoredError sqref="D28:M2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T151"/>
  <sheetViews>
    <sheetView showOutlineSymbols="0" showWhiteSpace="0" zoomScale="70" zoomScaleNormal="70" workbookViewId="0">
      <selection activeCell="A27" sqref="A27:XFD32"/>
    </sheetView>
  </sheetViews>
  <sheetFormatPr defaultRowHeight="14.25" x14ac:dyDescent="0.2"/>
  <cols>
    <col min="1" max="1" width="44.25" style="3" customWidth="1"/>
    <col min="2" max="4" width="9.25" style="1" customWidth="1"/>
    <col min="5" max="5" width="9.375" style="5" customWidth="1"/>
    <col min="6" max="6" width="9.5" style="1" customWidth="1"/>
    <col min="7" max="7" width="9.625" style="1" customWidth="1"/>
    <col min="8" max="8" width="9.75" style="1" customWidth="1"/>
    <col min="9" max="9" width="9.375" style="5" customWidth="1"/>
    <col min="10" max="10" width="9" customWidth="1"/>
    <col min="11" max="12" width="8.875" customWidth="1"/>
    <col min="13" max="13" width="9" style="5" customWidth="1"/>
    <col min="14" max="14" width="9.125" customWidth="1"/>
    <col min="15" max="15" width="9.75" customWidth="1"/>
    <col min="16" max="16" width="9.25" customWidth="1"/>
    <col min="17" max="17" width="9.125" style="5" customWidth="1"/>
    <col min="18" max="19" width="9.375" customWidth="1"/>
    <col min="20" max="20" width="9.875" customWidth="1"/>
    <col min="21" max="21" width="9.125" style="5" customWidth="1"/>
    <col min="22" max="22" width="9" style="18"/>
    <col min="23" max="23" width="9" style="18" customWidth="1"/>
    <col min="24" max="24" width="9" style="18"/>
    <col min="25" max="25" width="10.125" style="18" customWidth="1"/>
    <col min="26" max="26" width="6.875" style="18" customWidth="1"/>
    <col min="27" max="27" width="5.625" style="18" customWidth="1"/>
    <col min="28" max="28" width="9" style="18"/>
    <col min="29" max="29" width="5.125" style="18" customWidth="1"/>
    <col min="30" max="92" width="9" style="18"/>
  </cols>
  <sheetData>
    <row r="1" spans="1:202" ht="27" customHeight="1" x14ac:dyDescent="0.45">
      <c r="A1" s="516" t="s">
        <v>260</v>
      </c>
      <c r="B1" s="597" t="s">
        <v>259</v>
      </c>
      <c r="F1" s="10" t="s">
        <v>177</v>
      </c>
    </row>
    <row r="2" spans="1:202" ht="7.5" customHeight="1" thickBot="1" x14ac:dyDescent="0.25"/>
    <row r="3" spans="1:202" ht="22.5" customHeight="1" thickBot="1" x14ac:dyDescent="0.25">
      <c r="A3" s="608" t="s">
        <v>223</v>
      </c>
      <c r="B3" s="615" t="s">
        <v>222</v>
      </c>
      <c r="C3" s="614"/>
      <c r="D3" s="614"/>
      <c r="E3" s="614"/>
      <c r="F3" s="615" t="s">
        <v>213</v>
      </c>
      <c r="G3" s="614"/>
      <c r="H3" s="614"/>
      <c r="I3" s="614"/>
      <c r="J3" s="611" t="s">
        <v>214</v>
      </c>
      <c r="K3" s="612"/>
      <c r="L3" s="612"/>
      <c r="M3" s="613"/>
      <c r="N3" s="611" t="s">
        <v>215</v>
      </c>
      <c r="O3" s="612"/>
      <c r="P3" s="612"/>
      <c r="Q3" s="613"/>
      <c r="R3" s="611" t="s">
        <v>204</v>
      </c>
      <c r="S3" s="612"/>
      <c r="T3" s="612"/>
      <c r="U3" s="613"/>
    </row>
    <row r="4" spans="1:202" ht="30" x14ac:dyDescent="0.2">
      <c r="A4" s="609"/>
      <c r="B4" s="368" t="str">
        <f>$B$1</f>
        <v>Декабрь 2018</v>
      </c>
      <c r="C4" s="394" t="str">
        <f t="shared" ref="C4:U4" si="0">$A$1</f>
        <v>Декабрь 2019</v>
      </c>
      <c r="D4" s="394" t="str">
        <f t="shared" si="0"/>
        <v>Декабрь 2019</v>
      </c>
      <c r="E4" s="370" t="str">
        <f t="shared" si="0"/>
        <v>Декабрь 2019</v>
      </c>
      <c r="F4" s="368" t="str">
        <f>$B$1</f>
        <v>Декабрь 2018</v>
      </c>
      <c r="G4" s="394" t="str">
        <f t="shared" si="0"/>
        <v>Декабрь 2019</v>
      </c>
      <c r="H4" s="394" t="str">
        <f t="shared" si="0"/>
        <v>Декабрь 2019</v>
      </c>
      <c r="I4" s="370" t="str">
        <f t="shared" si="0"/>
        <v>Декабрь 2019</v>
      </c>
      <c r="J4" s="368" t="str">
        <f>$B$1</f>
        <v>Декабрь 2018</v>
      </c>
      <c r="K4" s="394" t="str">
        <f t="shared" si="0"/>
        <v>Декабрь 2019</v>
      </c>
      <c r="L4" s="394" t="str">
        <f t="shared" si="0"/>
        <v>Декабрь 2019</v>
      </c>
      <c r="M4" s="370" t="str">
        <f t="shared" si="0"/>
        <v>Декабрь 2019</v>
      </c>
      <c r="N4" s="368" t="str">
        <f>$B$1</f>
        <v>Декабрь 2018</v>
      </c>
      <c r="O4" s="394" t="str">
        <f t="shared" si="0"/>
        <v>Декабрь 2019</v>
      </c>
      <c r="P4" s="394" t="str">
        <f t="shared" si="0"/>
        <v>Декабрь 2019</v>
      </c>
      <c r="Q4" s="370" t="str">
        <f t="shared" si="0"/>
        <v>Декабрь 2019</v>
      </c>
      <c r="R4" s="368" t="str">
        <f>$B$1</f>
        <v>Декабрь 2018</v>
      </c>
      <c r="S4" s="394" t="str">
        <f t="shared" si="0"/>
        <v>Декабрь 2019</v>
      </c>
      <c r="T4" s="394" t="str">
        <f t="shared" si="0"/>
        <v>Декабрь 2019</v>
      </c>
      <c r="U4" s="370" t="str">
        <f t="shared" si="0"/>
        <v>Декабрь 2019</v>
      </c>
    </row>
    <row r="5" spans="1:202" s="9" customFormat="1" ht="31.5" customHeight="1" thickBot="1" x14ac:dyDescent="0.25">
      <c r="A5" s="610"/>
      <c r="B5" s="106" t="s">
        <v>248</v>
      </c>
      <c r="C5" s="107" t="s">
        <v>246</v>
      </c>
      <c r="D5" s="107" t="s">
        <v>247</v>
      </c>
      <c r="E5" s="393" t="s">
        <v>253</v>
      </c>
      <c r="F5" s="106" t="s">
        <v>248</v>
      </c>
      <c r="G5" s="107" t="s">
        <v>246</v>
      </c>
      <c r="H5" s="107" t="s">
        <v>247</v>
      </c>
      <c r="I5" s="393" t="s">
        <v>253</v>
      </c>
      <c r="J5" s="106" t="s">
        <v>248</v>
      </c>
      <c r="K5" s="107" t="s">
        <v>246</v>
      </c>
      <c r="L5" s="107" t="s">
        <v>247</v>
      </c>
      <c r="M5" s="393" t="s">
        <v>253</v>
      </c>
      <c r="N5" s="106" t="s">
        <v>248</v>
      </c>
      <c r="O5" s="107" t="s">
        <v>246</v>
      </c>
      <c r="P5" s="107" t="s">
        <v>247</v>
      </c>
      <c r="Q5" s="393" t="s">
        <v>253</v>
      </c>
      <c r="R5" s="106" t="s">
        <v>248</v>
      </c>
      <c r="S5" s="107" t="s">
        <v>246</v>
      </c>
      <c r="T5" s="107" t="s">
        <v>247</v>
      </c>
      <c r="U5" s="393" t="s">
        <v>253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</row>
    <row r="6" spans="1:202" s="11" customFormat="1" ht="21.75" customHeight="1" thickBot="1" x14ac:dyDescent="0.25">
      <c r="A6" s="92" t="s">
        <v>170</v>
      </c>
      <c r="B6" s="517"/>
      <c r="C6" s="518"/>
      <c r="D6" s="519">
        <v>3.206</v>
      </c>
      <c r="E6" s="301" t="e">
        <f t="shared" ref="E6:E26" si="1">D6/C6-1</f>
        <v>#DIV/0!</v>
      </c>
      <c r="F6" s="436"/>
      <c r="G6" s="402"/>
      <c r="H6" s="437">
        <v>271</v>
      </c>
      <c r="I6" s="301" t="e">
        <f t="shared" ref="I6:I26" si="2">H6/G6-1</f>
        <v>#DIV/0!</v>
      </c>
      <c r="J6" s="472"/>
      <c r="K6" s="402"/>
      <c r="L6" s="437">
        <v>7</v>
      </c>
      <c r="M6" s="301" t="e">
        <f t="shared" ref="M6:M26" si="3">L6/K6-1</f>
        <v>#DIV/0!</v>
      </c>
      <c r="N6" s="436"/>
      <c r="O6" s="402"/>
      <c r="P6" s="437"/>
      <c r="Q6" s="328"/>
      <c r="R6" s="436"/>
      <c r="S6" s="437"/>
      <c r="T6" s="437"/>
      <c r="U6" s="328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</row>
    <row r="7" spans="1:202" s="11" customFormat="1" ht="20.100000000000001" customHeight="1" x14ac:dyDescent="0.2">
      <c r="A7" s="344" t="s">
        <v>168</v>
      </c>
      <c r="B7" s="520"/>
      <c r="C7" s="521"/>
      <c r="D7" s="522">
        <v>5.3550000000000004</v>
      </c>
      <c r="E7" s="345" t="e">
        <f t="shared" si="1"/>
        <v>#DIV/0!</v>
      </c>
      <c r="F7" s="495"/>
      <c r="G7" s="481"/>
      <c r="H7" s="496">
        <v>308</v>
      </c>
      <c r="I7" s="345" t="e">
        <f t="shared" si="2"/>
        <v>#DIV/0!</v>
      </c>
      <c r="J7" s="473"/>
      <c r="K7" s="474"/>
      <c r="L7" s="475">
        <v>9</v>
      </c>
      <c r="M7" s="346" t="e">
        <f t="shared" si="3"/>
        <v>#DIV/0!</v>
      </c>
      <c r="N7" s="438"/>
      <c r="O7" s="464"/>
      <c r="P7" s="439"/>
      <c r="Q7" s="347"/>
      <c r="R7" s="438"/>
      <c r="S7" s="439"/>
      <c r="T7" s="439"/>
      <c r="U7" s="347"/>
      <c r="V7" s="22"/>
      <c r="W7" s="96"/>
      <c r="X7" s="96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</row>
    <row r="8" spans="1:202" s="22" customFormat="1" ht="20.100000000000001" customHeight="1" x14ac:dyDescent="0.2">
      <c r="A8" s="17" t="s">
        <v>167</v>
      </c>
      <c r="B8" s="523"/>
      <c r="C8" s="524"/>
      <c r="D8" s="525"/>
      <c r="E8" s="332"/>
      <c r="F8" s="444"/>
      <c r="G8" s="131"/>
      <c r="H8" s="497">
        <v>920</v>
      </c>
      <c r="I8" s="332" t="e">
        <f t="shared" si="2"/>
        <v>#DIV/0!</v>
      </c>
      <c r="J8" s="476"/>
      <c r="K8" s="131"/>
      <c r="L8" s="190">
        <v>6</v>
      </c>
      <c r="M8" s="302" t="e">
        <f t="shared" si="3"/>
        <v>#DIV/0!</v>
      </c>
      <c r="N8" s="440"/>
      <c r="O8" s="465"/>
      <c r="P8" s="441"/>
      <c r="Q8" s="332"/>
      <c r="R8" s="440"/>
      <c r="S8" s="441"/>
      <c r="T8" s="441"/>
      <c r="U8" s="332"/>
    </row>
    <row r="9" spans="1:202" s="11" customFormat="1" ht="20.100000000000001" customHeight="1" x14ac:dyDescent="0.2">
      <c r="A9" s="289" t="s">
        <v>169</v>
      </c>
      <c r="B9" s="526"/>
      <c r="C9" s="527"/>
      <c r="D9" s="528"/>
      <c r="E9" s="321"/>
      <c r="F9" s="498"/>
      <c r="G9" s="478"/>
      <c r="H9" s="443">
        <v>1911</v>
      </c>
      <c r="I9" s="321" t="e">
        <f t="shared" si="2"/>
        <v>#DIV/0!</v>
      </c>
      <c r="J9" s="477"/>
      <c r="K9" s="478"/>
      <c r="L9" s="479">
        <v>10</v>
      </c>
      <c r="M9" s="327" t="e">
        <f t="shared" si="3"/>
        <v>#DIV/0!</v>
      </c>
      <c r="N9" s="442"/>
      <c r="O9" s="466"/>
      <c r="P9" s="443"/>
      <c r="Q9" s="321"/>
      <c r="R9" s="442"/>
      <c r="S9" s="443"/>
      <c r="T9" s="443"/>
      <c r="U9" s="321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</row>
    <row r="10" spans="1:202" s="22" customFormat="1" ht="20.100000000000001" customHeight="1" x14ac:dyDescent="0.2">
      <c r="A10" s="20" t="s">
        <v>166</v>
      </c>
      <c r="B10" s="523"/>
      <c r="C10" s="524"/>
      <c r="D10" s="529">
        <v>4</v>
      </c>
      <c r="E10" s="330" t="e">
        <f t="shared" si="1"/>
        <v>#DIV/0!</v>
      </c>
      <c r="F10" s="444"/>
      <c r="G10" s="131"/>
      <c r="H10" s="190">
        <v>1641.31</v>
      </c>
      <c r="I10" s="330" t="e">
        <f t="shared" si="2"/>
        <v>#DIV/0!</v>
      </c>
      <c r="J10" s="476"/>
      <c r="K10" s="131"/>
      <c r="L10" s="190">
        <v>50</v>
      </c>
      <c r="M10" s="341" t="e">
        <f t="shared" si="3"/>
        <v>#DIV/0!</v>
      </c>
      <c r="N10" s="444"/>
      <c r="O10" s="131"/>
      <c r="P10" s="190"/>
      <c r="Q10" s="330"/>
      <c r="R10" s="444"/>
      <c r="S10" s="190"/>
      <c r="T10" s="190"/>
      <c r="U10" s="330"/>
    </row>
    <row r="11" spans="1:202" s="11" customFormat="1" ht="20.100000000000001" customHeight="1" thickBot="1" x14ac:dyDescent="0.25">
      <c r="A11" s="288" t="s">
        <v>239</v>
      </c>
      <c r="B11" s="530"/>
      <c r="C11" s="531"/>
      <c r="D11" s="532"/>
      <c r="E11" s="342"/>
      <c r="F11" s="495"/>
      <c r="G11" s="481"/>
      <c r="H11" s="446"/>
      <c r="I11" s="342" t="e">
        <f t="shared" si="2"/>
        <v>#DIV/0!</v>
      </c>
      <c r="J11" s="480"/>
      <c r="K11" s="481"/>
      <c r="L11" s="482">
        <v>70</v>
      </c>
      <c r="M11" s="343" t="e">
        <f t="shared" si="3"/>
        <v>#DIV/0!</v>
      </c>
      <c r="N11" s="445"/>
      <c r="O11" s="467"/>
      <c r="P11" s="446"/>
      <c r="Q11" s="342"/>
      <c r="R11" s="445"/>
      <c r="S11" s="446"/>
      <c r="T11" s="446">
        <v>4676</v>
      </c>
      <c r="U11" s="342" t="e">
        <f t="shared" ref="U11:U13" si="4">T11/S11-1</f>
        <v>#DIV/0!</v>
      </c>
      <c r="V11" s="22"/>
      <c r="W11" s="96"/>
      <c r="X11" s="96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</row>
    <row r="12" spans="1:202" s="34" customFormat="1" ht="31.5" customHeight="1" x14ac:dyDescent="0.2">
      <c r="A12" s="93" t="s">
        <v>254</v>
      </c>
      <c r="B12" s="533"/>
      <c r="C12" s="534"/>
      <c r="D12" s="535">
        <v>33.892000000000003</v>
      </c>
      <c r="E12" s="322" t="e">
        <f t="shared" si="1"/>
        <v>#DIV/0!</v>
      </c>
      <c r="F12" s="447"/>
      <c r="G12" s="468"/>
      <c r="H12" s="499">
        <v>9291.2000000000007</v>
      </c>
      <c r="I12" s="322" t="e">
        <f t="shared" si="2"/>
        <v>#DIV/0!</v>
      </c>
      <c r="J12" s="483"/>
      <c r="K12" s="468"/>
      <c r="L12" s="448">
        <v>259</v>
      </c>
      <c r="M12" s="322" t="e">
        <f t="shared" si="3"/>
        <v>#DIV/0!</v>
      </c>
      <c r="N12" s="447"/>
      <c r="O12" s="468"/>
      <c r="P12" s="448">
        <v>356</v>
      </c>
      <c r="Q12" s="329" t="e">
        <f t="shared" ref="Q12" si="5">P12/O12-1</f>
        <v>#DIV/0!</v>
      </c>
      <c r="R12" s="447"/>
      <c r="S12" s="448"/>
      <c r="T12" s="448"/>
      <c r="U12" s="329"/>
      <c r="V12" s="598"/>
      <c r="W12" s="268"/>
      <c r="X12" s="98"/>
      <c r="Y12" s="98"/>
      <c r="Z12" s="98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3"/>
    </row>
    <row r="13" spans="1:202" s="31" customFormat="1" ht="20.100000000000001" customHeight="1" x14ac:dyDescent="0.2">
      <c r="A13" s="354" t="s">
        <v>235</v>
      </c>
      <c r="B13" s="536"/>
      <c r="C13" s="537"/>
      <c r="D13" s="538">
        <v>26.524999999999999</v>
      </c>
      <c r="E13" s="330" t="e">
        <f t="shared" si="1"/>
        <v>#DIV/0!</v>
      </c>
      <c r="F13" s="213"/>
      <c r="G13" s="141"/>
      <c r="H13" s="500">
        <v>716</v>
      </c>
      <c r="I13" s="330" t="e">
        <f t="shared" si="2"/>
        <v>#DIV/0!</v>
      </c>
      <c r="J13" s="484"/>
      <c r="K13" s="141"/>
      <c r="L13" s="141">
        <v>24</v>
      </c>
      <c r="M13" s="333" t="e">
        <f t="shared" si="3"/>
        <v>#DIV/0!</v>
      </c>
      <c r="N13" s="449"/>
      <c r="O13" s="141"/>
      <c r="P13" s="141"/>
      <c r="Q13" s="330"/>
      <c r="R13" s="449"/>
      <c r="S13" s="141"/>
      <c r="T13" s="141">
        <v>23</v>
      </c>
      <c r="U13" s="330" t="e">
        <f t="shared" si="4"/>
        <v>#DIV/0!</v>
      </c>
    </row>
    <row r="14" spans="1:202" s="37" customFormat="1" ht="20.25" customHeight="1" x14ac:dyDescent="0.2">
      <c r="A14" s="348" t="s">
        <v>236</v>
      </c>
      <c r="B14" s="539"/>
      <c r="C14" s="540"/>
      <c r="D14" s="541">
        <v>83.834999999999994</v>
      </c>
      <c r="E14" s="349" t="e">
        <f t="shared" si="1"/>
        <v>#DIV/0!</v>
      </c>
      <c r="F14" s="501"/>
      <c r="G14" s="469"/>
      <c r="H14" s="502">
        <v>4993</v>
      </c>
      <c r="I14" s="349" t="e">
        <f t="shared" si="2"/>
        <v>#DIV/0!</v>
      </c>
      <c r="J14" s="485"/>
      <c r="K14" s="469"/>
      <c r="L14" s="451">
        <v>327</v>
      </c>
      <c r="M14" s="350" t="e">
        <f t="shared" si="3"/>
        <v>#DIV/0!</v>
      </c>
      <c r="N14" s="450"/>
      <c r="O14" s="469"/>
      <c r="P14" s="451"/>
      <c r="Q14" s="323"/>
      <c r="R14" s="450"/>
      <c r="S14" s="451"/>
      <c r="T14" s="451"/>
      <c r="U14" s="323"/>
      <c r="V14" s="97"/>
      <c r="X14" s="264"/>
      <c r="Y14" s="98"/>
      <c r="Z14" s="98"/>
      <c r="AA14" s="98"/>
      <c r="AB14" s="98"/>
    </row>
    <row r="15" spans="1:202" s="31" customFormat="1" ht="20.100000000000001" customHeight="1" x14ac:dyDescent="0.2">
      <c r="A15" s="354" t="s">
        <v>237</v>
      </c>
      <c r="B15" s="536"/>
      <c r="C15" s="537"/>
      <c r="D15" s="538">
        <v>67.849999999999994</v>
      </c>
      <c r="E15" s="330" t="e">
        <f t="shared" si="1"/>
        <v>#DIV/0!</v>
      </c>
      <c r="F15" s="213"/>
      <c r="G15" s="141"/>
      <c r="H15" s="500">
        <v>5169</v>
      </c>
      <c r="I15" s="330" t="e">
        <f t="shared" si="2"/>
        <v>#DIV/0!</v>
      </c>
      <c r="J15" s="484"/>
      <c r="K15" s="141"/>
      <c r="L15" s="141">
        <v>500</v>
      </c>
      <c r="M15" s="333" t="e">
        <f t="shared" si="3"/>
        <v>#DIV/0!</v>
      </c>
      <c r="N15" s="449"/>
      <c r="O15" s="141"/>
      <c r="P15" s="141"/>
      <c r="Q15" s="330"/>
      <c r="R15" s="449"/>
      <c r="S15" s="141"/>
      <c r="T15" s="141"/>
      <c r="U15" s="330"/>
    </row>
    <row r="16" spans="1:202" s="31" customFormat="1" ht="21.75" customHeight="1" thickBot="1" x14ac:dyDescent="0.25">
      <c r="A16" s="351" t="s">
        <v>234</v>
      </c>
      <c r="B16" s="542"/>
      <c r="C16" s="543"/>
      <c r="D16" s="544">
        <v>89.858999999999995</v>
      </c>
      <c r="E16" s="352" t="e">
        <f t="shared" si="1"/>
        <v>#DIV/0!</v>
      </c>
      <c r="F16" s="503"/>
      <c r="G16" s="453"/>
      <c r="H16" s="504">
        <v>4280</v>
      </c>
      <c r="I16" s="352" t="e">
        <f t="shared" si="2"/>
        <v>#DIV/0!</v>
      </c>
      <c r="J16" s="486"/>
      <c r="K16" s="453"/>
      <c r="L16" s="453">
        <v>49</v>
      </c>
      <c r="M16" s="353" t="e">
        <f t="shared" si="3"/>
        <v>#DIV/0!</v>
      </c>
      <c r="N16" s="452"/>
      <c r="O16" s="453"/>
      <c r="P16" s="453"/>
      <c r="Q16" s="352"/>
      <c r="R16" s="452"/>
      <c r="S16" s="453"/>
      <c r="T16" s="453"/>
      <c r="U16" s="352"/>
    </row>
    <row r="17" spans="1:92" s="102" customFormat="1" ht="28.5" x14ac:dyDescent="0.2">
      <c r="A17" s="337" t="s">
        <v>172</v>
      </c>
      <c r="B17" s="545"/>
      <c r="C17" s="546"/>
      <c r="D17" s="547">
        <v>5</v>
      </c>
      <c r="E17" s="338" t="e">
        <f t="shared" si="1"/>
        <v>#DIV/0!</v>
      </c>
      <c r="F17" s="454"/>
      <c r="G17" s="404"/>
      <c r="H17" s="505">
        <v>300</v>
      </c>
      <c r="I17" s="338" t="e">
        <f t="shared" si="2"/>
        <v>#DIV/0!</v>
      </c>
      <c r="J17" s="487"/>
      <c r="K17" s="404"/>
      <c r="L17" s="488">
        <v>31.241</v>
      </c>
      <c r="M17" s="338" t="e">
        <f t="shared" si="3"/>
        <v>#DIV/0!</v>
      </c>
      <c r="N17" s="454"/>
      <c r="O17" s="455"/>
      <c r="P17" s="455"/>
      <c r="Q17" s="339"/>
      <c r="R17" s="454"/>
      <c r="S17" s="455"/>
      <c r="T17" s="455"/>
      <c r="U17" s="339"/>
      <c r="W17" s="103"/>
      <c r="X17" s="103"/>
    </row>
    <row r="18" spans="1:92" s="102" customFormat="1" ht="28.5" x14ac:dyDescent="0.2">
      <c r="A18" s="334" t="s">
        <v>173</v>
      </c>
      <c r="B18" s="523"/>
      <c r="C18" s="524"/>
      <c r="D18" s="524">
        <v>9.5039999999999996</v>
      </c>
      <c r="E18" s="300" t="e">
        <f t="shared" si="1"/>
        <v>#DIV/0!</v>
      </c>
      <c r="F18" s="456"/>
      <c r="G18" s="131"/>
      <c r="H18" s="182">
        <v>500</v>
      </c>
      <c r="I18" s="300" t="e">
        <f t="shared" si="2"/>
        <v>#DIV/0!</v>
      </c>
      <c r="J18" s="489"/>
      <c r="K18" s="119"/>
      <c r="L18" s="119">
        <v>5</v>
      </c>
      <c r="M18" s="300" t="e">
        <f t="shared" si="3"/>
        <v>#DIV/0!</v>
      </c>
      <c r="N18" s="456"/>
      <c r="O18" s="119"/>
      <c r="P18" s="119"/>
      <c r="Q18" s="272"/>
      <c r="R18" s="456"/>
      <c r="S18" s="119"/>
      <c r="T18" s="119"/>
      <c r="U18" s="272"/>
    </row>
    <row r="19" spans="1:92" s="102" customFormat="1" ht="20.100000000000001" customHeight="1" x14ac:dyDescent="0.2">
      <c r="A19" s="104" t="s">
        <v>189</v>
      </c>
      <c r="B19" s="548"/>
      <c r="C19" s="546"/>
      <c r="D19" s="546">
        <v>8.6389999999999993</v>
      </c>
      <c r="E19" s="324" t="e">
        <f t="shared" si="1"/>
        <v>#DIV/0!</v>
      </c>
      <c r="F19" s="457"/>
      <c r="G19" s="459"/>
      <c r="H19" s="506">
        <v>80</v>
      </c>
      <c r="I19" s="324" t="e">
        <f t="shared" si="2"/>
        <v>#DIV/0!</v>
      </c>
      <c r="J19" s="490"/>
      <c r="K19" s="404"/>
      <c r="L19" s="404">
        <v>10</v>
      </c>
      <c r="M19" s="324" t="e">
        <f t="shared" si="3"/>
        <v>#DIV/0!</v>
      </c>
      <c r="N19" s="457"/>
      <c r="O19" s="404"/>
      <c r="P19" s="404"/>
      <c r="Q19" s="324"/>
      <c r="R19" s="457"/>
      <c r="S19" s="404"/>
      <c r="T19" s="404"/>
      <c r="U19" s="324"/>
    </row>
    <row r="20" spans="1:92" s="102" customFormat="1" ht="20.100000000000001" customHeight="1" x14ac:dyDescent="0.2">
      <c r="A20" s="334" t="s">
        <v>190</v>
      </c>
      <c r="B20" s="523"/>
      <c r="C20" s="524"/>
      <c r="D20" s="524"/>
      <c r="E20" s="282" t="e">
        <f t="shared" si="1"/>
        <v>#DIV/0!</v>
      </c>
      <c r="F20" s="456"/>
      <c r="G20" s="119"/>
      <c r="H20" s="182"/>
      <c r="I20" s="282" t="e">
        <f t="shared" si="2"/>
        <v>#DIV/0!</v>
      </c>
      <c r="J20" s="491"/>
      <c r="K20" s="119"/>
      <c r="L20" s="119"/>
      <c r="M20" s="282"/>
      <c r="N20" s="456"/>
      <c r="O20" s="119"/>
      <c r="P20" s="119"/>
      <c r="Q20" s="282"/>
      <c r="R20" s="456"/>
      <c r="S20" s="119"/>
      <c r="T20" s="119"/>
      <c r="U20" s="282"/>
    </row>
    <row r="21" spans="1:92" s="102" customFormat="1" ht="20.100000000000001" customHeight="1" x14ac:dyDescent="0.2">
      <c r="A21" s="335" t="s">
        <v>188</v>
      </c>
      <c r="B21" s="549"/>
      <c r="C21" s="547"/>
      <c r="D21" s="547">
        <v>10</v>
      </c>
      <c r="E21" s="336" t="e">
        <f t="shared" si="1"/>
        <v>#DIV/0!</v>
      </c>
      <c r="F21" s="458"/>
      <c r="G21" s="459"/>
      <c r="H21" s="505">
        <v>749.62</v>
      </c>
      <c r="I21" s="336" t="e">
        <f t="shared" si="2"/>
        <v>#DIV/0!</v>
      </c>
      <c r="J21" s="492"/>
      <c r="K21" s="459"/>
      <c r="L21" s="459">
        <v>40</v>
      </c>
      <c r="M21" s="336" t="e">
        <f t="shared" si="3"/>
        <v>#DIV/0!</v>
      </c>
      <c r="N21" s="458"/>
      <c r="O21" s="459"/>
      <c r="P21" s="459"/>
      <c r="Q21" s="336"/>
      <c r="R21" s="458"/>
      <c r="S21" s="459"/>
      <c r="T21" s="459"/>
      <c r="U21" s="336"/>
    </row>
    <row r="22" spans="1:92" s="22" customFormat="1" ht="29.25" thickBot="1" x14ac:dyDescent="0.25">
      <c r="A22" s="340" t="s">
        <v>171</v>
      </c>
      <c r="B22" s="550"/>
      <c r="C22" s="537"/>
      <c r="D22" s="551">
        <v>4.5759999999999996</v>
      </c>
      <c r="E22" s="341" t="e">
        <f t="shared" si="1"/>
        <v>#DIV/0!</v>
      </c>
      <c r="F22" s="444"/>
      <c r="G22" s="131"/>
      <c r="H22" s="500">
        <v>250</v>
      </c>
      <c r="I22" s="341" t="e">
        <f t="shared" si="2"/>
        <v>#DIV/0!</v>
      </c>
      <c r="J22" s="449"/>
      <c r="K22" s="131"/>
      <c r="L22" s="190">
        <v>8</v>
      </c>
      <c r="M22" s="341" t="e">
        <f t="shared" si="3"/>
        <v>#DIV/0!</v>
      </c>
      <c r="N22" s="444"/>
      <c r="O22" s="131"/>
      <c r="P22" s="190"/>
      <c r="Q22" s="330" t="e">
        <f t="shared" ref="Q22" si="6">P22/O22-1</f>
        <v>#DIV/0!</v>
      </c>
      <c r="R22" s="444"/>
      <c r="S22" s="190"/>
      <c r="T22" s="190"/>
      <c r="U22" s="330"/>
      <c r="V22" s="267"/>
      <c r="W22" s="268"/>
      <c r="X22" s="264"/>
    </row>
    <row r="23" spans="1:92" s="11" customFormat="1" ht="28.5" x14ac:dyDescent="0.2">
      <c r="A23" s="94" t="s">
        <v>174</v>
      </c>
      <c r="B23" s="552"/>
      <c r="C23" s="553"/>
      <c r="D23" s="554"/>
      <c r="E23" s="325"/>
      <c r="F23" s="460"/>
      <c r="G23" s="470"/>
      <c r="H23" s="461">
        <v>4776</v>
      </c>
      <c r="I23" s="325" t="e">
        <f t="shared" si="2"/>
        <v>#DIV/0!</v>
      </c>
      <c r="J23" s="493"/>
      <c r="K23" s="470"/>
      <c r="L23" s="461">
        <v>5</v>
      </c>
      <c r="M23" s="325" t="e">
        <f t="shared" si="3"/>
        <v>#DIV/0!</v>
      </c>
      <c r="N23" s="460"/>
      <c r="O23" s="470"/>
      <c r="P23" s="461"/>
      <c r="Q23" s="331"/>
      <c r="R23" s="460"/>
      <c r="S23" s="461"/>
      <c r="T23" s="461"/>
      <c r="U23" s="331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</row>
    <row r="24" spans="1:92" s="11" customFormat="1" ht="20.100000000000001" customHeight="1" x14ac:dyDescent="0.2">
      <c r="A24" s="20" t="s">
        <v>181</v>
      </c>
      <c r="B24" s="550"/>
      <c r="C24" s="537"/>
      <c r="D24" s="555"/>
      <c r="E24" s="302" t="e">
        <f t="shared" si="1"/>
        <v>#DIV/0!</v>
      </c>
      <c r="F24" s="444"/>
      <c r="G24" s="131"/>
      <c r="H24" s="190"/>
      <c r="I24" s="302" t="e">
        <f t="shared" si="2"/>
        <v>#DIV/0!</v>
      </c>
      <c r="J24" s="449"/>
      <c r="K24" s="131"/>
      <c r="L24" s="190"/>
      <c r="M24" s="302" t="e">
        <f t="shared" si="3"/>
        <v>#DIV/0!</v>
      </c>
      <c r="N24" s="444"/>
      <c r="O24" s="131"/>
      <c r="P24" s="190"/>
      <c r="Q24" s="332"/>
      <c r="R24" s="444"/>
      <c r="S24" s="190"/>
      <c r="T24" s="190"/>
      <c r="U24" s="33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</row>
    <row r="25" spans="1:92" s="22" customFormat="1" ht="20.100000000000001" customHeight="1" thickBot="1" x14ac:dyDescent="0.25">
      <c r="A25" s="95" t="s">
        <v>226</v>
      </c>
      <c r="B25" s="556"/>
      <c r="C25" s="557"/>
      <c r="D25" s="558">
        <v>0.57099999999999995</v>
      </c>
      <c r="E25" s="326" t="e">
        <f t="shared" si="1"/>
        <v>#DIV/0!</v>
      </c>
      <c r="F25" s="462"/>
      <c r="G25" s="471"/>
      <c r="H25" s="463">
        <v>962.5</v>
      </c>
      <c r="I25" s="326" t="e">
        <f t="shared" si="2"/>
        <v>#DIV/0!</v>
      </c>
      <c r="J25" s="494"/>
      <c r="K25" s="471"/>
      <c r="L25" s="463">
        <v>12.51</v>
      </c>
      <c r="M25" s="326" t="e">
        <f t="shared" si="3"/>
        <v>#DIV/0!</v>
      </c>
      <c r="N25" s="462"/>
      <c r="O25" s="471"/>
      <c r="P25" s="463"/>
      <c r="Q25" s="326"/>
      <c r="R25" s="462"/>
      <c r="S25" s="463"/>
      <c r="T25" s="463"/>
      <c r="U25" s="326"/>
    </row>
    <row r="26" spans="1:92" ht="28.5" customHeight="1" thickBot="1" x14ac:dyDescent="0.25">
      <c r="A26" s="12"/>
      <c r="B26" s="559">
        <f t="shared" ref="B26:T26" si="7">SUM(B6:B25)</f>
        <v>0</v>
      </c>
      <c r="C26" s="560">
        <f t="shared" si="7"/>
        <v>0</v>
      </c>
      <c r="D26" s="560">
        <f t="shared" si="7"/>
        <v>352.81200000000007</v>
      </c>
      <c r="E26" s="278" t="e">
        <f t="shared" si="1"/>
        <v>#DIV/0!</v>
      </c>
      <c r="F26" s="177">
        <f>SUM(F6:F25)</f>
        <v>0</v>
      </c>
      <c r="G26" s="178">
        <f t="shared" si="7"/>
        <v>0</v>
      </c>
      <c r="H26" s="178">
        <f t="shared" si="7"/>
        <v>37118.630000000005</v>
      </c>
      <c r="I26" s="278" t="e">
        <f t="shared" si="2"/>
        <v>#DIV/0!</v>
      </c>
      <c r="J26" s="177">
        <f>SUM(J6:J25)</f>
        <v>0</v>
      </c>
      <c r="K26" s="178">
        <f t="shared" si="7"/>
        <v>0</v>
      </c>
      <c r="L26" s="178">
        <f t="shared" si="7"/>
        <v>1422.751</v>
      </c>
      <c r="M26" s="278" t="e">
        <f t="shared" si="3"/>
        <v>#DIV/0!</v>
      </c>
      <c r="N26" s="177">
        <f t="shared" si="7"/>
        <v>0</v>
      </c>
      <c r="O26" s="178">
        <f t="shared" si="7"/>
        <v>0</v>
      </c>
      <c r="P26" s="178">
        <f t="shared" si="7"/>
        <v>356</v>
      </c>
      <c r="Q26" s="278" t="e">
        <f t="shared" ref="Q26" si="8">P26/O26-1</f>
        <v>#DIV/0!</v>
      </c>
      <c r="R26" s="177">
        <f t="shared" si="7"/>
        <v>0</v>
      </c>
      <c r="S26" s="178">
        <f t="shared" si="7"/>
        <v>0</v>
      </c>
      <c r="T26" s="178">
        <f t="shared" si="7"/>
        <v>4699</v>
      </c>
      <c r="U26" s="278" t="e">
        <f t="shared" ref="U26" si="9">T26/S26-1</f>
        <v>#DIV/0!</v>
      </c>
    </row>
    <row r="27" spans="1:92" x14ac:dyDescent="0.2">
      <c r="C27" s="194"/>
      <c r="G27" s="194"/>
      <c r="K27" s="195"/>
      <c r="O27" s="195"/>
    </row>
    <row r="28" spans="1:92" x14ac:dyDescent="0.2">
      <c r="C28" s="194"/>
      <c r="G28" s="194"/>
      <c r="K28" s="195"/>
      <c r="O28" s="195"/>
    </row>
    <row r="29" spans="1:92" x14ac:dyDescent="0.2">
      <c r="C29" s="194"/>
      <c r="G29" s="194"/>
      <c r="K29" s="195"/>
      <c r="O29" s="195"/>
    </row>
    <row r="30" spans="1:92" x14ac:dyDescent="0.2">
      <c r="C30" s="194"/>
      <c r="G30" s="194"/>
      <c r="K30" s="195"/>
      <c r="O30" s="195"/>
    </row>
    <row r="31" spans="1:92" x14ac:dyDescent="0.2">
      <c r="C31" s="194"/>
      <c r="G31" s="194"/>
      <c r="K31" s="195"/>
      <c r="O31" s="195"/>
    </row>
    <row r="32" spans="1:92" x14ac:dyDescent="0.2">
      <c r="C32" s="194"/>
      <c r="G32" s="194"/>
      <c r="K32" s="195"/>
      <c r="O32" s="195"/>
    </row>
    <row r="33" spans="3:15" x14ac:dyDescent="0.2">
      <c r="C33" s="194"/>
      <c r="G33" s="194"/>
      <c r="K33" s="195"/>
      <c r="O33" s="195"/>
    </row>
    <row r="34" spans="3:15" x14ac:dyDescent="0.2">
      <c r="C34" s="194"/>
      <c r="G34" s="194"/>
      <c r="K34" s="195"/>
      <c r="O34" s="195"/>
    </row>
    <row r="35" spans="3:15" x14ac:dyDescent="0.2">
      <c r="C35" s="194"/>
      <c r="G35" s="194"/>
      <c r="K35" s="195"/>
      <c r="O35" s="195"/>
    </row>
    <row r="36" spans="3:15" x14ac:dyDescent="0.2">
      <c r="C36" s="194"/>
      <c r="G36" s="194"/>
      <c r="K36" s="195"/>
      <c r="O36" s="195"/>
    </row>
    <row r="37" spans="3:15" x14ac:dyDescent="0.2">
      <c r="C37" s="194"/>
      <c r="G37" s="194"/>
      <c r="K37" s="195"/>
      <c r="O37" s="195"/>
    </row>
    <row r="38" spans="3:15" x14ac:dyDescent="0.2">
      <c r="C38" s="194"/>
      <c r="G38" s="194"/>
      <c r="K38" s="195"/>
      <c r="O38" s="195"/>
    </row>
    <row r="39" spans="3:15" x14ac:dyDescent="0.2">
      <c r="C39" s="194"/>
      <c r="G39" s="194"/>
      <c r="K39" s="195"/>
      <c r="O39" s="195"/>
    </row>
    <row r="40" spans="3:15" x14ac:dyDescent="0.2">
      <c r="C40" s="194"/>
      <c r="G40" s="194"/>
      <c r="K40" s="195"/>
      <c r="O40" s="195"/>
    </row>
    <row r="41" spans="3:15" x14ac:dyDescent="0.2">
      <c r="C41" s="194"/>
      <c r="G41" s="194"/>
      <c r="K41" s="195"/>
      <c r="O41" s="195"/>
    </row>
    <row r="42" spans="3:15" x14ac:dyDescent="0.2">
      <c r="C42" s="194"/>
      <c r="G42" s="194"/>
      <c r="K42" s="195"/>
      <c r="O42" s="195"/>
    </row>
    <row r="43" spans="3:15" x14ac:dyDescent="0.2">
      <c r="C43" s="194"/>
      <c r="G43" s="194"/>
      <c r="K43" s="195"/>
      <c r="O43" s="195"/>
    </row>
    <row r="44" spans="3:15" x14ac:dyDescent="0.2">
      <c r="C44" s="194"/>
      <c r="G44" s="194"/>
      <c r="K44" s="195"/>
      <c r="O44" s="195"/>
    </row>
    <row r="45" spans="3:15" x14ac:dyDescent="0.2">
      <c r="C45" s="194"/>
      <c r="G45" s="194"/>
      <c r="K45" s="195"/>
      <c r="O45" s="195"/>
    </row>
    <row r="46" spans="3:15" x14ac:dyDescent="0.2">
      <c r="C46" s="194"/>
      <c r="G46" s="194"/>
      <c r="K46" s="195"/>
      <c r="O46" s="195"/>
    </row>
    <row r="47" spans="3:15" x14ac:dyDescent="0.2">
      <c r="C47" s="194"/>
      <c r="G47" s="194"/>
      <c r="K47" s="195"/>
      <c r="O47" s="195"/>
    </row>
    <row r="48" spans="3:15" x14ac:dyDescent="0.2">
      <c r="C48" s="194"/>
      <c r="G48" s="194"/>
      <c r="K48" s="195"/>
      <c r="O48" s="195"/>
    </row>
    <row r="49" spans="3:19" x14ac:dyDescent="0.2">
      <c r="C49" s="194"/>
      <c r="G49" s="194"/>
      <c r="K49" s="195"/>
      <c r="O49" s="195"/>
    </row>
    <row r="50" spans="3:19" x14ac:dyDescent="0.2">
      <c r="C50" s="194"/>
      <c r="G50" s="194"/>
      <c r="K50" s="195"/>
      <c r="O50" s="195"/>
    </row>
    <row r="51" spans="3:19" x14ac:dyDescent="0.2">
      <c r="C51" s="194"/>
      <c r="G51" s="194"/>
      <c r="K51" s="195"/>
      <c r="O51" s="195"/>
    </row>
    <row r="52" spans="3:19" x14ac:dyDescent="0.2">
      <c r="C52" s="194"/>
      <c r="G52" s="194"/>
      <c r="K52" s="195"/>
      <c r="O52" s="195"/>
    </row>
    <row r="53" spans="3:19" x14ac:dyDescent="0.2">
      <c r="C53" s="194"/>
      <c r="G53" s="194"/>
      <c r="K53" s="195"/>
      <c r="O53" s="195"/>
    </row>
    <row r="54" spans="3:19" x14ac:dyDescent="0.2">
      <c r="C54" s="194"/>
      <c r="G54" s="194"/>
      <c r="K54" s="195"/>
      <c r="O54" s="195"/>
    </row>
    <row r="55" spans="3:19" x14ac:dyDescent="0.2">
      <c r="C55" s="194"/>
      <c r="G55" s="194"/>
      <c r="K55" s="195"/>
      <c r="O55" s="195"/>
    </row>
    <row r="56" spans="3:19" x14ac:dyDescent="0.2">
      <c r="C56" s="194"/>
      <c r="G56" s="194"/>
      <c r="K56" s="195"/>
      <c r="O56" s="195"/>
    </row>
    <row r="57" spans="3:19" x14ac:dyDescent="0.2">
      <c r="C57" s="194"/>
      <c r="G57" s="194"/>
      <c r="K57" s="195"/>
      <c r="O57" s="195"/>
    </row>
    <row r="58" spans="3:19" x14ac:dyDescent="0.2">
      <c r="C58" s="194"/>
      <c r="G58" s="194"/>
      <c r="K58" s="195"/>
      <c r="O58" s="195"/>
    </row>
    <row r="59" spans="3:19" x14ac:dyDescent="0.2">
      <c r="C59" s="194"/>
      <c r="G59" s="194"/>
      <c r="K59" s="195"/>
      <c r="O59" s="195"/>
    </row>
    <row r="60" spans="3:19" x14ac:dyDescent="0.2">
      <c r="C60" s="194"/>
      <c r="G60" s="194"/>
      <c r="K60" s="195"/>
      <c r="O60" s="195"/>
      <c r="S60" s="195"/>
    </row>
    <row r="61" spans="3:19" x14ac:dyDescent="0.2">
      <c r="C61" s="194"/>
      <c r="G61" s="194"/>
      <c r="K61" s="195"/>
      <c r="O61" s="195"/>
    </row>
    <row r="62" spans="3:19" x14ac:dyDescent="0.2">
      <c r="C62" s="194"/>
      <c r="G62" s="194"/>
      <c r="K62" s="195"/>
      <c r="O62" s="195"/>
    </row>
    <row r="63" spans="3:19" x14ac:dyDescent="0.2">
      <c r="C63" s="194"/>
      <c r="G63" s="194"/>
      <c r="K63" s="195"/>
      <c r="O63" s="195"/>
    </row>
    <row r="64" spans="3:19" x14ac:dyDescent="0.2">
      <c r="C64" s="194"/>
      <c r="G64" s="194"/>
      <c r="K64" s="195"/>
      <c r="O64" s="195"/>
    </row>
    <row r="65" spans="3:15" x14ac:dyDescent="0.2">
      <c r="C65" s="194"/>
      <c r="G65" s="194"/>
      <c r="K65" s="195"/>
      <c r="O65" s="195"/>
    </row>
    <row r="66" spans="3:15" x14ac:dyDescent="0.2">
      <c r="C66" s="194"/>
      <c r="G66" s="194"/>
      <c r="K66" s="195"/>
      <c r="O66" s="195"/>
    </row>
    <row r="67" spans="3:15" x14ac:dyDescent="0.2">
      <c r="C67" s="194"/>
      <c r="G67" s="194"/>
      <c r="K67" s="195"/>
      <c r="O67" s="195"/>
    </row>
    <row r="68" spans="3:15" x14ac:dyDescent="0.2">
      <c r="C68" s="194"/>
      <c r="G68" s="194"/>
      <c r="K68" s="195"/>
      <c r="O68" s="195"/>
    </row>
    <row r="69" spans="3:15" x14ac:dyDescent="0.2">
      <c r="C69" s="194"/>
      <c r="G69" s="194"/>
      <c r="K69" s="195"/>
      <c r="O69" s="195"/>
    </row>
    <row r="70" spans="3:15" x14ac:dyDescent="0.2">
      <c r="C70" s="194"/>
      <c r="G70" s="194"/>
      <c r="K70" s="195"/>
      <c r="O70" s="195"/>
    </row>
    <row r="71" spans="3:15" x14ac:dyDescent="0.2">
      <c r="C71" s="194"/>
      <c r="G71" s="194"/>
      <c r="K71" s="195"/>
      <c r="O71" s="195"/>
    </row>
    <row r="72" spans="3:15" x14ac:dyDescent="0.2">
      <c r="C72" s="194"/>
      <c r="G72" s="194"/>
      <c r="K72" s="195"/>
      <c r="O72" s="195"/>
    </row>
    <row r="73" spans="3:15" x14ac:dyDescent="0.2">
      <c r="C73" s="194"/>
      <c r="G73" s="194"/>
      <c r="K73" s="195"/>
      <c r="O73" s="195"/>
    </row>
    <row r="74" spans="3:15" x14ac:dyDescent="0.2">
      <c r="C74" s="194"/>
      <c r="G74" s="194"/>
      <c r="K74" s="195"/>
      <c r="O74" s="195"/>
    </row>
    <row r="75" spans="3:15" x14ac:dyDescent="0.2">
      <c r="C75" s="194"/>
      <c r="G75" s="194"/>
      <c r="K75" s="195"/>
      <c r="O75" s="195"/>
    </row>
    <row r="76" spans="3:15" x14ac:dyDescent="0.2">
      <c r="C76" s="194"/>
      <c r="G76" s="194"/>
      <c r="K76" s="195"/>
      <c r="O76" s="195"/>
    </row>
    <row r="77" spans="3:15" x14ac:dyDescent="0.2">
      <c r="C77" s="194"/>
      <c r="G77" s="194"/>
      <c r="K77" s="195"/>
      <c r="O77" s="195"/>
    </row>
    <row r="78" spans="3:15" x14ac:dyDescent="0.2">
      <c r="C78" s="194"/>
      <c r="G78" s="194"/>
      <c r="K78" s="195"/>
      <c r="O78" s="195"/>
    </row>
    <row r="79" spans="3:15" x14ac:dyDescent="0.2">
      <c r="C79" s="194"/>
      <c r="G79" s="194"/>
      <c r="K79" s="195"/>
      <c r="O79" s="195"/>
    </row>
    <row r="80" spans="3:15" x14ac:dyDescent="0.2">
      <c r="C80" s="194"/>
      <c r="G80" s="194"/>
      <c r="K80" s="195"/>
      <c r="O80" s="195"/>
    </row>
    <row r="81" spans="3:15" x14ac:dyDescent="0.2">
      <c r="C81" s="194"/>
      <c r="G81" s="194"/>
      <c r="K81" s="195"/>
      <c r="O81" s="195"/>
    </row>
    <row r="82" spans="3:15" x14ac:dyDescent="0.2">
      <c r="C82" s="194"/>
      <c r="G82" s="194"/>
      <c r="K82" s="195"/>
      <c r="O82" s="195"/>
    </row>
    <row r="83" spans="3:15" x14ac:dyDescent="0.2">
      <c r="C83" s="194"/>
      <c r="G83" s="194"/>
      <c r="K83" s="195"/>
      <c r="O83" s="195"/>
    </row>
    <row r="84" spans="3:15" x14ac:dyDescent="0.2">
      <c r="C84" s="194"/>
      <c r="G84" s="194"/>
      <c r="K84" s="195"/>
      <c r="O84" s="195"/>
    </row>
    <row r="85" spans="3:15" x14ac:dyDescent="0.2">
      <c r="C85" s="194"/>
      <c r="G85" s="194"/>
      <c r="K85" s="195"/>
      <c r="O85" s="195"/>
    </row>
    <row r="86" spans="3:15" x14ac:dyDescent="0.2">
      <c r="C86" s="194"/>
      <c r="G86" s="194"/>
      <c r="K86" s="195"/>
      <c r="O86" s="195"/>
    </row>
    <row r="87" spans="3:15" x14ac:dyDescent="0.2">
      <c r="C87" s="194"/>
      <c r="G87" s="194"/>
      <c r="K87" s="195"/>
      <c r="O87" s="195"/>
    </row>
    <row r="88" spans="3:15" x14ac:dyDescent="0.2">
      <c r="C88" s="194"/>
      <c r="G88" s="194"/>
      <c r="K88" s="195"/>
      <c r="O88" s="195"/>
    </row>
    <row r="89" spans="3:15" x14ac:dyDescent="0.2">
      <c r="C89" s="194"/>
      <c r="G89" s="194"/>
      <c r="K89" s="195"/>
      <c r="O89" s="195"/>
    </row>
    <row r="90" spans="3:15" x14ac:dyDescent="0.2">
      <c r="C90" s="194"/>
      <c r="G90" s="194"/>
      <c r="K90" s="195"/>
      <c r="O90" s="195"/>
    </row>
    <row r="91" spans="3:15" x14ac:dyDescent="0.2">
      <c r="C91" s="194"/>
      <c r="G91" s="194"/>
      <c r="K91" s="195"/>
      <c r="O91" s="195"/>
    </row>
    <row r="92" spans="3:15" x14ac:dyDescent="0.2">
      <c r="C92" s="194"/>
      <c r="G92" s="194"/>
      <c r="K92" s="195"/>
      <c r="O92" s="195"/>
    </row>
    <row r="93" spans="3:15" x14ac:dyDescent="0.2">
      <c r="C93" s="194"/>
      <c r="G93" s="194"/>
      <c r="K93" s="195"/>
      <c r="O93" s="195"/>
    </row>
    <row r="94" spans="3:15" x14ac:dyDescent="0.2">
      <c r="C94" s="194"/>
      <c r="G94" s="194"/>
      <c r="K94" s="195"/>
      <c r="O94" s="195"/>
    </row>
    <row r="95" spans="3:15" x14ac:dyDescent="0.2">
      <c r="C95" s="194"/>
      <c r="G95" s="194"/>
      <c r="K95" s="195"/>
      <c r="O95" s="195"/>
    </row>
    <row r="96" spans="3:15" x14ac:dyDescent="0.2">
      <c r="C96" s="194"/>
      <c r="G96" s="194"/>
      <c r="K96" s="195"/>
      <c r="O96" s="195"/>
    </row>
    <row r="97" spans="3:15" x14ac:dyDescent="0.2">
      <c r="C97" s="194"/>
      <c r="G97" s="194"/>
      <c r="K97" s="195"/>
      <c r="O97" s="195"/>
    </row>
    <row r="98" spans="3:15" x14ac:dyDescent="0.2">
      <c r="C98" s="194"/>
      <c r="G98" s="194"/>
      <c r="K98" s="195"/>
      <c r="O98" s="195"/>
    </row>
    <row r="99" spans="3:15" x14ac:dyDescent="0.2">
      <c r="C99" s="194"/>
      <c r="G99" s="194"/>
      <c r="K99" s="195"/>
      <c r="O99" s="195"/>
    </row>
    <row r="100" spans="3:15" x14ac:dyDescent="0.2">
      <c r="C100" s="194"/>
      <c r="G100" s="194"/>
      <c r="K100" s="195"/>
      <c r="O100" s="195"/>
    </row>
    <row r="101" spans="3:15" x14ac:dyDescent="0.2">
      <c r="C101" s="194"/>
      <c r="G101" s="194"/>
      <c r="K101" s="195"/>
      <c r="O101" s="195"/>
    </row>
    <row r="102" spans="3:15" x14ac:dyDescent="0.2">
      <c r="C102" s="194"/>
      <c r="G102" s="194"/>
      <c r="K102" s="195"/>
      <c r="O102" s="195"/>
    </row>
    <row r="103" spans="3:15" x14ac:dyDescent="0.2">
      <c r="C103" s="194"/>
      <c r="G103" s="194"/>
      <c r="K103" s="195"/>
      <c r="O103" s="195"/>
    </row>
    <row r="104" spans="3:15" x14ac:dyDescent="0.2">
      <c r="C104" s="194"/>
      <c r="G104" s="194"/>
      <c r="K104" s="195"/>
      <c r="O104" s="195"/>
    </row>
    <row r="105" spans="3:15" x14ac:dyDescent="0.2">
      <c r="C105" s="194"/>
      <c r="G105" s="194"/>
      <c r="K105" s="195"/>
      <c r="O105" s="195"/>
    </row>
    <row r="106" spans="3:15" x14ac:dyDescent="0.2">
      <c r="C106" s="194"/>
      <c r="G106" s="194"/>
      <c r="K106" s="195"/>
      <c r="O106" s="195"/>
    </row>
    <row r="107" spans="3:15" x14ac:dyDescent="0.2">
      <c r="C107" s="194"/>
      <c r="G107" s="194"/>
      <c r="K107" s="195"/>
      <c r="O107" s="195"/>
    </row>
    <row r="108" spans="3:15" x14ac:dyDescent="0.2">
      <c r="C108" s="194"/>
      <c r="G108" s="194"/>
      <c r="K108" s="195"/>
      <c r="O108" s="195"/>
    </row>
    <row r="109" spans="3:15" x14ac:dyDescent="0.2">
      <c r="C109" s="194"/>
      <c r="G109" s="194"/>
      <c r="K109" s="195"/>
      <c r="O109" s="195"/>
    </row>
    <row r="110" spans="3:15" x14ac:dyDescent="0.2">
      <c r="C110" s="194"/>
      <c r="G110" s="194"/>
      <c r="K110" s="195"/>
      <c r="O110" s="195"/>
    </row>
    <row r="111" spans="3:15" x14ac:dyDescent="0.2">
      <c r="C111" s="194"/>
      <c r="G111" s="194"/>
      <c r="K111" s="195"/>
      <c r="O111" s="195"/>
    </row>
    <row r="112" spans="3:15" x14ac:dyDescent="0.2">
      <c r="C112" s="194"/>
      <c r="G112" s="194"/>
      <c r="K112" s="195"/>
      <c r="O112" s="195"/>
    </row>
    <row r="113" spans="3:15" x14ac:dyDescent="0.2">
      <c r="C113" s="194"/>
      <c r="G113" s="194"/>
      <c r="K113" s="195"/>
      <c r="O113" s="195"/>
    </row>
    <row r="114" spans="3:15" x14ac:dyDescent="0.2">
      <c r="C114" s="194"/>
      <c r="G114" s="194"/>
      <c r="K114" s="195"/>
      <c r="O114" s="195"/>
    </row>
    <row r="115" spans="3:15" x14ac:dyDescent="0.2">
      <c r="C115" s="194"/>
      <c r="G115" s="194"/>
      <c r="K115" s="195"/>
      <c r="O115" s="195"/>
    </row>
    <row r="116" spans="3:15" x14ac:dyDescent="0.2">
      <c r="C116" s="194"/>
      <c r="G116" s="194"/>
      <c r="K116" s="195"/>
      <c r="O116" s="195"/>
    </row>
    <row r="117" spans="3:15" x14ac:dyDescent="0.2">
      <c r="C117" s="194"/>
      <c r="G117" s="194"/>
      <c r="K117" s="195"/>
      <c r="O117" s="195"/>
    </row>
    <row r="118" spans="3:15" x14ac:dyDescent="0.2">
      <c r="C118" s="194"/>
      <c r="G118" s="194"/>
      <c r="K118" s="195"/>
      <c r="O118" s="195"/>
    </row>
    <row r="119" spans="3:15" x14ac:dyDescent="0.2">
      <c r="C119" s="194"/>
      <c r="G119" s="194"/>
      <c r="K119" s="195"/>
      <c r="O119" s="195"/>
    </row>
    <row r="120" spans="3:15" x14ac:dyDescent="0.2">
      <c r="C120" s="194"/>
      <c r="G120" s="194"/>
      <c r="K120" s="195"/>
      <c r="O120" s="195"/>
    </row>
    <row r="121" spans="3:15" x14ac:dyDescent="0.2">
      <c r="C121" s="194"/>
      <c r="G121" s="194"/>
      <c r="K121" s="195"/>
      <c r="O121" s="195"/>
    </row>
    <row r="122" spans="3:15" x14ac:dyDescent="0.2">
      <c r="C122" s="194"/>
      <c r="G122" s="194"/>
      <c r="K122" s="195"/>
      <c r="O122" s="195"/>
    </row>
    <row r="123" spans="3:15" x14ac:dyDescent="0.2">
      <c r="C123" s="194"/>
      <c r="G123" s="194"/>
      <c r="K123" s="195"/>
      <c r="O123" s="195"/>
    </row>
    <row r="124" spans="3:15" x14ac:dyDescent="0.2">
      <c r="C124" s="194"/>
      <c r="G124" s="194"/>
      <c r="K124" s="195"/>
      <c r="O124" s="195"/>
    </row>
    <row r="125" spans="3:15" x14ac:dyDescent="0.2">
      <c r="C125" s="194"/>
      <c r="G125" s="194"/>
      <c r="K125" s="195"/>
      <c r="O125" s="195"/>
    </row>
    <row r="126" spans="3:15" x14ac:dyDescent="0.2">
      <c r="C126" s="194"/>
      <c r="G126" s="194"/>
      <c r="K126" s="195"/>
      <c r="O126" s="195"/>
    </row>
    <row r="127" spans="3:15" x14ac:dyDescent="0.2">
      <c r="C127" s="194"/>
      <c r="G127" s="194"/>
      <c r="K127" s="195"/>
      <c r="O127" s="195"/>
    </row>
    <row r="128" spans="3:15" x14ac:dyDescent="0.2">
      <c r="C128" s="194"/>
      <c r="G128" s="194"/>
      <c r="K128" s="195"/>
      <c r="O128" s="195"/>
    </row>
    <row r="129" spans="3:19" x14ac:dyDescent="0.2">
      <c r="C129" s="194"/>
      <c r="G129" s="194"/>
      <c r="K129" s="195"/>
      <c r="O129" s="195"/>
    </row>
    <row r="130" spans="3:19" x14ac:dyDescent="0.2">
      <c r="C130" s="194"/>
      <c r="G130" s="194"/>
      <c r="K130" s="195"/>
      <c r="O130" s="195"/>
    </row>
    <row r="131" spans="3:19" x14ac:dyDescent="0.2">
      <c r="C131" s="194"/>
      <c r="G131" s="194"/>
      <c r="K131" s="195"/>
      <c r="O131" s="195"/>
    </row>
    <row r="132" spans="3:19" x14ac:dyDescent="0.2">
      <c r="C132" s="194"/>
      <c r="G132" s="194"/>
      <c r="K132" s="195"/>
      <c r="O132" s="195"/>
    </row>
    <row r="133" spans="3:19" x14ac:dyDescent="0.2">
      <c r="C133" s="194"/>
      <c r="G133" s="194"/>
      <c r="K133" s="195"/>
      <c r="O133" s="195"/>
    </row>
    <row r="134" spans="3:19" x14ac:dyDescent="0.2">
      <c r="C134" s="194"/>
      <c r="G134" s="194"/>
      <c r="K134" s="195"/>
      <c r="O134" s="195"/>
    </row>
    <row r="135" spans="3:19" x14ac:dyDescent="0.2">
      <c r="C135" s="194"/>
      <c r="G135" s="194"/>
      <c r="K135" s="195"/>
      <c r="O135" s="195"/>
    </row>
    <row r="136" spans="3:19" x14ac:dyDescent="0.2">
      <c r="C136" s="194"/>
      <c r="G136" s="194"/>
      <c r="K136" s="195"/>
      <c r="O136" s="195"/>
    </row>
    <row r="137" spans="3:19" x14ac:dyDescent="0.2">
      <c r="C137" s="194"/>
      <c r="G137" s="194"/>
      <c r="K137" s="195"/>
      <c r="O137" s="195"/>
    </row>
    <row r="138" spans="3:19" x14ac:dyDescent="0.2">
      <c r="C138" s="194"/>
      <c r="G138" s="194"/>
      <c r="K138" s="195"/>
      <c r="O138" s="195"/>
    </row>
    <row r="139" spans="3:19" x14ac:dyDescent="0.2">
      <c r="C139" s="194"/>
      <c r="G139" s="194"/>
      <c r="K139" s="195"/>
      <c r="O139" s="195"/>
    </row>
    <row r="140" spans="3:19" x14ac:dyDescent="0.2">
      <c r="C140" s="194"/>
      <c r="G140" s="194"/>
      <c r="K140" s="195"/>
      <c r="O140" s="195"/>
    </row>
    <row r="141" spans="3:19" x14ac:dyDescent="0.2">
      <c r="C141" s="194"/>
      <c r="G141" s="194"/>
      <c r="K141" s="195"/>
      <c r="O141" s="195"/>
    </row>
    <row r="142" spans="3:19" x14ac:dyDescent="0.2">
      <c r="C142" s="194"/>
      <c r="G142" s="194"/>
      <c r="K142" s="195"/>
      <c r="O142" s="195"/>
    </row>
    <row r="143" spans="3:19" x14ac:dyDescent="0.2">
      <c r="C143" s="194"/>
      <c r="G143" s="194"/>
      <c r="K143" s="195"/>
      <c r="O143" s="195"/>
    </row>
    <row r="144" spans="3:19" x14ac:dyDescent="0.2">
      <c r="C144" s="194"/>
      <c r="G144" s="194"/>
      <c r="K144" s="195"/>
      <c r="O144" s="195"/>
      <c r="S144" s="195"/>
    </row>
    <row r="145" spans="3:15" x14ac:dyDescent="0.2">
      <c r="C145" s="194"/>
      <c r="G145" s="194"/>
      <c r="K145" s="195"/>
      <c r="O145" s="195"/>
    </row>
    <row r="146" spans="3:15" x14ac:dyDescent="0.2">
      <c r="C146" s="194"/>
      <c r="G146" s="194"/>
      <c r="K146" s="195"/>
      <c r="O146" s="195"/>
    </row>
    <row r="147" spans="3:15" x14ac:dyDescent="0.2">
      <c r="C147" s="194"/>
      <c r="G147" s="194"/>
      <c r="K147" s="195"/>
      <c r="O147" s="195"/>
    </row>
    <row r="148" spans="3:15" x14ac:dyDescent="0.2">
      <c r="C148" s="194"/>
      <c r="G148" s="194"/>
      <c r="K148" s="195"/>
      <c r="O148" s="195"/>
    </row>
    <row r="149" spans="3:15" x14ac:dyDescent="0.2">
      <c r="C149" s="194"/>
      <c r="G149" s="194"/>
      <c r="K149" s="195"/>
      <c r="O149" s="195"/>
    </row>
    <row r="150" spans="3:15" x14ac:dyDescent="0.2">
      <c r="C150" s="194"/>
      <c r="G150" s="194"/>
      <c r="K150" s="195"/>
      <c r="O150" s="195"/>
    </row>
    <row r="151" spans="3:15" x14ac:dyDescent="0.2">
      <c r="C151" s="194"/>
      <c r="G151" s="194"/>
      <c r="K151" s="195"/>
      <c r="O151" s="195"/>
    </row>
  </sheetData>
  <mergeCells count="6">
    <mergeCell ref="A3:A5"/>
    <mergeCell ref="F3:I3"/>
    <mergeCell ref="R3:U3"/>
    <mergeCell ref="B3:E3"/>
    <mergeCell ref="J3:M3"/>
    <mergeCell ref="N3:Q3"/>
  </mergeCells>
  <pageMargins left="0.62992125984251968" right="0.23622047244094491" top="0.74803149606299213" bottom="0.74803149606299213" header="0.31496062992125984" footer="0.31496062992125984"/>
  <pageSetup paperSize="9" scale="67" fitToHeight="0" orientation="landscape" r:id="rId1"/>
  <ignoredErrors>
    <ignoredError sqref="E26:Q2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OutlineSymbols="0" showWhiteSpace="0" topLeftCell="A43" zoomScale="70" zoomScaleNormal="70" workbookViewId="0">
      <selection activeCell="H1" sqref="H1:J1048576"/>
    </sheetView>
  </sheetViews>
  <sheetFormatPr defaultRowHeight="14.25" x14ac:dyDescent="0.2"/>
  <cols>
    <col min="1" max="1" width="26.625" style="8" customWidth="1"/>
    <col min="2" max="2" width="19.125" style="1" customWidth="1"/>
    <col min="3" max="3" width="20" style="1" customWidth="1"/>
    <col min="4" max="4" width="19.5" style="1" customWidth="1"/>
    <col min="5" max="5" width="19.5" style="5" customWidth="1"/>
    <col min="6" max="6" width="19.5" style="1" customWidth="1"/>
    <col min="7" max="7" width="19.5" style="5" customWidth="1"/>
  </cols>
  <sheetData>
    <row r="1" spans="1:7" ht="26.25" customHeight="1" x14ac:dyDescent="0.35">
      <c r="A1" s="371" t="s">
        <v>251</v>
      </c>
      <c r="D1" s="5"/>
      <c r="E1" s="47" t="s">
        <v>256</v>
      </c>
      <c r="F1" s="5"/>
      <c r="G1"/>
    </row>
    <row r="2" spans="1:7" ht="9" customHeight="1" thickBot="1" x14ac:dyDescent="0.25"/>
    <row r="3" spans="1:7" ht="26.25" customHeight="1" thickBot="1" x14ac:dyDescent="0.25">
      <c r="A3" s="608" t="s">
        <v>196</v>
      </c>
      <c r="B3" s="599" t="s">
        <v>244</v>
      </c>
      <c r="C3" s="600"/>
      <c r="D3" s="600"/>
      <c r="E3" s="601"/>
      <c r="F3" s="599" t="s">
        <v>198</v>
      </c>
      <c r="G3" s="600"/>
    </row>
    <row r="4" spans="1:7" s="4" customFormat="1" ht="20.25" customHeight="1" x14ac:dyDescent="0.2">
      <c r="A4" s="609"/>
      <c r="B4" s="368" t="e">
        <f>#REF!</f>
        <v>#REF!</v>
      </c>
      <c r="C4" s="369" t="str">
        <f>$E$1</f>
        <v>Октябрь 2019г.</v>
      </c>
      <c r="D4" s="369" t="str">
        <f>$E$1</f>
        <v>Октябрь 2019г.</v>
      </c>
      <c r="E4" s="370" t="str">
        <f>$E$1</f>
        <v>Октябрь 2019г.</v>
      </c>
      <c r="F4" s="616" t="s">
        <v>217</v>
      </c>
      <c r="G4" s="618" t="s">
        <v>199</v>
      </c>
    </row>
    <row r="5" spans="1:7" s="4" customFormat="1" ht="20.25" customHeight="1" thickBot="1" x14ac:dyDescent="0.25">
      <c r="A5" s="610"/>
      <c r="B5" s="57" t="s">
        <v>248</v>
      </c>
      <c r="C5" s="58" t="s">
        <v>249</v>
      </c>
      <c r="D5" s="58" t="s">
        <v>247</v>
      </c>
      <c r="E5" s="59" t="s">
        <v>250</v>
      </c>
      <c r="F5" s="617"/>
      <c r="G5" s="619"/>
    </row>
    <row r="6" spans="1:7" ht="24.95" customHeight="1" thickBot="1" x14ac:dyDescent="0.25">
      <c r="A6" s="48" t="s">
        <v>200</v>
      </c>
      <c r="B6" s="360">
        <f>'Образ-12'!B163</f>
        <v>9519.530999999999</v>
      </c>
      <c r="C6" s="361">
        <f>'Образ-12'!C163</f>
        <v>8170.6649999999972</v>
      </c>
      <c r="D6" s="361">
        <f>'Образ-12'!D163</f>
        <v>7851.7429999999986</v>
      </c>
      <c r="E6" s="362">
        <f>'Образ-12'!E163</f>
        <v>-3.903256344495809E-2</v>
      </c>
      <c r="F6" s="358">
        <f>C6-D6</f>
        <v>318.92199999999866</v>
      </c>
      <c r="G6" s="50">
        <f>D6*100/C6-100</f>
        <v>-3.9032563444958157</v>
      </c>
    </row>
    <row r="7" spans="1:7" ht="24.95" customHeight="1" thickBot="1" x14ac:dyDescent="0.25">
      <c r="A7" s="51" t="s">
        <v>176</v>
      </c>
      <c r="B7" s="52">
        <f>'Здрав-12'!B22</f>
        <v>1726.2619870000001</v>
      </c>
      <c r="C7" s="45">
        <f>'Здрав-12'!C22</f>
        <v>2161.3049999999998</v>
      </c>
      <c r="D7" s="45">
        <f>'Здрав-12'!D22</f>
        <v>2154.134</v>
      </c>
      <c r="E7" s="363">
        <f>'Здрав-12'!E22</f>
        <v>-3.3179028411074452E-3</v>
      </c>
      <c r="F7" s="359">
        <f>C7-D7</f>
        <v>7.1709999999998217</v>
      </c>
      <c r="G7" s="53">
        <f>D7*100/C7-100</f>
        <v>-0.33179028411075251</v>
      </c>
    </row>
    <row r="8" spans="1:7" ht="24.95" customHeight="1" thickBot="1" x14ac:dyDescent="0.25">
      <c r="A8" s="48" t="s">
        <v>177</v>
      </c>
      <c r="B8" s="39">
        <f>'Спорт-12'!B26</f>
        <v>0</v>
      </c>
      <c r="C8" s="49">
        <f>'Спорт-12'!C26</f>
        <v>0</v>
      </c>
      <c r="D8" s="49">
        <f>'Спорт-12'!D26</f>
        <v>352.81200000000007</v>
      </c>
      <c r="E8" s="364" t="e">
        <f>'Спорт-12'!E26</f>
        <v>#DIV/0!</v>
      </c>
      <c r="F8" s="358">
        <f>C8-D8</f>
        <v>-352.81200000000007</v>
      </c>
      <c r="G8" s="50" t="e">
        <f>D8*100/C8-100</f>
        <v>#DIV/0!</v>
      </c>
    </row>
    <row r="9" spans="1:7" ht="24.95" customHeight="1" thickBot="1" x14ac:dyDescent="0.25">
      <c r="A9" s="51" t="s">
        <v>201</v>
      </c>
      <c r="B9" s="52">
        <f>'Культ-12'!B28</f>
        <v>0</v>
      </c>
      <c r="C9" s="45">
        <f>'Культ-12'!C28</f>
        <v>0</v>
      </c>
      <c r="D9" s="45">
        <f>'Культ-12'!D28</f>
        <v>386.05</v>
      </c>
      <c r="E9" s="363" t="e">
        <f>'Культ-12'!E28</f>
        <v>#DIV/0!</v>
      </c>
      <c r="F9" s="359">
        <f>C9-D9</f>
        <v>-386.05</v>
      </c>
      <c r="G9" s="53" t="e">
        <f>D9*100/C9-100</f>
        <v>#DIV/0!</v>
      </c>
    </row>
    <row r="10" spans="1:7" ht="24.95" customHeight="1" thickBot="1" x14ac:dyDescent="0.25">
      <c r="A10" s="54" t="s">
        <v>202</v>
      </c>
      <c r="B10" s="14">
        <f>SUM(B6:B9)</f>
        <v>11245.792986999999</v>
      </c>
      <c r="C10" s="15">
        <f>SUM(C6:C9)</f>
        <v>10331.969999999998</v>
      </c>
      <c r="D10" s="15">
        <f>SUM(D6:D9)</f>
        <v>10744.738999999998</v>
      </c>
      <c r="E10" s="13" t="e">
        <f>SUM(E6:E9)</f>
        <v>#DIV/0!</v>
      </c>
      <c r="F10" s="15">
        <f>C10-D10</f>
        <v>-412.76900000000023</v>
      </c>
      <c r="G10" s="13">
        <f>D10*100/C10-100</f>
        <v>3.9950658006169135</v>
      </c>
    </row>
    <row r="11" spans="1:7" ht="4.5" customHeight="1" thickBot="1" x14ac:dyDescent="0.25"/>
    <row r="12" spans="1:7" ht="26.25" customHeight="1" thickBot="1" x14ac:dyDescent="0.25">
      <c r="A12" s="608" t="s">
        <v>179</v>
      </c>
      <c r="B12" s="599" t="s">
        <v>197</v>
      </c>
      <c r="C12" s="600"/>
      <c r="D12" s="600"/>
      <c r="E12" s="601"/>
      <c r="F12" s="599" t="s">
        <v>198</v>
      </c>
      <c r="G12" s="600"/>
    </row>
    <row r="13" spans="1:7" s="4" customFormat="1" ht="20.25" customHeight="1" x14ac:dyDescent="0.2">
      <c r="A13" s="609"/>
      <c r="B13" s="368" t="e">
        <f>#REF!</f>
        <v>#REF!</v>
      </c>
      <c r="C13" s="369" t="str">
        <f>$E$1</f>
        <v>Октябрь 2019г.</v>
      </c>
      <c r="D13" s="369" t="str">
        <f>$E$1</f>
        <v>Октябрь 2019г.</v>
      </c>
      <c r="E13" s="370" t="str">
        <f>$E$1</f>
        <v>Октябрь 2019г.</v>
      </c>
      <c r="F13" s="616" t="s">
        <v>217</v>
      </c>
      <c r="G13" s="618" t="s">
        <v>199</v>
      </c>
    </row>
    <row r="14" spans="1:7" s="4" customFormat="1" ht="20.25" customHeight="1" thickBot="1" x14ac:dyDescent="0.25">
      <c r="A14" s="610"/>
      <c r="B14" s="57" t="s">
        <v>248</v>
      </c>
      <c r="C14" s="58" t="s">
        <v>249</v>
      </c>
      <c r="D14" s="58" t="s">
        <v>247</v>
      </c>
      <c r="E14" s="59" t="s">
        <v>250</v>
      </c>
      <c r="F14" s="617"/>
      <c r="G14" s="619"/>
    </row>
    <row r="15" spans="1:7" ht="24.95" customHeight="1" thickBot="1" x14ac:dyDescent="0.25">
      <c r="A15" s="48" t="s">
        <v>200</v>
      </c>
      <c r="B15" s="39">
        <f>'Образ-12'!F163</f>
        <v>523635.02</v>
      </c>
      <c r="C15" s="49">
        <f>'Образ-12'!G163</f>
        <v>432008.72499999998</v>
      </c>
      <c r="D15" s="49">
        <f>'Образ-12'!H163</f>
        <v>336102.06</v>
      </c>
      <c r="E15" s="50">
        <f>'Образ-12'!I163</f>
        <v>-0.22200168526688902</v>
      </c>
      <c r="F15" s="49">
        <f>C15-D15</f>
        <v>95906.664999999979</v>
      </c>
      <c r="G15" s="50">
        <f>D15*100/C15-100</f>
        <v>-22.200168526688898</v>
      </c>
    </row>
    <row r="16" spans="1:7" ht="24.95" customHeight="1" thickBot="1" x14ac:dyDescent="0.25">
      <c r="A16" s="51" t="s">
        <v>176</v>
      </c>
      <c r="B16" s="52">
        <f>'Здрав-12'!F22</f>
        <v>318429.60000000003</v>
      </c>
      <c r="C16" s="45">
        <f>'Здрав-12'!G22</f>
        <v>292768.87599999999</v>
      </c>
      <c r="D16" s="45">
        <f>'Здрав-12'!H22</f>
        <v>259675.25199999995</v>
      </c>
      <c r="E16" s="53">
        <f>'Здрав-12'!I22</f>
        <v>-0.11303668768397379</v>
      </c>
      <c r="F16" s="45">
        <f>C16-D16</f>
        <v>33093.62400000004</v>
      </c>
      <c r="G16" s="53">
        <f>D16*100/C16-100</f>
        <v>-11.303668768397372</v>
      </c>
    </row>
    <row r="17" spans="1:7" ht="24.95" customHeight="1" thickBot="1" x14ac:dyDescent="0.25">
      <c r="A17" s="48" t="s">
        <v>177</v>
      </c>
      <c r="B17" s="39">
        <f>'Спорт-12'!F26</f>
        <v>0</v>
      </c>
      <c r="C17" s="49">
        <f>'Спорт-12'!G26</f>
        <v>0</v>
      </c>
      <c r="D17" s="49">
        <f>'Спорт-12'!H26</f>
        <v>37118.630000000005</v>
      </c>
      <c r="E17" s="50" t="e">
        <f>'Спорт-12'!I26</f>
        <v>#DIV/0!</v>
      </c>
      <c r="F17" s="49">
        <f>C17-D17</f>
        <v>-37118.630000000005</v>
      </c>
      <c r="G17" s="50" t="e">
        <f>D17*100/C17-100</f>
        <v>#DIV/0!</v>
      </c>
    </row>
    <row r="18" spans="1:7" ht="24.95" customHeight="1" thickBot="1" x14ac:dyDescent="0.25">
      <c r="A18" s="51" t="s">
        <v>201</v>
      </c>
      <c r="B18" s="52">
        <f>'Культ-12'!F28</f>
        <v>0</v>
      </c>
      <c r="C18" s="45">
        <f>'Культ-12'!G28</f>
        <v>0</v>
      </c>
      <c r="D18" s="45">
        <f>'Культ-12'!H28</f>
        <v>12624.021999999999</v>
      </c>
      <c r="E18" s="53" t="e">
        <f>'Культ-12'!I28</f>
        <v>#DIV/0!</v>
      </c>
      <c r="F18" s="45">
        <f>C18-D18</f>
        <v>-12624.021999999999</v>
      </c>
      <c r="G18" s="53" t="e">
        <f>D18*100/C18-100</f>
        <v>#DIV/0!</v>
      </c>
    </row>
    <row r="19" spans="1:7" ht="24.95" customHeight="1" thickBot="1" x14ac:dyDescent="0.25">
      <c r="A19" s="54" t="s">
        <v>202</v>
      </c>
      <c r="B19" s="14">
        <f>SUM(B15:B18)</f>
        <v>842064.62000000011</v>
      </c>
      <c r="C19" s="15">
        <f>SUM(C15:C18)</f>
        <v>724777.60100000002</v>
      </c>
      <c r="D19" s="15">
        <f>SUM(D15:D18)</f>
        <v>645519.96399999992</v>
      </c>
      <c r="E19" s="13" t="e">
        <f>SUM(E15:E18)</f>
        <v>#DIV/0!</v>
      </c>
      <c r="F19" s="15">
        <f>C19-D19</f>
        <v>79257.637000000104</v>
      </c>
      <c r="G19" s="13">
        <f>D19*100/C19-100</f>
        <v>-10.935442388209253</v>
      </c>
    </row>
    <row r="20" spans="1:7" ht="4.5" customHeight="1" thickBot="1" x14ac:dyDescent="0.25"/>
    <row r="21" spans="1:7" ht="32.25" customHeight="1" thickBot="1" x14ac:dyDescent="0.25">
      <c r="A21" s="608" t="s">
        <v>142</v>
      </c>
      <c r="B21" s="599" t="s">
        <v>252</v>
      </c>
      <c r="C21" s="600"/>
      <c r="D21" s="600"/>
      <c r="E21" s="601"/>
      <c r="F21" s="599" t="s">
        <v>198</v>
      </c>
      <c r="G21" s="600"/>
    </row>
    <row r="22" spans="1:7" s="4" customFormat="1" ht="21.75" customHeight="1" x14ac:dyDescent="0.2">
      <c r="A22" s="609"/>
      <c r="B22" s="368" t="e">
        <f>#REF!</f>
        <v>#REF!</v>
      </c>
      <c r="C22" s="369" t="str">
        <f>$E$1</f>
        <v>Октябрь 2019г.</v>
      </c>
      <c r="D22" s="369" t="str">
        <f>$E$1</f>
        <v>Октябрь 2019г.</v>
      </c>
      <c r="E22" s="370" t="str">
        <f>$E$1</f>
        <v>Октябрь 2019г.</v>
      </c>
      <c r="F22" s="616" t="s">
        <v>217</v>
      </c>
      <c r="G22" s="618" t="s">
        <v>199</v>
      </c>
    </row>
    <row r="23" spans="1:7" s="4" customFormat="1" ht="21.75" customHeight="1" thickBot="1" x14ac:dyDescent="0.25">
      <c r="A23" s="610"/>
      <c r="B23" s="57" t="s">
        <v>248</v>
      </c>
      <c r="C23" s="58" t="s">
        <v>249</v>
      </c>
      <c r="D23" s="58" t="s">
        <v>247</v>
      </c>
      <c r="E23" s="59" t="s">
        <v>250</v>
      </c>
      <c r="F23" s="617"/>
      <c r="G23" s="619"/>
    </row>
    <row r="24" spans="1:7" ht="24.95" customHeight="1" thickBot="1" x14ac:dyDescent="0.25">
      <c r="A24" s="48" t="s">
        <v>200</v>
      </c>
      <c r="B24" s="39">
        <f>'Образ-12'!J163</f>
        <v>14481.21</v>
      </c>
      <c r="C24" s="49">
        <f>'Образ-12'!K163</f>
        <v>13027.757999999998</v>
      </c>
      <c r="D24" s="49">
        <f>'Образ-12'!L163</f>
        <v>13522.673999999999</v>
      </c>
      <c r="E24" s="50">
        <f>'Образ-12'!M163</f>
        <v>3.7989345519006568E-2</v>
      </c>
      <c r="F24" s="49">
        <f>C24-D24</f>
        <v>-494.91600000000108</v>
      </c>
      <c r="G24" s="50">
        <f>D24*100/C24-100</f>
        <v>3.7989345519006434</v>
      </c>
    </row>
    <row r="25" spans="1:7" ht="24.95" customHeight="1" thickBot="1" x14ac:dyDescent="0.25">
      <c r="A25" s="51" t="s">
        <v>176</v>
      </c>
      <c r="B25" s="52">
        <f>'Здрав-12'!J22</f>
        <v>10371.200000000001</v>
      </c>
      <c r="C25" s="45">
        <f>'Здрав-12'!K22</f>
        <v>9643.1799999999985</v>
      </c>
      <c r="D25" s="45">
        <f>'Здрав-12'!L22</f>
        <v>10207.438999999998</v>
      </c>
      <c r="E25" s="53">
        <f>'Здрав-12'!M22</f>
        <v>5.8513789019804641E-2</v>
      </c>
      <c r="F25" s="45">
        <f>C25-D25</f>
        <v>-564.25900000000001</v>
      </c>
      <c r="G25" s="53">
        <f>D25*100/C25-100</f>
        <v>5.8513789019804676</v>
      </c>
    </row>
    <row r="26" spans="1:7" ht="24.95" customHeight="1" thickBot="1" x14ac:dyDescent="0.25">
      <c r="A26" s="48" t="s">
        <v>177</v>
      </c>
      <c r="B26" s="39">
        <f>'Спорт-12'!J26</f>
        <v>0</v>
      </c>
      <c r="C26" s="49">
        <f>'Спорт-12'!K26</f>
        <v>0</v>
      </c>
      <c r="D26" s="49">
        <f>'Спорт-12'!L26</f>
        <v>1422.751</v>
      </c>
      <c r="E26" s="50" t="e">
        <f>'Спорт-12'!M26</f>
        <v>#DIV/0!</v>
      </c>
      <c r="F26" s="49">
        <f>C26-D26</f>
        <v>-1422.751</v>
      </c>
      <c r="G26" s="50" t="e">
        <f>D26*100/C26-100</f>
        <v>#DIV/0!</v>
      </c>
    </row>
    <row r="27" spans="1:7" ht="24.95" customHeight="1" thickBot="1" x14ac:dyDescent="0.25">
      <c r="A27" s="51" t="s">
        <v>201</v>
      </c>
      <c r="B27" s="52">
        <f>'Культ-12'!J28</f>
        <v>0</v>
      </c>
      <c r="C27" s="45">
        <f>'Культ-12'!K28</f>
        <v>0</v>
      </c>
      <c r="D27" s="45">
        <f>'Культ-12'!L28</f>
        <v>167.536</v>
      </c>
      <c r="E27" s="53" t="e">
        <f>'Культ-12'!M28</f>
        <v>#DIV/0!</v>
      </c>
      <c r="F27" s="45">
        <f t="shared" ref="F27" si="0">C27-D27</f>
        <v>-167.536</v>
      </c>
      <c r="G27" s="53" t="e">
        <f>D27*100/C27-100</f>
        <v>#DIV/0!</v>
      </c>
    </row>
    <row r="28" spans="1:7" ht="24.95" customHeight="1" thickBot="1" x14ac:dyDescent="0.25">
      <c r="A28" s="54" t="s">
        <v>202</v>
      </c>
      <c r="B28" s="14">
        <f>SUM(B24:B27)</f>
        <v>24852.41</v>
      </c>
      <c r="C28" s="15">
        <f>SUM(C24:C27)</f>
        <v>22670.937999999995</v>
      </c>
      <c r="D28" s="15">
        <f>SUM(D24:D27)</f>
        <v>25320.399999999998</v>
      </c>
      <c r="E28" s="13" t="e">
        <f>SUM(E24:E27)</f>
        <v>#DIV/0!</v>
      </c>
      <c r="F28" s="15">
        <f>C28-D28</f>
        <v>-2649.4620000000032</v>
      </c>
      <c r="G28" s="13">
        <f>D28*100/C28-100</f>
        <v>11.686600704390813</v>
      </c>
    </row>
    <row r="29" spans="1:7" ht="3.75" customHeight="1" thickBot="1" x14ac:dyDescent="0.25"/>
    <row r="30" spans="1:7" ht="32.25" customHeight="1" thickBot="1" x14ac:dyDescent="0.25">
      <c r="A30" s="608" t="s">
        <v>203</v>
      </c>
      <c r="B30" s="599" t="s">
        <v>252</v>
      </c>
      <c r="C30" s="600"/>
      <c r="D30" s="600"/>
      <c r="E30" s="601"/>
      <c r="F30" s="599" t="s">
        <v>198</v>
      </c>
      <c r="G30" s="600"/>
    </row>
    <row r="31" spans="1:7" s="4" customFormat="1" ht="19.5" customHeight="1" x14ac:dyDescent="0.2">
      <c r="A31" s="609"/>
      <c r="B31" s="368" t="e">
        <f>#REF!</f>
        <v>#REF!</v>
      </c>
      <c r="C31" s="369" t="str">
        <f>$E$1</f>
        <v>Октябрь 2019г.</v>
      </c>
      <c r="D31" s="369" t="str">
        <f>$E$1</f>
        <v>Октябрь 2019г.</v>
      </c>
      <c r="E31" s="370" t="str">
        <f>$E$1</f>
        <v>Октябрь 2019г.</v>
      </c>
      <c r="F31" s="616" t="s">
        <v>217</v>
      </c>
      <c r="G31" s="618" t="s">
        <v>199</v>
      </c>
    </row>
    <row r="32" spans="1:7" s="4" customFormat="1" ht="19.5" customHeight="1" thickBot="1" x14ac:dyDescent="0.25">
      <c r="A32" s="610"/>
      <c r="B32" s="57" t="s">
        <v>248</v>
      </c>
      <c r="C32" s="58" t="s">
        <v>249</v>
      </c>
      <c r="D32" s="58" t="s">
        <v>247</v>
      </c>
      <c r="E32" s="59" t="s">
        <v>250</v>
      </c>
      <c r="F32" s="617"/>
      <c r="G32" s="619"/>
    </row>
    <row r="33" spans="1:7" ht="24.95" customHeight="1" thickBot="1" x14ac:dyDescent="0.25">
      <c r="A33" s="48" t="s">
        <v>200</v>
      </c>
      <c r="B33" s="39">
        <f>'Образ-12'!N163</f>
        <v>762.37</v>
      </c>
      <c r="C33" s="49">
        <f>'Образ-12'!O163</f>
        <v>998.76300000000003</v>
      </c>
      <c r="D33" s="49">
        <f>'Образ-12'!P163</f>
        <v>856.61799999999994</v>
      </c>
      <c r="E33" s="50">
        <f>'Образ-12'!Q163</f>
        <v>-0.14232105114026061</v>
      </c>
      <c r="F33" s="49">
        <f>C33-D33</f>
        <v>142.1450000000001</v>
      </c>
      <c r="G33" s="50">
        <f>D33*100/C33-100</f>
        <v>-14.232105114026069</v>
      </c>
    </row>
    <row r="34" spans="1:7" ht="24.95" customHeight="1" thickBot="1" x14ac:dyDescent="0.25">
      <c r="A34" s="51" t="s">
        <v>176</v>
      </c>
      <c r="B34" s="52">
        <f>'Здрав-12'!N22</f>
        <v>11.467000000000001</v>
      </c>
      <c r="C34" s="45">
        <f>'Здрав-12'!O22</f>
        <v>13</v>
      </c>
      <c r="D34" s="45">
        <f>'Здрав-12'!P22</f>
        <v>14.055999999999999</v>
      </c>
      <c r="E34" s="53">
        <f>'Здрав-12'!Q22</f>
        <v>8.1230769230769218E-2</v>
      </c>
      <c r="F34" s="45">
        <f>C34-D34</f>
        <v>-1.0559999999999992</v>
      </c>
      <c r="G34" s="53">
        <f>D34*100/C34-100</f>
        <v>8.1230769230769226</v>
      </c>
    </row>
    <row r="35" spans="1:7" ht="24.95" customHeight="1" thickBot="1" x14ac:dyDescent="0.25">
      <c r="A35" s="48" t="s">
        <v>177</v>
      </c>
      <c r="B35" s="39">
        <f>'Спорт-12'!N26</f>
        <v>0</v>
      </c>
      <c r="C35" s="49">
        <f>'Спорт-12'!O26</f>
        <v>0</v>
      </c>
      <c r="D35" s="49">
        <f>'Спорт-12'!P26</f>
        <v>356</v>
      </c>
      <c r="E35" s="50" t="e">
        <f>'Спорт-12'!Q26</f>
        <v>#DIV/0!</v>
      </c>
      <c r="F35" s="49">
        <f>C35-D35</f>
        <v>-356</v>
      </c>
      <c r="G35" s="50" t="e">
        <f>D35*100/C35-100</f>
        <v>#DIV/0!</v>
      </c>
    </row>
    <row r="36" spans="1:7" ht="24.95" customHeight="1" thickBot="1" x14ac:dyDescent="0.25">
      <c r="A36" s="54" t="s">
        <v>202</v>
      </c>
      <c r="B36" s="14">
        <f>SUM(B33:B35)</f>
        <v>773.83699999999999</v>
      </c>
      <c r="C36" s="15">
        <f>SUM(C33:C35)</f>
        <v>1011.763</v>
      </c>
      <c r="D36" s="15">
        <f>SUM(D33:D35)</f>
        <v>1226.674</v>
      </c>
      <c r="E36" s="13" t="e">
        <f>SUM(E33:E35)</f>
        <v>#DIV/0!</v>
      </c>
      <c r="F36" s="15">
        <f>C36-D36</f>
        <v>-214.91099999999994</v>
      </c>
      <c r="G36" s="13">
        <f t="shared" ref="G36" si="1">D36*100/C36-100</f>
        <v>21.241239302089511</v>
      </c>
    </row>
    <row r="37" spans="1:7" ht="5.25" customHeight="1" thickBot="1" x14ac:dyDescent="0.25"/>
    <row r="38" spans="1:7" ht="32.25" customHeight="1" thickBot="1" x14ac:dyDescent="0.25">
      <c r="A38" s="608" t="s">
        <v>204</v>
      </c>
      <c r="B38" s="599" t="s">
        <v>252</v>
      </c>
      <c r="C38" s="600"/>
      <c r="D38" s="600"/>
      <c r="E38" s="601"/>
      <c r="F38" s="599" t="s">
        <v>198</v>
      </c>
      <c r="G38" s="600"/>
    </row>
    <row r="39" spans="1:7" s="4" customFormat="1" ht="19.5" customHeight="1" x14ac:dyDescent="0.2">
      <c r="A39" s="609"/>
      <c r="B39" s="368" t="e">
        <f>#REF!</f>
        <v>#REF!</v>
      </c>
      <c r="C39" s="369" t="str">
        <f>$E$1</f>
        <v>Октябрь 2019г.</v>
      </c>
      <c r="D39" s="369" t="str">
        <f>$E$1</f>
        <v>Октябрь 2019г.</v>
      </c>
      <c r="E39" s="370" t="str">
        <f>$E$1</f>
        <v>Октябрь 2019г.</v>
      </c>
      <c r="F39" s="616" t="s">
        <v>217</v>
      </c>
      <c r="G39" s="618" t="s">
        <v>199</v>
      </c>
    </row>
    <row r="40" spans="1:7" s="4" customFormat="1" ht="19.5" customHeight="1" thickBot="1" x14ac:dyDescent="0.25">
      <c r="A40" s="610"/>
      <c r="B40" s="57" t="s">
        <v>248</v>
      </c>
      <c r="C40" s="58" t="s">
        <v>249</v>
      </c>
      <c r="D40" s="58" t="s">
        <v>247</v>
      </c>
      <c r="E40" s="59" t="s">
        <v>250</v>
      </c>
      <c r="F40" s="617"/>
      <c r="G40" s="619"/>
    </row>
    <row r="41" spans="1:7" ht="24.95" customHeight="1" thickBot="1" x14ac:dyDescent="0.25">
      <c r="A41" s="48" t="s">
        <v>200</v>
      </c>
      <c r="B41" s="39">
        <f>'Образ-12'!R163</f>
        <v>2240</v>
      </c>
      <c r="C41" s="49">
        <f>'Образ-12'!S163</f>
        <v>1474.4</v>
      </c>
      <c r="D41" s="49">
        <f>'Образ-12'!T163</f>
        <v>1923</v>
      </c>
      <c r="E41" s="50">
        <f>'Образ-12'!U163</f>
        <v>0.30425935973955509</v>
      </c>
      <c r="F41" s="49">
        <f>C41-D41</f>
        <v>-448.59999999999991</v>
      </c>
      <c r="G41" s="50">
        <f>D41*100/C41-100</f>
        <v>30.42593597395549</v>
      </c>
    </row>
    <row r="42" spans="1:7" ht="24.95" customHeight="1" thickBot="1" x14ac:dyDescent="0.25">
      <c r="A42" s="51" t="s">
        <v>176</v>
      </c>
      <c r="B42" s="52">
        <f>'Здрав-12'!R22</f>
        <v>4162.5</v>
      </c>
      <c r="C42" s="45">
        <f>'Здрав-12'!S22</f>
        <v>3102</v>
      </c>
      <c r="D42" s="45">
        <f>'Здрав-12'!T22</f>
        <v>2276</v>
      </c>
      <c r="E42" s="53">
        <f>'Здрав-12'!U22</f>
        <v>-0.26627981947130885</v>
      </c>
      <c r="F42" s="45">
        <f>C42-D42</f>
        <v>826</v>
      </c>
      <c r="G42" s="53">
        <f>D42*100/C42-100</f>
        <v>-26.627981947130877</v>
      </c>
    </row>
    <row r="43" spans="1:7" ht="24.95" customHeight="1" thickBot="1" x14ac:dyDescent="0.25">
      <c r="A43" s="48" t="s">
        <v>201</v>
      </c>
      <c r="B43" s="39">
        <f>'Культ-12'!N28</f>
        <v>0</v>
      </c>
      <c r="C43" s="49">
        <f>'Культ-12'!O28</f>
        <v>0</v>
      </c>
      <c r="D43" s="49">
        <f>'Культ-12'!P28</f>
        <v>5445</v>
      </c>
      <c r="E43" s="50" t="e">
        <f>'Культ-12'!Q28</f>
        <v>#DIV/0!</v>
      </c>
      <c r="F43" s="49">
        <f>C43-D43</f>
        <v>-5445</v>
      </c>
      <c r="G43" s="50" t="e">
        <f>D43*100/C43-100</f>
        <v>#DIV/0!</v>
      </c>
    </row>
    <row r="44" spans="1:7" ht="24.95" customHeight="1" thickBot="1" x14ac:dyDescent="0.25">
      <c r="A44" s="51" t="s">
        <v>177</v>
      </c>
      <c r="B44" s="52">
        <f>'Спорт-12'!R13</f>
        <v>0</v>
      </c>
      <c r="C44" s="45">
        <f>'Спорт-12'!S13</f>
        <v>0</v>
      </c>
      <c r="D44" s="45">
        <f>'Спорт-12'!T13</f>
        <v>23</v>
      </c>
      <c r="E44" s="53" t="e">
        <f>'Спорт-12'!U13</f>
        <v>#DIV/0!</v>
      </c>
      <c r="F44" s="45">
        <f>C44-D44</f>
        <v>-23</v>
      </c>
      <c r="G44" s="53" t="e">
        <f>D44*100/C44-100</f>
        <v>#DIV/0!</v>
      </c>
    </row>
    <row r="45" spans="1:7" ht="24.95" customHeight="1" thickBot="1" x14ac:dyDescent="0.25">
      <c r="A45" s="54" t="s">
        <v>202</v>
      </c>
      <c r="B45" s="14">
        <f t="shared" ref="B45:E45" si="2">SUM(B41:B44)</f>
        <v>6402.5</v>
      </c>
      <c r="C45" s="15">
        <f t="shared" si="2"/>
        <v>4576.3999999999996</v>
      </c>
      <c r="D45" s="15">
        <f t="shared" si="2"/>
        <v>9667</v>
      </c>
      <c r="E45" s="13" t="e">
        <f t="shared" si="2"/>
        <v>#DIV/0!</v>
      </c>
      <c r="F45" s="15">
        <f>C45-D45</f>
        <v>-5090.6000000000004</v>
      </c>
      <c r="G45" s="13">
        <f>D45*100/C45-100</f>
        <v>111.23590595227691</v>
      </c>
    </row>
    <row r="46" spans="1:7" ht="4.5" customHeight="1" x14ac:dyDescent="0.2">
      <c r="A46" s="55"/>
      <c r="B46" s="56"/>
      <c r="C46" s="56"/>
      <c r="D46" s="56"/>
      <c r="E46" s="55"/>
      <c r="F46" s="56"/>
      <c r="G46" s="55"/>
    </row>
    <row r="48" spans="1:7" x14ac:dyDescent="0.2">
      <c r="A48" t="s">
        <v>205</v>
      </c>
      <c r="B48" s="5"/>
      <c r="C48" s="5"/>
      <c r="D48" s="5"/>
      <c r="E48"/>
      <c r="F48" s="5"/>
      <c r="G48"/>
    </row>
    <row r="49" spans="1:7" x14ac:dyDescent="0.2">
      <c r="A49" t="s">
        <v>218</v>
      </c>
      <c r="B49" s="5"/>
      <c r="C49" s="5"/>
      <c r="D49" s="5"/>
      <c r="E49"/>
      <c r="F49" s="5"/>
      <c r="G49"/>
    </row>
    <row r="50" spans="1:7" x14ac:dyDescent="0.2">
      <c r="A50" t="s">
        <v>206</v>
      </c>
      <c r="B50" s="5"/>
      <c r="C50" s="5"/>
      <c r="D50" s="5"/>
      <c r="E50"/>
      <c r="F50" s="5"/>
      <c r="G50"/>
    </row>
    <row r="51" spans="1:7" x14ac:dyDescent="0.2">
      <c r="A51" t="s">
        <v>219</v>
      </c>
      <c r="B51" s="5"/>
      <c r="C51" s="5"/>
      <c r="D51" s="5"/>
      <c r="E51"/>
      <c r="F51" s="5"/>
      <c r="G51"/>
    </row>
    <row r="52" spans="1:7" x14ac:dyDescent="0.2">
      <c r="A52" s="38" t="s">
        <v>207</v>
      </c>
      <c r="G52"/>
    </row>
    <row r="53" spans="1:7" x14ac:dyDescent="0.2">
      <c r="G53" s="91"/>
    </row>
    <row r="55" spans="1:7" ht="15" thickBot="1" x14ac:dyDescent="0.25"/>
    <row r="56" spans="1:7" ht="32.25" customHeight="1" thickBot="1" x14ac:dyDescent="0.25">
      <c r="A56" s="608" t="s">
        <v>208</v>
      </c>
      <c r="B56" s="599" t="s">
        <v>209</v>
      </c>
      <c r="C56" s="600"/>
      <c r="D56" s="601"/>
      <c r="E56" s="600" t="s">
        <v>210</v>
      </c>
      <c r="F56" s="600"/>
      <c r="G56" s="601"/>
    </row>
    <row r="57" spans="1:7" s="4" customFormat="1" ht="20.25" customHeight="1" x14ac:dyDescent="0.2">
      <c r="A57" s="609"/>
      <c r="B57" s="365" t="e">
        <f>#REF!</f>
        <v>#REF!</v>
      </c>
      <c r="C57" s="366" t="str">
        <f>$E$1</f>
        <v>Октябрь 2019г.</v>
      </c>
      <c r="D57" s="367" t="str">
        <f>$E$1</f>
        <v>Октябрь 2019г.</v>
      </c>
      <c r="E57" s="616" t="s">
        <v>216</v>
      </c>
      <c r="F57" s="618" t="s">
        <v>211</v>
      </c>
      <c r="G57" s="620"/>
    </row>
    <row r="58" spans="1:7" s="4" customFormat="1" ht="20.25" customHeight="1" thickBot="1" x14ac:dyDescent="0.25">
      <c r="A58" s="610"/>
      <c r="B58" s="57" t="s">
        <v>245</v>
      </c>
      <c r="C58" s="58" t="s">
        <v>246</v>
      </c>
      <c r="D58" s="59" t="s">
        <v>247</v>
      </c>
      <c r="E58" s="617"/>
      <c r="F58" s="619"/>
      <c r="G58" s="621"/>
    </row>
    <row r="59" spans="1:7" ht="36.75" customHeight="1" thickBot="1" x14ac:dyDescent="0.25">
      <c r="A59" s="60" t="s">
        <v>212</v>
      </c>
      <c r="B59" s="61">
        <f>B10</f>
        <v>11245.792986999999</v>
      </c>
      <c r="C59" s="62">
        <f>C10</f>
        <v>10331.969999999998</v>
      </c>
      <c r="D59" s="63">
        <f>D10</f>
        <v>10744.738999999998</v>
      </c>
      <c r="E59" s="64">
        <f>C59-D59</f>
        <v>-412.76900000000023</v>
      </c>
      <c r="F59" s="65">
        <f>D59*100/C59-100</f>
        <v>3.9950658006169135</v>
      </c>
      <c r="G59" s="65"/>
    </row>
    <row r="60" spans="1:7" ht="36.75" customHeight="1" thickBot="1" x14ac:dyDescent="0.25">
      <c r="A60" s="54" t="s">
        <v>213</v>
      </c>
      <c r="B60" s="66">
        <f>B19</f>
        <v>842064.62000000011</v>
      </c>
      <c r="C60" s="67">
        <f>C19</f>
        <v>724777.60100000002</v>
      </c>
      <c r="D60" s="68">
        <f>D19</f>
        <v>645519.96399999992</v>
      </c>
      <c r="E60" s="69">
        <f t="shared" ref="E60:E62" si="3">C60-D60</f>
        <v>79257.637000000104</v>
      </c>
      <c r="F60" s="70">
        <f t="shared" ref="F60:F62" si="4">D60*100/C60-100</f>
        <v>-10.935442388209253</v>
      </c>
      <c r="G60" s="70"/>
    </row>
    <row r="61" spans="1:7" ht="36.75" customHeight="1" thickBot="1" x14ac:dyDescent="0.25">
      <c r="A61" s="60" t="s">
        <v>214</v>
      </c>
      <c r="B61" s="61">
        <f>B28</f>
        <v>24852.41</v>
      </c>
      <c r="C61" s="62">
        <f>C28</f>
        <v>22670.937999999995</v>
      </c>
      <c r="D61" s="63">
        <f>D28</f>
        <v>25320.399999999998</v>
      </c>
      <c r="E61" s="64">
        <f t="shared" si="3"/>
        <v>-2649.4620000000032</v>
      </c>
      <c r="F61" s="65">
        <f t="shared" si="4"/>
        <v>11.686600704390813</v>
      </c>
      <c r="G61" s="65"/>
    </row>
    <row r="62" spans="1:7" ht="36.75" customHeight="1" thickBot="1" x14ac:dyDescent="0.25">
      <c r="A62" s="54" t="s">
        <v>215</v>
      </c>
      <c r="B62" s="66">
        <f>B36</f>
        <v>773.83699999999999</v>
      </c>
      <c r="C62" s="67">
        <f>C36</f>
        <v>1011.763</v>
      </c>
      <c r="D62" s="68">
        <f>D36</f>
        <v>1226.674</v>
      </c>
      <c r="E62" s="69">
        <f t="shared" si="3"/>
        <v>-214.91099999999994</v>
      </c>
      <c r="F62" s="70">
        <f t="shared" si="4"/>
        <v>21.241239302089511</v>
      </c>
      <c r="G62" s="70"/>
    </row>
    <row r="63" spans="1:7" ht="36.75" customHeight="1" thickBot="1" x14ac:dyDescent="0.25">
      <c r="A63" s="60" t="s">
        <v>204</v>
      </c>
      <c r="B63" s="61">
        <f>B45</f>
        <v>6402.5</v>
      </c>
      <c r="C63" s="62">
        <f>C45</f>
        <v>4576.3999999999996</v>
      </c>
      <c r="D63" s="63">
        <f>D45</f>
        <v>9667</v>
      </c>
      <c r="E63" s="64">
        <f>C63-D63</f>
        <v>-5090.6000000000004</v>
      </c>
      <c r="F63" s="65">
        <f>D63*100/C63-100</f>
        <v>111.23590595227691</v>
      </c>
      <c r="G63" s="65"/>
    </row>
    <row r="64" spans="1:7" ht="3.75" customHeight="1" x14ac:dyDescent="0.2">
      <c r="A64" s="71"/>
      <c r="B64" s="56"/>
      <c r="C64" s="56"/>
      <c r="D64" s="56"/>
      <c r="E64" s="56"/>
      <c r="F64" s="55"/>
      <c r="G64" s="55"/>
    </row>
    <row r="66" spans="1:7" ht="15" thickBot="1" x14ac:dyDescent="0.25"/>
    <row r="67" spans="1:7" ht="32.25" customHeight="1" thickBot="1" x14ac:dyDescent="0.25">
      <c r="A67" s="608" t="s">
        <v>208</v>
      </c>
      <c r="B67" s="599" t="s">
        <v>209</v>
      </c>
      <c r="C67" s="600"/>
      <c r="D67" s="601"/>
      <c r="E67" s="600" t="s">
        <v>210</v>
      </c>
      <c r="F67" s="600"/>
      <c r="G67" s="601"/>
    </row>
    <row r="68" spans="1:7" s="4" customFormat="1" ht="20.25" customHeight="1" x14ac:dyDescent="0.2">
      <c r="A68" s="609"/>
      <c r="B68" s="582" t="e">
        <f>#REF!</f>
        <v>#REF!</v>
      </c>
      <c r="C68" s="366" t="str">
        <f>$E$1</f>
        <v>Октябрь 2019г.</v>
      </c>
      <c r="D68" s="580" t="str">
        <f>$E$1</f>
        <v>Октябрь 2019г.</v>
      </c>
      <c r="E68" s="616" t="s">
        <v>216</v>
      </c>
      <c r="F68" s="618" t="s">
        <v>211</v>
      </c>
      <c r="G68" s="620"/>
    </row>
    <row r="69" spans="1:7" s="4" customFormat="1" ht="20.25" customHeight="1" thickBot="1" x14ac:dyDescent="0.25">
      <c r="A69" s="610"/>
      <c r="B69" s="583" t="s">
        <v>245</v>
      </c>
      <c r="C69" s="58" t="s">
        <v>246</v>
      </c>
      <c r="D69" s="581" t="s">
        <v>247</v>
      </c>
      <c r="E69" s="617"/>
      <c r="F69" s="619"/>
      <c r="G69" s="621"/>
    </row>
    <row r="70" spans="1:7" ht="36.75" customHeight="1" thickBot="1" x14ac:dyDescent="0.25">
      <c r="A70" s="60" t="s">
        <v>212</v>
      </c>
      <c r="B70" s="61">
        <f t="shared" ref="B70:D71" si="5">B59</f>
        <v>11245.792986999999</v>
      </c>
      <c r="C70" s="62">
        <f t="shared" si="5"/>
        <v>10331.969999999998</v>
      </c>
      <c r="D70" s="63">
        <f t="shared" si="5"/>
        <v>10744.738999999998</v>
      </c>
      <c r="E70" s="64">
        <f>B70-D70</f>
        <v>501.05398700000114</v>
      </c>
      <c r="F70" s="65">
        <f>D70*100/B70-100</f>
        <v>-4.4554793741910004</v>
      </c>
      <c r="G70" s="65"/>
    </row>
    <row r="71" spans="1:7" ht="36.75" customHeight="1" thickBot="1" x14ac:dyDescent="0.25">
      <c r="A71" s="54" t="s">
        <v>213</v>
      </c>
      <c r="B71" s="66">
        <f t="shared" si="5"/>
        <v>842064.62000000011</v>
      </c>
      <c r="C71" s="67">
        <f t="shared" si="5"/>
        <v>724777.60100000002</v>
      </c>
      <c r="D71" s="68">
        <f t="shared" si="5"/>
        <v>645519.96399999992</v>
      </c>
      <c r="E71" s="69">
        <f t="shared" ref="E71:E74" si="6">B71-D71</f>
        <v>196544.65600000019</v>
      </c>
      <c r="F71" s="70">
        <f t="shared" ref="F71:F74" si="7">D71*100/B71-100</f>
        <v>-23.340804414749087</v>
      </c>
      <c r="G71" s="70"/>
    </row>
    <row r="72" spans="1:7" ht="36.75" customHeight="1" thickBot="1" x14ac:dyDescent="0.25">
      <c r="A72" s="60" t="s">
        <v>214</v>
      </c>
      <c r="B72" s="61">
        <f>B61</f>
        <v>24852.41</v>
      </c>
      <c r="C72" s="62">
        <f t="shared" ref="C72:D72" si="8">C61</f>
        <v>22670.937999999995</v>
      </c>
      <c r="D72" s="63">
        <f t="shared" si="8"/>
        <v>25320.399999999998</v>
      </c>
      <c r="E72" s="64">
        <f t="shared" si="6"/>
        <v>-467.98999999999796</v>
      </c>
      <c r="F72" s="65">
        <f t="shared" si="7"/>
        <v>1.8830769329815524</v>
      </c>
      <c r="G72" s="65"/>
    </row>
    <row r="73" spans="1:7" ht="36.75" customHeight="1" thickBot="1" x14ac:dyDescent="0.25">
      <c r="A73" s="54" t="s">
        <v>215</v>
      </c>
      <c r="B73" s="66">
        <f>B62</f>
        <v>773.83699999999999</v>
      </c>
      <c r="C73" s="67">
        <f t="shared" ref="C73:D73" si="9">C62</f>
        <v>1011.763</v>
      </c>
      <c r="D73" s="68">
        <f t="shared" si="9"/>
        <v>1226.674</v>
      </c>
      <c r="E73" s="69">
        <f t="shared" si="6"/>
        <v>-452.83699999999999</v>
      </c>
      <c r="F73" s="70">
        <f t="shared" si="7"/>
        <v>58.518395992954595</v>
      </c>
      <c r="G73" s="70"/>
    </row>
    <row r="74" spans="1:7" ht="36.75" customHeight="1" thickBot="1" x14ac:dyDescent="0.25">
      <c r="A74" s="60" t="s">
        <v>204</v>
      </c>
      <c r="B74" s="61">
        <f>B63</f>
        <v>6402.5</v>
      </c>
      <c r="C74" s="62">
        <f t="shared" ref="C74:D74" si="10">C63</f>
        <v>4576.3999999999996</v>
      </c>
      <c r="D74" s="63">
        <f t="shared" si="10"/>
        <v>9667</v>
      </c>
      <c r="E74" s="64">
        <f t="shared" si="6"/>
        <v>-3264.5</v>
      </c>
      <c r="F74" s="65">
        <f t="shared" si="7"/>
        <v>50.987895353377581</v>
      </c>
      <c r="G74" s="65"/>
    </row>
    <row r="75" spans="1:7" ht="3.75" customHeight="1" x14ac:dyDescent="0.2">
      <c r="A75" s="71"/>
      <c r="B75" s="56"/>
      <c r="C75" s="56"/>
      <c r="D75" s="56"/>
      <c r="E75" s="56"/>
      <c r="F75" s="55"/>
      <c r="G75" s="55"/>
    </row>
  </sheetData>
  <mergeCells count="37">
    <mergeCell ref="B3:E3"/>
    <mergeCell ref="F3:G3"/>
    <mergeCell ref="B12:E12"/>
    <mergeCell ref="F12:G12"/>
    <mergeCell ref="A3:A5"/>
    <mergeCell ref="A12:A14"/>
    <mergeCell ref="G4:G5"/>
    <mergeCell ref="F4:F5"/>
    <mergeCell ref="F13:F14"/>
    <mergeCell ref="G13:G14"/>
    <mergeCell ref="A21:A23"/>
    <mergeCell ref="F31:F32"/>
    <mergeCell ref="G31:G32"/>
    <mergeCell ref="A30:A32"/>
    <mergeCell ref="B21:E21"/>
    <mergeCell ref="F21:G21"/>
    <mergeCell ref="B30:E30"/>
    <mergeCell ref="F30:G30"/>
    <mergeCell ref="F22:F23"/>
    <mergeCell ref="G22:G23"/>
    <mergeCell ref="B38:E38"/>
    <mergeCell ref="F38:G38"/>
    <mergeCell ref="B56:D56"/>
    <mergeCell ref="E56:G56"/>
    <mergeCell ref="A56:A58"/>
    <mergeCell ref="G57:G58"/>
    <mergeCell ref="F57:F58"/>
    <mergeCell ref="E57:E58"/>
    <mergeCell ref="F39:F40"/>
    <mergeCell ref="G39:G40"/>
    <mergeCell ref="A38:A40"/>
    <mergeCell ref="A67:A69"/>
    <mergeCell ref="B67:D67"/>
    <mergeCell ref="E67:G67"/>
    <mergeCell ref="E68:E69"/>
    <mergeCell ref="F68:F69"/>
    <mergeCell ref="G68:G69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Образ-12</vt:lpstr>
      <vt:lpstr>Здрав-12</vt:lpstr>
      <vt:lpstr>Культ-12</vt:lpstr>
      <vt:lpstr>Спорт-12</vt:lpstr>
      <vt:lpstr>Экономия</vt:lpstr>
      <vt:lpstr>'Образ-12'!Область_печати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Терзи Ксения Витальевна</cp:lastModifiedBy>
  <cp:lastPrinted>2019-09-10T10:24:24Z</cp:lastPrinted>
  <dcterms:created xsi:type="dcterms:W3CDTF">2017-01-30T09:18:39Z</dcterms:created>
  <dcterms:modified xsi:type="dcterms:W3CDTF">2020-01-28T09:07:34Z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2017-01-30T02:41:05Z</dcterms:created>
  <cp:revision>0</cp:revision>
</cp:coreProperties>
</file>