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485" windowWidth="10920" windowHeight="1620"/>
  </bookViews>
  <sheets>
    <sheet name="Образ-11" sheetId="6" r:id="rId1"/>
    <sheet name="Здрав-11" sheetId="4" r:id="rId2"/>
    <sheet name="Культ-11" sheetId="3" r:id="rId3"/>
    <sheet name="Спорт-11" sheetId="5" r:id="rId4"/>
    <sheet name="Экономия" sheetId="7" r:id="rId5"/>
  </sheets>
  <definedNames>
    <definedName name="_xlnm.Print_Area" localSheetId="0">'Образ-11'!$A$1:$U$163</definedName>
  </definedNames>
  <calcPr calcId="152511"/>
</workbook>
</file>

<file path=xl/calcChain.xml><?xml version="1.0" encoding="utf-8"?>
<calcChain xmlns="http://schemas.openxmlformats.org/spreadsheetml/2006/main">
  <c r="F28" i="3" l="1"/>
  <c r="R4" i="4" l="1"/>
  <c r="N4" i="4"/>
  <c r="J4" i="4"/>
  <c r="K4" i="4"/>
  <c r="G4" i="4"/>
  <c r="F4" i="4"/>
  <c r="C4" i="4"/>
  <c r="B4" i="4"/>
  <c r="H6" i="3" l="1"/>
  <c r="I122" i="6" l="1"/>
  <c r="I127" i="6"/>
  <c r="M127" i="6"/>
  <c r="M122" i="6"/>
  <c r="Q14" i="6"/>
  <c r="Q18" i="6"/>
  <c r="Q20" i="6"/>
  <c r="Q29" i="6"/>
  <c r="Q32" i="6"/>
  <c r="Q45" i="6"/>
  <c r="Q51" i="6"/>
  <c r="Q56" i="6"/>
  <c r="Q59" i="6"/>
  <c r="Q64" i="6"/>
  <c r="Q63" i="6"/>
  <c r="Q62" i="6"/>
  <c r="Q69" i="6"/>
  <c r="Q68" i="6"/>
  <c r="Q67" i="6"/>
  <c r="Q66" i="6"/>
  <c r="Q75" i="6"/>
  <c r="Q85" i="6"/>
  <c r="Q94" i="6"/>
  <c r="Q109" i="6"/>
  <c r="Q112" i="6"/>
  <c r="Q131" i="6"/>
  <c r="Q138" i="6"/>
  <c r="Q148" i="6"/>
  <c r="Q147" i="6"/>
  <c r="Q150" i="6"/>
  <c r="U155" i="6"/>
  <c r="U71" i="6"/>
  <c r="E162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8" i="6"/>
  <c r="E77" i="6"/>
  <c r="E76" i="6"/>
  <c r="E75" i="6"/>
  <c r="E74" i="6"/>
  <c r="E72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C161" i="6"/>
  <c r="E161" i="6" s="1"/>
  <c r="U21" i="4" l="1"/>
  <c r="U19" i="4"/>
  <c r="U17" i="4"/>
  <c r="U10" i="4"/>
  <c r="I19" i="5" l="1"/>
  <c r="E10" i="5"/>
  <c r="E7" i="5"/>
  <c r="E25" i="5" l="1"/>
  <c r="B4" i="6" l="1"/>
  <c r="O28" i="3"/>
  <c r="D68" i="7" l="1"/>
  <c r="C68" i="7"/>
  <c r="B68" i="7"/>
  <c r="B57" i="7"/>
  <c r="B39" i="7"/>
  <c r="B31" i="7"/>
  <c r="B22" i="7"/>
  <c r="B13" i="7"/>
  <c r="B4" i="7"/>
  <c r="H163" i="6"/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Q19" i="4"/>
  <c r="Q18" i="4"/>
  <c r="U13" i="5" l="1"/>
  <c r="Q22" i="5"/>
  <c r="Q12" i="5" l="1"/>
  <c r="B4" i="5" l="1"/>
  <c r="E24" i="5"/>
  <c r="E22" i="5"/>
  <c r="E21" i="5"/>
  <c r="E20" i="5"/>
  <c r="E19" i="5"/>
  <c r="E18" i="5"/>
  <c r="E17" i="5"/>
  <c r="E16" i="5"/>
  <c r="E15" i="5"/>
  <c r="E14" i="5"/>
  <c r="E13" i="5"/>
  <c r="E12" i="5"/>
  <c r="E6" i="5"/>
  <c r="N4" i="3"/>
  <c r="B4" i="3"/>
  <c r="E26" i="3"/>
  <c r="E23" i="3"/>
  <c r="E22" i="3"/>
  <c r="E21" i="3"/>
  <c r="E20" i="3"/>
  <c r="E19" i="3"/>
  <c r="E18" i="3"/>
  <c r="E17" i="3"/>
  <c r="E16" i="3"/>
  <c r="E15" i="3"/>
  <c r="E14" i="3"/>
  <c r="E12" i="3"/>
  <c r="E11" i="3"/>
  <c r="E10" i="3"/>
  <c r="E9" i="3"/>
  <c r="E8" i="3"/>
  <c r="E6" i="3"/>
  <c r="Q27" i="3"/>
  <c r="Q20" i="3"/>
  <c r="Q17" i="3"/>
  <c r="Q16" i="3"/>
  <c r="Q13" i="3"/>
  <c r="Q7" i="3"/>
  <c r="Q6" i="3"/>
  <c r="R4" i="6" l="1"/>
  <c r="N4" i="6"/>
  <c r="J4" i="6"/>
  <c r="F4" i="6"/>
  <c r="R4" i="5"/>
  <c r="N4" i="5"/>
  <c r="J4" i="5"/>
  <c r="F4" i="5"/>
  <c r="G4" i="3" l="1"/>
  <c r="J4" i="3"/>
  <c r="F4" i="3"/>
  <c r="G4" i="5"/>
  <c r="J26" i="5" l="1"/>
  <c r="F26" i="5"/>
  <c r="U12" i="4" l="1"/>
  <c r="U11" i="4"/>
  <c r="I13" i="3"/>
  <c r="M156" i="6" l="1"/>
  <c r="C22" i="4" l="1"/>
  <c r="U4" i="5" l="1"/>
  <c r="T4" i="5"/>
  <c r="S4" i="5"/>
  <c r="Q4" i="5"/>
  <c r="P4" i="5"/>
  <c r="O4" i="5"/>
  <c r="M4" i="5"/>
  <c r="L4" i="5"/>
  <c r="K4" i="5"/>
  <c r="I4" i="5"/>
  <c r="H4" i="5"/>
  <c r="E4" i="5"/>
  <c r="D4" i="5"/>
  <c r="C4" i="5"/>
  <c r="Q4" i="3"/>
  <c r="P4" i="3"/>
  <c r="O4" i="3"/>
  <c r="M4" i="3"/>
  <c r="L4" i="3"/>
  <c r="K4" i="3"/>
  <c r="I4" i="3"/>
  <c r="H4" i="3"/>
  <c r="E4" i="3"/>
  <c r="D4" i="3"/>
  <c r="C4" i="3"/>
  <c r="U4" i="4"/>
  <c r="T4" i="4"/>
  <c r="S4" i="4"/>
  <c r="Q4" i="4"/>
  <c r="P4" i="4"/>
  <c r="O4" i="4"/>
  <c r="M4" i="4"/>
  <c r="L4" i="4"/>
  <c r="I4" i="4"/>
  <c r="H4" i="4"/>
  <c r="E4" i="4"/>
  <c r="D4" i="4"/>
  <c r="U4" i="6"/>
  <c r="T4" i="6"/>
  <c r="S4" i="6"/>
  <c r="Q4" i="6"/>
  <c r="P4" i="6"/>
  <c r="O4" i="6"/>
  <c r="M4" i="6"/>
  <c r="L4" i="6"/>
  <c r="K4" i="6"/>
  <c r="I4" i="6"/>
  <c r="H4" i="6"/>
  <c r="G4" i="6"/>
  <c r="E4" i="6"/>
  <c r="D4" i="6"/>
  <c r="C4" i="6"/>
  <c r="M162" i="6"/>
  <c r="M161" i="6"/>
  <c r="M160" i="6"/>
  <c r="M159" i="6"/>
  <c r="M158" i="6"/>
  <c r="M157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6" i="6"/>
  <c r="M125" i="6"/>
  <c r="M124" i="6"/>
  <c r="M123" i="6"/>
  <c r="M121" i="6"/>
  <c r="M120" i="6"/>
  <c r="M119" i="6"/>
  <c r="M118" i="6"/>
  <c r="M117" i="6"/>
  <c r="M116" i="6"/>
  <c r="M115" i="6"/>
  <c r="M114" i="6"/>
  <c r="M113" i="6"/>
  <c r="M112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6" i="6"/>
  <c r="I125" i="6"/>
  <c r="I124" i="6"/>
  <c r="I123" i="6"/>
  <c r="I120" i="6"/>
  <c r="I119" i="6"/>
  <c r="I118" i="6"/>
  <c r="I117" i="6"/>
  <c r="I116" i="6"/>
  <c r="I115" i="6"/>
  <c r="I114" i="6"/>
  <c r="I113" i="6"/>
  <c r="I112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D57" i="7"/>
  <c r="C57" i="7"/>
  <c r="E39" i="7"/>
  <c r="D39" i="7"/>
  <c r="C39" i="7"/>
  <c r="E31" i="7"/>
  <c r="D31" i="7"/>
  <c r="C31" i="7"/>
  <c r="E22" i="7"/>
  <c r="D22" i="7"/>
  <c r="C22" i="7"/>
  <c r="E13" i="7"/>
  <c r="D13" i="7"/>
  <c r="C13" i="7"/>
  <c r="E4" i="7"/>
  <c r="D4" i="7"/>
  <c r="C4" i="7"/>
  <c r="G163" i="6" l="1"/>
  <c r="I163" i="6" s="1"/>
  <c r="M7" i="3" l="1"/>
  <c r="J28" i="3" l="1"/>
  <c r="T26" i="5" l="1"/>
  <c r="S26" i="5"/>
  <c r="R26" i="5"/>
  <c r="U11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U26" i="5" l="1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10" i="3"/>
  <c r="M9" i="3"/>
  <c r="M8" i="3"/>
  <c r="M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M7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6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10" i="4"/>
  <c r="C28" i="3" l="1"/>
  <c r="C9" i="7" s="1"/>
  <c r="G28" i="3"/>
  <c r="K28" i="3"/>
  <c r="O26" i="5"/>
  <c r="K26" i="5"/>
  <c r="G26" i="5"/>
  <c r="C26" i="5"/>
  <c r="C8" i="7" s="1"/>
  <c r="O22" i="4" l="1"/>
  <c r="K22" i="4"/>
  <c r="G22" i="4"/>
  <c r="C7" i="7"/>
  <c r="O163" i="6" l="1"/>
  <c r="R163" i="6" l="1"/>
  <c r="N163" i="6"/>
  <c r="D28" i="3" l="1"/>
  <c r="D9" i="7" l="1"/>
  <c r="E28" i="3"/>
  <c r="C163" i="6"/>
  <c r="C6" i="7" l="1"/>
  <c r="E44" i="7"/>
  <c r="D44" i="7"/>
  <c r="C44" i="7"/>
  <c r="B44" i="7"/>
  <c r="G44" i="7" l="1"/>
  <c r="F44" i="7"/>
  <c r="P28" i="3" l="1"/>
  <c r="Q28" i="3" s="1"/>
  <c r="P26" i="5" l="1"/>
  <c r="Q26" i="5" s="1"/>
  <c r="L26" i="5"/>
  <c r="M26" i="5" s="1"/>
  <c r="D163" i="6" l="1"/>
  <c r="D6" i="7" l="1"/>
  <c r="F6" i="7" s="1"/>
  <c r="E163" i="6"/>
  <c r="H28" i="3"/>
  <c r="I28" i="3" s="1"/>
  <c r="L28" i="3"/>
  <c r="M28" i="3" s="1"/>
  <c r="B28" i="3"/>
  <c r="B9" i="7" s="1"/>
  <c r="G6" i="7" l="1"/>
  <c r="S22" i="4"/>
  <c r="T22" i="4"/>
  <c r="R22" i="4"/>
  <c r="P22" i="4"/>
  <c r="Q22" i="4" s="1"/>
  <c r="N22" i="4"/>
  <c r="L22" i="4"/>
  <c r="J22" i="4"/>
  <c r="H22" i="4"/>
  <c r="I22" i="4" s="1"/>
  <c r="F22" i="4"/>
  <c r="D22" i="4"/>
  <c r="E22" i="4" s="1"/>
  <c r="B22" i="4"/>
  <c r="B7" i="7" s="1"/>
  <c r="E7" i="7" l="1"/>
  <c r="D7" i="7"/>
  <c r="F7" i="7" s="1"/>
  <c r="M22" i="4"/>
  <c r="D25" i="7"/>
  <c r="U22" i="4"/>
  <c r="T163" i="6"/>
  <c r="S163" i="6"/>
  <c r="P163" i="6"/>
  <c r="Q163" i="6" s="1"/>
  <c r="L163" i="6"/>
  <c r="K163" i="6"/>
  <c r="J163" i="6"/>
  <c r="F163" i="6"/>
  <c r="B163" i="6"/>
  <c r="B6" i="7" s="1"/>
  <c r="M163" i="6" l="1"/>
  <c r="U163" i="6"/>
  <c r="E6" i="7"/>
  <c r="E9" i="7" l="1"/>
  <c r="D43" i="7"/>
  <c r="N28" i="3"/>
  <c r="C43" i="7" l="1"/>
  <c r="B43" i="7"/>
  <c r="E43" i="7"/>
  <c r="N26" i="5" l="1"/>
  <c r="H26" i="5"/>
  <c r="I26" i="5" s="1"/>
  <c r="D26" i="5"/>
  <c r="B26" i="5"/>
  <c r="B8" i="7" s="1"/>
  <c r="D8" i="7" l="1"/>
  <c r="E26" i="5"/>
  <c r="E8" i="7" s="1"/>
  <c r="D42" i="7"/>
  <c r="D41" i="7"/>
  <c r="D45" i="7" l="1"/>
  <c r="B18" i="7" l="1"/>
  <c r="G9" i="7" l="1"/>
  <c r="F9" i="7"/>
  <c r="G7" i="7"/>
  <c r="C41" i="7" l="1"/>
  <c r="G41" i="7" l="1"/>
  <c r="F41" i="7"/>
  <c r="E17" i="7"/>
  <c r="C17" i="7"/>
  <c r="B17" i="7"/>
  <c r="G43" i="7" l="1"/>
  <c r="F43" i="7"/>
  <c r="D17" i="7"/>
  <c r="F17" i="7" s="1"/>
  <c r="C27" i="7"/>
  <c r="D63" i="7" l="1"/>
  <c r="D74" i="7" s="1"/>
  <c r="E18" i="7"/>
  <c r="G17" i="7"/>
  <c r="D18" i="7"/>
  <c r="B35" i="7"/>
  <c r="C35" i="7"/>
  <c r="E35" i="7"/>
  <c r="D35" i="7" l="1"/>
  <c r="F35" i="7" s="1"/>
  <c r="G35" i="7" l="1"/>
  <c r="D15" i="7"/>
  <c r="E16" i="7" l="1"/>
  <c r="B41" i="7"/>
  <c r="B33" i="7" l="1"/>
  <c r="E33" i="7"/>
  <c r="C33" i="7"/>
  <c r="C24" i="7"/>
  <c r="B24" i="7"/>
  <c r="B15" i="7"/>
  <c r="E24" i="7"/>
  <c r="E15" i="7"/>
  <c r="E19" i="7" s="1"/>
  <c r="E41" i="7"/>
  <c r="D33" i="7"/>
  <c r="C15" i="7"/>
  <c r="D24" i="7"/>
  <c r="G33" i="7" l="1"/>
  <c r="G15" i="7"/>
  <c r="F15" i="7"/>
  <c r="F33" i="7"/>
  <c r="F24" i="7"/>
  <c r="G24" i="7"/>
  <c r="D16" i="7"/>
  <c r="C18" i="7" l="1"/>
  <c r="D19" i="7"/>
  <c r="D60" i="7" s="1"/>
  <c r="D71" i="7" s="1"/>
  <c r="E26" i="7"/>
  <c r="C26" i="7"/>
  <c r="B26" i="7"/>
  <c r="E10" i="7"/>
  <c r="B10" i="7" l="1"/>
  <c r="C10" i="7"/>
  <c r="F18" i="7"/>
  <c r="G18" i="7"/>
  <c r="D26" i="7"/>
  <c r="F26" i="7" s="1"/>
  <c r="B59" i="7" l="1"/>
  <c r="B70" i="7" s="1"/>
  <c r="C59" i="7"/>
  <c r="C70" i="7" s="1"/>
  <c r="C25" i="7"/>
  <c r="C28" i="7" s="1"/>
  <c r="G8" i="7"/>
  <c r="F8" i="7"/>
  <c r="G26" i="7"/>
  <c r="D10" i="7"/>
  <c r="C61" i="7" l="1"/>
  <c r="C72" i="7" s="1"/>
  <c r="G10" i="7"/>
  <c r="D59" i="7"/>
  <c r="C34" i="7"/>
  <c r="C36" i="7" s="1"/>
  <c r="F10" i="7"/>
  <c r="C16" i="7"/>
  <c r="C42" i="7"/>
  <c r="F59" i="7" l="1"/>
  <c r="D70" i="7"/>
  <c r="F42" i="7"/>
  <c r="C45" i="7"/>
  <c r="G45" i="7" s="1"/>
  <c r="E59" i="7"/>
  <c r="C62" i="7"/>
  <c r="C73" i="7" s="1"/>
  <c r="B16" i="7"/>
  <c r="B19" i="7" s="1"/>
  <c r="C19" i="7"/>
  <c r="G16" i="7"/>
  <c r="F16" i="7"/>
  <c r="G42" i="7"/>
  <c r="D34" i="7"/>
  <c r="G34" i="7" s="1"/>
  <c r="F25" i="7"/>
  <c r="B60" i="7" l="1"/>
  <c r="B71" i="7" s="1"/>
  <c r="F70" i="7"/>
  <c r="E70" i="7"/>
  <c r="F45" i="7"/>
  <c r="C63" i="7"/>
  <c r="C74" i="7" s="1"/>
  <c r="B27" i="7"/>
  <c r="E27" i="7"/>
  <c r="D27" i="7"/>
  <c r="D28" i="7" s="1"/>
  <c r="D61" i="7" s="1"/>
  <c r="D72" i="7" s="1"/>
  <c r="C60" i="7"/>
  <c r="C71" i="7" s="1"/>
  <c r="F19" i="7"/>
  <c r="G19" i="7"/>
  <c r="F34" i="7"/>
  <c r="D36" i="7"/>
  <c r="D62" i="7" s="1"/>
  <c r="D73" i="7" s="1"/>
  <c r="G25" i="7"/>
  <c r="B42" i="7"/>
  <c r="E71" i="7" l="1"/>
  <c r="F71" i="7"/>
  <c r="B45" i="7"/>
  <c r="E63" i="7"/>
  <c r="F63" i="7"/>
  <c r="B25" i="7"/>
  <c r="B28" i="7" s="1"/>
  <c r="B34" i="7"/>
  <c r="B36" i="7" s="1"/>
  <c r="G27" i="7"/>
  <c r="F27" i="7"/>
  <c r="F60" i="7"/>
  <c r="E60" i="7"/>
  <c r="E42" i="7"/>
  <c r="E45" i="7" s="1"/>
  <c r="F61" i="7"/>
  <c r="E61" i="7"/>
  <c r="F62" i="7"/>
  <c r="E62" i="7"/>
  <c r="E25" i="7"/>
  <c r="E28" i="7" s="1"/>
  <c r="E34" i="7"/>
  <c r="E36" i="7" s="1"/>
  <c r="F36" i="7"/>
  <c r="G36" i="7"/>
  <c r="G28" i="7"/>
  <c r="F28" i="7"/>
  <c r="B62" i="7" l="1"/>
  <c r="B73" i="7" s="1"/>
  <c r="B63" i="7"/>
  <c r="B74" i="7" s="1"/>
  <c r="B61" i="7"/>
  <c r="B72" i="7" s="1"/>
  <c r="E73" i="7" l="1"/>
  <c r="F73" i="7"/>
  <c r="E74" i="7"/>
  <c r="F74" i="7"/>
  <c r="F72" i="7"/>
  <c r="E72" i="7"/>
</calcChain>
</file>

<file path=xl/sharedStrings.xml><?xml version="1.0" encoding="utf-8"?>
<sst xmlns="http://schemas.openxmlformats.org/spreadsheetml/2006/main" count="425" uniqueCount="261">
  <si>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</si>
  <si>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</si>
  <si>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</si>
  <si>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</si>
  <si>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</si>
  <si>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</si>
  <si>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</si>
  <si>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</si>
  <si>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</si>
  <si>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</si>
  <si>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</si>
  <si>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</si>
  <si>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</si>
  <si>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</si>
  <si>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</si>
  <si>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</si>
  <si>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</si>
  <si>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</si>
  <si>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</si>
  <si>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</si>
  <si>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</si>
  <si>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</si>
  <si>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</si>
  <si>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</si>
  <si>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</si>
  <si>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</si>
  <si>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</si>
  <si>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</si>
  <si>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</si>
  <si>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</si>
  <si>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</si>
  <si>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</si>
  <si>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</si>
  <si>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</si>
  <si>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</si>
  <si>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</si>
  <si>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</si>
  <si>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</si>
  <si>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</si>
  <si>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</si>
  <si>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</si>
  <si>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</si>
  <si>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</si>
  <si>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</si>
  <si>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</si>
  <si>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</si>
  <si>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</si>
  <si>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</si>
  <si>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</si>
  <si>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</si>
  <si>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</si>
  <si>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</si>
  <si>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</si>
  <si>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</si>
  <si>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</si>
  <si>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</si>
  <si>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</si>
  <si>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</si>
  <si>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</si>
  <si>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</si>
  <si>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</si>
  <si>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</si>
  <si>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</si>
  <si>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</si>
  <si>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</si>
  <si>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</si>
  <si>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</si>
  <si>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</si>
  <si>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</si>
  <si>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</si>
  <si>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</si>
  <si>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</si>
  <si>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</si>
  <si>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</si>
  <si>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</si>
  <si>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</si>
  <si>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</si>
  <si>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</si>
  <si>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</si>
  <si>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</si>
  <si>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</si>
  <si>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</si>
  <si>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</si>
  <si>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</si>
  <si>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</si>
  <si>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</si>
  <si>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</si>
  <si>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</si>
  <si>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</si>
  <si>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</si>
  <si>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</si>
  <si>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</si>
  <si>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</si>
  <si>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</si>
  <si>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</si>
  <si>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</si>
  <si>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</si>
  <si>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</si>
  <si>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</si>
  <si>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</si>
  <si>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</si>
  <si>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</si>
  <si>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</si>
  <si>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</si>
  <si>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</si>
  <si>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</si>
  <si>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</si>
  <si>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</si>
  <si>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</si>
  <si>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</si>
  <si>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</si>
  <si>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</si>
  <si>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</si>
  <si>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</si>
  <si>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</si>
  <si>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</si>
  <si>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</si>
  <si>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</si>
  <si>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</si>
  <si>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</si>
  <si>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</si>
  <si>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</si>
  <si>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</si>
  <si>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</si>
  <si>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</si>
  <si>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</si>
  <si>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</si>
  <si>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</si>
  <si>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</si>
  <si>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</si>
  <si>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</si>
  <si>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</si>
  <si>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</si>
  <si>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</si>
  <si>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</si>
  <si>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</si>
  <si>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</si>
  <si>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</si>
  <si>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</si>
  <si>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</si>
  <si>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</si>
  <si>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</si>
  <si>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</si>
  <si>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</si>
  <si>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</si>
  <si>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</si>
  <si>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</si>
  <si>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</si>
  <si>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</si>
  <si>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</si>
  <si>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</si>
  <si>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</si>
  <si>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</si>
  <si>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</si>
  <si>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</si>
  <si>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</si>
  <si>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</si>
  <si>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</si>
  <si>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</si>
  <si>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</si>
  <si>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</si>
  <si>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</si>
  <si>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</si>
  <si>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</si>
  <si>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</si>
  <si>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</si>
  <si>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</si>
  <si>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</si>
  <si>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</si>
  <si>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</si>
  <si>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</si>
  <si>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</si>
  <si>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</si>
  <si>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</si>
  <si>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</si>
  <si>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</si>
  <si>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</si>
  <si>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</si>
  <si>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</si>
  <si>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</si>
  <si>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</si>
  <si>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</si>
  <si>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</si>
  <si>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</si>
  <si>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</si>
  <si>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</si>
  <si>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</si>
  <si>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</si>
  <si>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</si>
  <si>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</si>
  <si>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</si>
  <si>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</si>
  <si>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</si>
  <si>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</si>
  <si>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</si>
  <si>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</si>
  <si>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</si>
  <si>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</si>
  <si>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</si>
  <si>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%</t>
  </si>
  <si>
    <t>Освіта</t>
  </si>
  <si>
    <t>Культура</t>
  </si>
  <si>
    <t>Итого: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</si>
  <si>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</si>
  <si>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</si>
  <si>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</si>
  <si>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</si>
  <si>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</si>
  <si>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</si>
  <si>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</si>
  <si>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</si>
  <si>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</si>
  <si>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</si>
  <si>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</si>
  <si>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</si>
  <si>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</si>
  <si>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</si>
  <si>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</si>
  <si>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</si>
  <si>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</si>
  <si>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</si>
  <si>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</si>
  <si>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</si>
  <si>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</si>
  <si>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</si>
  <si>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</si>
  <si>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</si>
  <si>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</si>
  <si>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</si>
  <si>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</si>
  <si>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</si>
  <si>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</si>
  <si>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</si>
  <si>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</si>
  <si>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</si>
  <si>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</si>
  <si>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</si>
  <si>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</si>
  <si>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Электроенергия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</si>
  <si>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</si>
  <si>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</si>
  <si>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</si>
  <si>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</si>
  <si>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</si>
  <si>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</si>
  <si>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 xml:space="preserve"> Факт</t>
  </si>
  <si>
    <t>Лимит</t>
  </si>
  <si>
    <t>Факт (фин)</t>
  </si>
  <si>
    <t>Факт</t>
  </si>
  <si>
    <t xml:space="preserve"> Лимит</t>
  </si>
  <si>
    <t>Факт (прог)</t>
  </si>
  <si>
    <t>Сравнительный анализ потребления энергоресурсов за</t>
  </si>
  <si>
    <t>Споживання, ліміт (куб. м)</t>
  </si>
  <si>
    <t>%</t>
  </si>
  <si>
    <t>КДЮСШ «Меотида» плавальний басейн «Нептун» (+ФОК, +МССК ТСОУ - электрич.)</t>
  </si>
  <si>
    <t>КНП "Маріупольський міський пологовий будинок"</t>
  </si>
  <si>
    <t>Октябрь 2019г.</t>
  </si>
  <si>
    <t>Ноябрь 2019</t>
  </si>
  <si>
    <t>ЦБ, пральня, Лог.</t>
  </si>
  <si>
    <t>НМЦ, ІРЦ</t>
  </si>
  <si>
    <t>Ноябрь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</si>
</sst>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22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9"/>
      <name val="Arial"/>
      <family val="1"/>
    </font>
    <font>
      <sz val="16"/>
      <name val="Arial"/>
      <family val="1"/>
    </font>
    <font>
      <sz val="16"/>
      <color theme="0"/>
      <name val="Arial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62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3" borderId="3" xfId="1" applyFont="1" applyFill="1" applyBorder="1" applyAlignment="1">
      <alignment horizontal="left" vertical="center" wrapText="1"/>
    </xf>
    <xf numFmtId="0" fontId="0" fillId="3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0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8" fillId="4" borderId="18" xfId="0" applyFont="1" applyFill="1" applyBorder="1" applyAlignment="1">
      <alignment wrapText="1"/>
    </xf>
    <xf numFmtId="2" fontId="9" fillId="4" borderId="19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2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6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6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left" vertical="center" wrapText="1"/>
    </xf>
    <xf numFmtId="0" fontId="6" fillId="3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8" xfId="0" applyNumberFormat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left" wrapText="1"/>
    </xf>
    <xf numFmtId="0" fontId="6" fillId="3" borderId="22" xfId="0" applyFont="1" applyFill="1" applyBorder="1" applyAlignment="1">
      <alignment horizontal="left" vertical="center" wrapText="1"/>
    </xf>
    <xf numFmtId="4" fontId="6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7" borderId="9" xfId="0" applyNumberFormat="1" applyFont="1" applyFill="1" applyBorder="1" applyAlignment="1">
      <alignment horizontal="center" vertical="center"/>
    </xf>
    <xf numFmtId="49" fontId="6" fillId="9" borderId="26" xfId="1" applyNumberFormat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left"/>
    </xf>
    <xf numFmtId="0" fontId="14" fillId="3" borderId="18" xfId="0" applyFont="1" applyFill="1" applyBorder="1" applyAlignment="1">
      <alignment horizontal="left" vertical="center" wrapText="1"/>
    </xf>
    <xf numFmtId="2" fontId="6" fillId="3" borderId="9" xfId="0" applyNumberFormat="1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left" vertical="center" wrapText="1"/>
    </xf>
    <xf numFmtId="2" fontId="6" fillId="7" borderId="8" xfId="0" applyNumberFormat="1" applyFont="1" applyFill="1" applyBorder="1" applyAlignment="1">
      <alignment horizontal="center" vertical="center"/>
    </xf>
    <xf numFmtId="2" fontId="6" fillId="7" borderId="19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6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left" vertical="center" wrapText="1"/>
    </xf>
    <xf numFmtId="2" fontId="17" fillId="12" borderId="8" xfId="0" applyNumberFormat="1" applyFont="1" applyFill="1" applyBorder="1" applyAlignment="1">
      <alignment horizontal="center" vertical="center"/>
    </xf>
    <xf numFmtId="2" fontId="17" fillId="12" borderId="9" xfId="0" applyNumberFormat="1" applyFont="1" applyFill="1" applyBorder="1" applyAlignment="1">
      <alignment horizontal="center" vertical="center"/>
    </xf>
    <xf numFmtId="2" fontId="17" fillId="12" borderId="60" xfId="0" applyNumberFormat="1" applyFont="1" applyFill="1" applyBorder="1" applyAlignment="1">
      <alignment horizontal="center" vertical="center"/>
    </xf>
    <xf numFmtId="2" fontId="17" fillId="12" borderId="34" xfId="0" applyNumberFormat="1" applyFont="1" applyFill="1" applyBorder="1" applyAlignment="1">
      <alignment horizontal="center" vertical="center"/>
    </xf>
    <xf numFmtId="2" fontId="17" fillId="12" borderId="19" xfId="0" applyNumberFormat="1" applyFont="1" applyFill="1" applyBorder="1" applyAlignment="1">
      <alignment horizontal="center" vertical="center"/>
    </xf>
    <xf numFmtId="2" fontId="17" fillId="4" borderId="8" xfId="0" applyNumberFormat="1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2" fontId="17" fillId="4" borderId="60" xfId="0" applyNumberFormat="1" applyFont="1" applyFill="1" applyBorder="1" applyAlignment="1">
      <alignment horizontal="center" vertical="center"/>
    </xf>
    <xf numFmtId="2" fontId="17" fillId="4" borderId="34" xfId="0" applyNumberFormat="1" applyFont="1" applyFill="1" applyBorder="1" applyAlignment="1">
      <alignment horizontal="center" vertical="center"/>
    </xf>
    <xf numFmtId="2" fontId="17" fillId="4" borderId="19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horizontal="left" wrapText="1"/>
    </xf>
    <xf numFmtId="2" fontId="11" fillId="0" borderId="0" xfId="0" applyNumberFormat="1" applyFont="1"/>
    <xf numFmtId="0" fontId="18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3" borderId="3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7" xfId="1" applyFont="1" applyFill="1" applyBorder="1" applyAlignment="1">
      <alignment horizontal="left" vertical="center" wrapText="1"/>
    </xf>
    <xf numFmtId="0" fontId="4" fillId="3" borderId="61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3" borderId="81" xfId="1" applyFont="1" applyFill="1" applyBorder="1" applyAlignment="1">
      <alignment horizontal="left" vertical="center" wrapText="1"/>
    </xf>
    <xf numFmtId="0" fontId="0" fillId="0" borderId="55" xfId="0" applyBorder="1"/>
    <xf numFmtId="0" fontId="0" fillId="10" borderId="38" xfId="1" applyFont="1" applyFill="1" applyBorder="1" applyAlignment="1">
      <alignment horizontal="left" vertical="center" wrapText="1"/>
    </xf>
    <xf numFmtId="0" fontId="0" fillId="7" borderId="81" xfId="1" applyFont="1" applyFill="1" applyBorder="1" applyAlignment="1">
      <alignment horizontal="left" vertical="center" wrapText="1"/>
    </xf>
    <xf numFmtId="0" fontId="0" fillId="9" borderId="81" xfId="1" applyFont="1" applyFill="1" applyBorder="1" applyAlignment="1">
      <alignment horizontal="left" vertical="center" wrapText="1"/>
    </xf>
    <xf numFmtId="0" fontId="0" fillId="13" borderId="38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3" borderId="49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4" fillId="0" borderId="43" xfId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11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2" fillId="6" borderId="49" xfId="1" applyNumberFormat="1" applyFont="1" applyFill="1" applyBorder="1" applyAlignment="1">
      <alignment horizontal="center" vertical="top" wrapText="1"/>
    </xf>
    <xf numFmtId="2" fontId="2" fillId="6" borderId="66" xfId="1" applyNumberFormat="1" applyFont="1" applyFill="1" applyBorder="1" applyAlignment="1">
      <alignment horizontal="center" vertical="top" wrapText="1"/>
    </xf>
    <xf numFmtId="4" fontId="0" fillId="0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0" xfId="0" applyNumberFormat="1" applyFont="1" applyFill="1" applyBorder="1" applyAlignment="1">
      <alignment horizontal="right" vertical="center"/>
    </xf>
    <xf numFmtId="164" fontId="0" fillId="3" borderId="27" xfId="1" applyNumberFormat="1" applyFont="1" applyFill="1" applyBorder="1" applyAlignment="1">
      <alignment horizontal="right" vertical="center"/>
    </xf>
    <xf numFmtId="164" fontId="0" fillId="3" borderId="23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5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horizontal="right" vertical="center"/>
    </xf>
    <xf numFmtId="164" fontId="0" fillId="3" borderId="1" xfId="0" applyNumberFormat="1" applyFont="1" applyFill="1" applyBorder="1" applyAlignment="1">
      <alignment horizontal="right" vertical="center"/>
    </xf>
    <xf numFmtId="164" fontId="0" fillId="3" borderId="25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3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164" fontId="0" fillId="5" borderId="25" xfId="1" applyNumberFormat="1" applyFont="1" applyFill="1" applyBorder="1" applyAlignment="1">
      <alignment horizontal="right" vertical="center"/>
    </xf>
    <xf numFmtId="4" fontId="0" fillId="3" borderId="1" xfId="1" applyNumberFormat="1" applyFont="1" applyFill="1" applyBorder="1" applyAlignment="1">
      <alignment horizontal="right" vertical="center"/>
    </xf>
    <xf numFmtId="4" fontId="0" fillId="0" borderId="30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4" fontId="0" fillId="0" borderId="23" xfId="1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3" borderId="32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0" fillId="3" borderId="9" xfId="1" applyNumberFormat="1" applyFont="1" applyFill="1" applyBorder="1" applyAlignment="1">
      <alignment horizontal="right" vertical="center"/>
    </xf>
    <xf numFmtId="164" fontId="0" fillId="3" borderId="9" xfId="1" applyNumberFormat="1" applyFont="1" applyFill="1" applyBorder="1" applyAlignment="1">
      <alignment horizontal="right" vertical="center"/>
    </xf>
    <xf numFmtId="164" fontId="0" fillId="3" borderId="46" xfId="1" applyNumberFormat="1" applyFont="1" applyFill="1" applyBorder="1" applyAlignment="1">
      <alignment horizontal="right" vertical="center"/>
    </xf>
    <xf numFmtId="4" fontId="0" fillId="0" borderId="15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4" fontId="0" fillId="3" borderId="23" xfId="1" applyNumberFormat="1" applyFont="1" applyFill="1" applyBorder="1" applyAlignment="1">
      <alignment horizontal="right" vertical="center"/>
    </xf>
    <xf numFmtId="4" fontId="0" fillId="0" borderId="40" xfId="1" applyNumberFormat="1" applyFont="1" applyFill="1" applyBorder="1" applyAlignment="1">
      <alignment horizontal="right" vertical="center"/>
    </xf>
    <xf numFmtId="4" fontId="0" fillId="0" borderId="6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4" fontId="0" fillId="3" borderId="30" xfId="1" applyNumberFormat="1" applyFont="1" applyFill="1" applyBorder="1" applyAlignment="1">
      <alignment horizontal="right" vertical="center"/>
    </xf>
    <xf numFmtId="164" fontId="0" fillId="3" borderId="30" xfId="1" applyNumberFormat="1" applyFont="1" applyFill="1" applyBorder="1" applyAlignment="1">
      <alignment horizontal="right" vertical="center"/>
    </xf>
    <xf numFmtId="4" fontId="0" fillId="3" borderId="5" xfId="0" applyNumberFormat="1" applyFont="1" applyFill="1" applyBorder="1" applyAlignment="1">
      <alignment horizontal="right" vertical="center"/>
    </xf>
    <xf numFmtId="4" fontId="0" fillId="3" borderId="82" xfId="0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 wrapText="1"/>
    </xf>
    <xf numFmtId="164" fontId="0" fillId="3" borderId="6" xfId="1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/>
    </xf>
    <xf numFmtId="164" fontId="0" fillId="3" borderId="82" xfId="0" applyNumberFormat="1" applyFont="1" applyFill="1" applyBorder="1" applyAlignment="1">
      <alignment horizontal="right" vertical="center"/>
    </xf>
    <xf numFmtId="164" fontId="7" fillId="3" borderId="5" xfId="0" applyNumberFormat="1" applyFont="1" applyFill="1" applyBorder="1" applyAlignment="1">
      <alignment horizontal="right" vertical="center"/>
    </xf>
    <xf numFmtId="4" fontId="0" fillId="0" borderId="66" xfId="0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7" fillId="0" borderId="49" xfId="0" applyNumberFormat="1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 vertical="center"/>
    </xf>
    <xf numFmtId="164" fontId="0" fillId="3" borderId="53" xfId="0" applyNumberFormat="1" applyFont="1" applyFill="1" applyBorder="1" applyAlignment="1">
      <alignment horizontal="right" vertical="center"/>
    </xf>
    <xf numFmtId="4" fontId="0" fillId="0" borderId="28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4" fontId="0" fillId="3" borderId="9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4" fontId="0" fillId="2" borderId="23" xfId="0" applyNumberFormat="1" applyFont="1" applyFill="1" applyBorder="1" applyAlignment="1">
      <alignment horizontal="right" vertical="center"/>
    </xf>
    <xf numFmtId="164" fontId="0" fillId="2" borderId="23" xfId="0" applyNumberFormat="1" applyFont="1" applyFill="1" applyBorder="1" applyAlignment="1">
      <alignment horizontal="right" vertical="center"/>
    </xf>
    <xf numFmtId="4" fontId="9" fillId="4" borderId="8" xfId="0" applyNumberFormat="1" applyFont="1" applyFill="1" applyBorder="1" applyAlignment="1">
      <alignment horizontal="right" vertical="center"/>
    </xf>
    <xf numFmtId="4" fontId="9" fillId="4" borderId="9" xfId="0" applyNumberFormat="1" applyFont="1" applyFill="1" applyBorder="1" applyAlignment="1">
      <alignment horizontal="right" vertical="center"/>
    </xf>
    <xf numFmtId="164" fontId="9" fillId="4" borderId="8" xfId="0" applyNumberFormat="1" applyFont="1" applyFill="1" applyBorder="1" applyAlignment="1">
      <alignment horizontal="right" vertical="center"/>
    </xf>
    <xf numFmtId="164" fontId="9" fillId="4" borderId="9" xfId="0" applyNumberFormat="1" applyFont="1" applyFill="1" applyBorder="1" applyAlignment="1">
      <alignment horizontal="right" vertical="center"/>
    </xf>
    <xf numFmtId="164" fontId="6" fillId="9" borderId="1" xfId="1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/>
    </xf>
    <xf numFmtId="164" fontId="6" fillId="3" borderId="23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0" fillId="3" borderId="10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right" vertical="center"/>
    </xf>
    <xf numFmtId="164" fontId="0" fillId="8" borderId="70" xfId="0" applyNumberFormat="1" applyFont="1" applyFill="1" applyBorder="1" applyAlignment="1">
      <alignment horizontal="right" vertical="center"/>
    </xf>
    <xf numFmtId="164" fontId="6" fillId="8" borderId="70" xfId="0" applyNumberFormat="1" applyFont="1" applyFill="1" applyBorder="1" applyAlignment="1">
      <alignment horizontal="right" vertical="center"/>
    </xf>
    <xf numFmtId="164" fontId="0" fillId="10" borderId="70" xfId="0" applyNumberFormat="1" applyFont="1" applyFill="1" applyBorder="1" applyAlignment="1">
      <alignment horizontal="right" vertical="center"/>
    </xf>
    <xf numFmtId="164" fontId="6" fillId="10" borderId="70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9" fillId="4" borderId="14" xfId="0" applyNumberFormat="1" applyFont="1" applyFill="1" applyBorder="1" applyAlignment="1">
      <alignment horizontal="right" vertical="center"/>
    </xf>
    <xf numFmtId="164" fontId="9" fillId="4" borderId="17" xfId="0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4" fontId="0" fillId="0" borderId="14" xfId="0" applyNumberFormat="1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3" borderId="22" xfId="0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/>
    </xf>
    <xf numFmtId="164" fontId="0" fillId="3" borderId="22" xfId="1" applyNumberFormat="1" applyFont="1" applyFill="1" applyBorder="1" applyAlignment="1">
      <alignment horizontal="right" vertical="center"/>
    </xf>
    <xf numFmtId="4" fontId="0" fillId="0" borderId="7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7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3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3" borderId="31" xfId="0" applyNumberFormat="1" applyFont="1" applyFill="1" applyBorder="1" applyAlignment="1">
      <alignment horizontal="right" vertical="center"/>
    </xf>
    <xf numFmtId="4" fontId="0" fillId="0" borderId="49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/>
    </xf>
    <xf numFmtId="164" fontId="7" fillId="0" borderId="22" xfId="0" applyNumberFormat="1" applyFont="1" applyFill="1" applyBorder="1" applyAlignment="1">
      <alignment horizontal="right" vertical="center"/>
    </xf>
    <xf numFmtId="4" fontId="7" fillId="3" borderId="7" xfId="0" applyNumberFormat="1" applyFont="1" applyFill="1" applyBorder="1" applyAlignment="1">
      <alignment horizontal="right" vertical="center"/>
    </xf>
    <xf numFmtId="164" fontId="7" fillId="3" borderId="7" xfId="0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horizontal="right" vertical="center"/>
    </xf>
    <xf numFmtId="4" fontId="7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7" fillId="3" borderId="8" xfId="0" applyNumberFormat="1" applyFont="1" applyFill="1" applyBorder="1" applyAlignment="1">
      <alignment horizontal="right" vertical="center"/>
    </xf>
    <xf numFmtId="164" fontId="0" fillId="3" borderId="8" xfId="1" applyNumberFormat="1" applyFont="1" applyFill="1" applyBorder="1" applyAlignment="1">
      <alignment horizontal="right" vertical="center"/>
    </xf>
    <xf numFmtId="4" fontId="7" fillId="0" borderId="14" xfId="0" applyNumberFormat="1" applyFont="1" applyFill="1" applyBorder="1" applyAlignment="1">
      <alignment horizontal="right" vertical="center"/>
    </xf>
    <xf numFmtId="164" fontId="7" fillId="0" borderId="14" xfId="0" applyNumberFormat="1" applyFont="1" applyFill="1" applyBorder="1" applyAlignment="1">
      <alignment horizontal="right" vertical="center"/>
    </xf>
    <xf numFmtId="4" fontId="7" fillId="3" borderId="22" xfId="0" applyNumberFormat="1" applyFont="1" applyFill="1" applyBorder="1" applyAlignment="1">
      <alignment horizontal="right" vertical="center"/>
    </xf>
    <xf numFmtId="164" fontId="7" fillId="3" borderId="22" xfId="0" applyNumberFormat="1" applyFont="1" applyFill="1" applyBorder="1" applyAlignment="1">
      <alignment horizontal="right" vertical="center"/>
    </xf>
    <xf numFmtId="4" fontId="7" fillId="0" borderId="39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7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4" fontId="7" fillId="0" borderId="5" xfId="0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4" fontId="7" fillId="3" borderId="49" xfId="0" applyNumberFormat="1" applyFont="1" applyFill="1" applyBorder="1" applyAlignment="1">
      <alignment horizontal="right" vertical="center"/>
    </xf>
    <xf numFmtId="164" fontId="0" fillId="3" borderId="49" xfId="0" applyNumberFormat="1" applyFont="1" applyFill="1" applyBorder="1" applyAlignment="1">
      <alignment horizontal="right" vertical="center"/>
    </xf>
    <xf numFmtId="164" fontId="7" fillId="3" borderId="49" xfId="0" applyNumberFormat="1" applyFont="1" applyFill="1" applyBorder="1" applyAlignment="1">
      <alignment horizontal="right" vertical="center"/>
    </xf>
    <xf numFmtId="164" fontId="0" fillId="3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7" fillId="3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4" fontId="0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 wrapText="1"/>
    </xf>
    <xf numFmtId="4" fontId="0" fillId="2" borderId="22" xfId="0" applyNumberFormat="1" applyFont="1" applyFill="1" applyBorder="1" applyAlignment="1">
      <alignment horizontal="right" vertical="center"/>
    </xf>
    <xf numFmtId="164" fontId="0" fillId="2" borderId="22" xfId="0" applyNumberFormat="1" applyFont="1" applyFill="1" applyBorder="1" applyAlignment="1">
      <alignment horizontal="right" vertical="center" wrapText="1"/>
    </xf>
    <xf numFmtId="164" fontId="0" fillId="2" borderId="22" xfId="0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 wrapText="1"/>
    </xf>
    <xf numFmtId="164" fontId="0" fillId="3" borderId="7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33" xfId="0" applyNumberFormat="1" applyFont="1" applyFill="1" applyBorder="1" applyAlignment="1">
      <alignment horizontal="right" vertical="center"/>
    </xf>
    <xf numFmtId="164" fontId="0" fillId="9" borderId="1" xfId="1" applyNumberFormat="1" applyFont="1" applyFill="1" applyBorder="1" applyAlignment="1">
      <alignment horizontal="right" vertical="center" wrapText="1"/>
    </xf>
    <xf numFmtId="164" fontId="0" fillId="9" borderId="5" xfId="0" applyNumberFormat="1" applyFont="1" applyFill="1" applyBorder="1" applyAlignment="1">
      <alignment horizontal="right" vertical="center"/>
    </xf>
    <xf numFmtId="164" fontId="0" fillId="3" borderId="36" xfId="0" applyNumberFormat="1" applyFont="1" applyFill="1" applyBorder="1" applyAlignment="1">
      <alignment horizontal="right" vertical="center"/>
    </xf>
    <xf numFmtId="164" fontId="0" fillId="8" borderId="73" xfId="0" applyNumberFormat="1" applyFont="1" applyFill="1" applyBorder="1" applyAlignment="1">
      <alignment horizontal="right" vertical="center"/>
    </xf>
    <xf numFmtId="164" fontId="0" fillId="10" borderId="73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1" fillId="3" borderId="1" xfId="1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0" fontId="0" fillId="0" borderId="8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3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3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3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3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3" borderId="27" xfId="1" applyNumberFormat="1" applyFont="1" applyFill="1" applyBorder="1" applyAlignment="1">
      <alignment horizontal="right" vertical="center"/>
    </xf>
    <xf numFmtId="165" fontId="9" fillId="4" borderId="19" xfId="0" applyNumberFormat="1" applyFont="1" applyFill="1" applyBorder="1" applyAlignment="1">
      <alignment horizontal="right" vertical="center"/>
    </xf>
    <xf numFmtId="165" fontId="0" fillId="3" borderId="83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3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3" borderId="47" xfId="1" applyNumberFormat="1" applyFont="1" applyFill="1" applyBorder="1" applyAlignment="1">
      <alignment horizontal="right" vertical="center"/>
    </xf>
    <xf numFmtId="165" fontId="0" fillId="2" borderId="44" xfId="1" applyNumberFormat="1" applyFont="1" applyFill="1" applyBorder="1" applyAlignment="1">
      <alignment horizontal="right" vertical="center"/>
    </xf>
    <xf numFmtId="165" fontId="0" fillId="3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0" fontId="0" fillId="8" borderId="26" xfId="1" applyFont="1" applyFill="1" applyBorder="1" applyAlignment="1">
      <alignment horizontal="left" vertical="center" wrapText="1"/>
    </xf>
    <xf numFmtId="0" fontId="0" fillId="8" borderId="61" xfId="1" applyFont="1" applyFill="1" applyBorder="1" applyAlignment="1">
      <alignment horizontal="left" vertical="center" wrapText="1"/>
    </xf>
    <xf numFmtId="0" fontId="0" fillId="8" borderId="16" xfId="1" applyFont="1" applyFill="1" applyBorder="1" applyAlignment="1">
      <alignment horizontal="left" vertical="center" wrapText="1"/>
    </xf>
    <xf numFmtId="0" fontId="0" fillId="10" borderId="81" xfId="1" applyFont="1" applyFill="1" applyBorder="1" applyAlignment="1">
      <alignment horizontal="left" vertical="center" wrapText="1"/>
    </xf>
    <xf numFmtId="0" fontId="0" fillId="0" borderId="61" xfId="1" applyFont="1" applyFill="1" applyBorder="1" applyAlignment="1">
      <alignment horizontal="left" vertical="center" wrapText="1"/>
    </xf>
    <xf numFmtId="0" fontId="4" fillId="11" borderId="38" xfId="1" applyFont="1" applyFill="1" applyBorder="1" applyAlignment="1">
      <alignment horizontal="left" vertical="center" wrapText="1"/>
    </xf>
    <xf numFmtId="0" fontId="0" fillId="11" borderId="77" xfId="1" applyFont="1" applyFill="1" applyBorder="1" applyAlignment="1">
      <alignment horizontal="left" vertical="center" wrapText="1"/>
    </xf>
    <xf numFmtId="165" fontId="0" fillId="9" borderId="83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46" xfId="1" applyNumberFormat="1" applyFont="1" applyFill="1" applyBorder="1" applyAlignment="1">
      <alignment horizontal="right" vertical="center"/>
    </xf>
    <xf numFmtId="165" fontId="0" fillId="8" borderId="80" xfId="1" applyNumberFormat="1" applyFont="1" applyFill="1" applyBorder="1" applyAlignment="1">
      <alignment horizontal="right" vertical="center"/>
    </xf>
    <xf numFmtId="165" fontId="0" fillId="10" borderId="63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0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11" borderId="79" xfId="1" applyNumberFormat="1" applyFont="1" applyFill="1" applyBorder="1" applyAlignment="1">
      <alignment horizontal="right" vertical="center"/>
    </xf>
    <xf numFmtId="165" fontId="0" fillId="11" borderId="21" xfId="1" applyNumberFormat="1" applyFont="1" applyFill="1" applyBorder="1" applyAlignment="1">
      <alignment horizontal="right" vertical="center"/>
    </xf>
    <xf numFmtId="165" fontId="0" fillId="3" borderId="24" xfId="1" applyNumberFormat="1" applyFont="1" applyFill="1" applyBorder="1" applyAlignment="1">
      <alignment horizontal="right" vertical="center"/>
    </xf>
    <xf numFmtId="165" fontId="9" fillId="4" borderId="17" xfId="0" applyNumberFormat="1" applyFont="1" applyFill="1" applyBorder="1" applyAlignment="1">
      <alignment horizontal="right" vertical="center"/>
    </xf>
    <xf numFmtId="10" fontId="0" fillId="9" borderId="83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3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3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8" borderId="13" xfId="1" applyNumberFormat="1" applyFont="1" applyFill="1" applyBorder="1" applyAlignment="1">
      <alignment horizontal="right" vertical="center"/>
    </xf>
    <xf numFmtId="10" fontId="0" fillId="10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10" borderId="50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1" borderId="78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0" fontId="0" fillId="3" borderId="69" xfId="1" applyNumberFormat="1" applyFont="1" applyFill="1" applyBorder="1" applyAlignment="1">
      <alignment horizontal="right" vertical="center"/>
    </xf>
    <xf numFmtId="165" fontId="0" fillId="8" borderId="29" xfId="1" applyNumberFormat="1" applyFont="1" applyFill="1" applyBorder="1" applyAlignment="1">
      <alignment horizontal="right" vertical="center"/>
    </xf>
    <xf numFmtId="165" fontId="6" fillId="7" borderId="83" xfId="1" applyNumberFormat="1" applyFont="1" applyFill="1" applyBorder="1" applyAlignment="1">
      <alignment horizontal="right" vertical="center"/>
    </xf>
    <xf numFmtId="165" fontId="0" fillId="7" borderId="58" xfId="1" applyNumberFormat="1" applyFont="1" applyFill="1" applyBorder="1" applyAlignment="1">
      <alignment horizontal="right" vertical="center"/>
    </xf>
    <xf numFmtId="165" fontId="0" fillId="11" borderId="2" xfId="1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165" fontId="0" fillId="13" borderId="60" xfId="1" applyNumberFormat="1" applyFont="1" applyFill="1" applyBorder="1" applyAlignment="1">
      <alignment horizontal="right" vertical="center"/>
    </xf>
    <xf numFmtId="165" fontId="0" fillId="8" borderId="62" xfId="1" applyNumberFormat="1" applyFont="1" applyFill="1" applyBorder="1" applyAlignment="1">
      <alignment horizontal="right" vertical="center"/>
    </xf>
    <xf numFmtId="165" fontId="0" fillId="10" borderId="50" xfId="1" applyNumberFormat="1" applyFont="1" applyFill="1" applyBorder="1" applyAlignment="1">
      <alignment horizontal="right" vertical="center"/>
    </xf>
    <xf numFmtId="165" fontId="0" fillId="7" borderId="83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9" borderId="64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4" fillId="0" borderId="61" xfId="1" applyFont="1" applyFill="1" applyBorder="1" applyAlignment="1">
      <alignment horizontal="left" vertical="center" wrapText="1"/>
    </xf>
    <xf numFmtId="0" fontId="4" fillId="11" borderId="43" xfId="1" applyFont="1" applyFill="1" applyBorder="1" applyAlignment="1">
      <alignment horizontal="left" vertical="center" wrapText="1"/>
    </xf>
    <xf numFmtId="165" fontId="0" fillId="11" borderId="54" xfId="1" applyNumberFormat="1" applyFont="1" applyFill="1" applyBorder="1" applyAlignment="1">
      <alignment horizontal="right" vertical="center"/>
    </xf>
    <xf numFmtId="0" fontId="4" fillId="11" borderId="26" xfId="1" applyFont="1" applyFill="1" applyBorder="1" applyAlignment="1">
      <alignment horizontal="left" vertical="center" wrapText="1"/>
    </xf>
    <xf numFmtId="165" fontId="0" fillId="11" borderId="41" xfId="1" applyNumberFormat="1" applyFont="1" applyFill="1" applyBorder="1" applyAlignment="1">
      <alignment horizontal="right" vertical="center"/>
    </xf>
    <xf numFmtId="165" fontId="0" fillId="11" borderId="42" xfId="1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165" fontId="0" fillId="0" borderId="74" xfId="1" applyNumberFormat="1" applyFont="1" applyFill="1" applyBorder="1" applyAlignment="1">
      <alignment horizontal="right" vertical="center"/>
    </xf>
    <xf numFmtId="165" fontId="0" fillId="8" borderId="42" xfId="1" applyNumberFormat="1" applyFont="1" applyFill="1" applyBorder="1" applyAlignment="1">
      <alignment horizontal="right" vertical="center"/>
    </xf>
    <xf numFmtId="165" fontId="0" fillId="8" borderId="41" xfId="1" applyNumberFormat="1" applyFont="1" applyFill="1" applyBorder="1" applyAlignment="1">
      <alignment horizontal="right" vertical="center"/>
    </xf>
    <xf numFmtId="0" fontId="0" fillId="8" borderId="37" xfId="1" applyFont="1" applyFill="1" applyBorder="1" applyAlignment="1">
      <alignment horizontal="left" vertical="center" wrapText="1"/>
    </xf>
    <xf numFmtId="165" fontId="0" fillId="8" borderId="83" xfId="1" applyNumberFormat="1" applyFont="1" applyFill="1" applyBorder="1" applyAlignment="1">
      <alignment horizontal="right" vertical="center"/>
    </xf>
    <xf numFmtId="165" fontId="0" fillId="8" borderId="63" xfId="1" applyNumberFormat="1" applyFont="1" applyFill="1" applyBorder="1" applyAlignment="1">
      <alignment horizontal="right" vertical="center"/>
    </xf>
    <xf numFmtId="165" fontId="0" fillId="8" borderId="64" xfId="1" applyNumberFormat="1" applyFont="1" applyFill="1" applyBorder="1" applyAlignment="1">
      <alignment horizontal="right" vertical="center"/>
    </xf>
    <xf numFmtId="0" fontId="0" fillId="7" borderId="85" xfId="1" applyFont="1" applyFill="1" applyBorder="1" applyAlignment="1">
      <alignment horizontal="left" vertical="center" wrapText="1"/>
    </xf>
    <xf numFmtId="165" fontId="6" fillId="7" borderId="58" xfId="1" applyNumberFormat="1" applyFont="1" applyFill="1" applyBorder="1" applyAlignment="1">
      <alignment horizontal="right" vertical="center"/>
    </xf>
    <xf numFmtId="165" fontId="6" fillId="7" borderId="55" xfId="1" applyNumberFormat="1" applyFont="1" applyFill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 wrapText="1"/>
    </xf>
    <xf numFmtId="165" fontId="0" fillId="7" borderId="50" xfId="1" applyNumberFormat="1" applyFont="1" applyFill="1" applyBorder="1" applyAlignment="1">
      <alignment horizontal="right" vertical="center"/>
    </xf>
    <xf numFmtId="165" fontId="0" fillId="7" borderId="20" xfId="1" applyNumberFormat="1" applyFont="1" applyFill="1" applyBorder="1" applyAlignment="1">
      <alignment horizontal="right" vertical="center"/>
    </xf>
    <xf numFmtId="0" fontId="6" fillId="0" borderId="22" xfId="0" applyFont="1" applyFill="1" applyBorder="1" applyAlignment="1">
      <alignment horizontal="left" vertical="center" wrapText="1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2" fontId="6" fillId="3" borderId="34" xfId="0" applyNumberFormat="1" applyFont="1" applyFill="1" applyBorder="1" applyAlignment="1">
      <alignment horizontal="center" vertical="center"/>
    </xf>
    <xf numFmtId="2" fontId="6" fillId="7" borderId="34" xfId="0" applyNumberFormat="1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2" fontId="6" fillId="3" borderId="15" xfId="0" applyNumberFormat="1" applyFont="1" applyFill="1" applyBorder="1" applyAlignment="1">
      <alignment horizontal="center" vertical="center"/>
    </xf>
    <xf numFmtId="2" fontId="6" fillId="3" borderId="72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3" borderId="60" xfId="0" applyNumberFormat="1" applyFont="1" applyFill="1" applyBorder="1" applyAlignment="1">
      <alignment horizontal="center" vertical="center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8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2" fillId="6" borderId="73" xfId="1" applyNumberFormat="1" applyFont="1" applyFill="1" applyBorder="1" applyAlignment="1">
      <alignment horizontal="center" vertical="center" wrapText="1"/>
    </xf>
    <xf numFmtId="2" fontId="2" fillId="6" borderId="89" xfId="1" applyNumberFormat="1" applyFont="1" applyFill="1" applyBorder="1" applyAlignment="1">
      <alignment horizontal="center" vertical="center" wrapText="1"/>
    </xf>
    <xf numFmtId="2" fontId="2" fillId="6" borderId="71" xfId="1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left"/>
    </xf>
    <xf numFmtId="9" fontId="0" fillId="0" borderId="80" xfId="1" applyNumberFormat="1" applyFont="1" applyFill="1" applyBorder="1" applyAlignment="1">
      <alignment horizontal="right" vertical="center"/>
    </xf>
    <xf numFmtId="9" fontId="0" fillId="3" borderId="51" xfId="1" applyNumberFormat="1" applyFont="1" applyFill="1" applyBorder="1" applyAlignment="1">
      <alignment horizontal="right" vertical="center"/>
    </xf>
    <xf numFmtId="9" fontId="0" fillId="0" borderId="25" xfId="1" applyNumberFormat="1" applyFont="1" applyFill="1" applyBorder="1" applyAlignment="1">
      <alignment horizontal="right" vertical="center"/>
    </xf>
    <xf numFmtId="9" fontId="0" fillId="3" borderId="25" xfId="1" applyNumberFormat="1" applyFont="1" applyFill="1" applyBorder="1" applyAlignment="1">
      <alignment horizontal="right" vertical="center"/>
    </xf>
    <xf numFmtId="9" fontId="0" fillId="0" borderId="79" xfId="1" applyNumberFormat="1" applyFont="1" applyFill="1" applyBorder="1" applyAlignment="1">
      <alignment horizontal="right" vertical="center"/>
    </xf>
    <xf numFmtId="9" fontId="0" fillId="3" borderId="27" xfId="1" applyNumberFormat="1" applyFont="1" applyFill="1" applyBorder="1" applyAlignment="1">
      <alignment horizontal="right" vertical="center"/>
    </xf>
    <xf numFmtId="9" fontId="0" fillId="0" borderId="46" xfId="1" applyNumberFormat="1" applyFont="1" applyFill="1" applyBorder="1" applyAlignment="1">
      <alignment horizontal="right" vertical="center"/>
    </xf>
    <xf numFmtId="9" fontId="0" fillId="0" borderId="27" xfId="1" applyNumberFormat="1" applyFont="1" applyFill="1" applyBorder="1" applyAlignment="1">
      <alignment horizontal="right" vertical="center"/>
    </xf>
    <xf numFmtId="9" fontId="0" fillId="5" borderId="25" xfId="1" applyNumberFormat="1" applyFont="1" applyFill="1" applyBorder="1" applyAlignment="1">
      <alignment horizontal="right" vertical="center"/>
    </xf>
    <xf numFmtId="9" fontId="0" fillId="3" borderId="62" xfId="1" applyNumberFormat="1" applyFont="1" applyFill="1" applyBorder="1" applyAlignment="1">
      <alignment horizontal="right" vertical="center"/>
    </xf>
    <xf numFmtId="9" fontId="0" fillId="0" borderId="48" xfId="1" applyNumberFormat="1" applyFont="1" applyFill="1" applyBorder="1" applyAlignment="1">
      <alignment horizontal="right" vertical="center"/>
    </xf>
    <xf numFmtId="9" fontId="0" fillId="0" borderId="74" xfId="1" applyNumberFormat="1" applyFont="1" applyFill="1" applyBorder="1" applyAlignment="1">
      <alignment horizontal="right" vertical="center"/>
    </xf>
    <xf numFmtId="9" fontId="0" fillId="3" borderId="46" xfId="1" applyNumberFormat="1" applyFont="1" applyFill="1" applyBorder="1" applyAlignment="1">
      <alignment horizontal="right" vertical="center"/>
    </xf>
    <xf numFmtId="9" fontId="0" fillId="0" borderId="12" xfId="1" applyNumberFormat="1" applyFont="1" applyFill="1" applyBorder="1" applyAlignment="1">
      <alignment horizontal="right" vertical="center"/>
    </xf>
    <xf numFmtId="9" fontId="0" fillId="3" borderId="55" xfId="1" applyNumberFormat="1" applyFont="1" applyFill="1" applyBorder="1" applyAlignment="1">
      <alignment horizontal="right" vertical="center"/>
    </xf>
    <xf numFmtId="9" fontId="0" fillId="0" borderId="56" xfId="1" applyNumberFormat="1" applyFont="1" applyFill="1" applyBorder="1" applyAlignment="1">
      <alignment horizontal="right" vertical="center"/>
    </xf>
    <xf numFmtId="9" fontId="0" fillId="3" borderId="56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right" vertical="center"/>
    </xf>
    <xf numFmtId="9" fontId="0" fillId="3" borderId="20" xfId="1" applyNumberFormat="1" applyFont="1" applyFill="1" applyBorder="1" applyAlignment="1">
      <alignment horizontal="right" vertical="center"/>
    </xf>
    <xf numFmtId="9" fontId="0" fillId="0" borderId="68" xfId="1" applyNumberFormat="1" applyFont="1" applyFill="1" applyBorder="1" applyAlignment="1">
      <alignment horizontal="right" vertical="center"/>
    </xf>
    <xf numFmtId="9" fontId="0" fillId="3" borderId="76" xfId="1" applyNumberFormat="1" applyFont="1" applyFill="1" applyBorder="1" applyAlignment="1">
      <alignment horizontal="right" vertical="center"/>
    </xf>
    <xf numFmtId="2" fontId="2" fillId="6" borderId="67" xfId="1" applyNumberFormat="1" applyFont="1" applyFill="1" applyBorder="1" applyAlignment="1">
      <alignment horizontal="center" vertical="top" wrapText="1"/>
    </xf>
    <xf numFmtId="2" fontId="2" fillId="6" borderId="70" xfId="1" applyNumberFormat="1" applyFont="1" applyFill="1" applyBorder="1" applyAlignment="1">
      <alignment horizontal="center" vertical="center" wrapText="1"/>
    </xf>
    <xf numFmtId="9" fontId="0" fillId="0" borderId="60" xfId="1" applyNumberFormat="1" applyFont="1" applyFill="1" applyBorder="1" applyAlignment="1">
      <alignment horizontal="right" vertical="center"/>
    </xf>
    <xf numFmtId="9" fontId="0" fillId="0" borderId="90" xfId="1" applyNumberFormat="1" applyFont="1" applyFill="1" applyBorder="1" applyAlignment="1">
      <alignment horizontal="right" vertical="center"/>
    </xf>
    <xf numFmtId="164" fontId="0" fillId="8" borderId="14" xfId="0" applyNumberFormat="1" applyFont="1" applyFill="1" applyBorder="1" applyAlignment="1">
      <alignment horizontal="right" vertical="center"/>
    </xf>
    <xf numFmtId="164" fontId="0" fillId="8" borderId="15" xfId="0" applyNumberFormat="1" applyFont="1" applyFill="1" applyBorder="1" applyAlignment="1">
      <alignment horizontal="right" vertical="center"/>
    </xf>
    <xf numFmtId="164" fontId="0" fillId="10" borderId="5" xfId="0" applyNumberFormat="1" applyFont="1" applyFill="1" applyBorder="1" applyAlignment="1">
      <alignment horizontal="right" vertical="center"/>
    </xf>
    <xf numFmtId="164" fontId="0" fillId="10" borderId="6" xfId="0" applyNumberFormat="1" applyFont="1" applyFill="1" applyBorder="1" applyAlignment="1">
      <alignment horizontal="right" vertical="center"/>
    </xf>
    <xf numFmtId="164" fontId="0" fillId="10" borderId="8" xfId="0" applyNumberFormat="1" applyFont="1" applyFill="1" applyBorder="1" applyAlignment="1">
      <alignment horizontal="right" vertical="center"/>
    </xf>
    <xf numFmtId="164" fontId="0" fillId="10" borderId="9" xfId="0" applyNumberFormat="1" applyFont="1" applyFill="1" applyBorder="1" applyAlignment="1">
      <alignment horizontal="right" vertical="center"/>
    </xf>
    <xf numFmtId="164" fontId="0" fillId="11" borderId="7" xfId="0" applyNumberFormat="1" applyFont="1" applyFill="1" applyBorder="1" applyAlignment="1">
      <alignment horizontal="right" vertical="center"/>
    </xf>
    <xf numFmtId="164" fontId="0" fillId="11" borderId="1" xfId="0" applyNumberFormat="1" applyFont="1" applyFill="1" applyBorder="1" applyAlignment="1">
      <alignment horizontal="right" vertical="center"/>
    </xf>
    <xf numFmtId="164" fontId="0" fillId="11" borderId="8" xfId="0" applyNumberFormat="1" applyFont="1" applyFill="1" applyBorder="1" applyAlignment="1">
      <alignment horizontal="right" vertical="center"/>
    </xf>
    <xf numFmtId="164" fontId="0" fillId="11" borderId="9" xfId="0" applyNumberFormat="1" applyFont="1" applyFill="1" applyBorder="1" applyAlignment="1">
      <alignment horizontal="right" vertical="center"/>
    </xf>
    <xf numFmtId="3" fontId="0" fillId="0" borderId="57" xfId="0" applyNumberFormat="1" applyFont="1" applyFill="1" applyBorder="1" applyAlignment="1">
      <alignment horizontal="right" vertical="center"/>
    </xf>
    <xf numFmtId="3" fontId="0" fillId="3" borderId="33" xfId="0" applyNumberFormat="1" applyFont="1" applyFill="1" applyBorder="1" applyAlignment="1">
      <alignment horizontal="right" vertical="center"/>
    </xf>
    <xf numFmtId="3" fontId="0" fillId="3" borderId="23" xfId="0" applyNumberFormat="1" applyFont="1" applyFill="1" applyBorder="1" applyAlignment="1">
      <alignment horizontal="right" vertical="center"/>
    </xf>
    <xf numFmtId="3" fontId="0" fillId="0" borderId="32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3" fontId="0" fillId="3" borderId="9" xfId="0" applyNumberFormat="1" applyFont="1" applyFill="1" applyBorder="1" applyAlignment="1">
      <alignment horizontal="right" vertical="center"/>
    </xf>
    <xf numFmtId="3" fontId="0" fillId="3" borderId="0" xfId="0" applyNumberFormat="1" applyFont="1" applyFill="1" applyBorder="1" applyAlignment="1">
      <alignment horizontal="right" vertical="center"/>
    </xf>
    <xf numFmtId="164" fontId="0" fillId="9" borderId="84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right" vertical="center"/>
    </xf>
    <xf numFmtId="164" fontId="0" fillId="3" borderId="86" xfId="0" applyNumberFormat="1" applyFont="1" applyFill="1" applyBorder="1" applyAlignment="1">
      <alignment horizontal="right" vertical="center"/>
    </xf>
    <xf numFmtId="164" fontId="0" fillId="0" borderId="34" xfId="0" applyNumberFormat="1" applyFont="1" applyFill="1" applyBorder="1" applyAlignment="1">
      <alignment horizontal="right" vertical="center"/>
    </xf>
    <xf numFmtId="164" fontId="0" fillId="8" borderId="17" xfId="0" applyNumberFormat="1" applyFont="1" applyFill="1" applyBorder="1" applyAlignment="1">
      <alignment horizontal="right" vertical="center"/>
    </xf>
    <xf numFmtId="3" fontId="0" fillId="3" borderId="84" xfId="0" applyNumberFormat="1" applyFont="1" applyFill="1" applyBorder="1" applyAlignment="1">
      <alignment horizontal="right" vertical="center"/>
    </xf>
    <xf numFmtId="3" fontId="0" fillId="3" borderId="82" xfId="0" applyNumberFormat="1" applyFont="1" applyFill="1" applyBorder="1" applyAlignment="1">
      <alignment horizontal="right" vertical="center"/>
    </xf>
    <xf numFmtId="3" fontId="6" fillId="3" borderId="82" xfId="0" applyNumberFormat="1" applyFont="1" applyFill="1" applyBorder="1" applyAlignment="1">
      <alignment horizontal="right" vertical="center"/>
    </xf>
    <xf numFmtId="3" fontId="0" fillId="0" borderId="66" xfId="0" applyNumberFormat="1" applyFont="1" applyFill="1" applyBorder="1" applyAlignment="1">
      <alignment horizontal="right" vertical="center"/>
    </xf>
    <xf numFmtId="3" fontId="6" fillId="0" borderId="66" xfId="0" applyNumberFormat="1" applyFont="1" applyFill="1" applyBorder="1" applyAlignment="1">
      <alignment horizontal="right" vertical="center"/>
    </xf>
    <xf numFmtId="3" fontId="7" fillId="3" borderId="33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3" fontId="6" fillId="0" borderId="28" xfId="0" applyNumberFormat="1" applyFont="1" applyFill="1" applyBorder="1" applyAlignment="1">
      <alignment horizontal="right" vertical="center"/>
    </xf>
    <xf numFmtId="3" fontId="0" fillId="3" borderId="34" xfId="0" applyNumberFormat="1" applyFont="1" applyFill="1" applyBorder="1" applyAlignment="1">
      <alignment horizontal="right" vertical="center"/>
    </xf>
    <xf numFmtId="3" fontId="0" fillId="2" borderId="33" xfId="0" applyNumberFormat="1" applyFont="1" applyFill="1" applyBorder="1" applyAlignment="1">
      <alignment horizontal="right" vertical="center"/>
    </xf>
    <xf numFmtId="3" fontId="0" fillId="2" borderId="23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 wrapText="1"/>
    </xf>
    <xf numFmtId="3" fontId="9" fillId="4" borderId="34" xfId="0" applyNumberFormat="1" applyFont="1" applyFill="1" applyBorder="1" applyAlignment="1">
      <alignment horizontal="right" vertical="center"/>
    </xf>
    <xf numFmtId="3" fontId="9" fillId="4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 wrapText="1"/>
    </xf>
    <xf numFmtId="164" fontId="6" fillId="10" borderId="9" xfId="0" applyNumberFormat="1" applyFont="1" applyFill="1" applyBorder="1" applyAlignment="1">
      <alignment horizontal="right" vertical="center"/>
    </xf>
    <xf numFmtId="164" fontId="6" fillId="8" borderId="5" xfId="1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 wrapText="1"/>
    </xf>
    <xf numFmtId="164" fontId="6" fillId="0" borderId="22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8" borderId="7" xfId="1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 wrapText="1"/>
    </xf>
    <xf numFmtId="164" fontId="6" fillId="0" borderId="22" xfId="0" applyNumberFormat="1" applyFont="1" applyFill="1" applyBorder="1" applyAlignment="1">
      <alignment horizontal="right" vertical="center" wrapText="1"/>
    </xf>
    <xf numFmtId="164" fontId="6" fillId="8" borderId="39" xfId="1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 wrapText="1"/>
    </xf>
    <xf numFmtId="164" fontId="6" fillId="7" borderId="5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/>
    </xf>
    <xf numFmtId="164" fontId="6" fillId="0" borderId="22" xfId="0" applyNumberFormat="1" applyFont="1" applyFill="1" applyBorder="1" applyAlignment="1">
      <alignment horizontal="right" vertical="center"/>
    </xf>
    <xf numFmtId="164" fontId="6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/>
    </xf>
    <xf numFmtId="164" fontId="6" fillId="7" borderId="8" xfId="0" applyNumberFormat="1" applyFont="1" applyFill="1" applyBorder="1" applyAlignment="1">
      <alignment horizontal="right" vertical="center"/>
    </xf>
    <xf numFmtId="164" fontId="0" fillId="7" borderId="9" xfId="1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 wrapText="1"/>
    </xf>
    <xf numFmtId="164" fontId="0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 wrapText="1"/>
    </xf>
    <xf numFmtId="164" fontId="6" fillId="11" borderId="7" xfId="0" applyNumberFormat="1" applyFont="1" applyFill="1" applyBorder="1" applyAlignment="1">
      <alignment horizontal="right" vertical="center" wrapText="1"/>
    </xf>
    <xf numFmtId="164" fontId="6" fillId="11" borderId="22" xfId="0" applyNumberFormat="1" applyFont="1" applyFill="1" applyBorder="1" applyAlignment="1">
      <alignment horizontal="right" vertical="center" wrapText="1"/>
    </xf>
    <xf numFmtId="164" fontId="0" fillId="11" borderId="2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 wrapText="1"/>
    </xf>
    <xf numFmtId="164" fontId="6" fillId="9" borderId="6" xfId="0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 wrapText="1"/>
    </xf>
    <xf numFmtId="164" fontId="6" fillId="13" borderId="9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 wrapText="1"/>
    </xf>
    <xf numFmtId="164" fontId="0" fillId="0" borderId="23" xfId="0" applyNumberFormat="1" applyFont="1" applyFill="1" applyBorder="1" applyAlignment="1">
      <alignment horizontal="right" vertical="center" wrapText="1"/>
    </xf>
    <xf numFmtId="164" fontId="0" fillId="8" borderId="1" xfId="0" applyNumberFormat="1" applyFont="1" applyFill="1" applyBorder="1" applyAlignment="1">
      <alignment horizontal="right" vertical="center" wrapText="1"/>
    </xf>
    <xf numFmtId="164" fontId="0" fillId="8" borderId="40" xfId="0" applyNumberFormat="1" applyFont="1" applyFill="1" applyBorder="1" applyAlignment="1">
      <alignment horizontal="right" vertical="center" wrapText="1"/>
    </xf>
    <xf numFmtId="164" fontId="0" fillId="7" borderId="6" xfId="0" applyNumberFormat="1" applyFont="1" applyFill="1" applyBorder="1" applyAlignment="1">
      <alignment horizontal="right" vertical="center"/>
    </xf>
    <xf numFmtId="164" fontId="0" fillId="7" borderId="23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/>
    </xf>
    <xf numFmtId="164" fontId="0" fillId="13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/>
    </xf>
    <xf numFmtId="164" fontId="6" fillId="8" borderId="84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/>
    </xf>
    <xf numFmtId="164" fontId="6" fillId="0" borderId="33" xfId="0" applyNumberFormat="1" applyFont="1" applyFill="1" applyBorder="1" applyAlignment="1">
      <alignment horizontal="right" vertical="center"/>
    </xf>
    <xf numFmtId="164" fontId="6" fillId="8" borderId="32" xfId="0" applyNumberFormat="1" applyFont="1" applyFill="1" applyBorder="1" applyAlignment="1">
      <alignment horizontal="right" vertical="center"/>
    </xf>
    <xf numFmtId="164" fontId="0" fillId="8" borderId="1" xfId="0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/>
    </xf>
    <xf numFmtId="164" fontId="6" fillId="8" borderId="33" xfId="0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/>
    </xf>
    <xf numFmtId="164" fontId="6" fillId="7" borderId="84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>
      <alignment horizontal="right" vertical="center"/>
    </xf>
    <xf numFmtId="164" fontId="6" fillId="7" borderId="33" xfId="0" applyNumberFormat="1" applyFont="1" applyFill="1" applyBorder="1" applyAlignment="1">
      <alignment horizontal="right" vertical="center"/>
    </xf>
    <xf numFmtId="164" fontId="7" fillId="7" borderId="34" xfId="0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/>
    </xf>
    <xf numFmtId="164" fontId="6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/>
    </xf>
    <xf numFmtId="164" fontId="6" fillId="11" borderId="32" xfId="0" applyNumberFormat="1" applyFont="1" applyFill="1" applyBorder="1" applyAlignment="1">
      <alignment horizontal="right" vertical="center"/>
    </xf>
    <xf numFmtId="164" fontId="6" fillId="0" borderId="32" xfId="0" applyNumberFormat="1" applyFont="1" applyFill="1" applyBorder="1" applyAlignment="1">
      <alignment horizontal="right" vertical="center"/>
    </xf>
    <xf numFmtId="164" fontId="6" fillId="11" borderId="3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/>
    </xf>
    <xf numFmtId="164" fontId="6" fillId="13" borderId="34" xfId="0" applyNumberFormat="1" applyFont="1" applyFill="1" applyBorder="1" applyAlignment="1">
      <alignment horizontal="right" vertical="center"/>
    </xf>
    <xf numFmtId="164" fontId="6" fillId="8" borderId="22" xfId="0" applyNumberFormat="1" applyFont="1" applyFill="1" applyBorder="1" applyAlignment="1">
      <alignment horizontal="right" vertical="center" wrapText="1"/>
    </xf>
    <xf numFmtId="164" fontId="6" fillId="8" borderId="10" xfId="0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/>
    </xf>
    <xf numFmtId="164" fontId="0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 wrapText="1"/>
    </xf>
    <xf numFmtId="164" fontId="0" fillId="7" borderId="8" xfId="0" applyNumberFormat="1" applyFont="1" applyFill="1" applyBorder="1" applyAlignment="1">
      <alignment horizontal="right" vertical="center"/>
    </xf>
    <xf numFmtId="164" fontId="6" fillId="7" borderId="9" xfId="1" applyNumberFormat="1" applyFont="1" applyFill="1" applyBorder="1" applyAlignment="1">
      <alignment horizontal="right" vertical="center"/>
    </xf>
    <xf numFmtId="164" fontId="6" fillId="11" borderId="23" xfId="0" applyNumberFormat="1" applyFont="1" applyFill="1" applyBorder="1" applyAlignment="1">
      <alignment horizontal="right" vertical="center"/>
    </xf>
    <xf numFmtId="164" fontId="6" fillId="11" borderId="1" xfId="0" applyNumberFormat="1" applyFont="1" applyFill="1" applyBorder="1" applyAlignment="1">
      <alignment horizontal="right" vertical="center"/>
    </xf>
    <xf numFmtId="165" fontId="0" fillId="3" borderId="91" xfId="1" applyNumberFormat="1" applyFont="1" applyFill="1" applyBorder="1" applyAlignment="1">
      <alignment horizontal="right" vertical="center"/>
    </xf>
    <xf numFmtId="165" fontId="0" fillId="0" borderId="92" xfId="1" applyNumberFormat="1" applyFont="1" applyFill="1" applyBorder="1" applyAlignment="1">
      <alignment horizontal="right" vertical="center"/>
    </xf>
    <xf numFmtId="165" fontId="0" fillId="3" borderId="92" xfId="1" applyNumberFormat="1" applyFont="1" applyFill="1" applyBorder="1" applyAlignment="1">
      <alignment horizontal="right" vertical="center"/>
    </xf>
    <xf numFmtId="165" fontId="0" fillId="0" borderId="93" xfId="1" applyNumberFormat="1" applyFont="1" applyFill="1" applyBorder="1" applyAlignment="1">
      <alignment horizontal="right" vertical="center"/>
    </xf>
    <xf numFmtId="165" fontId="0" fillId="8" borderId="72" xfId="1" applyNumberFormat="1" applyFont="1" applyFill="1" applyBorder="1" applyAlignment="1">
      <alignment horizontal="right" vertical="center"/>
    </xf>
    <xf numFmtId="165" fontId="0" fillId="0" borderId="47" xfId="1" applyNumberFormat="1" applyFont="1" applyFill="1" applyBorder="1" applyAlignment="1">
      <alignment horizontal="right" vertical="center"/>
    </xf>
    <xf numFmtId="165" fontId="0" fillId="8" borderId="13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3" borderId="69" xfId="1" applyNumberFormat="1" applyFont="1" applyFill="1" applyBorder="1" applyAlignment="1">
      <alignment horizontal="right" vertical="center"/>
    </xf>
    <xf numFmtId="49" fontId="20" fillId="0" borderId="0" xfId="0" applyNumberFormat="1" applyFont="1" applyAlignment="1">
      <alignment horizontal="left" wrapText="1"/>
    </xf>
    <xf numFmtId="2" fontId="6" fillId="10" borderId="8" xfId="0" applyNumberFormat="1" applyFont="1" applyFill="1" applyBorder="1" applyAlignment="1">
      <alignment horizontal="right" vertical="center" wrapText="1"/>
    </xf>
    <xf numFmtId="2" fontId="0" fillId="10" borderId="9" xfId="0" applyNumberFormat="1" applyFont="1" applyFill="1" applyBorder="1" applyAlignment="1">
      <alignment horizontal="right" vertical="center"/>
    </xf>
    <xf numFmtId="2" fontId="6" fillId="10" borderId="9" xfId="0" applyNumberFormat="1" applyFont="1" applyFill="1" applyBorder="1" applyAlignment="1">
      <alignment horizontal="right" vertical="center"/>
    </xf>
    <xf numFmtId="2" fontId="6" fillId="8" borderId="5" xfId="0" applyNumberFormat="1" applyFont="1" applyFill="1" applyBorder="1" applyAlignment="1">
      <alignment horizontal="right" vertical="center" wrapText="1"/>
    </xf>
    <xf numFmtId="2" fontId="0" fillId="8" borderId="6" xfId="0" applyNumberFormat="1" applyFont="1" applyFill="1" applyBorder="1" applyAlignment="1">
      <alignment horizontal="right" vertical="center"/>
    </xf>
    <xf numFmtId="2" fontId="6" fillId="8" borderId="6" xfId="0" applyNumberFormat="1" applyFont="1" applyFill="1" applyBorder="1" applyAlignment="1">
      <alignment horizontal="right" vertical="center" wrapText="1"/>
    </xf>
    <xf numFmtId="2" fontId="6" fillId="0" borderId="7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 vertical="center"/>
    </xf>
    <xf numFmtId="2" fontId="6" fillId="0" borderId="1" xfId="1" applyNumberFormat="1" applyFont="1" applyFill="1" applyBorder="1" applyAlignment="1">
      <alignment horizontal="right" vertical="center"/>
    </xf>
    <xf numFmtId="2" fontId="6" fillId="8" borderId="7" xfId="0" applyNumberFormat="1" applyFont="1" applyFill="1" applyBorder="1" applyAlignment="1">
      <alignment horizontal="right" vertical="center" wrapText="1"/>
    </xf>
    <xf numFmtId="2" fontId="0" fillId="8" borderId="1" xfId="0" applyNumberFormat="1" applyFont="1" applyFill="1" applyBorder="1" applyAlignment="1">
      <alignment horizontal="right" vertical="center"/>
    </xf>
    <xf numFmtId="2" fontId="6" fillId="8" borderId="1" xfId="0" applyNumberFormat="1" applyFont="1" applyFill="1" applyBorder="1" applyAlignment="1">
      <alignment horizontal="right" vertical="center" wrapText="1"/>
    </xf>
    <xf numFmtId="2" fontId="6" fillId="0" borderId="1" xfId="0" applyNumberFormat="1" applyFont="1" applyFill="1" applyBorder="1" applyAlignment="1">
      <alignment horizontal="right" vertical="center"/>
    </xf>
    <xf numFmtId="2" fontId="6" fillId="8" borderId="8" xfId="0" applyNumberFormat="1" applyFont="1" applyFill="1" applyBorder="1" applyAlignment="1">
      <alignment horizontal="right" vertical="center" wrapText="1"/>
    </xf>
    <xf numFmtId="2" fontId="0" fillId="8" borderId="9" xfId="0" applyNumberFormat="1" applyFont="1" applyFill="1" applyBorder="1" applyAlignment="1">
      <alignment horizontal="right" vertical="center"/>
    </xf>
    <xf numFmtId="2" fontId="6" fillId="8" borderId="9" xfId="0" applyNumberFormat="1" applyFont="1" applyFill="1" applyBorder="1" applyAlignment="1">
      <alignment horizontal="right" vertical="center" wrapText="1"/>
    </xf>
    <xf numFmtId="2" fontId="6" fillId="7" borderId="5" xfId="0" applyNumberFormat="1" applyFont="1" applyFill="1" applyBorder="1" applyAlignment="1">
      <alignment horizontal="right" vertical="center" wrapText="1"/>
    </xf>
    <xf numFmtId="2" fontId="0" fillId="7" borderId="6" xfId="0" applyNumberFormat="1" applyFont="1" applyFill="1" applyBorder="1" applyAlignment="1">
      <alignment horizontal="right" vertical="center"/>
    </xf>
    <xf numFmtId="2" fontId="6" fillId="7" borderId="6" xfId="0" applyNumberFormat="1" applyFont="1" applyFill="1" applyBorder="1" applyAlignment="1">
      <alignment horizontal="right" vertical="center"/>
    </xf>
    <xf numFmtId="2" fontId="7" fillId="0" borderId="22" xfId="0" applyNumberFormat="1" applyFont="1" applyFill="1" applyBorder="1" applyAlignment="1">
      <alignment horizontal="right" vertical="center"/>
    </xf>
    <xf numFmtId="2" fontId="0" fillId="0" borderId="23" xfId="0" applyNumberFormat="1" applyFont="1" applyFill="1" applyBorder="1" applyAlignment="1">
      <alignment horizontal="right" vertical="center"/>
    </xf>
    <xf numFmtId="2" fontId="0" fillId="0" borderId="23" xfId="1" applyNumberFormat="1" applyFont="1" applyFill="1" applyBorder="1" applyAlignment="1">
      <alignment horizontal="right" vertical="center"/>
    </xf>
    <xf numFmtId="2" fontId="6" fillId="7" borderId="22" xfId="0" applyNumberFormat="1" applyFont="1" applyFill="1" applyBorder="1" applyAlignment="1">
      <alignment horizontal="right" vertical="center" wrapText="1"/>
    </xf>
    <xf numFmtId="2" fontId="0" fillId="7" borderId="23" xfId="0" applyNumberFormat="1" applyFont="1" applyFill="1" applyBorder="1" applyAlignment="1">
      <alignment horizontal="right" vertical="center"/>
    </xf>
    <xf numFmtId="2" fontId="6" fillId="7" borderId="23" xfId="0" applyNumberFormat="1" applyFont="1" applyFill="1" applyBorder="1" applyAlignment="1">
      <alignment horizontal="right" vertical="center"/>
    </xf>
    <xf numFmtId="2" fontId="7" fillId="7" borderId="8" xfId="0" applyNumberFormat="1" applyFont="1" applyFill="1" applyBorder="1" applyAlignment="1">
      <alignment horizontal="right" vertical="center"/>
    </xf>
    <xf numFmtId="2" fontId="0" fillId="7" borderId="9" xfId="0" applyNumberFormat="1" applyFont="1" applyFill="1" applyBorder="1" applyAlignment="1">
      <alignment horizontal="right" vertical="center"/>
    </xf>
    <xf numFmtId="2" fontId="0" fillId="7" borderId="9" xfId="1" applyNumberFormat="1" applyFont="1" applyFill="1" applyBorder="1" applyAlignment="1">
      <alignment horizontal="right" vertical="center"/>
    </xf>
    <xf numFmtId="2" fontId="6" fillId="11" borderId="39" xfId="0" applyNumberFormat="1" applyFont="1" applyFill="1" applyBorder="1" applyAlignment="1">
      <alignment horizontal="right" vertical="center" wrapText="1"/>
    </xf>
    <xf numFmtId="2" fontId="0" fillId="11" borderId="1" xfId="0" applyNumberFormat="1" applyFont="1" applyFill="1" applyBorder="1" applyAlignment="1">
      <alignment horizontal="right" vertical="center"/>
    </xf>
    <xf numFmtId="2" fontId="0" fillId="11" borderId="23" xfId="0" applyNumberFormat="1" applyFont="1" applyFill="1" applyBorder="1" applyAlignment="1">
      <alignment horizontal="right" vertical="center"/>
    </xf>
    <xf numFmtId="2" fontId="6" fillId="11" borderId="7" xfId="0" applyNumberFormat="1" applyFont="1" applyFill="1" applyBorder="1" applyAlignment="1">
      <alignment horizontal="right" vertical="center" wrapText="1"/>
    </xf>
    <xf numFmtId="2" fontId="6" fillId="11" borderId="22" xfId="0" applyNumberFormat="1" applyFont="1" applyFill="1" applyBorder="1" applyAlignment="1">
      <alignment horizontal="right" vertical="center" wrapText="1"/>
    </xf>
    <xf numFmtId="2" fontId="6" fillId="0" borderId="22" xfId="0" applyNumberFormat="1" applyFont="1" applyFill="1" applyBorder="1" applyAlignment="1">
      <alignment horizontal="right" vertical="center" wrapText="1"/>
    </xf>
    <xf numFmtId="2" fontId="6" fillId="0" borderId="23" xfId="1" applyNumberFormat="1" applyFont="1" applyFill="1" applyBorder="1" applyAlignment="1">
      <alignment horizontal="right" vertical="center"/>
    </xf>
    <xf numFmtId="2" fontId="6" fillId="9" borderId="5" xfId="0" applyNumberFormat="1" applyFont="1" applyFill="1" applyBorder="1" applyAlignment="1">
      <alignment horizontal="right" vertical="center" wrapText="1"/>
    </xf>
    <xf numFmtId="2" fontId="0" fillId="9" borderId="6" xfId="0" applyNumberFormat="1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2" fontId="6" fillId="0" borderId="23" xfId="0" applyNumberFormat="1" applyFont="1" applyFill="1" applyBorder="1" applyAlignment="1">
      <alignment horizontal="right" vertical="center"/>
    </xf>
    <xf numFmtId="2" fontId="6" fillId="13" borderId="8" xfId="0" applyNumberFormat="1" applyFont="1" applyFill="1" applyBorder="1" applyAlignment="1">
      <alignment horizontal="right" vertical="center" wrapText="1"/>
    </xf>
    <xf numFmtId="2" fontId="0" fillId="13" borderId="9" xfId="0" applyNumberFormat="1" applyFont="1" applyFill="1" applyBorder="1" applyAlignment="1">
      <alignment horizontal="right" vertical="center"/>
    </xf>
    <xf numFmtId="2" fontId="6" fillId="13" borderId="9" xfId="0" applyNumberFormat="1" applyFont="1" applyFill="1" applyBorder="1" applyAlignment="1">
      <alignment horizontal="right" vertical="center"/>
    </xf>
    <xf numFmtId="2" fontId="9" fillId="4" borderId="8" xfId="0" applyNumberFormat="1" applyFont="1" applyFill="1" applyBorder="1" applyAlignment="1">
      <alignment horizontal="right" vertical="center"/>
    </xf>
    <xf numFmtId="2" fontId="9" fillId="4" borderId="9" xfId="0" applyNumberFormat="1" applyFont="1" applyFill="1" applyBorder="1" applyAlignment="1">
      <alignment horizontal="right" vertical="center"/>
    </xf>
    <xf numFmtId="4" fontId="0" fillId="9" borderId="5" xfId="0" applyNumberFormat="1" applyFont="1" applyFill="1" applyBorder="1" applyAlignment="1">
      <alignment horizontal="right" vertical="center"/>
    </xf>
    <xf numFmtId="4" fontId="0" fillId="9" borderId="1" xfId="1" applyNumberFormat="1" applyFont="1" applyFill="1" applyBorder="1" applyAlignment="1">
      <alignment horizontal="right" vertical="center" wrapText="1"/>
    </xf>
    <xf numFmtId="4" fontId="6" fillId="9" borderId="1" xfId="1" applyNumberFormat="1" applyFont="1" applyFill="1" applyBorder="1" applyAlignment="1">
      <alignment horizontal="right" vertical="center" wrapText="1"/>
    </xf>
    <xf numFmtId="4" fontId="6" fillId="0" borderId="9" xfId="0" applyNumberFormat="1" applyFont="1" applyFill="1" applyBorder="1" applyAlignment="1">
      <alignment horizontal="right" vertical="center"/>
    </xf>
    <xf numFmtId="4" fontId="0" fillId="3" borderId="36" xfId="0" applyNumberFormat="1" applyFont="1" applyFill="1" applyBorder="1" applyAlignment="1">
      <alignment horizontal="right" vertical="center"/>
    </xf>
    <xf numFmtId="4" fontId="0" fillId="3" borderId="10" xfId="0" applyNumberFormat="1" applyFont="1" applyFill="1" applyBorder="1" applyAlignment="1">
      <alignment horizontal="right" vertical="center"/>
    </xf>
    <xf numFmtId="4" fontId="0" fillId="8" borderId="14" xfId="0" applyNumberFormat="1" applyFont="1" applyFill="1" applyBorder="1" applyAlignment="1">
      <alignment horizontal="right" vertical="center"/>
    </xf>
    <xf numFmtId="4" fontId="0" fillId="8" borderId="15" xfId="0" applyNumberFormat="1" applyFont="1" applyFill="1" applyBorder="1" applyAlignment="1">
      <alignment horizontal="right" vertical="center"/>
    </xf>
    <xf numFmtId="4" fontId="0" fillId="10" borderId="5" xfId="0" applyNumberFormat="1" applyFont="1" applyFill="1" applyBorder="1" applyAlignment="1">
      <alignment horizontal="right" vertical="center"/>
    </xf>
    <xf numFmtId="4" fontId="0" fillId="10" borderId="6" xfId="0" applyNumberFormat="1" applyFont="1" applyFill="1" applyBorder="1" applyAlignment="1">
      <alignment horizontal="right" vertical="center"/>
    </xf>
    <xf numFmtId="4" fontId="0" fillId="10" borderId="8" xfId="0" applyNumberFormat="1" applyFont="1" applyFill="1" applyBorder="1" applyAlignment="1">
      <alignment horizontal="right" vertical="center"/>
    </xf>
    <xf numFmtId="4" fontId="0" fillId="10" borderId="9" xfId="0" applyNumberFormat="1" applyFont="1" applyFill="1" applyBorder="1" applyAlignment="1">
      <alignment horizontal="right" vertical="center"/>
    </xf>
    <xf numFmtId="4" fontId="0" fillId="11" borderId="7" xfId="0" applyNumberFormat="1" applyFont="1" applyFill="1" applyBorder="1" applyAlignment="1">
      <alignment horizontal="right" vertical="center"/>
    </xf>
    <xf numFmtId="4" fontId="0" fillId="11" borderId="1" xfId="0" applyNumberFormat="1" applyFont="1" applyFill="1" applyBorder="1" applyAlignment="1">
      <alignment horizontal="right" vertical="center"/>
    </xf>
    <xf numFmtId="4" fontId="0" fillId="11" borderId="8" xfId="0" applyNumberFormat="1" applyFont="1" applyFill="1" applyBorder="1" applyAlignment="1">
      <alignment horizontal="right" vertical="center"/>
    </xf>
    <xf numFmtId="4" fontId="0" fillId="11" borderId="9" xfId="0" applyNumberFormat="1" applyFont="1" applyFill="1" applyBorder="1" applyAlignment="1">
      <alignment horizontal="right" vertical="center"/>
    </xf>
    <xf numFmtId="4" fontId="9" fillId="4" borderId="14" xfId="0" applyNumberFormat="1" applyFont="1" applyFill="1" applyBorder="1" applyAlignment="1">
      <alignment horizontal="right" vertical="center"/>
    </xf>
    <xf numFmtId="4" fontId="9" fillId="4" borderId="17" xfId="0" applyNumberFormat="1" applyFont="1" applyFill="1" applyBorder="1" applyAlignment="1">
      <alignment horizontal="right" vertical="center"/>
    </xf>
    <xf numFmtId="0" fontId="0" fillId="3" borderId="45" xfId="1" applyFont="1" applyFill="1" applyBorder="1" applyAlignment="1">
      <alignment horizontal="left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right" vertical="center"/>
    </xf>
    <xf numFmtId="9" fontId="0" fillId="0" borderId="24" xfId="1" applyNumberFormat="1" applyFont="1" applyFill="1" applyBorder="1" applyAlignment="1">
      <alignment horizontal="right" vertical="center"/>
    </xf>
    <xf numFmtId="0" fontId="2" fillId="4" borderId="11" xfId="1" applyFont="1" applyFill="1" applyBorder="1" applyAlignment="1">
      <alignment horizontal="left" vertical="center" wrapText="1"/>
    </xf>
    <xf numFmtId="4" fontId="2" fillId="4" borderId="14" xfId="1" applyNumberFormat="1" applyFont="1" applyFill="1" applyBorder="1" applyAlignment="1">
      <alignment horizontal="right" vertical="center"/>
    </xf>
    <xf numFmtId="4" fontId="2" fillId="4" borderId="15" xfId="1" applyNumberFormat="1" applyFont="1" applyFill="1" applyBorder="1" applyAlignment="1">
      <alignment horizontal="right" vertical="center"/>
    </xf>
    <xf numFmtId="165" fontId="2" fillId="4" borderId="13" xfId="1" applyNumberFormat="1" applyFont="1" applyFill="1" applyBorder="1" applyAlignment="1">
      <alignment horizontal="right" vertical="center"/>
    </xf>
    <xf numFmtId="164" fontId="2" fillId="4" borderId="14" xfId="1" applyNumberFormat="1" applyFont="1" applyFill="1" applyBorder="1" applyAlignment="1">
      <alignment horizontal="right" vertical="center"/>
    </xf>
    <xf numFmtId="164" fontId="2" fillId="4" borderId="15" xfId="1" applyNumberFormat="1" applyFont="1" applyFill="1" applyBorder="1" applyAlignment="1">
      <alignment horizontal="right" vertical="center"/>
    </xf>
    <xf numFmtId="164" fontId="2" fillId="4" borderId="30" xfId="1" applyNumberFormat="1" applyFont="1" applyFill="1" applyBorder="1" applyAlignment="1">
      <alignment horizontal="right" vertical="center"/>
    </xf>
    <xf numFmtId="164" fontId="2" fillId="4" borderId="17" xfId="1" applyNumberFormat="1" applyFont="1" applyFill="1" applyBorder="1" applyAlignment="1">
      <alignment horizontal="right" vertical="center"/>
    </xf>
    <xf numFmtId="164" fontId="4" fillId="3" borderId="1" xfId="1" applyNumberFormat="1" applyFont="1" applyFill="1" applyBorder="1" applyAlignment="1">
      <alignment horizontal="right" vertical="center"/>
    </xf>
    <xf numFmtId="165" fontId="9" fillId="4" borderId="13" xfId="0" applyNumberFormat="1" applyFont="1" applyFill="1" applyBorder="1" applyAlignment="1">
      <alignment horizontal="right" vertical="center"/>
    </xf>
    <xf numFmtId="49" fontId="21" fillId="0" borderId="0" xfId="0" applyNumberFormat="1" applyFont="1" applyAlignment="1">
      <alignment horizontal="left" wrapText="1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left" vertical="center"/>
    </xf>
    <xf numFmtId="164" fontId="4" fillId="0" borderId="1" xfId="1" applyNumberFormat="1" applyFont="1" applyFill="1" applyBorder="1" applyAlignment="1">
      <alignment horizontal="right" vertical="center"/>
    </xf>
    <xf numFmtId="2" fontId="3" fillId="6" borderId="11" xfId="1" applyNumberFormat="1" applyFont="1" applyFill="1" applyBorder="1" applyAlignment="1">
      <alignment horizontal="center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0" fontId="3" fillId="6" borderId="88" xfId="1" applyFont="1" applyFill="1" applyBorder="1" applyAlignment="1">
      <alignment horizontal="center" vertical="center" wrapText="1"/>
    </xf>
    <xf numFmtId="0" fontId="3" fillId="6" borderId="87" xfId="1" applyFont="1" applyFill="1" applyBorder="1" applyAlignment="1">
      <alignment horizontal="center" vertical="center" wrapText="1"/>
    </xf>
    <xf numFmtId="0" fontId="3" fillId="6" borderId="75" xfId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3" fillId="6" borderId="65" xfId="1" applyFont="1" applyFill="1" applyBorder="1" applyAlignment="1">
      <alignment horizontal="center" vertical="center" wrapText="1"/>
    </xf>
    <xf numFmtId="0" fontId="3" fillId="6" borderId="26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2" fontId="3" fillId="6" borderId="68" xfId="1" applyNumberFormat="1" applyFont="1" applyFill="1" applyBorder="1" applyAlignment="1">
      <alignment horizontal="center" vertical="center" wrapText="1"/>
    </xf>
    <xf numFmtId="2" fontId="3" fillId="6" borderId="5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5" xfId="1" applyNumberFormat="1" applyFont="1" applyFill="1" applyBorder="1" applyAlignment="1">
      <alignment horizontal="center" vertical="center" wrapText="1"/>
    </xf>
    <xf numFmtId="2" fontId="16" fillId="6" borderId="18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3"/>
  <sheetViews>
    <sheetView tabSelected="1" showOutlineSymbols="0" showWhiteSpace="0" view="pageBreakPreview" zoomScale="68" zoomScaleNormal="80" zoomScaleSheetLayoutView="68" workbookViewId="0">
      <pane ySplit="5" topLeftCell="A150" activePane="bottomLeft" state="frozen"/>
      <selection activeCell="A180" sqref="A180"/>
      <selection pane="bottomLeft" activeCell="V176" sqref="V176"/>
    </sheetView>
  </sheetViews>
  <sheetFormatPr defaultRowHeight="14.25" x14ac:dyDescent="0.2"/>
  <cols>
    <col min="1" max="1" width="47" style="8" customWidth="1"/>
    <col min="2" max="2" width="10.125" style="32" customWidth="1"/>
    <col min="3" max="5" width="10.125" style="1" customWidth="1"/>
    <col min="6" max="8" width="10.5" style="1" customWidth="1"/>
    <col min="9" max="9" width="9.875" style="1" customWidth="1"/>
    <col min="10" max="10" width="9.75" style="32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A1" s="516" t="s">
        <v>257</v>
      </c>
      <c r="F1" s="10" t="s">
        <v>175</v>
      </c>
    </row>
    <row r="2" spans="1:68" ht="7.5" customHeight="1" thickBot="1" x14ac:dyDescent="0.25"/>
    <row r="3" spans="1:68" ht="31.5" customHeight="1" thickBot="1" x14ac:dyDescent="0.25">
      <c r="A3" s="603" t="s">
        <v>223</v>
      </c>
      <c r="B3" s="600" t="s">
        <v>212</v>
      </c>
      <c r="C3" s="601"/>
      <c r="D3" s="601"/>
      <c r="E3" s="602"/>
      <c r="F3" s="600" t="s">
        <v>213</v>
      </c>
      <c r="G3" s="601"/>
      <c r="H3" s="601"/>
      <c r="I3" s="602"/>
      <c r="J3" s="600" t="s">
        <v>214</v>
      </c>
      <c r="K3" s="601"/>
      <c r="L3" s="601"/>
      <c r="M3" s="602"/>
      <c r="N3" s="600" t="s">
        <v>215</v>
      </c>
      <c r="O3" s="601"/>
      <c r="P3" s="601"/>
      <c r="Q3" s="602"/>
      <c r="R3" s="600" t="s">
        <v>204</v>
      </c>
      <c r="S3" s="601"/>
      <c r="T3" s="601"/>
      <c r="U3" s="602"/>
    </row>
    <row r="4" spans="1:68" ht="31.5" customHeight="1" x14ac:dyDescent="0.2">
      <c r="A4" s="604"/>
      <c r="B4" s="368" t="str">
        <f t="shared" ref="B4:U4" si="0">$A$1</f>
        <v>Ноябрь 2019</v>
      </c>
      <c r="C4" s="394" t="str">
        <f t="shared" si="0"/>
        <v>Ноябрь 2019</v>
      </c>
      <c r="D4" s="394" t="str">
        <f t="shared" si="0"/>
        <v>Ноябрь 2019</v>
      </c>
      <c r="E4" s="370" t="str">
        <f t="shared" si="0"/>
        <v>Ноябрь 2019</v>
      </c>
      <c r="F4" s="368" t="str">
        <f t="shared" si="0"/>
        <v>Ноябрь 2019</v>
      </c>
      <c r="G4" s="394" t="str">
        <f t="shared" si="0"/>
        <v>Ноябрь 2019</v>
      </c>
      <c r="H4" s="394" t="str">
        <f t="shared" si="0"/>
        <v>Ноябрь 2019</v>
      </c>
      <c r="I4" s="370" t="str">
        <f t="shared" si="0"/>
        <v>Ноябрь 2019</v>
      </c>
      <c r="J4" s="368" t="str">
        <f t="shared" si="0"/>
        <v>Ноябрь 2019</v>
      </c>
      <c r="K4" s="394" t="str">
        <f t="shared" si="0"/>
        <v>Ноябрь 2019</v>
      </c>
      <c r="L4" s="394" t="str">
        <f t="shared" si="0"/>
        <v>Ноябрь 2019</v>
      </c>
      <c r="M4" s="370" t="str">
        <f t="shared" si="0"/>
        <v>Ноябрь 2019</v>
      </c>
      <c r="N4" s="368" t="str">
        <f t="shared" si="0"/>
        <v>Ноябрь 2019</v>
      </c>
      <c r="O4" s="394" t="str">
        <f t="shared" si="0"/>
        <v>Ноябрь 2019</v>
      </c>
      <c r="P4" s="394" t="str">
        <f t="shared" si="0"/>
        <v>Ноябрь 2019</v>
      </c>
      <c r="Q4" s="370" t="str">
        <f t="shared" si="0"/>
        <v>Ноябрь 2019</v>
      </c>
      <c r="R4" s="368" t="str">
        <f t="shared" si="0"/>
        <v>Ноябрь 2019</v>
      </c>
      <c r="S4" s="394" t="str">
        <f t="shared" si="0"/>
        <v>Ноябрь 2019</v>
      </c>
      <c r="T4" s="394" t="str">
        <f t="shared" si="0"/>
        <v>Ноябрь 2019</v>
      </c>
      <c r="U4" s="370" t="str">
        <f t="shared" si="0"/>
        <v>Ноябрь 2019</v>
      </c>
    </row>
    <row r="5" spans="1:68" s="4" customFormat="1" ht="33.75" customHeight="1" thickBot="1" x14ac:dyDescent="0.25">
      <c r="A5" s="605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43"/>
      <c r="BJ5" s="43"/>
      <c r="BK5" s="43"/>
      <c r="BL5" s="43"/>
      <c r="BM5" s="43"/>
      <c r="BN5" s="43"/>
      <c r="BO5" s="43"/>
      <c r="BP5" s="43"/>
    </row>
    <row r="6" spans="1:68" s="18" customFormat="1" ht="21" customHeight="1" thickBot="1" x14ac:dyDescent="0.25">
      <c r="A6" s="88" t="s">
        <v>229</v>
      </c>
      <c r="B6" s="197">
        <v>3.1890000000000001</v>
      </c>
      <c r="C6" s="108">
        <v>5.8040000000000003</v>
      </c>
      <c r="D6" s="108"/>
      <c r="E6" s="372">
        <f t="shared" ref="E6:E69" si="1">D6/C6-1</f>
        <v>-1</v>
      </c>
      <c r="F6" s="198">
        <v>651.91</v>
      </c>
      <c r="G6" s="109">
        <v>710.2</v>
      </c>
      <c r="H6" s="109">
        <v>710.2</v>
      </c>
      <c r="I6" s="372">
        <f>H6/G6-1</f>
        <v>0</v>
      </c>
      <c r="J6" s="198">
        <v>15.21</v>
      </c>
      <c r="K6" s="109">
        <v>15.37</v>
      </c>
      <c r="L6" s="109">
        <v>15.37</v>
      </c>
      <c r="M6" s="372">
        <f>L6/K6-1</f>
        <v>0</v>
      </c>
      <c r="N6" s="199"/>
      <c r="O6" s="111"/>
      <c r="P6" s="111"/>
      <c r="Q6" s="372"/>
      <c r="R6" s="199"/>
      <c r="S6" s="111"/>
      <c r="T6" s="110"/>
      <c r="U6" s="37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8" s="2" customFormat="1" ht="19.5" customHeight="1" x14ac:dyDescent="0.2">
      <c r="A7" s="76" t="s">
        <v>52</v>
      </c>
      <c r="B7" s="200">
        <v>22.783999999999999</v>
      </c>
      <c r="C7" s="112">
        <v>34.206000000000003</v>
      </c>
      <c r="D7" s="112">
        <v>28.920999999999999</v>
      </c>
      <c r="E7" s="373">
        <f t="shared" si="1"/>
        <v>-0.15450505759223543</v>
      </c>
      <c r="F7" s="201">
        <v>1235.0899999999999</v>
      </c>
      <c r="G7" s="113">
        <v>1235.0899999999999</v>
      </c>
      <c r="H7" s="114">
        <v>1763</v>
      </c>
      <c r="I7" s="373">
        <f t="shared" ref="I7:I70" si="2">H7/G7-1</f>
        <v>0.42742634140022195</v>
      </c>
      <c r="J7" s="201">
        <v>33</v>
      </c>
      <c r="K7" s="113">
        <v>33</v>
      </c>
      <c r="L7" s="113">
        <v>33</v>
      </c>
      <c r="M7" s="373">
        <f t="shared" ref="M7:M70" si="3">L7/K7-1</f>
        <v>0</v>
      </c>
      <c r="N7" s="202"/>
      <c r="O7" s="116"/>
      <c r="P7" s="116"/>
      <c r="Q7" s="373"/>
      <c r="R7" s="202"/>
      <c r="S7" s="116"/>
      <c r="T7" s="115"/>
      <c r="U7" s="373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18"/>
      <c r="BJ7" s="18"/>
      <c r="BK7" s="18"/>
      <c r="BL7" s="18"/>
      <c r="BM7" s="18"/>
      <c r="BN7" s="18"/>
      <c r="BO7" s="18"/>
      <c r="BP7" s="18"/>
    </row>
    <row r="8" spans="1:68" s="18" customFormat="1" ht="19.5" customHeight="1" x14ac:dyDescent="0.2">
      <c r="A8" s="19" t="s">
        <v>57</v>
      </c>
      <c r="B8" s="203">
        <v>13.920999999999999</v>
      </c>
      <c r="C8" s="117">
        <v>13.920999999999999</v>
      </c>
      <c r="D8" s="117">
        <v>18.946000000000002</v>
      </c>
      <c r="E8" s="374">
        <f t="shared" si="1"/>
        <v>0.36096544788449125</v>
      </c>
      <c r="F8" s="204">
        <v>1604</v>
      </c>
      <c r="G8" s="119">
        <v>1800</v>
      </c>
      <c r="H8" s="119">
        <v>1842</v>
      </c>
      <c r="I8" s="374">
        <f t="shared" si="2"/>
        <v>2.3333333333333428E-2</v>
      </c>
      <c r="J8" s="204">
        <v>35</v>
      </c>
      <c r="K8" s="119">
        <v>15.2</v>
      </c>
      <c r="L8" s="119">
        <v>52</v>
      </c>
      <c r="M8" s="374">
        <f t="shared" si="3"/>
        <v>2.4210526315789473</v>
      </c>
      <c r="N8" s="205"/>
      <c r="O8" s="121"/>
      <c r="P8" s="121"/>
      <c r="Q8" s="374"/>
      <c r="R8" s="205"/>
      <c r="S8" s="121"/>
      <c r="T8" s="120"/>
      <c r="U8" s="374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8" s="2" customFormat="1" ht="19.5" customHeight="1" x14ac:dyDescent="0.2">
      <c r="A9" s="78" t="s">
        <v>53</v>
      </c>
      <c r="B9" s="206">
        <v>18.829000000000001</v>
      </c>
      <c r="C9" s="122">
        <v>18.829000000000001</v>
      </c>
      <c r="D9" s="122">
        <v>12.545999999999999</v>
      </c>
      <c r="E9" s="375">
        <f t="shared" si="1"/>
        <v>-0.33368739710021778</v>
      </c>
      <c r="F9" s="207">
        <v>1935</v>
      </c>
      <c r="G9" s="123">
        <v>2526</v>
      </c>
      <c r="H9" s="123">
        <v>2353.5</v>
      </c>
      <c r="I9" s="375">
        <f t="shared" si="2"/>
        <v>-6.828978622327786E-2</v>
      </c>
      <c r="J9" s="207">
        <v>95</v>
      </c>
      <c r="K9" s="123">
        <v>31.2</v>
      </c>
      <c r="L9" s="123">
        <v>37</v>
      </c>
      <c r="M9" s="375">
        <f t="shared" si="3"/>
        <v>0.1858974358974359</v>
      </c>
      <c r="N9" s="208"/>
      <c r="O9" s="125"/>
      <c r="P9" s="125"/>
      <c r="Q9" s="375"/>
      <c r="R9" s="208"/>
      <c r="S9" s="125"/>
      <c r="T9" s="124"/>
      <c r="U9" s="375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18"/>
      <c r="BJ9" s="18"/>
      <c r="BK9" s="18"/>
      <c r="BL9" s="18"/>
      <c r="BM9" s="18"/>
      <c r="BN9" s="18"/>
      <c r="BO9" s="18"/>
      <c r="BP9" s="18"/>
    </row>
    <row r="10" spans="1:68" s="18" customFormat="1" ht="19.5" customHeight="1" x14ac:dyDescent="0.2">
      <c r="A10" s="81" t="s">
        <v>54</v>
      </c>
      <c r="B10" s="203">
        <v>8.44</v>
      </c>
      <c r="C10" s="117">
        <v>8.44</v>
      </c>
      <c r="D10" s="117">
        <v>18.391999999999999</v>
      </c>
      <c r="E10" s="376">
        <f t="shared" si="1"/>
        <v>1.1791469194312798</v>
      </c>
      <c r="F10" s="204">
        <v>898</v>
      </c>
      <c r="G10" s="119">
        <v>1600</v>
      </c>
      <c r="H10" s="119">
        <v>1411</v>
      </c>
      <c r="I10" s="376">
        <f t="shared" si="2"/>
        <v>-0.11812500000000004</v>
      </c>
      <c r="J10" s="204">
        <v>38</v>
      </c>
      <c r="K10" s="119">
        <v>27.2</v>
      </c>
      <c r="L10" s="119">
        <v>30</v>
      </c>
      <c r="M10" s="376">
        <f t="shared" si="3"/>
        <v>0.10294117647058831</v>
      </c>
      <c r="N10" s="205"/>
      <c r="O10" s="121"/>
      <c r="P10" s="121"/>
      <c r="Q10" s="376"/>
      <c r="R10" s="205"/>
      <c r="S10" s="121"/>
      <c r="T10" s="126"/>
      <c r="U10" s="376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x14ac:dyDescent="0.2">
      <c r="A11" s="76" t="s">
        <v>55</v>
      </c>
      <c r="B11" s="200">
        <v>31.533999999999999</v>
      </c>
      <c r="C11" s="112">
        <v>31.533999999999999</v>
      </c>
      <c r="D11" s="112">
        <v>57.463000000000001</v>
      </c>
      <c r="E11" s="377">
        <f t="shared" si="1"/>
        <v>0.822255343438828</v>
      </c>
      <c r="F11" s="201">
        <v>2591</v>
      </c>
      <c r="G11" s="113">
        <v>2591</v>
      </c>
      <c r="H11" s="113">
        <v>3295</v>
      </c>
      <c r="I11" s="377">
        <f t="shared" si="2"/>
        <v>0.27170976456966422</v>
      </c>
      <c r="J11" s="201">
        <v>40</v>
      </c>
      <c r="K11" s="113">
        <v>95</v>
      </c>
      <c r="L11" s="113">
        <v>62</v>
      </c>
      <c r="M11" s="377">
        <f t="shared" si="3"/>
        <v>-0.34736842105263155</v>
      </c>
      <c r="N11" s="201">
        <v>5</v>
      </c>
      <c r="O11" s="113"/>
      <c r="P11" s="113">
        <v>1</v>
      </c>
      <c r="Q11" s="377"/>
      <c r="R11" s="202"/>
      <c r="S11" s="113"/>
      <c r="T11" s="115"/>
      <c r="U11" s="377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18" customFormat="1" ht="19.5" customHeight="1" thickBot="1" x14ac:dyDescent="0.25">
      <c r="A12" s="80" t="s">
        <v>56</v>
      </c>
      <c r="B12" s="209">
        <v>20.038</v>
      </c>
      <c r="C12" s="127">
        <v>20.038</v>
      </c>
      <c r="D12" s="127">
        <v>33.597999999999999</v>
      </c>
      <c r="E12" s="378">
        <f t="shared" si="1"/>
        <v>0.67671424293841698</v>
      </c>
      <c r="F12" s="210">
        <v>647</v>
      </c>
      <c r="G12" s="128">
        <v>647</v>
      </c>
      <c r="H12" s="128">
        <v>2522</v>
      </c>
      <c r="I12" s="378">
        <f t="shared" si="2"/>
        <v>2.8979907264296756</v>
      </c>
      <c r="J12" s="210">
        <v>34</v>
      </c>
      <c r="K12" s="128">
        <v>38</v>
      </c>
      <c r="L12" s="128">
        <v>38</v>
      </c>
      <c r="M12" s="378">
        <f t="shared" si="3"/>
        <v>0</v>
      </c>
      <c r="N12" s="211"/>
      <c r="O12" s="128"/>
      <c r="P12" s="128"/>
      <c r="Q12" s="378"/>
      <c r="R12" s="211"/>
      <c r="S12" s="128"/>
      <c r="T12" s="129"/>
      <c r="U12" s="378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8" s="2" customFormat="1" ht="19.5" customHeight="1" x14ac:dyDescent="0.2">
      <c r="A13" s="76" t="s">
        <v>0</v>
      </c>
      <c r="B13" s="200">
        <v>17.344999999999999</v>
      </c>
      <c r="C13" s="112">
        <v>17.344999999999999</v>
      </c>
      <c r="D13" s="112">
        <v>36.234999999999999</v>
      </c>
      <c r="E13" s="377">
        <f t="shared" si="1"/>
        <v>1.0890746612856734</v>
      </c>
      <c r="F13" s="201">
        <v>777</v>
      </c>
      <c r="G13" s="113">
        <v>977</v>
      </c>
      <c r="H13" s="113">
        <v>1405</v>
      </c>
      <c r="I13" s="377">
        <f t="shared" si="2"/>
        <v>0.43807574206755384</v>
      </c>
      <c r="J13" s="201">
        <v>36</v>
      </c>
      <c r="K13" s="113">
        <v>36</v>
      </c>
      <c r="L13" s="113">
        <v>34</v>
      </c>
      <c r="M13" s="377">
        <f t="shared" si="3"/>
        <v>-5.555555555555558E-2</v>
      </c>
      <c r="N13" s="202"/>
      <c r="O13" s="116"/>
      <c r="P13" s="116"/>
      <c r="Q13" s="377"/>
      <c r="R13" s="202"/>
      <c r="S13" s="116"/>
      <c r="T13" s="115"/>
      <c r="U13" s="377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2" customFormat="1" ht="26.25" customHeight="1" x14ac:dyDescent="0.2">
      <c r="A14" s="79" t="s">
        <v>225</v>
      </c>
      <c r="B14" s="212">
        <v>17.440999999999999</v>
      </c>
      <c r="C14" s="130">
        <v>17.440999999999999</v>
      </c>
      <c r="D14" s="130">
        <v>34.652999999999999</v>
      </c>
      <c r="E14" s="379">
        <f t="shared" si="1"/>
        <v>0.9868700189209334</v>
      </c>
      <c r="F14" s="213">
        <v>1224</v>
      </c>
      <c r="G14" s="131">
        <v>1224</v>
      </c>
      <c r="H14" s="131">
        <v>1573</v>
      </c>
      <c r="I14" s="379">
        <f t="shared" si="2"/>
        <v>0.28513071895424846</v>
      </c>
      <c r="J14" s="213">
        <v>47</v>
      </c>
      <c r="K14" s="131">
        <v>47</v>
      </c>
      <c r="L14" s="131">
        <v>54</v>
      </c>
      <c r="M14" s="379">
        <f t="shared" si="3"/>
        <v>0.14893617021276606</v>
      </c>
      <c r="N14" s="214">
        <v>0.35199999999999998</v>
      </c>
      <c r="O14" s="131">
        <v>1.6</v>
      </c>
      <c r="P14" s="131"/>
      <c r="Q14" s="379">
        <f t="shared" ref="Q14" si="4">P14/O14-1</f>
        <v>-1</v>
      </c>
      <c r="R14" s="214"/>
      <c r="S14" s="131"/>
      <c r="T14" s="131"/>
      <c r="U14" s="379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18"/>
      <c r="BJ14" s="18"/>
      <c r="BK14" s="18"/>
      <c r="BL14" s="18"/>
      <c r="BM14" s="18"/>
      <c r="BN14" s="18"/>
      <c r="BO14" s="18"/>
      <c r="BP14" s="18"/>
    </row>
    <row r="15" spans="1:68" s="18" customFormat="1" ht="19.5" customHeight="1" x14ac:dyDescent="0.2">
      <c r="A15" s="78" t="s">
        <v>2</v>
      </c>
      <c r="B15" s="206">
        <v>15.946999999999999</v>
      </c>
      <c r="C15" s="122">
        <v>15.946999999999999</v>
      </c>
      <c r="D15" s="122">
        <v>39.978000000000002</v>
      </c>
      <c r="E15" s="375">
        <f t="shared" si="1"/>
        <v>1.5069292029848875</v>
      </c>
      <c r="F15" s="207">
        <v>1363</v>
      </c>
      <c r="G15" s="123">
        <v>1363</v>
      </c>
      <c r="H15" s="123">
        <v>1795</v>
      </c>
      <c r="I15" s="375">
        <f t="shared" si="2"/>
        <v>0.31694790902421133</v>
      </c>
      <c r="J15" s="207">
        <v>73</v>
      </c>
      <c r="K15" s="123">
        <v>73</v>
      </c>
      <c r="L15" s="123">
        <v>73</v>
      </c>
      <c r="M15" s="375">
        <f t="shared" si="3"/>
        <v>0</v>
      </c>
      <c r="N15" s="208"/>
      <c r="O15" s="125"/>
      <c r="P15" s="125"/>
      <c r="Q15" s="375"/>
      <c r="R15" s="208"/>
      <c r="S15" s="125"/>
      <c r="T15" s="124"/>
      <c r="U15" s="375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8" s="2" customFormat="1" ht="19.5" customHeight="1" x14ac:dyDescent="0.2">
      <c r="A16" s="19" t="s">
        <v>3</v>
      </c>
      <c r="B16" s="203">
        <v>26.073</v>
      </c>
      <c r="C16" s="117">
        <v>26.073</v>
      </c>
      <c r="D16" s="117">
        <v>50.003999999999998</v>
      </c>
      <c r="E16" s="374">
        <f t="shared" si="1"/>
        <v>0.91784604763548483</v>
      </c>
      <c r="F16" s="204">
        <v>2469</v>
      </c>
      <c r="G16" s="119">
        <v>2469</v>
      </c>
      <c r="H16" s="119">
        <v>3099</v>
      </c>
      <c r="I16" s="374">
        <f t="shared" si="2"/>
        <v>0.25516403402187127</v>
      </c>
      <c r="J16" s="204">
        <v>90</v>
      </c>
      <c r="K16" s="119">
        <v>90</v>
      </c>
      <c r="L16" s="119">
        <v>104</v>
      </c>
      <c r="M16" s="374">
        <f t="shared" si="3"/>
        <v>0.15555555555555545</v>
      </c>
      <c r="N16" s="204"/>
      <c r="O16" s="119"/>
      <c r="P16" s="119"/>
      <c r="Q16" s="374"/>
      <c r="R16" s="205"/>
      <c r="S16" s="119"/>
      <c r="T16" s="120"/>
      <c r="U16" s="374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18"/>
      <c r="BJ16" s="18"/>
      <c r="BK16" s="18"/>
      <c r="BL16" s="18"/>
      <c r="BM16" s="18"/>
      <c r="BN16" s="18"/>
      <c r="BO16" s="18"/>
      <c r="BP16" s="18"/>
    </row>
    <row r="17" spans="1:68" s="18" customFormat="1" ht="19.5" customHeight="1" x14ac:dyDescent="0.2">
      <c r="A17" s="78" t="s">
        <v>4</v>
      </c>
      <c r="B17" s="206">
        <v>20.207000000000001</v>
      </c>
      <c r="C17" s="122">
        <v>20.207000000000001</v>
      </c>
      <c r="D17" s="122">
        <v>33.524000000000001</v>
      </c>
      <c r="E17" s="375">
        <f t="shared" si="1"/>
        <v>0.65902904933933781</v>
      </c>
      <c r="F17" s="207">
        <v>1928</v>
      </c>
      <c r="G17" s="123">
        <v>1928</v>
      </c>
      <c r="H17" s="123">
        <v>2005</v>
      </c>
      <c r="I17" s="375">
        <f t="shared" si="2"/>
        <v>3.9937759336099665E-2</v>
      </c>
      <c r="J17" s="207">
        <v>37</v>
      </c>
      <c r="K17" s="123">
        <v>37</v>
      </c>
      <c r="L17" s="123">
        <v>38</v>
      </c>
      <c r="M17" s="375">
        <f t="shared" si="3"/>
        <v>2.7027027027026973E-2</v>
      </c>
      <c r="N17" s="208"/>
      <c r="O17" s="125"/>
      <c r="P17" s="125"/>
      <c r="Q17" s="375"/>
      <c r="R17" s="208"/>
      <c r="S17" s="125"/>
      <c r="T17" s="124"/>
      <c r="U17" s="375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8" s="2" customFormat="1" ht="19.5" customHeight="1" x14ac:dyDescent="0.2">
      <c r="A18" s="19" t="s">
        <v>5</v>
      </c>
      <c r="B18" s="203">
        <v>13.262</v>
      </c>
      <c r="C18" s="117">
        <v>13.262</v>
      </c>
      <c r="D18" s="117">
        <v>42.051000000000002</v>
      </c>
      <c r="E18" s="374">
        <f t="shared" si="1"/>
        <v>2.1707887196501283</v>
      </c>
      <c r="F18" s="204">
        <v>1366</v>
      </c>
      <c r="G18" s="119">
        <v>1366</v>
      </c>
      <c r="H18" s="119">
        <v>2114</v>
      </c>
      <c r="I18" s="374">
        <f t="shared" si="2"/>
        <v>0.54758418740849191</v>
      </c>
      <c r="J18" s="204">
        <v>63</v>
      </c>
      <c r="K18" s="119">
        <v>63</v>
      </c>
      <c r="L18" s="119">
        <v>32</v>
      </c>
      <c r="M18" s="374">
        <f t="shared" si="3"/>
        <v>-0.49206349206349209</v>
      </c>
      <c r="N18" s="204"/>
      <c r="O18" s="119">
        <v>3.74</v>
      </c>
      <c r="P18" s="119">
        <v>1.25</v>
      </c>
      <c r="Q18" s="374">
        <f t="shared" ref="Q18" si="5">P18/O18-1</f>
        <v>-0.66577540106951871</v>
      </c>
      <c r="R18" s="205"/>
      <c r="S18" s="119"/>
      <c r="T18" s="120"/>
      <c r="U18" s="374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18"/>
      <c r="BJ18" s="18"/>
      <c r="BK18" s="18"/>
      <c r="BL18" s="18"/>
      <c r="BM18" s="18"/>
      <c r="BN18" s="18"/>
      <c r="BO18" s="18"/>
      <c r="BP18" s="18"/>
    </row>
    <row r="19" spans="1:68" s="18" customFormat="1" ht="19.5" customHeight="1" x14ac:dyDescent="0.2">
      <c r="A19" s="78" t="s">
        <v>6</v>
      </c>
      <c r="B19" s="206">
        <v>17.835000000000001</v>
      </c>
      <c r="C19" s="122">
        <v>17.835000000000001</v>
      </c>
      <c r="D19" s="122">
        <v>34.503999999999998</v>
      </c>
      <c r="E19" s="375">
        <f t="shared" si="1"/>
        <v>0.93462293243622074</v>
      </c>
      <c r="F19" s="207">
        <v>900</v>
      </c>
      <c r="G19" s="123">
        <v>900</v>
      </c>
      <c r="H19" s="123">
        <v>1301</v>
      </c>
      <c r="I19" s="375">
        <f t="shared" si="2"/>
        <v>0.44555555555555548</v>
      </c>
      <c r="J19" s="207">
        <v>64</v>
      </c>
      <c r="K19" s="123">
        <v>64</v>
      </c>
      <c r="L19" s="123">
        <v>105</v>
      </c>
      <c r="M19" s="375">
        <f t="shared" si="3"/>
        <v>0.640625</v>
      </c>
      <c r="N19" s="207"/>
      <c r="O19" s="123"/>
      <c r="P19" s="123"/>
      <c r="Q19" s="375"/>
      <c r="R19" s="208"/>
      <c r="S19" s="123"/>
      <c r="T19" s="124"/>
      <c r="U19" s="375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8" s="2" customFormat="1" ht="19.5" customHeight="1" x14ac:dyDescent="0.2">
      <c r="A20" s="19" t="s">
        <v>7</v>
      </c>
      <c r="B20" s="203">
        <v>24.515999999999998</v>
      </c>
      <c r="C20" s="117">
        <v>24.515999999999998</v>
      </c>
      <c r="D20" s="117">
        <v>53.343000000000004</v>
      </c>
      <c r="E20" s="374">
        <f t="shared" si="1"/>
        <v>1.1758443465491926</v>
      </c>
      <c r="F20" s="204">
        <v>2644</v>
      </c>
      <c r="G20" s="119">
        <v>3644</v>
      </c>
      <c r="H20" s="119">
        <v>4051</v>
      </c>
      <c r="I20" s="374">
        <f t="shared" si="2"/>
        <v>0.11169045005488476</v>
      </c>
      <c r="J20" s="204">
        <v>138</v>
      </c>
      <c r="K20" s="119">
        <v>138</v>
      </c>
      <c r="L20" s="119">
        <v>175</v>
      </c>
      <c r="M20" s="374">
        <f t="shared" si="3"/>
        <v>0.26811594202898559</v>
      </c>
      <c r="N20" s="204">
        <v>7</v>
      </c>
      <c r="O20" s="119">
        <v>7.8</v>
      </c>
      <c r="P20" s="119"/>
      <c r="Q20" s="374">
        <f t="shared" ref="Q20" si="6">P20/O20-1</f>
        <v>-1</v>
      </c>
      <c r="R20" s="205"/>
      <c r="S20" s="119"/>
      <c r="T20" s="120"/>
      <c r="U20" s="374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2" customFormat="1" ht="19.5" customHeight="1" x14ac:dyDescent="0.2">
      <c r="A21" s="78" t="s">
        <v>8</v>
      </c>
      <c r="B21" s="206">
        <v>14.518000000000001</v>
      </c>
      <c r="C21" s="122">
        <v>14.518000000000001</v>
      </c>
      <c r="D21" s="122">
        <v>18.177</v>
      </c>
      <c r="E21" s="375">
        <f t="shared" si="1"/>
        <v>0.25203196032511355</v>
      </c>
      <c r="F21" s="207">
        <v>1722</v>
      </c>
      <c r="G21" s="123">
        <v>1722</v>
      </c>
      <c r="H21" s="123">
        <v>1183</v>
      </c>
      <c r="I21" s="375">
        <f t="shared" si="2"/>
        <v>-0.31300813008130079</v>
      </c>
      <c r="J21" s="207">
        <v>29</v>
      </c>
      <c r="K21" s="123">
        <v>30.4</v>
      </c>
      <c r="L21" s="123">
        <v>28</v>
      </c>
      <c r="M21" s="375">
        <f t="shared" si="3"/>
        <v>-7.8947368421052544E-2</v>
      </c>
      <c r="N21" s="208"/>
      <c r="O21" s="125"/>
      <c r="P21" s="125"/>
      <c r="Q21" s="375"/>
      <c r="R21" s="208"/>
      <c r="S21" s="125"/>
      <c r="T21" s="124"/>
      <c r="U21" s="375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18"/>
      <c r="BJ21" s="18"/>
      <c r="BK21" s="18"/>
      <c r="BL21" s="18"/>
      <c r="BM21" s="18"/>
      <c r="BN21" s="18"/>
      <c r="BO21" s="18"/>
      <c r="BP21" s="18"/>
    </row>
    <row r="22" spans="1:68" s="18" customFormat="1" ht="19.5" customHeight="1" x14ac:dyDescent="0.2">
      <c r="A22" s="19" t="s">
        <v>9</v>
      </c>
      <c r="B22" s="203">
        <v>69.129000000000005</v>
      </c>
      <c r="C22" s="130">
        <v>69.129000000000005</v>
      </c>
      <c r="D22" s="130">
        <v>56.445</v>
      </c>
      <c r="E22" s="374">
        <f t="shared" si="1"/>
        <v>-0.18348305342186355</v>
      </c>
      <c r="F22" s="204">
        <v>1251</v>
      </c>
      <c r="G22" s="119">
        <v>1251</v>
      </c>
      <c r="H22" s="119">
        <v>2195</v>
      </c>
      <c r="I22" s="374">
        <f t="shared" si="2"/>
        <v>0.75459632294164658</v>
      </c>
      <c r="J22" s="204">
        <v>66</v>
      </c>
      <c r="K22" s="119">
        <v>66</v>
      </c>
      <c r="L22" s="131">
        <v>117</v>
      </c>
      <c r="M22" s="374">
        <f t="shared" si="3"/>
        <v>0.77272727272727271</v>
      </c>
      <c r="N22" s="204"/>
      <c r="O22" s="121"/>
      <c r="P22" s="121"/>
      <c r="Q22" s="374"/>
      <c r="R22" s="205"/>
      <c r="S22" s="121"/>
      <c r="T22" s="120"/>
      <c r="U22" s="374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8" s="2" customFormat="1" ht="19.5" customHeight="1" x14ac:dyDescent="0.2">
      <c r="A23" s="7" t="s">
        <v>233</v>
      </c>
      <c r="B23" s="206">
        <v>47.616999999999997</v>
      </c>
      <c r="C23" s="112">
        <v>47.616999999999997</v>
      </c>
      <c r="D23" s="112">
        <v>52.101999999999997</v>
      </c>
      <c r="E23" s="375">
        <f t="shared" si="1"/>
        <v>9.4189050129155572E-2</v>
      </c>
      <c r="F23" s="207">
        <v>6750</v>
      </c>
      <c r="G23" s="123">
        <v>2750</v>
      </c>
      <c r="H23" s="123">
        <v>1525</v>
      </c>
      <c r="I23" s="375">
        <f t="shared" si="2"/>
        <v>-0.44545454545454544</v>
      </c>
      <c r="J23" s="207">
        <v>74</v>
      </c>
      <c r="K23" s="123">
        <v>74</v>
      </c>
      <c r="L23" s="113">
        <v>83</v>
      </c>
      <c r="M23" s="375">
        <f t="shared" si="3"/>
        <v>0.12162162162162171</v>
      </c>
      <c r="N23" s="207"/>
      <c r="O23" s="123"/>
      <c r="P23" s="123"/>
      <c r="Q23" s="375"/>
      <c r="R23" s="208"/>
      <c r="S23" s="123"/>
      <c r="T23" s="124"/>
      <c r="U23" s="375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18"/>
      <c r="BJ23" s="18"/>
      <c r="BK23" s="18"/>
      <c r="BL23" s="18"/>
      <c r="BM23" s="18"/>
      <c r="BN23" s="18"/>
      <c r="BO23" s="18"/>
      <c r="BP23" s="18"/>
    </row>
    <row r="24" spans="1:68" s="18" customFormat="1" ht="19.5" customHeight="1" x14ac:dyDescent="0.2">
      <c r="A24" s="19" t="s">
        <v>10</v>
      </c>
      <c r="B24" s="203">
        <v>13.138</v>
      </c>
      <c r="C24" s="117">
        <v>13.138</v>
      </c>
      <c r="D24" s="117">
        <v>19.838999999999999</v>
      </c>
      <c r="E24" s="374">
        <f t="shared" si="1"/>
        <v>0.51004719135332621</v>
      </c>
      <c r="F24" s="204">
        <v>819</v>
      </c>
      <c r="G24" s="119">
        <v>819</v>
      </c>
      <c r="H24" s="119">
        <v>808</v>
      </c>
      <c r="I24" s="374">
        <f t="shared" si="2"/>
        <v>-1.3431013431013383E-2</v>
      </c>
      <c r="J24" s="204">
        <v>21</v>
      </c>
      <c r="K24" s="119">
        <v>21</v>
      </c>
      <c r="L24" s="119">
        <v>52</v>
      </c>
      <c r="M24" s="374">
        <f t="shared" si="3"/>
        <v>1.4761904761904763</v>
      </c>
      <c r="N24" s="205"/>
      <c r="O24" s="121"/>
      <c r="P24" s="121"/>
      <c r="Q24" s="374"/>
      <c r="R24" s="205"/>
      <c r="S24" s="121"/>
      <c r="T24" s="120"/>
      <c r="U24" s="374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</row>
    <row r="25" spans="1:68" s="2" customFormat="1" ht="19.5" customHeight="1" x14ac:dyDescent="0.2">
      <c r="A25" s="78" t="s">
        <v>11</v>
      </c>
      <c r="B25" s="206">
        <v>31.106000000000002</v>
      </c>
      <c r="C25" s="122">
        <v>31.106000000000002</v>
      </c>
      <c r="D25" s="122">
        <v>25.023</v>
      </c>
      <c r="E25" s="375">
        <f t="shared" si="1"/>
        <v>-0.19555712724233276</v>
      </c>
      <c r="F25" s="207">
        <v>1606</v>
      </c>
      <c r="G25" s="123">
        <v>1606</v>
      </c>
      <c r="H25" s="123">
        <v>1935</v>
      </c>
      <c r="I25" s="375">
        <f t="shared" si="2"/>
        <v>0.2048567870485678</v>
      </c>
      <c r="J25" s="207">
        <v>95</v>
      </c>
      <c r="K25" s="123">
        <v>95</v>
      </c>
      <c r="L25" s="123">
        <v>67</v>
      </c>
      <c r="M25" s="375">
        <f t="shared" si="3"/>
        <v>-0.29473684210526319</v>
      </c>
      <c r="N25" s="207">
        <v>13.016</v>
      </c>
      <c r="O25" s="125"/>
      <c r="P25" s="125"/>
      <c r="Q25" s="375"/>
      <c r="R25" s="208"/>
      <c r="S25" s="125"/>
      <c r="T25" s="123"/>
      <c r="U25" s="375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18"/>
      <c r="BJ25" s="18"/>
      <c r="BK25" s="18"/>
      <c r="BL25" s="18"/>
      <c r="BM25" s="18"/>
      <c r="BN25" s="18"/>
      <c r="BO25" s="18"/>
      <c r="BP25" s="18"/>
    </row>
    <row r="26" spans="1:68" s="18" customFormat="1" ht="19.5" customHeight="1" x14ac:dyDescent="0.2">
      <c r="A26" s="19" t="s">
        <v>195</v>
      </c>
      <c r="B26" s="203">
        <v>12.183</v>
      </c>
      <c r="C26" s="117">
        <v>12.183</v>
      </c>
      <c r="D26" s="117">
        <v>23.199000000000002</v>
      </c>
      <c r="E26" s="374">
        <f t="shared" si="1"/>
        <v>0.90421078552080791</v>
      </c>
      <c r="F26" s="204">
        <v>2864</v>
      </c>
      <c r="G26" s="119">
        <v>2864</v>
      </c>
      <c r="H26" s="119">
        <v>3219</v>
      </c>
      <c r="I26" s="374">
        <f t="shared" si="2"/>
        <v>0.12395251396648055</v>
      </c>
      <c r="J26" s="204">
        <v>50</v>
      </c>
      <c r="K26" s="119">
        <v>50</v>
      </c>
      <c r="L26" s="119">
        <v>47</v>
      </c>
      <c r="M26" s="374">
        <f t="shared" si="3"/>
        <v>-6.0000000000000053E-2</v>
      </c>
      <c r="N26" s="205"/>
      <c r="O26" s="121"/>
      <c r="P26" s="121"/>
      <c r="Q26" s="374"/>
      <c r="R26" s="205"/>
      <c r="S26" s="121"/>
      <c r="T26" s="120"/>
      <c r="U26" s="374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</row>
    <row r="27" spans="1:68" s="2" customFormat="1" ht="19.5" customHeight="1" x14ac:dyDescent="0.2">
      <c r="A27" s="78" t="s">
        <v>12</v>
      </c>
      <c r="B27" s="206">
        <v>29.271999999999998</v>
      </c>
      <c r="C27" s="122">
        <v>49.271999999999998</v>
      </c>
      <c r="D27" s="122">
        <v>38.649000000000001</v>
      </c>
      <c r="E27" s="375">
        <f t="shared" si="1"/>
        <v>-0.2155991232342912</v>
      </c>
      <c r="F27" s="207">
        <v>917</v>
      </c>
      <c r="G27" s="123">
        <v>917</v>
      </c>
      <c r="H27" s="123">
        <v>1167</v>
      </c>
      <c r="I27" s="375">
        <f t="shared" si="2"/>
        <v>0.27262813522355511</v>
      </c>
      <c r="J27" s="207">
        <v>34</v>
      </c>
      <c r="K27" s="123">
        <v>34</v>
      </c>
      <c r="L27" s="123">
        <v>38</v>
      </c>
      <c r="M27" s="375">
        <f t="shared" si="3"/>
        <v>0.11764705882352944</v>
      </c>
      <c r="N27" s="208"/>
      <c r="O27" s="125"/>
      <c r="P27" s="125"/>
      <c r="Q27" s="375"/>
      <c r="R27" s="208"/>
      <c r="S27" s="125"/>
      <c r="T27" s="124"/>
      <c r="U27" s="375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18"/>
      <c r="BJ27" s="18"/>
      <c r="BK27" s="18"/>
      <c r="BL27" s="18"/>
      <c r="BM27" s="18"/>
      <c r="BN27" s="18"/>
      <c r="BO27" s="18"/>
      <c r="BP27" s="18"/>
    </row>
    <row r="28" spans="1:68" s="18" customFormat="1" ht="19.5" customHeight="1" x14ac:dyDescent="0.2">
      <c r="A28" s="19" t="s">
        <v>13</v>
      </c>
      <c r="B28" s="203">
        <v>24.021999999999998</v>
      </c>
      <c r="C28" s="117">
        <v>30.96</v>
      </c>
      <c r="D28" s="266"/>
      <c r="E28" s="374">
        <f t="shared" si="1"/>
        <v>-1</v>
      </c>
      <c r="F28" s="204">
        <v>1066</v>
      </c>
      <c r="G28" s="119">
        <v>1066</v>
      </c>
      <c r="H28" s="119">
        <v>1088</v>
      </c>
      <c r="I28" s="374">
        <f t="shared" si="2"/>
        <v>2.063789868667909E-2</v>
      </c>
      <c r="J28" s="204">
        <v>28</v>
      </c>
      <c r="K28" s="119">
        <v>28</v>
      </c>
      <c r="L28" s="119">
        <v>23</v>
      </c>
      <c r="M28" s="374">
        <f t="shared" si="3"/>
        <v>-0.1785714285714286</v>
      </c>
      <c r="N28" s="205"/>
      <c r="O28" s="121"/>
      <c r="P28" s="121"/>
      <c r="Q28" s="374"/>
      <c r="R28" s="205"/>
      <c r="S28" s="121"/>
      <c r="T28" s="120"/>
      <c r="U28" s="374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78" t="s">
        <v>14</v>
      </c>
      <c r="B29" s="206">
        <v>21.358000000000001</v>
      </c>
      <c r="C29" s="122">
        <v>21.358000000000001</v>
      </c>
      <c r="D29" s="122">
        <v>42.273000000000003</v>
      </c>
      <c r="E29" s="375">
        <f t="shared" si="1"/>
        <v>0.97925835752411294</v>
      </c>
      <c r="F29" s="207">
        <v>827</v>
      </c>
      <c r="G29" s="123">
        <v>827</v>
      </c>
      <c r="H29" s="125">
        <v>666</v>
      </c>
      <c r="I29" s="375">
        <f t="shared" si="2"/>
        <v>-0.19467956469165659</v>
      </c>
      <c r="J29" s="207">
        <v>48</v>
      </c>
      <c r="K29" s="123">
        <v>48</v>
      </c>
      <c r="L29" s="123">
        <v>78</v>
      </c>
      <c r="M29" s="375">
        <f t="shared" si="3"/>
        <v>0.625</v>
      </c>
      <c r="N29" s="207"/>
      <c r="O29" s="125">
        <v>31.38</v>
      </c>
      <c r="P29" s="125"/>
      <c r="Q29" s="375">
        <f t="shared" ref="Q29" si="7">P29/O29-1</f>
        <v>-1</v>
      </c>
      <c r="R29" s="208"/>
      <c r="S29" s="125"/>
      <c r="T29" s="124"/>
      <c r="U29" s="375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19" t="s">
        <v>15</v>
      </c>
      <c r="B30" s="203">
        <v>19.077999999999999</v>
      </c>
      <c r="C30" s="117">
        <v>19.077999999999999</v>
      </c>
      <c r="D30" s="117">
        <v>51.069000000000003</v>
      </c>
      <c r="E30" s="374">
        <f t="shared" si="1"/>
        <v>1.6768529195932489</v>
      </c>
      <c r="F30" s="204">
        <v>1522</v>
      </c>
      <c r="G30" s="119">
        <v>1522</v>
      </c>
      <c r="H30" s="121">
        <v>1789</v>
      </c>
      <c r="I30" s="374">
        <f t="shared" si="2"/>
        <v>0.1754270696452036</v>
      </c>
      <c r="J30" s="204">
        <v>27</v>
      </c>
      <c r="K30" s="119">
        <v>27</v>
      </c>
      <c r="L30" s="119">
        <v>38</v>
      </c>
      <c r="M30" s="374">
        <f t="shared" si="3"/>
        <v>0.40740740740740744</v>
      </c>
      <c r="N30" s="204"/>
      <c r="O30" s="119"/>
      <c r="P30" s="119"/>
      <c r="Q30" s="374"/>
      <c r="R30" s="205"/>
      <c r="S30" s="119"/>
      <c r="T30" s="120"/>
      <c r="U30" s="374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78" t="s">
        <v>16</v>
      </c>
      <c r="B31" s="206">
        <v>31.024000000000001</v>
      </c>
      <c r="C31" s="112">
        <v>31.024000000000001</v>
      </c>
      <c r="D31" s="112"/>
      <c r="E31" s="375">
        <f t="shared" si="1"/>
        <v>-1</v>
      </c>
      <c r="F31" s="207">
        <v>2392</v>
      </c>
      <c r="G31" s="123">
        <v>3392</v>
      </c>
      <c r="H31" s="125">
        <v>2442</v>
      </c>
      <c r="I31" s="375">
        <f t="shared" si="2"/>
        <v>-0.28007075471698117</v>
      </c>
      <c r="J31" s="207">
        <v>97</v>
      </c>
      <c r="K31" s="123">
        <v>97</v>
      </c>
      <c r="L31" s="113">
        <v>0</v>
      </c>
      <c r="M31" s="375">
        <f t="shared" si="3"/>
        <v>-1</v>
      </c>
      <c r="N31" s="208"/>
      <c r="O31" s="125"/>
      <c r="P31" s="125"/>
      <c r="Q31" s="375"/>
      <c r="R31" s="208"/>
      <c r="S31" s="125"/>
      <c r="T31" s="124"/>
      <c r="U31" s="375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19" t="s">
        <v>17</v>
      </c>
      <c r="B32" s="203">
        <v>57.642000000000003</v>
      </c>
      <c r="C32" s="130">
        <v>57.642000000000003</v>
      </c>
      <c r="D32" s="130">
        <v>65.319000000000003</v>
      </c>
      <c r="E32" s="374">
        <f t="shared" si="1"/>
        <v>0.1331841365670865</v>
      </c>
      <c r="F32" s="204">
        <v>1541</v>
      </c>
      <c r="G32" s="119">
        <v>1541</v>
      </c>
      <c r="H32" s="121">
        <v>1978</v>
      </c>
      <c r="I32" s="374">
        <f t="shared" si="2"/>
        <v>0.28358208955223874</v>
      </c>
      <c r="J32" s="204">
        <v>85</v>
      </c>
      <c r="K32" s="119">
        <v>85</v>
      </c>
      <c r="L32" s="131">
        <v>92</v>
      </c>
      <c r="M32" s="374">
        <f t="shared" si="3"/>
        <v>8.2352941176470518E-2</v>
      </c>
      <c r="N32" s="204"/>
      <c r="O32" s="119">
        <v>8</v>
      </c>
      <c r="P32" s="119"/>
      <c r="Q32" s="374">
        <f t="shared" ref="Q32" si="8">P32/O32-1</f>
        <v>-1</v>
      </c>
      <c r="R32" s="205"/>
      <c r="S32" s="119"/>
      <c r="T32" s="120"/>
      <c r="U32" s="374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78" t="s">
        <v>18</v>
      </c>
      <c r="B33" s="206">
        <v>15.699</v>
      </c>
      <c r="C33" s="122">
        <v>25.699000000000002</v>
      </c>
      <c r="D33" s="122">
        <v>38.895000000000003</v>
      </c>
      <c r="E33" s="375">
        <f t="shared" si="1"/>
        <v>0.51348301490330361</v>
      </c>
      <c r="F33" s="207">
        <v>841</v>
      </c>
      <c r="G33" s="123">
        <v>841</v>
      </c>
      <c r="H33" s="125">
        <v>1196</v>
      </c>
      <c r="I33" s="375">
        <f t="shared" si="2"/>
        <v>0.42211652794292509</v>
      </c>
      <c r="J33" s="207">
        <v>47</v>
      </c>
      <c r="K33" s="123">
        <v>47</v>
      </c>
      <c r="L33" s="123">
        <v>68</v>
      </c>
      <c r="M33" s="375">
        <f t="shared" si="3"/>
        <v>0.44680851063829796</v>
      </c>
      <c r="N33" s="208"/>
      <c r="O33" s="125"/>
      <c r="P33" s="125"/>
      <c r="Q33" s="375"/>
      <c r="R33" s="208"/>
      <c r="S33" s="125"/>
      <c r="T33" s="124"/>
      <c r="U33" s="375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19" t="s">
        <v>19</v>
      </c>
      <c r="B34" s="203">
        <v>11.587</v>
      </c>
      <c r="C34" s="117">
        <v>11.587</v>
      </c>
      <c r="D34" s="117">
        <v>25.31</v>
      </c>
      <c r="E34" s="374">
        <f t="shared" si="1"/>
        <v>1.184344524035557</v>
      </c>
      <c r="F34" s="204">
        <v>1018</v>
      </c>
      <c r="G34" s="119">
        <v>1018</v>
      </c>
      <c r="H34" s="121">
        <v>1692</v>
      </c>
      <c r="I34" s="374">
        <f t="shared" si="2"/>
        <v>0.66208251473477397</v>
      </c>
      <c r="J34" s="204">
        <v>61</v>
      </c>
      <c r="K34" s="119">
        <v>61</v>
      </c>
      <c r="L34" s="119">
        <v>56</v>
      </c>
      <c r="M34" s="374">
        <f t="shared" si="3"/>
        <v>-8.1967213114754078E-2</v>
      </c>
      <c r="N34" s="205"/>
      <c r="O34" s="119"/>
      <c r="P34" s="119"/>
      <c r="Q34" s="374"/>
      <c r="R34" s="205"/>
      <c r="S34" s="119"/>
      <c r="T34" s="120"/>
      <c r="U34" s="374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78" t="s">
        <v>20</v>
      </c>
      <c r="B35" s="206">
        <v>52.88</v>
      </c>
      <c r="C35" s="122">
        <v>42.88</v>
      </c>
      <c r="D35" s="122">
        <v>51.188000000000002</v>
      </c>
      <c r="E35" s="375">
        <f t="shared" si="1"/>
        <v>0.19375000000000009</v>
      </c>
      <c r="F35" s="207">
        <v>1769</v>
      </c>
      <c r="G35" s="123">
        <v>1769</v>
      </c>
      <c r="H35" s="125">
        <v>3012</v>
      </c>
      <c r="I35" s="375">
        <f t="shared" si="2"/>
        <v>0.70265686828716789</v>
      </c>
      <c r="J35" s="207">
        <v>66</v>
      </c>
      <c r="K35" s="123">
        <v>95</v>
      </c>
      <c r="L35" s="123">
        <v>73</v>
      </c>
      <c r="M35" s="375">
        <f t="shared" si="3"/>
        <v>-0.23157894736842111</v>
      </c>
      <c r="N35" s="208"/>
      <c r="O35" s="125"/>
      <c r="P35" s="125"/>
      <c r="Q35" s="375"/>
      <c r="R35" s="208"/>
      <c r="S35" s="125"/>
      <c r="T35" s="124"/>
      <c r="U35" s="375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19" t="s">
        <v>21</v>
      </c>
      <c r="B36" s="203">
        <v>14.941000000000001</v>
      </c>
      <c r="C36" s="117">
        <v>24.940999999999999</v>
      </c>
      <c r="D36" s="117">
        <v>25.792999999999999</v>
      </c>
      <c r="E36" s="374">
        <f t="shared" si="1"/>
        <v>3.4160619060983999E-2</v>
      </c>
      <c r="F36" s="204">
        <v>620</v>
      </c>
      <c r="G36" s="119">
        <v>620</v>
      </c>
      <c r="H36" s="121">
        <v>1080</v>
      </c>
      <c r="I36" s="374">
        <f t="shared" si="2"/>
        <v>0.74193548387096775</v>
      </c>
      <c r="J36" s="204">
        <v>38</v>
      </c>
      <c r="K36" s="119">
        <v>38</v>
      </c>
      <c r="L36" s="119">
        <v>41</v>
      </c>
      <c r="M36" s="374">
        <f t="shared" si="3"/>
        <v>7.8947368421052655E-2</v>
      </c>
      <c r="N36" s="205"/>
      <c r="O36" s="119"/>
      <c r="P36" s="119"/>
      <c r="Q36" s="374"/>
      <c r="R36" s="205"/>
      <c r="S36" s="119"/>
      <c r="T36" s="120"/>
      <c r="U36" s="374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78" t="s">
        <v>22</v>
      </c>
      <c r="B37" s="206">
        <v>27.387</v>
      </c>
      <c r="C37" s="122">
        <v>27.387</v>
      </c>
      <c r="D37" s="122">
        <v>32.043999999999997</v>
      </c>
      <c r="E37" s="375">
        <f t="shared" si="1"/>
        <v>0.17004418154598877</v>
      </c>
      <c r="F37" s="207">
        <v>969</v>
      </c>
      <c r="G37" s="123">
        <v>969</v>
      </c>
      <c r="H37" s="125">
        <v>1417</v>
      </c>
      <c r="I37" s="375">
        <f t="shared" si="2"/>
        <v>0.4623323013415892</v>
      </c>
      <c r="J37" s="207">
        <v>18</v>
      </c>
      <c r="K37" s="123">
        <v>18</v>
      </c>
      <c r="L37" s="123">
        <v>25</v>
      </c>
      <c r="M37" s="375">
        <f t="shared" si="3"/>
        <v>0.38888888888888884</v>
      </c>
      <c r="N37" s="207"/>
      <c r="O37" s="125"/>
      <c r="P37" s="125"/>
      <c r="Q37" s="375"/>
      <c r="R37" s="208"/>
      <c r="S37" s="125"/>
      <c r="T37" s="124"/>
      <c r="U37" s="375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19" t="s">
        <v>23</v>
      </c>
      <c r="B38" s="203">
        <v>20.155999999999999</v>
      </c>
      <c r="C38" s="117">
        <v>20.155999999999999</v>
      </c>
      <c r="D38" s="117">
        <v>26.754999999999999</v>
      </c>
      <c r="E38" s="374">
        <f t="shared" si="1"/>
        <v>0.32739630879142689</v>
      </c>
      <c r="F38" s="204">
        <v>1238</v>
      </c>
      <c r="G38" s="119">
        <v>1238</v>
      </c>
      <c r="H38" s="121">
        <v>2739</v>
      </c>
      <c r="I38" s="374">
        <f t="shared" si="2"/>
        <v>1.2124394184168015</v>
      </c>
      <c r="J38" s="204">
        <v>43</v>
      </c>
      <c r="K38" s="119">
        <v>43</v>
      </c>
      <c r="L38" s="119">
        <v>54</v>
      </c>
      <c r="M38" s="374">
        <f t="shared" si="3"/>
        <v>0.2558139534883721</v>
      </c>
      <c r="N38" s="204"/>
      <c r="O38" s="119"/>
      <c r="P38" s="119"/>
      <c r="Q38" s="374"/>
      <c r="R38" s="205"/>
      <c r="S38" s="119"/>
      <c r="T38" s="120"/>
      <c r="U38" s="374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78" t="s">
        <v>24</v>
      </c>
      <c r="B39" s="206">
        <v>21.128</v>
      </c>
      <c r="C39" s="122">
        <v>21.128</v>
      </c>
      <c r="D39" s="122">
        <v>33.572000000000003</v>
      </c>
      <c r="E39" s="375">
        <f t="shared" si="1"/>
        <v>0.58898144642180994</v>
      </c>
      <c r="F39" s="207">
        <v>570.6</v>
      </c>
      <c r="G39" s="123">
        <v>570.6</v>
      </c>
      <c r="H39" s="125">
        <v>1039.2</v>
      </c>
      <c r="I39" s="375">
        <f t="shared" si="2"/>
        <v>0.82124079915878023</v>
      </c>
      <c r="J39" s="207">
        <v>81</v>
      </c>
      <c r="K39" s="123">
        <v>81</v>
      </c>
      <c r="L39" s="123">
        <v>71</v>
      </c>
      <c r="M39" s="375">
        <f t="shared" si="3"/>
        <v>-0.12345679012345678</v>
      </c>
      <c r="N39" s="215"/>
      <c r="O39" s="125"/>
      <c r="P39" s="125"/>
      <c r="Q39" s="375"/>
      <c r="R39" s="208"/>
      <c r="S39" s="125"/>
      <c r="T39" s="124"/>
      <c r="U39" s="375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19" t="s">
        <v>25</v>
      </c>
      <c r="B40" s="203">
        <v>17.86</v>
      </c>
      <c r="C40" s="117">
        <v>17.86</v>
      </c>
      <c r="D40" s="117">
        <v>30.065000000000001</v>
      </c>
      <c r="E40" s="374">
        <f t="shared" si="1"/>
        <v>0.68337066069428909</v>
      </c>
      <c r="F40" s="204">
        <v>687</v>
      </c>
      <c r="G40" s="119">
        <v>687</v>
      </c>
      <c r="H40" s="119">
        <v>887</v>
      </c>
      <c r="I40" s="374">
        <f t="shared" si="2"/>
        <v>0.29112081513828247</v>
      </c>
      <c r="J40" s="204">
        <v>27</v>
      </c>
      <c r="K40" s="119">
        <v>27</v>
      </c>
      <c r="L40" s="119">
        <v>15</v>
      </c>
      <c r="M40" s="374">
        <f t="shared" si="3"/>
        <v>-0.44444444444444442</v>
      </c>
      <c r="N40" s="216"/>
      <c r="O40" s="119"/>
      <c r="P40" s="119"/>
      <c r="Q40" s="374"/>
      <c r="R40" s="205"/>
      <c r="S40" s="119"/>
      <c r="T40" s="120"/>
      <c r="U40" s="374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78" t="s">
        <v>26</v>
      </c>
      <c r="B41" s="206">
        <v>28.684000000000001</v>
      </c>
      <c r="C41" s="112">
        <v>28.684000000000001</v>
      </c>
      <c r="D41" s="112">
        <v>17.565999999999999</v>
      </c>
      <c r="E41" s="375">
        <f t="shared" si="1"/>
        <v>-0.38760284479152152</v>
      </c>
      <c r="F41" s="207">
        <v>790</v>
      </c>
      <c r="G41" s="123">
        <v>790</v>
      </c>
      <c r="H41" s="125">
        <v>794</v>
      </c>
      <c r="I41" s="375">
        <f t="shared" si="2"/>
        <v>5.0632911392405333E-3</v>
      </c>
      <c r="J41" s="207">
        <v>28</v>
      </c>
      <c r="K41" s="123">
        <v>28</v>
      </c>
      <c r="L41" s="113">
        <v>9</v>
      </c>
      <c r="M41" s="375">
        <f t="shared" si="3"/>
        <v>-0.6785714285714286</v>
      </c>
      <c r="N41" s="215"/>
      <c r="O41" s="125"/>
      <c r="P41" s="125"/>
      <c r="Q41" s="375"/>
      <c r="R41" s="208"/>
      <c r="S41" s="125"/>
      <c r="T41" s="124"/>
      <c r="U41" s="375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19" t="s">
        <v>27</v>
      </c>
      <c r="B42" s="203">
        <v>13.298999999999999</v>
      </c>
      <c r="C42" s="130">
        <v>13.298999999999999</v>
      </c>
      <c r="D42" s="130">
        <v>17.795000000000002</v>
      </c>
      <c r="E42" s="374">
        <f t="shared" si="1"/>
        <v>0.33807053161891898</v>
      </c>
      <c r="F42" s="204">
        <v>543.1</v>
      </c>
      <c r="G42" s="119">
        <v>543.1</v>
      </c>
      <c r="H42" s="119">
        <v>530</v>
      </c>
      <c r="I42" s="374">
        <f t="shared" si="2"/>
        <v>-2.4120788068495713E-2</v>
      </c>
      <c r="J42" s="204">
        <v>17</v>
      </c>
      <c r="K42" s="119">
        <v>17</v>
      </c>
      <c r="L42" s="131">
        <v>40</v>
      </c>
      <c r="M42" s="374">
        <f t="shared" si="3"/>
        <v>1.3529411764705883</v>
      </c>
      <c r="N42" s="216"/>
      <c r="O42" s="119"/>
      <c r="P42" s="119"/>
      <c r="Q42" s="374"/>
      <c r="R42" s="205"/>
      <c r="S42" s="119"/>
      <c r="T42" s="120"/>
      <c r="U42" s="374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78" t="s">
        <v>28</v>
      </c>
      <c r="B43" s="206">
        <v>43.387999999999998</v>
      </c>
      <c r="C43" s="122">
        <v>74.89</v>
      </c>
      <c r="D43" s="122">
        <v>48.52</v>
      </c>
      <c r="E43" s="375">
        <f t="shared" si="1"/>
        <v>-0.35211643744158094</v>
      </c>
      <c r="F43" s="207">
        <v>4966</v>
      </c>
      <c r="G43" s="123">
        <v>5796.8</v>
      </c>
      <c r="H43" s="125">
        <v>4434</v>
      </c>
      <c r="I43" s="375">
        <f t="shared" si="2"/>
        <v>-0.23509522495169755</v>
      </c>
      <c r="J43" s="207">
        <v>83</v>
      </c>
      <c r="K43" s="123">
        <v>115</v>
      </c>
      <c r="L43" s="123">
        <v>90</v>
      </c>
      <c r="M43" s="375">
        <f t="shared" si="3"/>
        <v>-0.21739130434782605</v>
      </c>
      <c r="N43" s="215"/>
      <c r="O43" s="125"/>
      <c r="P43" s="125"/>
      <c r="Q43" s="375"/>
      <c r="R43" s="208"/>
      <c r="S43" s="125"/>
      <c r="T43" s="124"/>
      <c r="U43" s="375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19" t="s">
        <v>29</v>
      </c>
      <c r="B44" s="203">
        <v>17.231999999999999</v>
      </c>
      <c r="C44" s="117">
        <v>17.231999999999999</v>
      </c>
      <c r="D44" s="117">
        <v>32.003999999999998</v>
      </c>
      <c r="E44" s="374">
        <f t="shared" si="1"/>
        <v>0.85724233983286902</v>
      </c>
      <c r="F44" s="204">
        <v>1188</v>
      </c>
      <c r="G44" s="119">
        <v>1188</v>
      </c>
      <c r="H44" s="119">
        <v>769</v>
      </c>
      <c r="I44" s="374">
        <f t="shared" si="2"/>
        <v>-0.35269360269360273</v>
      </c>
      <c r="J44" s="204">
        <v>57</v>
      </c>
      <c r="K44" s="119">
        <v>57</v>
      </c>
      <c r="L44" s="119">
        <v>47</v>
      </c>
      <c r="M44" s="374">
        <f t="shared" si="3"/>
        <v>-0.17543859649122806</v>
      </c>
      <c r="N44" s="216"/>
      <c r="O44" s="119"/>
      <c r="P44" s="119"/>
      <c r="Q44" s="374"/>
      <c r="R44" s="205"/>
      <c r="S44" s="119"/>
      <c r="T44" s="120"/>
      <c r="U44" s="374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78" t="s">
        <v>30</v>
      </c>
      <c r="B45" s="206">
        <v>52.408000000000001</v>
      </c>
      <c r="C45" s="122">
        <v>42.408000000000001</v>
      </c>
      <c r="D45" s="122">
        <v>71.680999999999997</v>
      </c>
      <c r="E45" s="375">
        <f t="shared" si="1"/>
        <v>0.69027070364082244</v>
      </c>
      <c r="F45" s="207">
        <v>1482</v>
      </c>
      <c r="G45" s="123">
        <v>1482</v>
      </c>
      <c r="H45" s="125">
        <v>2084</v>
      </c>
      <c r="I45" s="375">
        <f t="shared" si="2"/>
        <v>0.40620782726045879</v>
      </c>
      <c r="J45" s="207">
        <v>58</v>
      </c>
      <c r="K45" s="123">
        <v>58</v>
      </c>
      <c r="L45" s="123">
        <v>55</v>
      </c>
      <c r="M45" s="375">
        <f t="shared" si="3"/>
        <v>-5.1724137931034475E-2</v>
      </c>
      <c r="N45" s="217">
        <v>18.946000000000002</v>
      </c>
      <c r="O45" s="125">
        <v>18.946000000000002</v>
      </c>
      <c r="P45" s="125">
        <v>0.91400000000000003</v>
      </c>
      <c r="Q45" s="375">
        <f t="shared" ref="Q45" si="9">P45/O45-1</f>
        <v>-0.95175762693972343</v>
      </c>
      <c r="R45" s="208"/>
      <c r="S45" s="125"/>
      <c r="T45" s="124"/>
      <c r="U45" s="375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19" t="s">
        <v>31</v>
      </c>
      <c r="B46" s="203">
        <v>11.864000000000001</v>
      </c>
      <c r="C46" s="117">
        <v>21.864000000000001</v>
      </c>
      <c r="D46" s="117">
        <v>17.454000000000001</v>
      </c>
      <c r="E46" s="374">
        <f t="shared" si="1"/>
        <v>-0.20170142700329308</v>
      </c>
      <c r="F46" s="204">
        <v>1192</v>
      </c>
      <c r="G46" s="119">
        <v>1192</v>
      </c>
      <c r="H46" s="121">
        <v>1126</v>
      </c>
      <c r="I46" s="374">
        <f t="shared" si="2"/>
        <v>-5.5369127516778471E-2</v>
      </c>
      <c r="J46" s="204">
        <v>24</v>
      </c>
      <c r="K46" s="119">
        <v>24</v>
      </c>
      <c r="L46" s="119">
        <v>31</v>
      </c>
      <c r="M46" s="374">
        <f t="shared" si="3"/>
        <v>0.29166666666666674</v>
      </c>
      <c r="N46" s="216"/>
      <c r="O46" s="119"/>
      <c r="P46" s="119"/>
      <c r="Q46" s="374"/>
      <c r="R46" s="205"/>
      <c r="S46" s="119"/>
      <c r="T46" s="120"/>
      <c r="U46" s="374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78" t="s">
        <v>32</v>
      </c>
      <c r="B47" s="206">
        <v>9.8620000000000001</v>
      </c>
      <c r="C47" s="122">
        <v>9.8620000000000001</v>
      </c>
      <c r="D47" s="122"/>
      <c r="E47" s="375">
        <f t="shared" si="1"/>
        <v>-1</v>
      </c>
      <c r="F47" s="207">
        <v>231</v>
      </c>
      <c r="G47" s="123">
        <v>231</v>
      </c>
      <c r="H47" s="594">
        <v>0</v>
      </c>
      <c r="I47" s="375">
        <f t="shared" si="2"/>
        <v>-1</v>
      </c>
      <c r="J47" s="207">
        <v>1</v>
      </c>
      <c r="K47" s="123">
        <v>5</v>
      </c>
      <c r="L47" s="123">
        <v>0</v>
      </c>
      <c r="M47" s="375">
        <f t="shared" si="3"/>
        <v>-1</v>
      </c>
      <c r="N47" s="215"/>
      <c r="O47" s="125"/>
      <c r="P47" s="125"/>
      <c r="Q47" s="375"/>
      <c r="R47" s="208"/>
      <c r="S47" s="125"/>
      <c r="T47" s="124"/>
      <c r="U47" s="375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19" t="s">
        <v>33</v>
      </c>
      <c r="B48" s="203">
        <v>10.188000000000001</v>
      </c>
      <c r="C48" s="117">
        <v>10.188000000000001</v>
      </c>
      <c r="D48" s="117">
        <v>13.263</v>
      </c>
      <c r="E48" s="374">
        <f t="shared" si="1"/>
        <v>0.3018256772673733</v>
      </c>
      <c r="F48" s="204">
        <v>287</v>
      </c>
      <c r="G48" s="119">
        <v>287</v>
      </c>
      <c r="H48" s="121">
        <v>384</v>
      </c>
      <c r="I48" s="374">
        <f t="shared" si="2"/>
        <v>0.33797909407665516</v>
      </c>
      <c r="J48" s="204">
        <v>23</v>
      </c>
      <c r="K48" s="119">
        <v>23</v>
      </c>
      <c r="L48" s="119">
        <v>29</v>
      </c>
      <c r="M48" s="374">
        <f t="shared" si="3"/>
        <v>0.26086956521739135</v>
      </c>
      <c r="N48" s="216"/>
      <c r="O48" s="119"/>
      <c r="P48" s="119"/>
      <c r="Q48" s="374"/>
      <c r="R48" s="205"/>
      <c r="S48" s="119"/>
      <c r="T48" s="120"/>
      <c r="U48" s="374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78" t="s">
        <v>1</v>
      </c>
      <c r="B49" s="206">
        <v>26.664999999999999</v>
      </c>
      <c r="C49" s="122">
        <v>26.664999999999999</v>
      </c>
      <c r="D49" s="122">
        <v>27.379000000000001</v>
      </c>
      <c r="E49" s="375">
        <f t="shared" si="1"/>
        <v>2.6776673542096452E-2</v>
      </c>
      <c r="F49" s="207">
        <v>1893</v>
      </c>
      <c r="G49" s="123">
        <v>1893</v>
      </c>
      <c r="H49" s="125">
        <v>1589</v>
      </c>
      <c r="I49" s="375">
        <f t="shared" si="2"/>
        <v>-0.16059165346011617</v>
      </c>
      <c r="J49" s="207">
        <v>95</v>
      </c>
      <c r="K49" s="123">
        <v>95</v>
      </c>
      <c r="L49" s="123">
        <v>53</v>
      </c>
      <c r="M49" s="375">
        <f t="shared" si="3"/>
        <v>-0.44210526315789478</v>
      </c>
      <c r="N49" s="215"/>
      <c r="O49" s="125"/>
      <c r="P49" s="125"/>
      <c r="Q49" s="375"/>
      <c r="R49" s="208"/>
      <c r="S49" s="125"/>
      <c r="T49" s="124"/>
      <c r="U49" s="375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19" t="s">
        <v>34</v>
      </c>
      <c r="B50" s="203">
        <v>25.946000000000002</v>
      </c>
      <c r="C50" s="117">
        <v>25.946000000000002</v>
      </c>
      <c r="D50" s="117">
        <v>38.933999999999997</v>
      </c>
      <c r="E50" s="374">
        <f t="shared" si="1"/>
        <v>0.50057812379557531</v>
      </c>
      <c r="F50" s="204">
        <v>5240.79</v>
      </c>
      <c r="G50" s="121">
        <v>2240.79</v>
      </c>
      <c r="H50" s="599">
        <v>1631</v>
      </c>
      <c r="I50" s="374">
        <f t="shared" si="2"/>
        <v>-0.27213170355097982</v>
      </c>
      <c r="J50" s="204">
        <v>101</v>
      </c>
      <c r="K50" s="121">
        <v>60</v>
      </c>
      <c r="L50" s="119">
        <v>18</v>
      </c>
      <c r="M50" s="374">
        <f t="shared" si="3"/>
        <v>-0.7</v>
      </c>
      <c r="N50" s="216"/>
      <c r="O50" s="119"/>
      <c r="P50" s="119"/>
      <c r="Q50" s="374"/>
      <c r="R50" s="205"/>
      <c r="S50" s="119"/>
      <c r="T50" s="120"/>
      <c r="U50" s="374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78" t="s">
        <v>35</v>
      </c>
      <c r="B51" s="206"/>
      <c r="C51" s="112">
        <v>35.756</v>
      </c>
      <c r="D51" s="112">
        <v>37.302999999999997</v>
      </c>
      <c r="E51" s="375">
        <f t="shared" si="1"/>
        <v>4.3265465935786951E-2</v>
      </c>
      <c r="F51" s="207"/>
      <c r="G51" s="123">
        <v>703.57299999999998</v>
      </c>
      <c r="H51" s="125">
        <v>3655</v>
      </c>
      <c r="I51" s="375">
        <f t="shared" si="2"/>
        <v>4.1949122550183136</v>
      </c>
      <c r="J51" s="207">
        <v>36</v>
      </c>
      <c r="K51" s="123">
        <v>36</v>
      </c>
      <c r="L51" s="113">
        <v>60</v>
      </c>
      <c r="M51" s="375">
        <f t="shared" si="3"/>
        <v>0.66666666666666674</v>
      </c>
      <c r="N51" s="217"/>
      <c r="O51" s="125">
        <v>40</v>
      </c>
      <c r="P51" s="125"/>
      <c r="Q51" s="375">
        <f t="shared" ref="Q51" si="10">P51/O51-1</f>
        <v>-1</v>
      </c>
      <c r="R51" s="208"/>
      <c r="S51" s="125"/>
      <c r="T51" s="124"/>
      <c r="U51" s="375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19" t="s">
        <v>191</v>
      </c>
      <c r="B52" s="203">
        <v>36.465000000000003</v>
      </c>
      <c r="C52" s="130">
        <v>36.465000000000003</v>
      </c>
      <c r="D52" s="130">
        <v>46.371000000000002</v>
      </c>
      <c r="E52" s="374">
        <f t="shared" si="1"/>
        <v>0.27165775401069503</v>
      </c>
      <c r="F52" s="204">
        <v>1817.99</v>
      </c>
      <c r="G52" s="119">
        <v>1817.99</v>
      </c>
      <c r="H52" s="121">
        <v>2522</v>
      </c>
      <c r="I52" s="374">
        <f t="shared" si="2"/>
        <v>0.38724635449039879</v>
      </c>
      <c r="J52" s="204">
        <v>120</v>
      </c>
      <c r="K52" s="119">
        <v>120</v>
      </c>
      <c r="L52" s="131">
        <v>89</v>
      </c>
      <c r="M52" s="374">
        <f t="shared" si="3"/>
        <v>-0.2583333333333333</v>
      </c>
      <c r="N52" s="204"/>
      <c r="O52" s="119"/>
      <c r="P52" s="119"/>
      <c r="Q52" s="374"/>
      <c r="R52" s="205"/>
      <c r="S52" s="119"/>
      <c r="T52" s="120"/>
      <c r="U52" s="374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78" t="s">
        <v>36</v>
      </c>
      <c r="B53" s="206">
        <v>16.451000000000001</v>
      </c>
      <c r="C53" s="122">
        <v>26.451000000000001</v>
      </c>
      <c r="D53" s="122">
        <v>25.981000000000002</v>
      </c>
      <c r="E53" s="375">
        <f t="shared" si="1"/>
        <v>-1.776870439680911E-2</v>
      </c>
      <c r="F53" s="207">
        <v>1024</v>
      </c>
      <c r="G53" s="123">
        <v>1024</v>
      </c>
      <c r="H53" s="125">
        <v>1325</v>
      </c>
      <c r="I53" s="375">
        <f t="shared" si="2"/>
        <v>0.2939453125</v>
      </c>
      <c r="J53" s="207">
        <v>49</v>
      </c>
      <c r="K53" s="123">
        <v>49</v>
      </c>
      <c r="L53" s="123">
        <v>47</v>
      </c>
      <c r="M53" s="375">
        <f t="shared" si="3"/>
        <v>-4.081632653061229E-2</v>
      </c>
      <c r="N53" s="208"/>
      <c r="O53" s="125"/>
      <c r="P53" s="125"/>
      <c r="Q53" s="375"/>
      <c r="R53" s="208"/>
      <c r="S53" s="125"/>
      <c r="T53" s="124"/>
      <c r="U53" s="375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19" t="s">
        <v>37</v>
      </c>
      <c r="B54" s="203">
        <v>23.263999999999999</v>
      </c>
      <c r="C54" s="117">
        <v>23.263999999999999</v>
      </c>
      <c r="D54" s="117">
        <v>33.231000000000002</v>
      </c>
      <c r="E54" s="374">
        <f t="shared" si="1"/>
        <v>0.42843019257221471</v>
      </c>
      <c r="F54" s="204">
        <v>1591</v>
      </c>
      <c r="G54" s="119">
        <v>1591</v>
      </c>
      <c r="H54" s="121">
        <v>1768</v>
      </c>
      <c r="I54" s="374">
        <f t="shared" si="2"/>
        <v>0.11125078566939028</v>
      </c>
      <c r="J54" s="204">
        <v>13</v>
      </c>
      <c r="K54" s="119">
        <v>13</v>
      </c>
      <c r="L54" s="119">
        <v>24</v>
      </c>
      <c r="M54" s="374">
        <f t="shared" si="3"/>
        <v>0.84615384615384626</v>
      </c>
      <c r="N54" s="205"/>
      <c r="O54" s="119"/>
      <c r="P54" s="119"/>
      <c r="Q54" s="374"/>
      <c r="R54" s="205"/>
      <c r="S54" s="119"/>
      <c r="T54" s="120"/>
      <c r="U54" s="374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78" t="s">
        <v>38</v>
      </c>
      <c r="B55" s="206">
        <v>30.093</v>
      </c>
      <c r="C55" s="122">
        <v>30.093</v>
      </c>
      <c r="D55" s="122">
        <v>49.491999999999997</v>
      </c>
      <c r="E55" s="375">
        <f t="shared" si="1"/>
        <v>0.64463496494201311</v>
      </c>
      <c r="F55" s="207">
        <v>2725</v>
      </c>
      <c r="G55" s="123">
        <v>2725</v>
      </c>
      <c r="H55" s="125">
        <v>2703</v>
      </c>
      <c r="I55" s="375">
        <f t="shared" si="2"/>
        <v>-8.0733944954128889E-3</v>
      </c>
      <c r="J55" s="207">
        <v>106</v>
      </c>
      <c r="K55" s="123">
        <v>106</v>
      </c>
      <c r="L55" s="123">
        <v>108</v>
      </c>
      <c r="M55" s="375">
        <f t="shared" si="3"/>
        <v>1.8867924528301883E-2</v>
      </c>
      <c r="N55" s="207"/>
      <c r="O55" s="125"/>
      <c r="P55" s="125"/>
      <c r="Q55" s="375"/>
      <c r="R55" s="208"/>
      <c r="S55" s="125"/>
      <c r="T55" s="124"/>
      <c r="U55" s="375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19" t="s">
        <v>39</v>
      </c>
      <c r="B56" s="203">
        <v>50.154000000000003</v>
      </c>
      <c r="C56" s="117">
        <v>50.154000000000003</v>
      </c>
      <c r="D56" s="117">
        <v>73.522000000000006</v>
      </c>
      <c r="E56" s="374">
        <f t="shared" si="1"/>
        <v>0.46592495115045662</v>
      </c>
      <c r="F56" s="204">
        <v>3262</v>
      </c>
      <c r="G56" s="119">
        <v>3262</v>
      </c>
      <c r="H56" s="121">
        <v>3510</v>
      </c>
      <c r="I56" s="374">
        <f t="shared" si="2"/>
        <v>7.6026977314531008E-2</v>
      </c>
      <c r="J56" s="204">
        <v>161</v>
      </c>
      <c r="K56" s="119">
        <v>161</v>
      </c>
      <c r="L56" s="119">
        <v>176</v>
      </c>
      <c r="M56" s="374">
        <f t="shared" si="3"/>
        <v>9.3167701863354102E-2</v>
      </c>
      <c r="N56" s="204">
        <v>24</v>
      </c>
      <c r="O56" s="119">
        <v>24</v>
      </c>
      <c r="P56" s="119"/>
      <c r="Q56" s="374">
        <f t="shared" ref="Q56" si="11">P56/O56-1</f>
        <v>-1</v>
      </c>
      <c r="R56" s="205"/>
      <c r="S56" s="119"/>
      <c r="T56" s="120"/>
      <c r="U56" s="374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78" t="s">
        <v>40</v>
      </c>
      <c r="B57" s="206">
        <v>21.041</v>
      </c>
      <c r="C57" s="122">
        <v>21.041</v>
      </c>
      <c r="D57" s="122">
        <v>26.027999999999999</v>
      </c>
      <c r="E57" s="375">
        <f t="shared" si="1"/>
        <v>0.23701344993108675</v>
      </c>
      <c r="F57" s="207">
        <v>2899</v>
      </c>
      <c r="G57" s="123">
        <v>2899</v>
      </c>
      <c r="H57" s="125">
        <v>3857</v>
      </c>
      <c r="I57" s="375">
        <f t="shared" si="2"/>
        <v>0.33045877888927211</v>
      </c>
      <c r="J57" s="207">
        <v>74</v>
      </c>
      <c r="K57" s="123">
        <v>74</v>
      </c>
      <c r="L57" s="123">
        <v>72</v>
      </c>
      <c r="M57" s="375">
        <f t="shared" si="3"/>
        <v>-2.7027027027026973E-2</v>
      </c>
      <c r="N57" s="208"/>
      <c r="O57" s="125"/>
      <c r="P57" s="125"/>
      <c r="Q57" s="375"/>
      <c r="R57" s="208"/>
      <c r="S57" s="125"/>
      <c r="T57" s="124"/>
      <c r="U57" s="375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19" t="s">
        <v>41</v>
      </c>
      <c r="B58" s="203">
        <v>22.68</v>
      </c>
      <c r="C58" s="117">
        <v>22.68</v>
      </c>
      <c r="D58" s="117">
        <v>38.149000000000001</v>
      </c>
      <c r="E58" s="374">
        <f t="shared" si="1"/>
        <v>0.68205467372134043</v>
      </c>
      <c r="F58" s="204">
        <v>1731</v>
      </c>
      <c r="G58" s="119">
        <v>1731</v>
      </c>
      <c r="H58" s="121">
        <v>1848</v>
      </c>
      <c r="I58" s="374">
        <f t="shared" si="2"/>
        <v>6.7590987868284325E-2</v>
      </c>
      <c r="J58" s="204">
        <v>124</v>
      </c>
      <c r="K58" s="119">
        <v>124</v>
      </c>
      <c r="L58" s="119">
        <v>173</v>
      </c>
      <c r="M58" s="374">
        <f t="shared" si="3"/>
        <v>0.39516129032258074</v>
      </c>
      <c r="N58" s="205"/>
      <c r="O58" s="119"/>
      <c r="P58" s="119"/>
      <c r="Q58" s="374"/>
      <c r="R58" s="205"/>
      <c r="S58" s="119"/>
      <c r="T58" s="120"/>
      <c r="U58" s="374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78" t="s">
        <v>42</v>
      </c>
      <c r="B59" s="206">
        <v>17.158999999999999</v>
      </c>
      <c r="C59" s="122">
        <v>17.158999999999999</v>
      </c>
      <c r="D59" s="122">
        <v>24.14</v>
      </c>
      <c r="E59" s="375">
        <f t="shared" si="1"/>
        <v>0.40684189055306264</v>
      </c>
      <c r="F59" s="207">
        <v>581</v>
      </c>
      <c r="G59" s="123">
        <v>581</v>
      </c>
      <c r="H59" s="125">
        <v>710</v>
      </c>
      <c r="I59" s="375">
        <f t="shared" si="2"/>
        <v>0.22203098106712571</v>
      </c>
      <c r="J59" s="207">
        <v>51</v>
      </c>
      <c r="K59" s="123">
        <v>51</v>
      </c>
      <c r="L59" s="123">
        <v>69</v>
      </c>
      <c r="M59" s="375">
        <f t="shared" si="3"/>
        <v>0.35294117647058831</v>
      </c>
      <c r="N59" s="207">
        <v>10</v>
      </c>
      <c r="O59" s="125">
        <v>10</v>
      </c>
      <c r="P59" s="125">
        <v>6</v>
      </c>
      <c r="Q59" s="375">
        <f t="shared" ref="Q59" si="12">P59/O59-1</f>
        <v>-0.4</v>
      </c>
      <c r="R59" s="208"/>
      <c r="S59" s="125"/>
      <c r="T59" s="124"/>
      <c r="U59" s="375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19" t="s">
        <v>43</v>
      </c>
      <c r="B60" s="203">
        <v>17.670000000000002</v>
      </c>
      <c r="C60" s="117">
        <v>17.670000000000002</v>
      </c>
      <c r="D60" s="117">
        <v>26.925000000000001</v>
      </c>
      <c r="E60" s="374">
        <f t="shared" si="1"/>
        <v>0.52376910016977929</v>
      </c>
      <c r="F60" s="204">
        <v>1139</v>
      </c>
      <c r="G60" s="119">
        <v>1139</v>
      </c>
      <c r="H60" s="121">
        <v>1551</v>
      </c>
      <c r="I60" s="374">
        <f t="shared" si="2"/>
        <v>0.3617208077260754</v>
      </c>
      <c r="J60" s="204">
        <v>39</v>
      </c>
      <c r="K60" s="119">
        <v>39</v>
      </c>
      <c r="L60" s="119">
        <v>83</v>
      </c>
      <c r="M60" s="374">
        <f t="shared" si="3"/>
        <v>1.1282051282051282</v>
      </c>
      <c r="N60" s="204"/>
      <c r="O60" s="119"/>
      <c r="P60" s="119"/>
      <c r="Q60" s="374"/>
      <c r="R60" s="205"/>
      <c r="S60" s="119"/>
      <c r="T60" s="120"/>
      <c r="U60" s="374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78" t="s">
        <v>44</v>
      </c>
      <c r="B61" s="206">
        <v>30.356000000000002</v>
      </c>
      <c r="C61" s="112">
        <v>30.356000000000002</v>
      </c>
      <c r="D61" s="112">
        <v>31.091999999999999</v>
      </c>
      <c r="E61" s="375">
        <f t="shared" si="1"/>
        <v>2.4245618658584656E-2</v>
      </c>
      <c r="F61" s="207">
        <v>1053</v>
      </c>
      <c r="G61" s="123">
        <v>1053</v>
      </c>
      <c r="H61" s="125">
        <v>809</v>
      </c>
      <c r="I61" s="375">
        <f t="shared" si="2"/>
        <v>-0.23171889838556503</v>
      </c>
      <c r="J61" s="207">
        <v>167</v>
      </c>
      <c r="K61" s="123">
        <v>167</v>
      </c>
      <c r="L61" s="113">
        <v>26</v>
      </c>
      <c r="M61" s="375">
        <f t="shared" si="3"/>
        <v>-0.84431137724550898</v>
      </c>
      <c r="N61" s="208"/>
      <c r="O61" s="125"/>
      <c r="P61" s="125"/>
      <c r="Q61" s="375"/>
      <c r="R61" s="208"/>
      <c r="S61" s="125"/>
      <c r="T61" s="124"/>
      <c r="U61" s="375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18" customFormat="1" ht="19.5" customHeight="1" x14ac:dyDescent="0.2">
      <c r="A62" s="19" t="s">
        <v>45</v>
      </c>
      <c r="B62" s="203">
        <v>23.393999999999998</v>
      </c>
      <c r="C62" s="117">
        <v>23.393999999999998</v>
      </c>
      <c r="D62" s="117">
        <v>40.963999999999999</v>
      </c>
      <c r="E62" s="374">
        <f t="shared" si="1"/>
        <v>0.75104727707959307</v>
      </c>
      <c r="F62" s="204">
        <v>2319.1</v>
      </c>
      <c r="G62" s="119">
        <v>3319.1</v>
      </c>
      <c r="H62" s="121">
        <v>1101</v>
      </c>
      <c r="I62" s="374">
        <f t="shared" si="2"/>
        <v>-0.66828357084751888</v>
      </c>
      <c r="J62" s="204">
        <v>108</v>
      </c>
      <c r="K62" s="119">
        <v>108</v>
      </c>
      <c r="L62" s="119">
        <v>91</v>
      </c>
      <c r="M62" s="374">
        <f t="shared" si="3"/>
        <v>-0.15740740740740744</v>
      </c>
      <c r="N62" s="204">
        <v>55</v>
      </c>
      <c r="O62" s="119">
        <v>8</v>
      </c>
      <c r="P62" s="119"/>
      <c r="Q62" s="374">
        <f t="shared" ref="Q62:Q64" si="13">P62/O62-1</f>
        <v>-1</v>
      </c>
      <c r="R62" s="205"/>
      <c r="S62" s="119"/>
      <c r="T62" s="120"/>
      <c r="U62" s="374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</row>
    <row r="63" spans="1:68" s="2" customFormat="1" ht="19.5" customHeight="1" x14ac:dyDescent="0.2">
      <c r="A63" s="78" t="s">
        <v>46</v>
      </c>
      <c r="B63" s="206">
        <v>40.322000000000003</v>
      </c>
      <c r="C63" s="122">
        <v>40.322000000000003</v>
      </c>
      <c r="D63" s="122">
        <v>45.585000000000001</v>
      </c>
      <c r="E63" s="380">
        <f t="shared" si="1"/>
        <v>0.13052427954962553</v>
      </c>
      <c r="F63" s="207">
        <v>1282</v>
      </c>
      <c r="G63" s="123">
        <v>1282</v>
      </c>
      <c r="H63" s="125">
        <v>1990</v>
      </c>
      <c r="I63" s="380">
        <f t="shared" si="2"/>
        <v>0.55226209048361929</v>
      </c>
      <c r="J63" s="207">
        <v>32</v>
      </c>
      <c r="K63" s="123">
        <v>32</v>
      </c>
      <c r="L63" s="123">
        <v>54</v>
      </c>
      <c r="M63" s="380">
        <f t="shared" si="3"/>
        <v>0.6875</v>
      </c>
      <c r="N63" s="207"/>
      <c r="O63" s="125">
        <v>8.8000000000000007</v>
      </c>
      <c r="P63" s="125"/>
      <c r="Q63" s="380">
        <f t="shared" si="13"/>
        <v>-1</v>
      </c>
      <c r="R63" s="208"/>
      <c r="S63" s="125"/>
      <c r="T63" s="135"/>
      <c r="U63" s="380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18"/>
      <c r="BJ63" s="18"/>
      <c r="BK63" s="18"/>
      <c r="BL63" s="18"/>
      <c r="BM63" s="18"/>
      <c r="BN63" s="18"/>
      <c r="BO63" s="18"/>
      <c r="BP63" s="18"/>
    </row>
    <row r="64" spans="1:68" s="18" customFormat="1" ht="19.5" customHeight="1" x14ac:dyDescent="0.2">
      <c r="A64" s="19" t="s">
        <v>47</v>
      </c>
      <c r="B64" s="203">
        <v>39.377000000000002</v>
      </c>
      <c r="C64" s="117">
        <v>39.377000000000002</v>
      </c>
      <c r="D64" s="117">
        <v>51.609000000000002</v>
      </c>
      <c r="E64" s="374">
        <f t="shared" si="1"/>
        <v>0.31063818980623203</v>
      </c>
      <c r="F64" s="204">
        <v>4697</v>
      </c>
      <c r="G64" s="119">
        <v>4697</v>
      </c>
      <c r="H64" s="121">
        <v>5731</v>
      </c>
      <c r="I64" s="374">
        <f t="shared" si="2"/>
        <v>0.22014051522248246</v>
      </c>
      <c r="J64" s="204">
        <v>138</v>
      </c>
      <c r="K64" s="119">
        <v>138</v>
      </c>
      <c r="L64" s="119">
        <v>144</v>
      </c>
      <c r="M64" s="374">
        <f t="shared" si="3"/>
        <v>4.3478260869565188E-2</v>
      </c>
      <c r="N64" s="204">
        <v>13</v>
      </c>
      <c r="O64" s="119">
        <v>20</v>
      </c>
      <c r="P64" s="119">
        <v>10</v>
      </c>
      <c r="Q64" s="374">
        <f t="shared" si="13"/>
        <v>-0.5</v>
      </c>
      <c r="R64" s="205"/>
      <c r="S64" s="119"/>
      <c r="T64" s="120"/>
      <c r="U64" s="374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</row>
    <row r="65" spans="1:68" s="2" customFormat="1" ht="19.5" customHeight="1" x14ac:dyDescent="0.2">
      <c r="A65" s="78" t="s">
        <v>48</v>
      </c>
      <c r="B65" s="206">
        <v>29.550999999999998</v>
      </c>
      <c r="C65" s="122">
        <v>29.550999999999998</v>
      </c>
      <c r="D65" s="122">
        <v>35.796999999999997</v>
      </c>
      <c r="E65" s="380">
        <f t="shared" si="1"/>
        <v>0.21136340563771094</v>
      </c>
      <c r="F65" s="207">
        <v>3234</v>
      </c>
      <c r="G65" s="123">
        <v>4604</v>
      </c>
      <c r="H65" s="125">
        <v>4676</v>
      </c>
      <c r="I65" s="380">
        <f t="shared" si="2"/>
        <v>1.5638575152041811E-2</v>
      </c>
      <c r="J65" s="207">
        <v>139</v>
      </c>
      <c r="K65" s="123">
        <v>139</v>
      </c>
      <c r="L65" s="123">
        <v>95</v>
      </c>
      <c r="M65" s="380">
        <f t="shared" si="3"/>
        <v>-0.31654676258992809</v>
      </c>
      <c r="N65" s="207"/>
      <c r="O65" s="125"/>
      <c r="P65" s="125"/>
      <c r="Q65" s="380"/>
      <c r="R65" s="208"/>
      <c r="S65" s="125"/>
      <c r="T65" s="135"/>
      <c r="U65" s="380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18"/>
      <c r="BJ65" s="18"/>
      <c r="BK65" s="18"/>
      <c r="BL65" s="18"/>
      <c r="BM65" s="18"/>
      <c r="BN65" s="18"/>
      <c r="BO65" s="18"/>
      <c r="BP65" s="18"/>
    </row>
    <row r="66" spans="1:68" s="18" customFormat="1" ht="19.5" customHeight="1" x14ac:dyDescent="0.2">
      <c r="A66" s="17" t="s">
        <v>49</v>
      </c>
      <c r="B66" s="203">
        <v>32.671999999999997</v>
      </c>
      <c r="C66" s="117">
        <v>32.671999999999997</v>
      </c>
      <c r="D66" s="117">
        <v>62.893999999999998</v>
      </c>
      <c r="E66" s="374">
        <f t="shared" si="1"/>
        <v>0.92501224289911854</v>
      </c>
      <c r="F66" s="204">
        <v>3649</v>
      </c>
      <c r="G66" s="119">
        <v>3649</v>
      </c>
      <c r="H66" s="121">
        <v>5076</v>
      </c>
      <c r="I66" s="374">
        <f t="shared" si="2"/>
        <v>0.3910660454919157</v>
      </c>
      <c r="J66" s="204">
        <v>86</v>
      </c>
      <c r="K66" s="119">
        <v>86</v>
      </c>
      <c r="L66" s="119">
        <v>97</v>
      </c>
      <c r="M66" s="374">
        <f t="shared" si="3"/>
        <v>0.12790697674418605</v>
      </c>
      <c r="N66" s="204"/>
      <c r="O66" s="119">
        <v>12.8</v>
      </c>
      <c r="P66" s="119"/>
      <c r="Q66" s="374">
        <f t="shared" ref="Q66:Q69" si="14">P66/O66-1</f>
        <v>-1</v>
      </c>
      <c r="R66" s="205"/>
      <c r="S66" s="119"/>
      <c r="T66" s="120"/>
      <c r="U66" s="374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spans="1:68" s="2" customFormat="1" ht="19.5" customHeight="1" x14ac:dyDescent="0.2">
      <c r="A67" s="78" t="s">
        <v>50</v>
      </c>
      <c r="B67" s="206">
        <v>18.399000000000001</v>
      </c>
      <c r="C67" s="122">
        <v>18.399000000000001</v>
      </c>
      <c r="D67" s="122">
        <v>27.87</v>
      </c>
      <c r="E67" s="380">
        <f t="shared" si="1"/>
        <v>0.51475623675199733</v>
      </c>
      <c r="F67" s="207">
        <v>2232</v>
      </c>
      <c r="G67" s="123">
        <v>2232</v>
      </c>
      <c r="H67" s="125">
        <v>2751</v>
      </c>
      <c r="I67" s="380">
        <f t="shared" si="2"/>
        <v>0.23252688172043001</v>
      </c>
      <c r="J67" s="207">
        <v>81</v>
      </c>
      <c r="K67" s="123">
        <v>81</v>
      </c>
      <c r="L67" s="123">
        <v>87</v>
      </c>
      <c r="M67" s="380">
        <f t="shared" si="3"/>
        <v>7.4074074074074181E-2</v>
      </c>
      <c r="N67" s="207">
        <v>14.031000000000001</v>
      </c>
      <c r="O67" s="125">
        <v>16.239999999999998</v>
      </c>
      <c r="P67" s="125">
        <v>6.9859999999999998</v>
      </c>
      <c r="Q67" s="380">
        <f t="shared" si="14"/>
        <v>-0.56982758620689655</v>
      </c>
      <c r="R67" s="208"/>
      <c r="S67" s="125"/>
      <c r="T67" s="135"/>
      <c r="U67" s="380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18"/>
      <c r="BJ67" s="18"/>
      <c r="BK67" s="18"/>
      <c r="BL67" s="18"/>
      <c r="BM67" s="18"/>
      <c r="BN67" s="18"/>
      <c r="BO67" s="18"/>
      <c r="BP67" s="18"/>
    </row>
    <row r="68" spans="1:68" s="18" customFormat="1" ht="19.5" customHeight="1" x14ac:dyDescent="0.2">
      <c r="A68" s="81" t="s">
        <v>51</v>
      </c>
      <c r="B68" s="203">
        <v>24.091000000000001</v>
      </c>
      <c r="C68" s="117">
        <v>24.091000000000001</v>
      </c>
      <c r="D68" s="117">
        <v>13.537000000000001</v>
      </c>
      <c r="E68" s="376">
        <f t="shared" si="1"/>
        <v>-0.43808891287202689</v>
      </c>
      <c r="F68" s="204">
        <v>1786</v>
      </c>
      <c r="G68" s="119">
        <v>1786</v>
      </c>
      <c r="H68" s="121">
        <v>2311</v>
      </c>
      <c r="I68" s="376">
        <f t="shared" si="2"/>
        <v>0.29395296752519595</v>
      </c>
      <c r="J68" s="204">
        <v>49</v>
      </c>
      <c r="K68" s="119">
        <v>49</v>
      </c>
      <c r="L68" s="119">
        <v>54</v>
      </c>
      <c r="M68" s="376">
        <f t="shared" si="3"/>
        <v>0.1020408163265305</v>
      </c>
      <c r="N68" s="204"/>
      <c r="O68" s="119">
        <v>27.35</v>
      </c>
      <c r="P68" s="119"/>
      <c r="Q68" s="376">
        <f t="shared" si="14"/>
        <v>-1</v>
      </c>
      <c r="R68" s="205"/>
      <c r="S68" s="119"/>
      <c r="T68" s="126"/>
      <c r="U68" s="376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spans="1:68" s="2" customFormat="1" ht="19.5" customHeight="1" x14ac:dyDescent="0.2">
      <c r="A69" s="82" t="s">
        <v>59</v>
      </c>
      <c r="B69" s="206">
        <v>19.989999999999998</v>
      </c>
      <c r="C69" s="122">
        <v>19.989999999999998</v>
      </c>
      <c r="D69" s="122">
        <v>26.939</v>
      </c>
      <c r="E69" s="381">
        <f t="shared" si="1"/>
        <v>0.34762381190595315</v>
      </c>
      <c r="F69" s="207">
        <v>2293</v>
      </c>
      <c r="G69" s="125">
        <v>2293</v>
      </c>
      <c r="H69" s="125">
        <v>867</v>
      </c>
      <c r="I69" s="381">
        <f t="shared" si="2"/>
        <v>-0.62189271696467507</v>
      </c>
      <c r="J69" s="207">
        <v>84</v>
      </c>
      <c r="K69" s="125">
        <v>84</v>
      </c>
      <c r="L69" s="123">
        <v>40</v>
      </c>
      <c r="M69" s="381">
        <f t="shared" si="3"/>
        <v>-0.52380952380952384</v>
      </c>
      <c r="N69" s="207"/>
      <c r="O69" s="125">
        <v>13</v>
      </c>
      <c r="P69" s="125">
        <v>19.544</v>
      </c>
      <c r="Q69" s="381">
        <f t="shared" si="14"/>
        <v>0.50338461538461532</v>
      </c>
      <c r="R69" s="208"/>
      <c r="S69" s="125"/>
      <c r="T69" s="125"/>
      <c r="U69" s="38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18"/>
      <c r="BJ69" s="18"/>
      <c r="BK69" s="18"/>
      <c r="BL69" s="18"/>
      <c r="BM69" s="18"/>
      <c r="BN69" s="18"/>
      <c r="BO69" s="18"/>
      <c r="BP69" s="18"/>
    </row>
    <row r="70" spans="1:68" s="18" customFormat="1" ht="19.5" customHeight="1" thickBot="1" x14ac:dyDescent="0.25">
      <c r="A70" s="83" t="s">
        <v>58</v>
      </c>
      <c r="B70" s="218">
        <v>5.5330000000000004</v>
      </c>
      <c r="C70" s="137">
        <v>5.5330000000000004</v>
      </c>
      <c r="D70" s="137">
        <v>4.9939999999999998</v>
      </c>
      <c r="E70" s="382">
        <f t="shared" ref="E70:E133" si="15">D70/C70-1</f>
        <v>-9.7415506958250631E-2</v>
      </c>
      <c r="F70" s="219">
        <v>354</v>
      </c>
      <c r="G70" s="138">
        <v>354</v>
      </c>
      <c r="H70" s="138">
        <v>283</v>
      </c>
      <c r="I70" s="382">
        <f t="shared" si="2"/>
        <v>-0.20056497175141241</v>
      </c>
      <c r="J70" s="219">
        <v>32</v>
      </c>
      <c r="K70" s="138">
        <v>32</v>
      </c>
      <c r="L70" s="138">
        <v>19</v>
      </c>
      <c r="M70" s="382">
        <f t="shared" si="3"/>
        <v>-0.40625</v>
      </c>
      <c r="N70" s="220"/>
      <c r="O70" s="128"/>
      <c r="P70" s="128"/>
      <c r="Q70" s="395"/>
      <c r="R70" s="219"/>
      <c r="S70" s="128"/>
      <c r="T70" s="138"/>
      <c r="U70" s="382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19.5" customHeight="1" x14ac:dyDescent="0.2">
      <c r="A71" s="101" t="s">
        <v>180</v>
      </c>
      <c r="B71" s="221"/>
      <c r="C71" s="140"/>
      <c r="D71" s="140"/>
      <c r="E71" s="383"/>
      <c r="F71" s="213">
        <v>1587</v>
      </c>
      <c r="G71" s="141">
        <v>885</v>
      </c>
      <c r="H71" s="141">
        <v>1052</v>
      </c>
      <c r="I71" s="383">
        <f t="shared" ref="I71:I134" si="16">H71/G71-1</f>
        <v>0.18870056497175147</v>
      </c>
      <c r="J71" s="222">
        <v>28</v>
      </c>
      <c r="K71" s="141">
        <v>32</v>
      </c>
      <c r="L71" s="141">
        <v>9</v>
      </c>
      <c r="M71" s="383">
        <f t="shared" ref="M71:M134" si="17">L71/K71-1</f>
        <v>-0.71875</v>
      </c>
      <c r="N71" s="214"/>
      <c r="O71" s="141"/>
      <c r="P71" s="142"/>
      <c r="Q71" s="396"/>
      <c r="R71" s="214">
        <v>1539</v>
      </c>
      <c r="S71" s="141">
        <v>1141.52</v>
      </c>
      <c r="T71" s="154"/>
      <c r="U71" s="383">
        <f t="shared" ref="U71" si="18">T71/S71-1</f>
        <v>-1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18" customFormat="1" ht="30" customHeight="1" x14ac:dyDescent="0.2">
      <c r="A72" s="78" t="s">
        <v>60</v>
      </c>
      <c r="B72" s="223">
        <v>7.5519999999999996</v>
      </c>
      <c r="C72" s="136">
        <v>7.5519999999999996</v>
      </c>
      <c r="D72" s="136">
        <v>7.9370000000000003</v>
      </c>
      <c r="E72" s="375">
        <f t="shared" si="15"/>
        <v>5.097987288135597E-2</v>
      </c>
      <c r="F72" s="207">
        <v>1151</v>
      </c>
      <c r="G72" s="125">
        <v>1143</v>
      </c>
      <c r="H72" s="125">
        <v>874</v>
      </c>
      <c r="I72" s="375">
        <f t="shared" si="16"/>
        <v>-0.23534558180227472</v>
      </c>
      <c r="J72" s="224">
        <v>39</v>
      </c>
      <c r="K72" s="125">
        <v>27.216000000000001</v>
      </c>
      <c r="L72" s="125">
        <v>36</v>
      </c>
      <c r="M72" s="375">
        <f t="shared" si="17"/>
        <v>0.32275132275132279</v>
      </c>
      <c r="N72" s="207"/>
      <c r="O72" s="125"/>
      <c r="P72" s="125"/>
      <c r="Q72" s="375"/>
      <c r="R72" s="207"/>
      <c r="S72" s="125"/>
      <c r="T72" s="125"/>
      <c r="U72" s="375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</row>
    <row r="73" spans="1:68" s="2" customFormat="1" ht="30" customHeight="1" x14ac:dyDescent="0.2">
      <c r="A73" s="19" t="s">
        <v>61</v>
      </c>
      <c r="B73" s="225"/>
      <c r="C73" s="134"/>
      <c r="D73" s="134"/>
      <c r="E73" s="374"/>
      <c r="F73" s="204">
        <v>7805</v>
      </c>
      <c r="G73" s="121">
        <v>24872</v>
      </c>
      <c r="H73" s="121">
        <v>15796</v>
      </c>
      <c r="I73" s="374">
        <f t="shared" si="16"/>
        <v>-0.36490833065294304</v>
      </c>
      <c r="J73" s="226">
        <v>58.240259999999999</v>
      </c>
      <c r="K73" s="121">
        <v>24.5</v>
      </c>
      <c r="L73" s="121">
        <v>62</v>
      </c>
      <c r="M73" s="374">
        <f t="shared" si="17"/>
        <v>1.5306122448979593</v>
      </c>
      <c r="N73" s="205"/>
      <c r="O73" s="121"/>
      <c r="P73" s="121"/>
      <c r="Q73" s="374"/>
      <c r="R73" s="205"/>
      <c r="S73" s="121"/>
      <c r="T73" s="121"/>
      <c r="U73" s="374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18"/>
      <c r="BJ73" s="18"/>
      <c r="BK73" s="18"/>
      <c r="BL73" s="18"/>
      <c r="BM73" s="18"/>
      <c r="BN73" s="18"/>
      <c r="BO73" s="18"/>
      <c r="BP73" s="18"/>
    </row>
    <row r="74" spans="1:68" s="18" customFormat="1" ht="30" customHeight="1" x14ac:dyDescent="0.2">
      <c r="A74" s="78" t="s">
        <v>62</v>
      </c>
      <c r="B74" s="223">
        <v>4.8479999999999999</v>
      </c>
      <c r="C74" s="136">
        <v>4.8479999999999999</v>
      </c>
      <c r="D74" s="136">
        <v>9.3550000000000004</v>
      </c>
      <c r="E74" s="375">
        <f t="shared" si="15"/>
        <v>0.92966171617161741</v>
      </c>
      <c r="F74" s="207">
        <v>2584</v>
      </c>
      <c r="G74" s="125">
        <v>1977</v>
      </c>
      <c r="H74" s="125">
        <v>681</v>
      </c>
      <c r="I74" s="375">
        <f t="shared" si="16"/>
        <v>-0.65553869499241268</v>
      </c>
      <c r="J74" s="224">
        <v>39</v>
      </c>
      <c r="K74" s="125">
        <v>25.2</v>
      </c>
      <c r="L74" s="125">
        <v>54</v>
      </c>
      <c r="M74" s="375">
        <f t="shared" si="17"/>
        <v>1.1428571428571428</v>
      </c>
      <c r="N74" s="207"/>
      <c r="O74" s="125"/>
      <c r="P74" s="125"/>
      <c r="Q74" s="375"/>
      <c r="R74" s="208"/>
      <c r="S74" s="125"/>
      <c r="T74" s="125"/>
      <c r="U74" s="375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18" customFormat="1" ht="30" customHeight="1" x14ac:dyDescent="0.2">
      <c r="A75" s="19" t="s">
        <v>224</v>
      </c>
      <c r="B75" s="225">
        <v>7.82</v>
      </c>
      <c r="C75" s="134">
        <v>12.87</v>
      </c>
      <c r="D75" s="134">
        <v>7.2130000000000001</v>
      </c>
      <c r="E75" s="374">
        <f t="shared" si="15"/>
        <v>-0.4395493395493395</v>
      </c>
      <c r="F75" s="204">
        <v>4239</v>
      </c>
      <c r="G75" s="121">
        <v>1097</v>
      </c>
      <c r="H75" s="121">
        <v>1474</v>
      </c>
      <c r="I75" s="374">
        <f t="shared" si="16"/>
        <v>0.34366453965360066</v>
      </c>
      <c r="J75" s="226">
        <v>94</v>
      </c>
      <c r="K75" s="121">
        <v>65.8</v>
      </c>
      <c r="L75" s="121">
        <v>99</v>
      </c>
      <c r="M75" s="374">
        <f t="shared" si="17"/>
        <v>0.50455927051671745</v>
      </c>
      <c r="N75" s="204">
        <v>26</v>
      </c>
      <c r="O75" s="121">
        <v>39</v>
      </c>
      <c r="P75" s="121"/>
      <c r="Q75" s="374">
        <f t="shared" ref="Q75" si="19">P75/O75-1</f>
        <v>-1</v>
      </c>
      <c r="R75" s="205"/>
      <c r="S75" s="121"/>
      <c r="T75" s="121"/>
      <c r="U75" s="374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</row>
    <row r="76" spans="1:68" s="2" customFormat="1" ht="30" customHeight="1" x14ac:dyDescent="0.2">
      <c r="A76" s="78" t="s">
        <v>63</v>
      </c>
      <c r="B76" s="223">
        <v>14.645</v>
      </c>
      <c r="C76" s="136">
        <v>14.645</v>
      </c>
      <c r="D76" s="136">
        <v>14.289</v>
      </c>
      <c r="E76" s="375">
        <f t="shared" si="15"/>
        <v>-2.4308637760327767E-2</v>
      </c>
      <c r="F76" s="207">
        <v>1084</v>
      </c>
      <c r="G76" s="125">
        <v>720</v>
      </c>
      <c r="H76" s="125">
        <v>206</v>
      </c>
      <c r="I76" s="375">
        <f t="shared" si="16"/>
        <v>-0.71388888888888891</v>
      </c>
      <c r="J76" s="224">
        <v>92</v>
      </c>
      <c r="K76" s="125">
        <v>92</v>
      </c>
      <c r="L76" s="125">
        <v>39</v>
      </c>
      <c r="M76" s="375">
        <f t="shared" si="17"/>
        <v>-0.57608695652173914</v>
      </c>
      <c r="N76" s="207"/>
      <c r="O76" s="125"/>
      <c r="P76" s="125"/>
      <c r="Q76" s="375"/>
      <c r="R76" s="207"/>
      <c r="S76" s="125"/>
      <c r="T76" s="125"/>
      <c r="U76" s="375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18"/>
      <c r="BJ76" s="18"/>
      <c r="BK76" s="18"/>
      <c r="BL76" s="18"/>
      <c r="BM76" s="18"/>
      <c r="BN76" s="18"/>
      <c r="BO76" s="18"/>
      <c r="BP76" s="18"/>
    </row>
    <row r="77" spans="1:68" s="18" customFormat="1" ht="30" customHeight="1" x14ac:dyDescent="0.2">
      <c r="A77" s="19" t="s">
        <v>64</v>
      </c>
      <c r="B77" s="225">
        <v>25.062000000000001</v>
      </c>
      <c r="C77" s="134">
        <v>25.062000000000001</v>
      </c>
      <c r="D77" s="134">
        <v>33.770000000000003</v>
      </c>
      <c r="E77" s="374">
        <f t="shared" si="15"/>
        <v>0.34745830340754935</v>
      </c>
      <c r="F77" s="204">
        <v>6799</v>
      </c>
      <c r="G77" s="121">
        <v>3499</v>
      </c>
      <c r="H77" s="121">
        <v>3077</v>
      </c>
      <c r="I77" s="374">
        <f t="shared" si="16"/>
        <v>-0.12060588739639899</v>
      </c>
      <c r="J77" s="226">
        <v>160</v>
      </c>
      <c r="K77" s="121">
        <v>130</v>
      </c>
      <c r="L77" s="121">
        <v>120</v>
      </c>
      <c r="M77" s="374">
        <f t="shared" si="17"/>
        <v>-7.6923076923076872E-2</v>
      </c>
      <c r="N77" s="204"/>
      <c r="O77" s="121"/>
      <c r="P77" s="121"/>
      <c r="Q77" s="374"/>
      <c r="R77" s="205"/>
      <c r="S77" s="121"/>
      <c r="T77" s="133"/>
      <c r="U77" s="374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</row>
    <row r="78" spans="1:68" s="2" customFormat="1" ht="30" customHeight="1" x14ac:dyDescent="0.2">
      <c r="A78" s="78" t="s">
        <v>65</v>
      </c>
      <c r="B78" s="223">
        <v>35.912999999999997</v>
      </c>
      <c r="C78" s="136">
        <v>30.913</v>
      </c>
      <c r="D78" s="136">
        <v>25.658000000000001</v>
      </c>
      <c r="E78" s="375">
        <f t="shared" si="15"/>
        <v>-0.16999320674150031</v>
      </c>
      <c r="F78" s="207">
        <v>5245</v>
      </c>
      <c r="G78" s="125">
        <v>2703</v>
      </c>
      <c r="H78" s="125">
        <v>1936</v>
      </c>
      <c r="I78" s="375">
        <f t="shared" si="16"/>
        <v>-0.2837587865334813</v>
      </c>
      <c r="J78" s="224">
        <v>172</v>
      </c>
      <c r="K78" s="125">
        <v>140</v>
      </c>
      <c r="L78" s="125">
        <v>163</v>
      </c>
      <c r="M78" s="375">
        <f t="shared" si="17"/>
        <v>0.16428571428571437</v>
      </c>
      <c r="N78" s="208"/>
      <c r="O78" s="125"/>
      <c r="P78" s="125"/>
      <c r="Q78" s="375"/>
      <c r="R78" s="208"/>
      <c r="S78" s="125"/>
      <c r="T78" s="132"/>
      <c r="U78" s="375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18"/>
      <c r="BJ78" s="18"/>
      <c r="BK78" s="18"/>
      <c r="BL78" s="18"/>
      <c r="BM78" s="18"/>
      <c r="BN78" s="18"/>
      <c r="BO78" s="18"/>
      <c r="BP78" s="18"/>
    </row>
    <row r="79" spans="1:68" s="18" customFormat="1" ht="30" customHeight="1" x14ac:dyDescent="0.2">
      <c r="A79" s="19" t="s">
        <v>66</v>
      </c>
      <c r="B79" s="225">
        <v>11.964</v>
      </c>
      <c r="C79" s="134"/>
      <c r="D79" s="134"/>
      <c r="E79" s="374"/>
      <c r="F79" s="204">
        <v>1360</v>
      </c>
      <c r="G79" s="121"/>
      <c r="H79" s="121">
        <v>574</v>
      </c>
      <c r="I79" s="374"/>
      <c r="J79" s="226">
        <v>47</v>
      </c>
      <c r="K79" s="121"/>
      <c r="L79" s="121"/>
      <c r="M79" s="374"/>
      <c r="N79" s="205"/>
      <c r="O79" s="121"/>
      <c r="P79" s="121"/>
      <c r="Q79" s="374"/>
      <c r="R79" s="205"/>
      <c r="S79" s="121"/>
      <c r="T79" s="133"/>
      <c r="U79" s="374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</row>
    <row r="80" spans="1:68" s="2" customFormat="1" ht="30" customHeight="1" x14ac:dyDescent="0.2">
      <c r="A80" s="78" t="s">
        <v>67</v>
      </c>
      <c r="B80" s="223">
        <v>16.89</v>
      </c>
      <c r="C80" s="136">
        <v>16.89</v>
      </c>
      <c r="D80" s="136">
        <v>27.733000000000001</v>
      </c>
      <c r="E80" s="375">
        <f t="shared" si="15"/>
        <v>0.64197750148016586</v>
      </c>
      <c r="F80" s="207">
        <v>4998</v>
      </c>
      <c r="G80" s="125">
        <v>2483</v>
      </c>
      <c r="H80" s="125">
        <v>1769</v>
      </c>
      <c r="I80" s="375">
        <f t="shared" si="16"/>
        <v>-0.28755537656061214</v>
      </c>
      <c r="J80" s="224">
        <v>125</v>
      </c>
      <c r="K80" s="125">
        <v>87.5</v>
      </c>
      <c r="L80" s="125">
        <v>84</v>
      </c>
      <c r="M80" s="375">
        <f t="shared" si="17"/>
        <v>-4.0000000000000036E-2</v>
      </c>
      <c r="N80" s="207"/>
      <c r="O80" s="125"/>
      <c r="P80" s="125"/>
      <c r="Q80" s="375"/>
      <c r="R80" s="208"/>
      <c r="S80" s="125"/>
      <c r="T80" s="132"/>
      <c r="U80" s="375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18"/>
      <c r="BJ80" s="18"/>
      <c r="BK80" s="18"/>
      <c r="BL80" s="18"/>
      <c r="BM80" s="18"/>
      <c r="BN80" s="18"/>
      <c r="BO80" s="18"/>
      <c r="BP80" s="18"/>
    </row>
    <row r="81" spans="1:68" s="18" customFormat="1" ht="30" customHeight="1" x14ac:dyDescent="0.2">
      <c r="A81" s="19" t="s">
        <v>68</v>
      </c>
      <c r="B81" s="225">
        <v>14.426</v>
      </c>
      <c r="C81" s="134">
        <v>14.426</v>
      </c>
      <c r="D81" s="134">
        <v>23.858000000000001</v>
      </c>
      <c r="E81" s="374">
        <f t="shared" si="15"/>
        <v>0.65381949258283667</v>
      </c>
      <c r="F81" s="204">
        <v>7971</v>
      </c>
      <c r="G81" s="121">
        <v>4111</v>
      </c>
      <c r="H81" s="121">
        <v>4477</v>
      </c>
      <c r="I81" s="374">
        <f t="shared" si="16"/>
        <v>8.9029433227925114E-2</v>
      </c>
      <c r="J81" s="226">
        <v>129</v>
      </c>
      <c r="K81" s="121">
        <v>110.6</v>
      </c>
      <c r="L81" s="121">
        <v>155</v>
      </c>
      <c r="M81" s="374">
        <f t="shared" si="17"/>
        <v>0.40144665461121165</v>
      </c>
      <c r="N81" s="204"/>
      <c r="O81" s="121"/>
      <c r="P81" s="121"/>
      <c r="Q81" s="374"/>
      <c r="R81" s="205"/>
      <c r="S81" s="121"/>
      <c r="T81" s="133"/>
      <c r="U81" s="374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</row>
    <row r="82" spans="1:68" s="2" customFormat="1" ht="30" customHeight="1" x14ac:dyDescent="0.2">
      <c r="A82" s="78" t="s">
        <v>140</v>
      </c>
      <c r="B82" s="223">
        <v>14.927</v>
      </c>
      <c r="C82" s="136">
        <v>16.927</v>
      </c>
      <c r="D82" s="136">
        <v>19.327999999999999</v>
      </c>
      <c r="E82" s="375">
        <f t="shared" si="15"/>
        <v>0.14184439061853849</v>
      </c>
      <c r="F82" s="207">
        <v>2812</v>
      </c>
      <c r="G82" s="125">
        <v>1398</v>
      </c>
      <c r="H82" s="125">
        <v>1785</v>
      </c>
      <c r="I82" s="375">
        <f t="shared" si="16"/>
        <v>0.27682403433476388</v>
      </c>
      <c r="J82" s="224">
        <v>125</v>
      </c>
      <c r="K82" s="125">
        <v>86.8</v>
      </c>
      <c r="L82" s="125">
        <v>105</v>
      </c>
      <c r="M82" s="375">
        <f t="shared" si="17"/>
        <v>0.20967741935483875</v>
      </c>
      <c r="N82" s="207"/>
      <c r="O82" s="125"/>
      <c r="P82" s="125"/>
      <c r="Q82" s="375"/>
      <c r="R82" s="208"/>
      <c r="S82" s="125"/>
      <c r="T82" s="132"/>
      <c r="U82" s="375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18"/>
      <c r="BJ82" s="18"/>
      <c r="BK82" s="18"/>
      <c r="BL82" s="18"/>
      <c r="BM82" s="18"/>
      <c r="BN82" s="18"/>
      <c r="BO82" s="18"/>
      <c r="BP82" s="18"/>
    </row>
    <row r="83" spans="1:68" s="18" customFormat="1" ht="30" customHeight="1" x14ac:dyDescent="0.2">
      <c r="A83" s="19" t="s">
        <v>69</v>
      </c>
      <c r="B83" s="225">
        <v>14.975</v>
      </c>
      <c r="C83" s="134">
        <v>14.975</v>
      </c>
      <c r="D83" s="134">
        <v>28.228999999999999</v>
      </c>
      <c r="E83" s="374">
        <f t="shared" si="15"/>
        <v>0.88507512520868104</v>
      </c>
      <c r="F83" s="204">
        <v>5422</v>
      </c>
      <c r="G83" s="121">
        <v>1549</v>
      </c>
      <c r="H83" s="121">
        <v>1830</v>
      </c>
      <c r="I83" s="374">
        <f t="shared" si="16"/>
        <v>0.18140735958683019</v>
      </c>
      <c r="J83" s="226">
        <v>103</v>
      </c>
      <c r="K83" s="121">
        <v>92.4</v>
      </c>
      <c r="L83" s="121">
        <v>85</v>
      </c>
      <c r="M83" s="374">
        <f t="shared" si="17"/>
        <v>-8.0086580086580095E-2</v>
      </c>
      <c r="N83" s="204"/>
      <c r="O83" s="121"/>
      <c r="P83" s="121"/>
      <c r="Q83" s="374"/>
      <c r="R83" s="205"/>
      <c r="S83" s="121"/>
      <c r="T83" s="133"/>
      <c r="U83" s="374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</row>
    <row r="84" spans="1:68" s="2" customFormat="1" ht="30" customHeight="1" x14ac:dyDescent="0.2">
      <c r="A84" s="78" t="s">
        <v>71</v>
      </c>
      <c r="B84" s="223">
        <v>16.384</v>
      </c>
      <c r="C84" s="136">
        <v>16.384</v>
      </c>
      <c r="D84" s="136">
        <v>21.803000000000001</v>
      </c>
      <c r="E84" s="375">
        <f t="shared" si="15"/>
        <v>0.33074951171875</v>
      </c>
      <c r="F84" s="207">
        <v>2514</v>
      </c>
      <c r="G84" s="125">
        <v>2340</v>
      </c>
      <c r="H84" s="125">
        <v>2025</v>
      </c>
      <c r="I84" s="375">
        <f t="shared" si="16"/>
        <v>-0.13461538461538458</v>
      </c>
      <c r="J84" s="224">
        <v>121</v>
      </c>
      <c r="K84" s="125">
        <v>88.2</v>
      </c>
      <c r="L84" s="125">
        <v>72</v>
      </c>
      <c r="M84" s="375">
        <f t="shared" si="17"/>
        <v>-0.18367346938775508</v>
      </c>
      <c r="N84" s="208"/>
      <c r="O84" s="125"/>
      <c r="P84" s="125"/>
      <c r="Q84" s="375"/>
      <c r="R84" s="207"/>
      <c r="S84" s="125"/>
      <c r="T84" s="125"/>
      <c r="U84" s="375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18"/>
      <c r="BJ84" s="18"/>
      <c r="BK84" s="18"/>
      <c r="BL84" s="18"/>
      <c r="BM84" s="18"/>
      <c r="BN84" s="18"/>
      <c r="BO84" s="18"/>
      <c r="BP84" s="18"/>
    </row>
    <row r="85" spans="1:68" s="18" customFormat="1" ht="30" customHeight="1" x14ac:dyDescent="0.2">
      <c r="A85" s="19" t="s">
        <v>70</v>
      </c>
      <c r="B85" s="225">
        <v>8.407</v>
      </c>
      <c r="C85" s="118">
        <v>8.407</v>
      </c>
      <c r="D85" s="118">
        <v>9.9450000000000003</v>
      </c>
      <c r="E85" s="374">
        <f t="shared" si="15"/>
        <v>0.18294278577376</v>
      </c>
      <c r="F85" s="204">
        <v>1967</v>
      </c>
      <c r="G85" s="121">
        <v>1273</v>
      </c>
      <c r="H85" s="121">
        <v>441</v>
      </c>
      <c r="I85" s="374">
        <f t="shared" si="16"/>
        <v>-0.65357423409269444</v>
      </c>
      <c r="J85" s="226">
        <v>47</v>
      </c>
      <c r="K85" s="121">
        <v>16.8</v>
      </c>
      <c r="L85" s="121">
        <v>4</v>
      </c>
      <c r="M85" s="374">
        <f t="shared" si="17"/>
        <v>-0.76190476190476186</v>
      </c>
      <c r="N85" s="204">
        <v>8</v>
      </c>
      <c r="O85" s="121">
        <v>27.7</v>
      </c>
      <c r="P85" s="121">
        <v>18</v>
      </c>
      <c r="Q85" s="374">
        <f t="shared" ref="Q85" si="20">P85/O85-1</f>
        <v>-0.35018050541516244</v>
      </c>
      <c r="R85" s="205"/>
      <c r="S85" s="121"/>
      <c r="T85" s="120"/>
      <c r="U85" s="374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</row>
    <row r="86" spans="1:68" s="2" customFormat="1" ht="30" customHeight="1" x14ac:dyDescent="0.2">
      <c r="A86" s="78" t="s">
        <v>72</v>
      </c>
      <c r="B86" s="223">
        <v>15.693</v>
      </c>
      <c r="C86" s="136">
        <v>15.693</v>
      </c>
      <c r="D86" s="136">
        <v>18.975000000000001</v>
      </c>
      <c r="E86" s="380">
        <f t="shared" si="15"/>
        <v>0.20913783215446391</v>
      </c>
      <c r="F86" s="207">
        <v>2845</v>
      </c>
      <c r="G86" s="125">
        <v>825</v>
      </c>
      <c r="H86" s="125">
        <v>935</v>
      </c>
      <c r="I86" s="380">
        <f t="shared" si="16"/>
        <v>0.1333333333333333</v>
      </c>
      <c r="J86" s="224">
        <v>64</v>
      </c>
      <c r="K86" s="125">
        <v>2.1</v>
      </c>
      <c r="L86" s="125">
        <v>62</v>
      </c>
      <c r="M86" s="380">
        <f t="shared" si="17"/>
        <v>28.523809523809522</v>
      </c>
      <c r="N86" s="208"/>
      <c r="O86" s="125"/>
      <c r="P86" s="125"/>
      <c r="Q86" s="380"/>
      <c r="R86" s="208"/>
      <c r="S86" s="125"/>
      <c r="T86" s="135"/>
      <c r="U86" s="380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18"/>
      <c r="BJ86" s="18"/>
      <c r="BK86" s="18"/>
      <c r="BL86" s="18"/>
      <c r="BM86" s="18"/>
      <c r="BN86" s="18"/>
      <c r="BO86" s="18"/>
      <c r="BP86" s="18"/>
    </row>
    <row r="87" spans="1:68" s="18" customFormat="1" ht="30" customHeight="1" x14ac:dyDescent="0.2">
      <c r="A87" s="19" t="s">
        <v>73</v>
      </c>
      <c r="B87" s="225">
        <v>15.965</v>
      </c>
      <c r="C87" s="134">
        <v>15.965</v>
      </c>
      <c r="D87" s="134">
        <v>11.007999999999999</v>
      </c>
      <c r="E87" s="374">
        <f t="shared" si="15"/>
        <v>-0.31049170059505171</v>
      </c>
      <c r="F87" s="204">
        <v>7319</v>
      </c>
      <c r="G87" s="121">
        <v>3183</v>
      </c>
      <c r="H87" s="121">
        <v>3530</v>
      </c>
      <c r="I87" s="374">
        <f t="shared" si="16"/>
        <v>0.10901665095821556</v>
      </c>
      <c r="J87" s="226">
        <v>92</v>
      </c>
      <c r="K87" s="121">
        <v>173</v>
      </c>
      <c r="L87" s="121">
        <v>83</v>
      </c>
      <c r="M87" s="374">
        <f t="shared" si="17"/>
        <v>-0.52023121387283244</v>
      </c>
      <c r="N87" s="204"/>
      <c r="O87" s="121"/>
      <c r="P87" s="121"/>
      <c r="Q87" s="374"/>
      <c r="R87" s="205"/>
      <c r="S87" s="121"/>
      <c r="T87" s="120"/>
      <c r="U87" s="374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</row>
    <row r="88" spans="1:68" s="2" customFormat="1" ht="30" customHeight="1" x14ac:dyDescent="0.2">
      <c r="A88" s="78" t="s">
        <v>74</v>
      </c>
      <c r="B88" s="223">
        <v>10.234999999999999</v>
      </c>
      <c r="C88" s="136">
        <v>10.234999999999999</v>
      </c>
      <c r="D88" s="136">
        <v>13.994999999999999</v>
      </c>
      <c r="E88" s="380">
        <f t="shared" si="15"/>
        <v>0.36736687835857351</v>
      </c>
      <c r="F88" s="207">
        <v>2444</v>
      </c>
      <c r="G88" s="125">
        <v>893</v>
      </c>
      <c r="H88" s="125">
        <v>458</v>
      </c>
      <c r="I88" s="380">
        <f t="shared" si="16"/>
        <v>-0.4871220604703248</v>
      </c>
      <c r="J88" s="224">
        <v>100</v>
      </c>
      <c r="K88" s="125">
        <v>74.2</v>
      </c>
      <c r="L88" s="125">
        <v>79</v>
      </c>
      <c r="M88" s="380">
        <f t="shared" si="17"/>
        <v>6.4690026954177915E-2</v>
      </c>
      <c r="N88" s="208"/>
      <c r="O88" s="125"/>
      <c r="P88" s="125"/>
      <c r="Q88" s="380"/>
      <c r="R88" s="208"/>
      <c r="S88" s="125"/>
      <c r="T88" s="135"/>
      <c r="U88" s="380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18"/>
      <c r="BJ88" s="18"/>
      <c r="BK88" s="18"/>
      <c r="BL88" s="18"/>
      <c r="BM88" s="18"/>
      <c r="BN88" s="18"/>
      <c r="BO88" s="18"/>
      <c r="BP88" s="18"/>
    </row>
    <row r="89" spans="1:68" s="18" customFormat="1" ht="30" customHeight="1" x14ac:dyDescent="0.2">
      <c r="A89" s="19" t="s">
        <v>75</v>
      </c>
      <c r="B89" s="225">
        <v>10.845000000000001</v>
      </c>
      <c r="C89" s="134">
        <v>10.349</v>
      </c>
      <c r="D89" s="134">
        <v>3.2970000000000002</v>
      </c>
      <c r="E89" s="374">
        <f t="shared" si="15"/>
        <v>-0.68141849454053527</v>
      </c>
      <c r="F89" s="204">
        <v>1916</v>
      </c>
      <c r="G89" s="121">
        <v>1035.8</v>
      </c>
      <c r="H89" s="121">
        <v>599</v>
      </c>
      <c r="I89" s="374">
        <f t="shared" si="16"/>
        <v>-0.42170303147325738</v>
      </c>
      <c r="J89" s="226">
        <v>65</v>
      </c>
      <c r="K89" s="121">
        <v>43</v>
      </c>
      <c r="L89" s="121">
        <v>40</v>
      </c>
      <c r="M89" s="374">
        <f t="shared" si="17"/>
        <v>-6.9767441860465129E-2</v>
      </c>
      <c r="N89" s="204"/>
      <c r="O89" s="121"/>
      <c r="P89" s="121"/>
      <c r="Q89" s="374"/>
      <c r="R89" s="205"/>
      <c r="S89" s="121"/>
      <c r="T89" s="120"/>
      <c r="U89" s="374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</row>
    <row r="90" spans="1:68" s="2" customFormat="1" ht="30" customHeight="1" x14ac:dyDescent="0.2">
      <c r="A90" s="78" t="s">
        <v>76</v>
      </c>
      <c r="B90" s="223">
        <v>23.667999999999999</v>
      </c>
      <c r="C90" s="136">
        <v>23.667999999999999</v>
      </c>
      <c r="D90" s="136">
        <v>15.654</v>
      </c>
      <c r="E90" s="380">
        <f t="shared" si="15"/>
        <v>-0.33860064221733988</v>
      </c>
      <c r="F90" s="207">
        <v>681</v>
      </c>
      <c r="G90" s="125">
        <v>616</v>
      </c>
      <c r="H90" s="125">
        <v>384</v>
      </c>
      <c r="I90" s="380">
        <f t="shared" si="16"/>
        <v>-0.37662337662337664</v>
      </c>
      <c r="J90" s="224"/>
      <c r="K90" s="125">
        <v>102.2</v>
      </c>
      <c r="L90" s="125">
        <v>0</v>
      </c>
      <c r="M90" s="380">
        <f t="shared" si="17"/>
        <v>-1</v>
      </c>
      <c r="N90" s="208"/>
      <c r="O90" s="125"/>
      <c r="P90" s="125"/>
      <c r="Q90" s="380"/>
      <c r="R90" s="207"/>
      <c r="S90" s="125"/>
      <c r="T90" s="125"/>
      <c r="U90" s="380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18"/>
      <c r="BJ90" s="18"/>
      <c r="BK90" s="18"/>
      <c r="BL90" s="18"/>
      <c r="BM90" s="18"/>
      <c r="BN90" s="18"/>
      <c r="BO90" s="18"/>
      <c r="BP90" s="18"/>
    </row>
    <row r="91" spans="1:68" s="18" customFormat="1" ht="30" customHeight="1" x14ac:dyDescent="0.2">
      <c r="A91" s="19" t="s">
        <v>77</v>
      </c>
      <c r="B91" s="225">
        <v>18.462</v>
      </c>
      <c r="C91" s="134">
        <v>18.462</v>
      </c>
      <c r="D91" s="134">
        <v>13.199</v>
      </c>
      <c r="E91" s="374">
        <f t="shared" si="15"/>
        <v>-0.28507203986566998</v>
      </c>
      <c r="F91" s="204">
        <v>1300</v>
      </c>
      <c r="G91" s="121">
        <v>630</v>
      </c>
      <c r="H91" s="121">
        <v>779</v>
      </c>
      <c r="I91" s="374">
        <f t="shared" si="16"/>
        <v>0.23650793650793656</v>
      </c>
      <c r="J91" s="226">
        <v>73</v>
      </c>
      <c r="K91" s="121">
        <v>108.5</v>
      </c>
      <c r="L91" s="121">
        <v>106</v>
      </c>
      <c r="M91" s="374">
        <f t="shared" si="17"/>
        <v>-2.3041474654377891E-2</v>
      </c>
      <c r="N91" s="205"/>
      <c r="O91" s="121"/>
      <c r="P91" s="121"/>
      <c r="Q91" s="374"/>
      <c r="R91" s="204"/>
      <c r="S91" s="121"/>
      <c r="T91" s="121"/>
      <c r="U91" s="374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</row>
    <row r="92" spans="1:68" s="2" customFormat="1" ht="30" customHeight="1" x14ac:dyDescent="0.2">
      <c r="A92" s="78" t="s">
        <v>78</v>
      </c>
      <c r="B92" s="223">
        <v>22.251000000000001</v>
      </c>
      <c r="C92" s="136">
        <v>22.251000000000001</v>
      </c>
      <c r="D92" s="136">
        <v>26.033999999999999</v>
      </c>
      <c r="E92" s="380">
        <f t="shared" si="15"/>
        <v>0.17001483079412161</v>
      </c>
      <c r="F92" s="207">
        <v>4212</v>
      </c>
      <c r="G92" s="125">
        <v>1289.2</v>
      </c>
      <c r="H92" s="125">
        <v>737.96</v>
      </c>
      <c r="I92" s="380">
        <f t="shared" si="16"/>
        <v>-0.42758299720757054</v>
      </c>
      <c r="J92" s="224">
        <v>130</v>
      </c>
      <c r="K92" s="125">
        <v>72.099999999999994</v>
      </c>
      <c r="L92" s="125">
        <v>73</v>
      </c>
      <c r="M92" s="380">
        <f t="shared" si="17"/>
        <v>1.2482662968099856E-2</v>
      </c>
      <c r="N92" s="207"/>
      <c r="O92" s="125"/>
      <c r="P92" s="125"/>
      <c r="Q92" s="380"/>
      <c r="R92" s="208"/>
      <c r="S92" s="125"/>
      <c r="T92" s="135"/>
      <c r="U92" s="380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18"/>
      <c r="BJ92" s="18"/>
      <c r="BK92" s="18"/>
      <c r="BL92" s="18"/>
      <c r="BM92" s="18"/>
      <c r="BN92" s="18"/>
      <c r="BO92" s="18"/>
      <c r="BP92" s="18"/>
    </row>
    <row r="93" spans="1:68" s="18" customFormat="1" ht="30" customHeight="1" x14ac:dyDescent="0.2">
      <c r="A93" s="19" t="s">
        <v>79</v>
      </c>
      <c r="B93" s="225">
        <v>5.8959999999999999</v>
      </c>
      <c r="C93" s="134">
        <v>5.8959999999999999</v>
      </c>
      <c r="D93" s="134">
        <v>7.452</v>
      </c>
      <c r="E93" s="374">
        <f t="shared" si="15"/>
        <v>0.26390773405698775</v>
      </c>
      <c r="F93" s="204">
        <v>2853</v>
      </c>
      <c r="G93" s="121">
        <v>1918</v>
      </c>
      <c r="H93" s="121">
        <v>635</v>
      </c>
      <c r="I93" s="374">
        <f t="shared" si="16"/>
        <v>-0.66892596454640252</v>
      </c>
      <c r="J93" s="226">
        <v>40</v>
      </c>
      <c r="K93" s="121">
        <v>33.6</v>
      </c>
      <c r="L93" s="121">
        <v>35</v>
      </c>
      <c r="M93" s="374">
        <f t="shared" si="17"/>
        <v>4.1666666666666519E-2</v>
      </c>
      <c r="N93" s="204"/>
      <c r="O93" s="121"/>
      <c r="P93" s="121"/>
      <c r="Q93" s="374"/>
      <c r="R93" s="205"/>
      <c r="S93" s="121"/>
      <c r="T93" s="120"/>
      <c r="U93" s="374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</row>
    <row r="94" spans="1:68" s="2" customFormat="1" ht="30" customHeight="1" x14ac:dyDescent="0.2">
      <c r="A94" s="78" t="s">
        <v>80</v>
      </c>
      <c r="B94" s="223">
        <v>5.5339999999999998</v>
      </c>
      <c r="C94" s="136">
        <v>5.5339999999999998</v>
      </c>
      <c r="D94" s="136"/>
      <c r="E94" s="380">
        <f t="shared" si="15"/>
        <v>-1</v>
      </c>
      <c r="F94" s="207">
        <v>1518</v>
      </c>
      <c r="G94" s="125">
        <v>1600</v>
      </c>
      <c r="H94" s="125">
        <v>983</v>
      </c>
      <c r="I94" s="380">
        <f t="shared" si="16"/>
        <v>-0.385625</v>
      </c>
      <c r="J94" s="224">
        <v>27</v>
      </c>
      <c r="K94" s="125">
        <v>32.9</v>
      </c>
      <c r="L94" s="125">
        <v>11</v>
      </c>
      <c r="M94" s="380">
        <f t="shared" si="17"/>
        <v>-0.66565349544072949</v>
      </c>
      <c r="N94" s="207">
        <v>11</v>
      </c>
      <c r="O94" s="125">
        <v>12</v>
      </c>
      <c r="P94" s="125"/>
      <c r="Q94" s="380">
        <f t="shared" ref="Q94" si="21">P94/O94-1</f>
        <v>-1</v>
      </c>
      <c r="R94" s="208"/>
      <c r="S94" s="125"/>
      <c r="T94" s="135"/>
      <c r="U94" s="380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18"/>
      <c r="BJ94" s="18"/>
      <c r="BK94" s="18"/>
      <c r="BL94" s="18"/>
      <c r="BM94" s="18"/>
      <c r="BN94" s="18"/>
      <c r="BO94" s="18"/>
      <c r="BP94" s="18"/>
    </row>
    <row r="95" spans="1:68" s="18" customFormat="1" ht="27.75" customHeight="1" x14ac:dyDescent="0.2">
      <c r="A95" s="19" t="s">
        <v>81</v>
      </c>
      <c r="B95" s="225">
        <v>8.0649999999999995</v>
      </c>
      <c r="C95" s="134">
        <v>8.0649999999999995</v>
      </c>
      <c r="D95" s="134">
        <v>9.3439999999999994</v>
      </c>
      <c r="E95" s="374">
        <f t="shared" si="15"/>
        <v>0.15858648481091131</v>
      </c>
      <c r="F95" s="204">
        <v>2484</v>
      </c>
      <c r="G95" s="121">
        <v>1598</v>
      </c>
      <c r="H95" s="121">
        <v>648</v>
      </c>
      <c r="I95" s="374">
        <f t="shared" si="16"/>
        <v>-0.59449311639549429</v>
      </c>
      <c r="J95" s="226">
        <v>59</v>
      </c>
      <c r="K95" s="121">
        <v>45</v>
      </c>
      <c r="L95" s="121">
        <v>63</v>
      </c>
      <c r="M95" s="374">
        <f t="shared" si="17"/>
        <v>0.39999999999999991</v>
      </c>
      <c r="N95" s="205"/>
      <c r="O95" s="121"/>
      <c r="P95" s="121"/>
      <c r="Q95" s="374"/>
      <c r="R95" s="205"/>
      <c r="S95" s="121"/>
      <c r="T95" s="120"/>
      <c r="U95" s="374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</row>
    <row r="96" spans="1:68" s="2" customFormat="1" ht="30" customHeight="1" x14ac:dyDescent="0.2">
      <c r="A96" s="78" t="s">
        <v>82</v>
      </c>
      <c r="B96" s="223">
        <v>8.2609999999999992</v>
      </c>
      <c r="C96" s="136">
        <v>8.2609999999999992</v>
      </c>
      <c r="D96" s="136">
        <v>9.7449999999999992</v>
      </c>
      <c r="E96" s="380">
        <f t="shared" si="15"/>
        <v>0.17963926885364967</v>
      </c>
      <c r="F96" s="207">
        <v>2813</v>
      </c>
      <c r="G96" s="125">
        <v>965</v>
      </c>
      <c r="H96" s="125">
        <v>846</v>
      </c>
      <c r="I96" s="380">
        <f t="shared" si="16"/>
        <v>-0.12331606217616575</v>
      </c>
      <c r="J96" s="224">
        <v>49</v>
      </c>
      <c r="K96" s="125">
        <v>30</v>
      </c>
      <c r="L96" s="125">
        <v>39</v>
      </c>
      <c r="M96" s="380">
        <f t="shared" si="17"/>
        <v>0.30000000000000004</v>
      </c>
      <c r="N96" s="207"/>
      <c r="O96" s="125"/>
      <c r="P96" s="125"/>
      <c r="Q96" s="380"/>
      <c r="R96" s="208"/>
      <c r="S96" s="125"/>
      <c r="T96" s="135"/>
      <c r="U96" s="380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18"/>
      <c r="BJ96" s="18"/>
      <c r="BK96" s="18"/>
      <c r="BL96" s="18"/>
      <c r="BM96" s="18"/>
      <c r="BN96" s="18"/>
      <c r="BO96" s="18"/>
      <c r="BP96" s="18"/>
    </row>
    <row r="97" spans="1:68" s="18" customFormat="1" ht="30" customHeight="1" x14ac:dyDescent="0.2">
      <c r="A97" s="19" t="s">
        <v>83</v>
      </c>
      <c r="B97" s="225">
        <v>23.882999999999999</v>
      </c>
      <c r="C97" s="134">
        <v>23.882999999999999</v>
      </c>
      <c r="D97" s="134">
        <v>29.686</v>
      </c>
      <c r="E97" s="374">
        <f t="shared" si="15"/>
        <v>0.24297617552233808</v>
      </c>
      <c r="F97" s="204">
        <v>3101</v>
      </c>
      <c r="G97" s="121">
        <v>844.2</v>
      </c>
      <c r="H97" s="121">
        <v>1005</v>
      </c>
      <c r="I97" s="374">
        <f t="shared" si="16"/>
        <v>0.19047619047619047</v>
      </c>
      <c r="J97" s="226">
        <v>90</v>
      </c>
      <c r="K97" s="121">
        <v>63</v>
      </c>
      <c r="L97" s="121">
        <v>48</v>
      </c>
      <c r="M97" s="374">
        <f t="shared" si="17"/>
        <v>-0.23809523809523814</v>
      </c>
      <c r="N97" s="205"/>
      <c r="O97" s="121"/>
      <c r="P97" s="121"/>
      <c r="Q97" s="374"/>
      <c r="R97" s="205"/>
      <c r="S97" s="121"/>
      <c r="T97" s="120"/>
      <c r="U97" s="374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</row>
    <row r="98" spans="1:68" s="2" customFormat="1" ht="30" customHeight="1" x14ac:dyDescent="0.2">
      <c r="A98" s="78" t="s">
        <v>84</v>
      </c>
      <c r="B98" s="223">
        <v>4.4999999999999998E-2</v>
      </c>
      <c r="C98" s="136">
        <v>11.385</v>
      </c>
      <c r="D98" s="136">
        <v>9.7710000000000008</v>
      </c>
      <c r="E98" s="380">
        <f t="shared" si="15"/>
        <v>-0.14176548089591556</v>
      </c>
      <c r="F98" s="207">
        <v>140</v>
      </c>
      <c r="G98" s="125">
        <v>1765</v>
      </c>
      <c r="H98" s="125">
        <v>1148</v>
      </c>
      <c r="I98" s="380">
        <f t="shared" si="16"/>
        <v>-0.34957507082152972</v>
      </c>
      <c r="J98" s="224">
        <v>9</v>
      </c>
      <c r="K98" s="125">
        <v>44.1</v>
      </c>
      <c r="L98" s="125">
        <v>37</v>
      </c>
      <c r="M98" s="380">
        <f t="shared" si="17"/>
        <v>-0.16099773242630389</v>
      </c>
      <c r="N98" s="208"/>
      <c r="O98" s="125"/>
      <c r="P98" s="125"/>
      <c r="Q98" s="380"/>
      <c r="R98" s="208"/>
      <c r="S98" s="125"/>
      <c r="T98" s="135"/>
      <c r="U98" s="380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18"/>
      <c r="BJ98" s="18"/>
      <c r="BK98" s="18"/>
      <c r="BL98" s="18"/>
      <c r="BM98" s="18"/>
      <c r="BN98" s="18"/>
      <c r="BO98" s="18"/>
      <c r="BP98" s="18"/>
    </row>
    <row r="99" spans="1:68" s="18" customFormat="1" ht="30" customHeight="1" x14ac:dyDescent="0.2">
      <c r="A99" s="19" t="s">
        <v>85</v>
      </c>
      <c r="B99" s="225">
        <v>19.417000000000002</v>
      </c>
      <c r="C99" s="134">
        <v>19.417000000000002</v>
      </c>
      <c r="D99" s="134">
        <v>22.422000000000001</v>
      </c>
      <c r="E99" s="374">
        <f t="shared" si="15"/>
        <v>0.15476129165164543</v>
      </c>
      <c r="F99" s="204">
        <v>3648</v>
      </c>
      <c r="G99" s="121">
        <v>2056</v>
      </c>
      <c r="H99" s="121">
        <v>241</v>
      </c>
      <c r="I99" s="374">
        <f t="shared" si="16"/>
        <v>-0.88278210116731515</v>
      </c>
      <c r="J99" s="226">
        <v>80</v>
      </c>
      <c r="K99" s="121">
        <v>64.959999999999994</v>
      </c>
      <c r="L99" s="121">
        <v>68</v>
      </c>
      <c r="M99" s="374">
        <f t="shared" si="17"/>
        <v>4.6798029556650356E-2</v>
      </c>
      <c r="N99" s="205"/>
      <c r="O99" s="121"/>
      <c r="P99" s="121"/>
      <c r="Q99" s="374"/>
      <c r="R99" s="205"/>
      <c r="S99" s="121"/>
      <c r="T99" s="120"/>
      <c r="U99" s="374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</row>
    <row r="100" spans="1:68" s="2" customFormat="1" ht="30" customHeight="1" x14ac:dyDescent="0.2">
      <c r="A100" s="78" t="s">
        <v>86</v>
      </c>
      <c r="B100" s="223">
        <v>20.7</v>
      </c>
      <c r="C100" s="136">
        <v>20.7</v>
      </c>
      <c r="D100" s="136">
        <v>32.79</v>
      </c>
      <c r="E100" s="380">
        <f t="shared" si="15"/>
        <v>0.58405797101449286</v>
      </c>
      <c r="F100" s="207">
        <v>4070</v>
      </c>
      <c r="G100" s="125">
        <v>2664</v>
      </c>
      <c r="H100" s="125">
        <v>1259</v>
      </c>
      <c r="I100" s="380">
        <f t="shared" si="16"/>
        <v>-0.52740240240240244</v>
      </c>
      <c r="J100" s="224">
        <v>203</v>
      </c>
      <c r="K100" s="125">
        <v>89.6</v>
      </c>
      <c r="L100" s="125">
        <v>129</v>
      </c>
      <c r="M100" s="380">
        <f t="shared" si="17"/>
        <v>0.43973214285714302</v>
      </c>
      <c r="N100" s="207"/>
      <c r="O100" s="125"/>
      <c r="P100" s="125"/>
      <c r="Q100" s="380"/>
      <c r="R100" s="208"/>
      <c r="S100" s="125"/>
      <c r="T100" s="135"/>
      <c r="U100" s="380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18"/>
      <c r="BJ100" s="18"/>
      <c r="BK100" s="18"/>
      <c r="BL100" s="18"/>
      <c r="BM100" s="18"/>
      <c r="BN100" s="18"/>
      <c r="BO100" s="18"/>
      <c r="BP100" s="18"/>
    </row>
    <row r="101" spans="1:68" s="18" customFormat="1" ht="30" customHeight="1" x14ac:dyDescent="0.2">
      <c r="A101" s="19" t="s">
        <v>87</v>
      </c>
      <c r="B101" s="225">
        <v>9.7210000000000001</v>
      </c>
      <c r="C101" s="134">
        <v>9.7210000000000001</v>
      </c>
      <c r="D101" s="134">
        <v>14.045</v>
      </c>
      <c r="E101" s="374">
        <f t="shared" si="15"/>
        <v>0.4448102047114495</v>
      </c>
      <c r="F101" s="204">
        <v>1841</v>
      </c>
      <c r="G101" s="121">
        <v>613</v>
      </c>
      <c r="H101" s="121">
        <v>658</v>
      </c>
      <c r="I101" s="374">
        <f t="shared" si="16"/>
        <v>7.3409461663947795E-2</v>
      </c>
      <c r="J101" s="226">
        <v>40</v>
      </c>
      <c r="K101" s="121">
        <v>24.5</v>
      </c>
      <c r="L101" s="121">
        <v>18</v>
      </c>
      <c r="M101" s="374">
        <f t="shared" si="17"/>
        <v>-0.26530612244897955</v>
      </c>
      <c r="N101" s="205"/>
      <c r="O101" s="121"/>
      <c r="P101" s="121"/>
      <c r="Q101" s="374"/>
      <c r="R101" s="205"/>
      <c r="S101" s="121"/>
      <c r="T101" s="120"/>
      <c r="U101" s="374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</row>
    <row r="102" spans="1:68" s="2" customFormat="1" ht="30" customHeight="1" x14ac:dyDescent="0.2">
      <c r="A102" s="78" t="s">
        <v>88</v>
      </c>
      <c r="B102" s="223">
        <v>18.251999999999999</v>
      </c>
      <c r="C102" s="136">
        <v>13.26</v>
      </c>
      <c r="D102" s="136">
        <v>16.937000000000001</v>
      </c>
      <c r="E102" s="380">
        <f t="shared" si="15"/>
        <v>0.27730015082956272</v>
      </c>
      <c r="F102" s="207">
        <v>1799</v>
      </c>
      <c r="G102" s="125">
        <v>1204.5999999999999</v>
      </c>
      <c r="H102" s="125">
        <v>284</v>
      </c>
      <c r="I102" s="380">
        <f t="shared" si="16"/>
        <v>-0.76423709115058935</v>
      </c>
      <c r="J102" s="224">
        <v>56</v>
      </c>
      <c r="K102" s="125">
        <v>45</v>
      </c>
      <c r="L102" s="125">
        <v>3</v>
      </c>
      <c r="M102" s="380">
        <f t="shared" si="17"/>
        <v>-0.93333333333333335</v>
      </c>
      <c r="N102" s="208"/>
      <c r="O102" s="125"/>
      <c r="P102" s="125"/>
      <c r="Q102" s="380"/>
      <c r="R102" s="208"/>
      <c r="S102" s="125"/>
      <c r="T102" s="125"/>
      <c r="U102" s="38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18"/>
      <c r="BJ102" s="18"/>
      <c r="BK102" s="18"/>
      <c r="BL102" s="18"/>
      <c r="BM102" s="18"/>
      <c r="BN102" s="18"/>
      <c r="BO102" s="18"/>
      <c r="BP102" s="18"/>
    </row>
    <row r="103" spans="1:68" s="18" customFormat="1" ht="30" customHeight="1" x14ac:dyDescent="0.2">
      <c r="A103" s="19" t="s">
        <v>89</v>
      </c>
      <c r="B103" s="225">
        <v>22.212</v>
      </c>
      <c r="C103" s="134">
        <v>22.212</v>
      </c>
      <c r="D103" s="134">
        <v>31.623999999999999</v>
      </c>
      <c r="E103" s="374">
        <f t="shared" si="15"/>
        <v>0.42373491806230867</v>
      </c>
      <c r="F103" s="204">
        <v>3771</v>
      </c>
      <c r="G103" s="121">
        <v>1957</v>
      </c>
      <c r="H103" s="121">
        <v>2312</v>
      </c>
      <c r="I103" s="374">
        <f t="shared" si="16"/>
        <v>0.18140010219724068</v>
      </c>
      <c r="J103" s="226">
        <v>151</v>
      </c>
      <c r="K103" s="121">
        <v>124.6</v>
      </c>
      <c r="L103" s="121">
        <v>123</v>
      </c>
      <c r="M103" s="374">
        <f t="shared" si="17"/>
        <v>-1.2841091492776791E-2</v>
      </c>
      <c r="N103" s="204"/>
      <c r="O103" s="121"/>
      <c r="P103" s="121"/>
      <c r="Q103" s="374"/>
      <c r="R103" s="204"/>
      <c r="S103" s="121"/>
      <c r="T103" s="121"/>
      <c r="U103" s="374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</row>
    <row r="104" spans="1:68" s="2" customFormat="1" ht="30" customHeight="1" x14ac:dyDescent="0.2">
      <c r="A104" s="78" t="s">
        <v>90</v>
      </c>
      <c r="B104" s="223">
        <v>19.600000000000001</v>
      </c>
      <c r="C104" s="136">
        <v>19.600000000000001</v>
      </c>
      <c r="D104" s="136">
        <v>15.444000000000001</v>
      </c>
      <c r="E104" s="375">
        <f t="shared" si="15"/>
        <v>-0.2120408163265306</v>
      </c>
      <c r="F104" s="207">
        <v>7322</v>
      </c>
      <c r="G104" s="125">
        <v>3671</v>
      </c>
      <c r="H104" s="125">
        <v>2837</v>
      </c>
      <c r="I104" s="375">
        <f t="shared" si="16"/>
        <v>-0.22718605284663584</v>
      </c>
      <c r="J104" s="224">
        <v>200</v>
      </c>
      <c r="K104" s="125">
        <v>172.9</v>
      </c>
      <c r="L104" s="125">
        <v>163</v>
      </c>
      <c r="M104" s="375">
        <f t="shared" si="17"/>
        <v>-5.725853094274147E-2</v>
      </c>
      <c r="N104" s="207"/>
      <c r="O104" s="125"/>
      <c r="P104" s="125"/>
      <c r="Q104" s="375"/>
      <c r="R104" s="208"/>
      <c r="S104" s="125"/>
      <c r="T104" s="124"/>
      <c r="U104" s="375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18"/>
      <c r="BJ104" s="18"/>
      <c r="BK104" s="18"/>
      <c r="BL104" s="18"/>
      <c r="BM104" s="18"/>
      <c r="BN104" s="18"/>
      <c r="BO104" s="18"/>
      <c r="BP104" s="18"/>
    </row>
    <row r="105" spans="1:68" s="18" customFormat="1" ht="30" customHeight="1" x14ac:dyDescent="0.2">
      <c r="A105" s="19" t="s">
        <v>91</v>
      </c>
      <c r="B105" s="225">
        <v>23.962</v>
      </c>
      <c r="C105" s="134">
        <v>23.962</v>
      </c>
      <c r="D105" s="134">
        <v>30.634</v>
      </c>
      <c r="E105" s="374">
        <f t="shared" si="15"/>
        <v>0.27844086470244567</v>
      </c>
      <c r="F105" s="204">
        <v>4744</v>
      </c>
      <c r="G105" s="121">
        <v>2781</v>
      </c>
      <c r="H105" s="121">
        <v>2515</v>
      </c>
      <c r="I105" s="374">
        <f t="shared" si="16"/>
        <v>-9.5649047105357821E-2</v>
      </c>
      <c r="J105" s="226">
        <v>96</v>
      </c>
      <c r="K105" s="121">
        <v>100.8</v>
      </c>
      <c r="L105" s="121">
        <v>162</v>
      </c>
      <c r="M105" s="374">
        <f t="shared" si="17"/>
        <v>0.60714285714285721</v>
      </c>
      <c r="N105" s="204"/>
      <c r="O105" s="121"/>
      <c r="P105" s="121"/>
      <c r="Q105" s="374"/>
      <c r="R105" s="205"/>
      <c r="S105" s="121"/>
      <c r="T105" s="120"/>
      <c r="U105" s="374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</row>
    <row r="106" spans="1:68" s="2" customFormat="1" ht="30" customHeight="1" x14ac:dyDescent="0.2">
      <c r="A106" s="78" t="s">
        <v>92</v>
      </c>
      <c r="B106" s="223">
        <v>8.8130000000000006</v>
      </c>
      <c r="C106" s="136">
        <v>18.812999999999999</v>
      </c>
      <c r="D106" s="136">
        <v>15.933999999999999</v>
      </c>
      <c r="E106" s="375">
        <f t="shared" si="15"/>
        <v>-0.15303247754212512</v>
      </c>
      <c r="F106" s="207">
        <v>2780</v>
      </c>
      <c r="G106" s="125">
        <v>726</v>
      </c>
      <c r="H106" s="125">
        <v>711</v>
      </c>
      <c r="I106" s="375">
        <f t="shared" si="16"/>
        <v>-2.0661157024793431E-2</v>
      </c>
      <c r="J106" s="224">
        <v>87</v>
      </c>
      <c r="K106" s="125">
        <v>79.599999999999994</v>
      </c>
      <c r="L106" s="125">
        <v>73</v>
      </c>
      <c r="M106" s="375">
        <f t="shared" si="17"/>
        <v>-8.2914572864321578E-2</v>
      </c>
      <c r="N106" s="208"/>
      <c r="O106" s="125"/>
      <c r="P106" s="125"/>
      <c r="Q106" s="375"/>
      <c r="R106" s="208"/>
      <c r="S106" s="125"/>
      <c r="T106" s="124"/>
      <c r="U106" s="375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18"/>
      <c r="BJ106" s="18"/>
      <c r="BK106" s="18"/>
      <c r="BL106" s="18"/>
      <c r="BM106" s="18"/>
      <c r="BN106" s="18"/>
      <c r="BO106" s="18"/>
      <c r="BP106" s="18"/>
    </row>
    <row r="107" spans="1:68" s="18" customFormat="1" ht="30" customHeight="1" x14ac:dyDescent="0.2">
      <c r="A107" s="19" t="s">
        <v>93</v>
      </c>
      <c r="B107" s="225">
        <v>17.268000000000001</v>
      </c>
      <c r="C107" s="134">
        <v>17.268000000000001</v>
      </c>
      <c r="D107" s="134">
        <v>22.718</v>
      </c>
      <c r="E107" s="374">
        <f t="shared" si="15"/>
        <v>0.31561269400046332</v>
      </c>
      <c r="F107" s="204">
        <v>4165</v>
      </c>
      <c r="G107" s="121">
        <v>1627</v>
      </c>
      <c r="H107" s="121">
        <v>1251</v>
      </c>
      <c r="I107" s="374">
        <f t="shared" si="16"/>
        <v>-0.23110018438844504</v>
      </c>
      <c r="J107" s="226">
        <v>70</v>
      </c>
      <c r="K107" s="121">
        <v>56</v>
      </c>
      <c r="L107" s="145">
        <v>54</v>
      </c>
      <c r="M107" s="374">
        <f t="shared" si="17"/>
        <v>-3.5714285714285698E-2</v>
      </c>
      <c r="N107" s="204"/>
      <c r="O107" s="121"/>
      <c r="P107" s="121"/>
      <c r="Q107" s="374"/>
      <c r="R107" s="205"/>
      <c r="S107" s="121"/>
      <c r="T107" s="120"/>
      <c r="U107" s="374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</row>
    <row r="108" spans="1:68" s="2" customFormat="1" ht="30" customHeight="1" x14ac:dyDescent="0.2">
      <c r="A108" s="78" t="s">
        <v>94</v>
      </c>
      <c r="B108" s="223">
        <v>19.713000000000001</v>
      </c>
      <c r="C108" s="136">
        <v>19.713000000000001</v>
      </c>
      <c r="D108" s="136">
        <v>28.013000000000002</v>
      </c>
      <c r="E108" s="375">
        <f t="shared" si="15"/>
        <v>0.42104195201136307</v>
      </c>
      <c r="F108" s="207">
        <v>5265</v>
      </c>
      <c r="G108" s="125">
        <v>3950</v>
      </c>
      <c r="H108" s="125">
        <v>2470</v>
      </c>
      <c r="I108" s="375">
        <f t="shared" si="16"/>
        <v>-0.37468354430379747</v>
      </c>
      <c r="J108" s="224">
        <v>182</v>
      </c>
      <c r="K108" s="125">
        <v>190.4</v>
      </c>
      <c r="L108" s="125">
        <v>142</v>
      </c>
      <c r="M108" s="375">
        <f t="shared" si="17"/>
        <v>-0.25420168067226889</v>
      </c>
      <c r="N108" s="207"/>
      <c r="O108" s="125"/>
      <c r="P108" s="125"/>
      <c r="Q108" s="375"/>
      <c r="R108" s="208"/>
      <c r="S108" s="125"/>
      <c r="T108" s="124"/>
      <c r="U108" s="375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18"/>
      <c r="BJ108" s="18"/>
      <c r="BK108" s="18"/>
      <c r="BL108" s="18"/>
      <c r="BM108" s="18"/>
      <c r="BN108" s="18"/>
      <c r="BO108" s="18"/>
      <c r="BP108" s="18"/>
    </row>
    <row r="109" spans="1:68" s="18" customFormat="1" ht="30" customHeight="1" x14ac:dyDescent="0.2">
      <c r="A109" s="19" t="s">
        <v>95</v>
      </c>
      <c r="B109" s="225">
        <v>12.563000000000001</v>
      </c>
      <c r="C109" s="134">
        <v>12.563000000000001</v>
      </c>
      <c r="D109" s="134">
        <v>11.568</v>
      </c>
      <c r="E109" s="374">
        <f t="shared" si="15"/>
        <v>-7.9200827827748177E-2</v>
      </c>
      <c r="F109" s="204">
        <v>1599</v>
      </c>
      <c r="G109" s="121">
        <v>461</v>
      </c>
      <c r="H109" s="121">
        <v>658</v>
      </c>
      <c r="I109" s="374">
        <f t="shared" si="16"/>
        <v>0.42733188720173532</v>
      </c>
      <c r="J109" s="226">
        <v>32</v>
      </c>
      <c r="K109" s="121">
        <v>25</v>
      </c>
      <c r="L109" s="121">
        <v>32</v>
      </c>
      <c r="M109" s="374">
        <f t="shared" si="17"/>
        <v>0.28000000000000003</v>
      </c>
      <c r="N109" s="204">
        <v>11.032</v>
      </c>
      <c r="O109" s="121">
        <v>27.7</v>
      </c>
      <c r="P109" s="121">
        <v>7.5460000000000003</v>
      </c>
      <c r="Q109" s="374">
        <f t="shared" ref="Q109" si="22">P109/O109-1</f>
        <v>-0.72758122743682307</v>
      </c>
      <c r="R109" s="205"/>
      <c r="S109" s="121"/>
      <c r="T109" s="120"/>
      <c r="U109" s="374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</row>
    <row r="110" spans="1:68" s="2" customFormat="1" ht="30" customHeight="1" x14ac:dyDescent="0.2">
      <c r="A110" s="78" t="s">
        <v>96</v>
      </c>
      <c r="B110" s="223">
        <v>20.134</v>
      </c>
      <c r="C110" s="136">
        <v>21.827999999999999</v>
      </c>
      <c r="D110" s="136">
        <v>23.484000000000002</v>
      </c>
      <c r="E110" s="375">
        <f t="shared" si="15"/>
        <v>7.5865860362836823E-2</v>
      </c>
      <c r="F110" s="207">
        <v>3868</v>
      </c>
      <c r="G110" s="125">
        <v>3513.2</v>
      </c>
      <c r="H110" s="125">
        <v>509.96</v>
      </c>
      <c r="I110" s="375">
        <f t="shared" si="16"/>
        <v>-0.85484458613230108</v>
      </c>
      <c r="J110" s="224">
        <v>219</v>
      </c>
      <c r="K110" s="125">
        <v>200.2</v>
      </c>
      <c r="L110" s="125">
        <v>83</v>
      </c>
      <c r="M110" s="375">
        <f t="shared" si="17"/>
        <v>-0.58541458541458535</v>
      </c>
      <c r="N110" s="207"/>
      <c r="O110" s="125"/>
      <c r="P110" s="125"/>
      <c r="Q110" s="375"/>
      <c r="R110" s="208"/>
      <c r="S110" s="125"/>
      <c r="T110" s="124"/>
      <c r="U110" s="375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18"/>
      <c r="BJ110" s="18"/>
      <c r="BK110" s="18"/>
      <c r="BL110" s="18"/>
      <c r="BM110" s="18"/>
      <c r="BN110" s="18"/>
      <c r="BO110" s="18"/>
      <c r="BP110" s="18"/>
    </row>
    <row r="111" spans="1:68" s="18" customFormat="1" ht="30" customHeight="1" x14ac:dyDescent="0.2">
      <c r="A111" s="19" t="s">
        <v>97</v>
      </c>
      <c r="B111" s="225">
        <v>8.5259999999999998</v>
      </c>
      <c r="C111" s="134"/>
      <c r="D111" s="134"/>
      <c r="E111" s="374"/>
      <c r="F111" s="204">
        <v>1607</v>
      </c>
      <c r="G111" s="121"/>
      <c r="H111" s="121">
        <v>104</v>
      </c>
      <c r="I111" s="374"/>
      <c r="J111" s="226">
        <v>29</v>
      </c>
      <c r="K111" s="121"/>
      <c r="L111" s="121"/>
      <c r="M111" s="374"/>
      <c r="N111" s="205"/>
      <c r="O111" s="121"/>
      <c r="P111" s="121"/>
      <c r="Q111" s="374"/>
      <c r="R111" s="205"/>
      <c r="S111" s="121"/>
      <c r="T111" s="120"/>
      <c r="U111" s="374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</row>
    <row r="112" spans="1:68" s="2" customFormat="1" ht="30" customHeight="1" x14ac:dyDescent="0.2">
      <c r="A112" s="78" t="s">
        <v>98</v>
      </c>
      <c r="B112" s="223">
        <v>10.465999999999999</v>
      </c>
      <c r="C112" s="136">
        <v>10.465999999999999</v>
      </c>
      <c r="D112" s="136">
        <v>10.316000000000001</v>
      </c>
      <c r="E112" s="375">
        <f t="shared" si="15"/>
        <v>-1.4332123065163294E-2</v>
      </c>
      <c r="F112" s="208">
        <v>1938</v>
      </c>
      <c r="G112" s="125">
        <v>960.4</v>
      </c>
      <c r="H112" s="125">
        <v>668</v>
      </c>
      <c r="I112" s="375">
        <f t="shared" si="16"/>
        <v>-0.30445647646813823</v>
      </c>
      <c r="J112" s="224">
        <v>58</v>
      </c>
      <c r="K112" s="125">
        <v>52</v>
      </c>
      <c r="L112" s="125">
        <v>29</v>
      </c>
      <c r="M112" s="375">
        <f t="shared" si="17"/>
        <v>-0.44230769230769229</v>
      </c>
      <c r="N112" s="208"/>
      <c r="O112" s="125">
        <v>4</v>
      </c>
      <c r="P112" s="125">
        <v>2.0609999999999999</v>
      </c>
      <c r="Q112" s="375">
        <f t="shared" ref="Q112" si="23">P112/O112-1</f>
        <v>-0.48475000000000001</v>
      </c>
      <c r="R112" s="208"/>
      <c r="S112" s="125"/>
      <c r="T112" s="124"/>
      <c r="U112" s="375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18"/>
      <c r="BJ112" s="18"/>
      <c r="BK112" s="18"/>
      <c r="BL112" s="18"/>
      <c r="BM112" s="18"/>
      <c r="BN112" s="18"/>
      <c r="BO112" s="18"/>
      <c r="BP112" s="18"/>
    </row>
    <row r="113" spans="1:68" s="18" customFormat="1" ht="30" customHeight="1" x14ac:dyDescent="0.2">
      <c r="A113" s="19" t="s">
        <v>99</v>
      </c>
      <c r="B113" s="225">
        <v>8.6940000000000008</v>
      </c>
      <c r="C113" s="134">
        <v>8.6940000000000008</v>
      </c>
      <c r="D113" s="134">
        <v>17.059000000000001</v>
      </c>
      <c r="E113" s="374">
        <f t="shared" si="15"/>
        <v>0.96215780998389677</v>
      </c>
      <c r="F113" s="204">
        <v>3187</v>
      </c>
      <c r="G113" s="121">
        <v>1076</v>
      </c>
      <c r="H113" s="121">
        <v>1373</v>
      </c>
      <c r="I113" s="374">
        <f t="shared" si="16"/>
        <v>0.27602230483271373</v>
      </c>
      <c r="J113" s="226">
        <v>56</v>
      </c>
      <c r="K113" s="121">
        <v>43.4</v>
      </c>
      <c r="L113" s="121">
        <v>53</v>
      </c>
      <c r="M113" s="374">
        <f t="shared" si="17"/>
        <v>0.22119815668202758</v>
      </c>
      <c r="N113" s="205"/>
      <c r="O113" s="121"/>
      <c r="P113" s="121"/>
      <c r="Q113" s="374"/>
      <c r="R113" s="205"/>
      <c r="S113" s="121"/>
      <c r="T113" s="120"/>
      <c r="U113" s="374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</row>
    <row r="114" spans="1:68" s="2" customFormat="1" ht="30" customHeight="1" x14ac:dyDescent="0.2">
      <c r="A114" s="78" t="s">
        <v>100</v>
      </c>
      <c r="B114" s="223">
        <v>25.44</v>
      </c>
      <c r="C114" s="136">
        <v>28.109000000000002</v>
      </c>
      <c r="D114" s="136">
        <v>27.869</v>
      </c>
      <c r="E114" s="375">
        <f t="shared" si="15"/>
        <v>-8.5381906151055231E-3</v>
      </c>
      <c r="F114" s="207">
        <v>7413</v>
      </c>
      <c r="G114" s="125">
        <v>4282</v>
      </c>
      <c r="H114" s="125">
        <v>2468</v>
      </c>
      <c r="I114" s="375">
        <f t="shared" si="16"/>
        <v>-0.42363381597384397</v>
      </c>
      <c r="J114" s="224">
        <v>170</v>
      </c>
      <c r="K114" s="125">
        <v>140</v>
      </c>
      <c r="L114" s="125">
        <v>110</v>
      </c>
      <c r="M114" s="375">
        <f t="shared" si="17"/>
        <v>-0.2142857142857143</v>
      </c>
      <c r="N114" s="207"/>
      <c r="O114" s="125"/>
      <c r="P114" s="125"/>
      <c r="Q114" s="375"/>
      <c r="R114" s="208"/>
      <c r="S114" s="125"/>
      <c r="T114" s="124"/>
      <c r="U114" s="375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18"/>
      <c r="BJ114" s="18"/>
      <c r="BK114" s="18"/>
      <c r="BL114" s="18"/>
      <c r="BM114" s="18"/>
      <c r="BN114" s="18"/>
      <c r="BO114" s="18"/>
      <c r="BP114" s="18"/>
    </row>
    <row r="115" spans="1:68" s="18" customFormat="1" ht="30" customHeight="1" x14ac:dyDescent="0.2">
      <c r="A115" s="19" t="s">
        <v>101</v>
      </c>
      <c r="B115" s="225">
        <v>29.638999999999999</v>
      </c>
      <c r="C115" s="134">
        <v>29.638999999999999</v>
      </c>
      <c r="D115" s="134">
        <v>34.15</v>
      </c>
      <c r="E115" s="374">
        <f t="shared" si="15"/>
        <v>0.15219811734538946</v>
      </c>
      <c r="F115" s="204">
        <v>5156</v>
      </c>
      <c r="G115" s="121">
        <v>1538</v>
      </c>
      <c r="H115" s="121">
        <v>2402</v>
      </c>
      <c r="I115" s="374">
        <f t="shared" si="16"/>
        <v>0.56176853055916776</v>
      </c>
      <c r="J115" s="226">
        <v>141</v>
      </c>
      <c r="K115" s="121">
        <v>49</v>
      </c>
      <c r="L115" s="121">
        <v>122</v>
      </c>
      <c r="M115" s="374">
        <f t="shared" si="17"/>
        <v>1.489795918367347</v>
      </c>
      <c r="N115" s="204"/>
      <c r="O115" s="121"/>
      <c r="P115" s="121"/>
      <c r="Q115" s="374"/>
      <c r="R115" s="205"/>
      <c r="S115" s="121"/>
      <c r="T115" s="120"/>
      <c r="U115" s="374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</row>
    <row r="116" spans="1:68" s="2" customFormat="1" ht="30" customHeight="1" x14ac:dyDescent="0.2">
      <c r="A116" s="78" t="s">
        <v>102</v>
      </c>
      <c r="B116" s="223">
        <v>16.727</v>
      </c>
      <c r="C116" s="136">
        <v>16.727</v>
      </c>
      <c r="D116" s="136">
        <v>22.103999999999999</v>
      </c>
      <c r="E116" s="375">
        <f t="shared" si="15"/>
        <v>0.32145632809230573</v>
      </c>
      <c r="F116" s="207">
        <v>3484</v>
      </c>
      <c r="G116" s="125">
        <v>1331.2</v>
      </c>
      <c r="H116" s="125">
        <v>2663.96</v>
      </c>
      <c r="I116" s="375">
        <f t="shared" si="16"/>
        <v>1.0011718749999998</v>
      </c>
      <c r="J116" s="224">
        <v>88</v>
      </c>
      <c r="K116" s="125">
        <v>72.099999999999994</v>
      </c>
      <c r="L116" s="125">
        <v>36</v>
      </c>
      <c r="M116" s="375">
        <f t="shared" si="17"/>
        <v>-0.50069348127600555</v>
      </c>
      <c r="N116" s="207"/>
      <c r="O116" s="125"/>
      <c r="P116" s="125"/>
      <c r="Q116" s="375"/>
      <c r="R116" s="208"/>
      <c r="S116" s="125"/>
      <c r="T116" s="124"/>
      <c r="U116" s="375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18"/>
      <c r="BJ116" s="18"/>
      <c r="BK116" s="18"/>
      <c r="BL116" s="18"/>
      <c r="BM116" s="18"/>
      <c r="BN116" s="18"/>
      <c r="BO116" s="18"/>
      <c r="BP116" s="18"/>
    </row>
    <row r="117" spans="1:68" s="18" customFormat="1" ht="30" customHeight="1" x14ac:dyDescent="0.2">
      <c r="A117" s="19" t="s">
        <v>103</v>
      </c>
      <c r="B117" s="225">
        <v>14.879</v>
      </c>
      <c r="C117" s="134">
        <v>14.879</v>
      </c>
      <c r="D117" s="134">
        <v>19.475999999999999</v>
      </c>
      <c r="E117" s="374">
        <f t="shared" si="15"/>
        <v>0.30895893541232611</v>
      </c>
      <c r="F117" s="204">
        <v>5690</v>
      </c>
      <c r="G117" s="121">
        <v>2568</v>
      </c>
      <c r="H117" s="121">
        <v>1764</v>
      </c>
      <c r="I117" s="374">
        <f t="shared" si="16"/>
        <v>-0.31308411214953269</v>
      </c>
      <c r="J117" s="226">
        <v>178</v>
      </c>
      <c r="K117" s="121">
        <v>66</v>
      </c>
      <c r="L117" s="121">
        <v>140</v>
      </c>
      <c r="M117" s="374">
        <f t="shared" si="17"/>
        <v>1.1212121212121211</v>
      </c>
      <c r="N117" s="204"/>
      <c r="O117" s="121"/>
      <c r="P117" s="121"/>
      <c r="Q117" s="374"/>
      <c r="R117" s="205"/>
      <c r="S117" s="121"/>
      <c r="T117" s="120"/>
      <c r="U117" s="374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</row>
    <row r="118" spans="1:68" s="2" customFormat="1" ht="30" customHeight="1" x14ac:dyDescent="0.2">
      <c r="A118" s="78" t="s">
        <v>104</v>
      </c>
      <c r="B118" s="223">
        <v>16.667000000000002</v>
      </c>
      <c r="C118" s="136">
        <v>16.667000000000002</v>
      </c>
      <c r="D118" s="136">
        <v>23.533999999999999</v>
      </c>
      <c r="E118" s="375">
        <f t="shared" si="15"/>
        <v>0.41201175976480453</v>
      </c>
      <c r="F118" s="207">
        <v>4664</v>
      </c>
      <c r="G118" s="125">
        <v>1916</v>
      </c>
      <c r="H118" s="125">
        <v>1152</v>
      </c>
      <c r="I118" s="375">
        <f t="shared" si="16"/>
        <v>-0.39874739039665974</v>
      </c>
      <c r="J118" s="224">
        <v>95</v>
      </c>
      <c r="K118" s="125">
        <v>94</v>
      </c>
      <c r="L118" s="125">
        <v>117</v>
      </c>
      <c r="M118" s="375">
        <f t="shared" si="17"/>
        <v>0.24468085106382986</v>
      </c>
      <c r="N118" s="207"/>
      <c r="O118" s="125"/>
      <c r="P118" s="125"/>
      <c r="Q118" s="375"/>
      <c r="R118" s="208"/>
      <c r="S118" s="125"/>
      <c r="T118" s="124"/>
      <c r="U118" s="375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18"/>
      <c r="BJ118" s="18"/>
      <c r="BK118" s="18"/>
      <c r="BL118" s="18"/>
      <c r="BM118" s="18"/>
      <c r="BN118" s="18"/>
      <c r="BO118" s="18"/>
      <c r="BP118" s="18"/>
    </row>
    <row r="119" spans="1:68" s="18" customFormat="1" ht="30" customHeight="1" x14ac:dyDescent="0.2">
      <c r="A119" s="19" t="s">
        <v>105</v>
      </c>
      <c r="B119" s="225">
        <v>26.684000000000001</v>
      </c>
      <c r="C119" s="134">
        <v>24.419</v>
      </c>
      <c r="D119" s="134">
        <v>26.882999999999999</v>
      </c>
      <c r="E119" s="374">
        <f t="shared" si="15"/>
        <v>0.10090503296613296</v>
      </c>
      <c r="F119" s="204">
        <v>5382</v>
      </c>
      <c r="G119" s="121">
        <v>2568</v>
      </c>
      <c r="H119" s="121">
        <v>1730</v>
      </c>
      <c r="I119" s="374">
        <f t="shared" si="16"/>
        <v>-0.32632398753894076</v>
      </c>
      <c r="J119" s="226">
        <v>158</v>
      </c>
      <c r="K119" s="121">
        <v>71.400000000000006</v>
      </c>
      <c r="L119" s="121">
        <v>121</v>
      </c>
      <c r="M119" s="374">
        <f t="shared" si="17"/>
        <v>0.69467787114845936</v>
      </c>
      <c r="N119" s="204"/>
      <c r="O119" s="121"/>
      <c r="P119" s="121"/>
      <c r="Q119" s="374"/>
      <c r="R119" s="205"/>
      <c r="S119" s="121"/>
      <c r="T119" s="120"/>
      <c r="U119" s="374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</row>
    <row r="120" spans="1:68" s="2" customFormat="1" ht="30" customHeight="1" x14ac:dyDescent="0.2">
      <c r="A120" s="78" t="s">
        <v>106</v>
      </c>
      <c r="B120" s="223">
        <v>16.22</v>
      </c>
      <c r="C120" s="136">
        <v>16.22</v>
      </c>
      <c r="D120" s="136">
        <v>24.068999999999999</v>
      </c>
      <c r="E120" s="375">
        <f t="shared" si="15"/>
        <v>0.48390875462392113</v>
      </c>
      <c r="F120" s="207">
        <v>3375</v>
      </c>
      <c r="G120" s="125">
        <v>1599</v>
      </c>
      <c r="H120" s="125">
        <v>1224</v>
      </c>
      <c r="I120" s="375">
        <f t="shared" si="16"/>
        <v>-0.23452157598499057</v>
      </c>
      <c r="J120" s="224">
        <v>80</v>
      </c>
      <c r="K120" s="125">
        <v>60.2</v>
      </c>
      <c r="L120" s="125">
        <v>72</v>
      </c>
      <c r="M120" s="375">
        <f t="shared" si="17"/>
        <v>0.19601328903654469</v>
      </c>
      <c r="N120" s="207"/>
      <c r="O120" s="125"/>
      <c r="P120" s="125"/>
      <c r="Q120" s="375"/>
      <c r="R120" s="208"/>
      <c r="S120" s="125"/>
      <c r="T120" s="124"/>
      <c r="U120" s="375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18"/>
      <c r="BJ120" s="18"/>
      <c r="BK120" s="18"/>
      <c r="BL120" s="18"/>
      <c r="BM120" s="18"/>
      <c r="BN120" s="18"/>
      <c r="BO120" s="18"/>
      <c r="BP120" s="18"/>
    </row>
    <row r="121" spans="1:68" s="18" customFormat="1" ht="30" customHeight="1" x14ac:dyDescent="0.2">
      <c r="A121" s="19" t="s">
        <v>107</v>
      </c>
      <c r="B121" s="225"/>
      <c r="C121" s="134">
        <v>16.623000000000001</v>
      </c>
      <c r="D121" s="134"/>
      <c r="E121" s="374">
        <f t="shared" si="15"/>
        <v>-1</v>
      </c>
      <c r="F121" s="204">
        <v>1937</v>
      </c>
      <c r="G121" s="121"/>
      <c r="H121" s="121">
        <v>2951</v>
      </c>
      <c r="I121" s="374"/>
      <c r="J121" s="226">
        <v>23</v>
      </c>
      <c r="K121" s="121">
        <v>119.7</v>
      </c>
      <c r="L121" s="121">
        <v>31</v>
      </c>
      <c r="M121" s="374">
        <f t="shared" si="17"/>
        <v>-0.74101921470342524</v>
      </c>
      <c r="N121" s="204"/>
      <c r="O121" s="121"/>
      <c r="P121" s="121"/>
      <c r="Q121" s="374"/>
      <c r="R121" s="205"/>
      <c r="S121" s="121"/>
      <c r="T121" s="120"/>
      <c r="U121" s="374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</row>
    <row r="122" spans="1:68" s="2" customFormat="1" ht="30" customHeight="1" x14ac:dyDescent="0.2">
      <c r="A122" s="78" t="s">
        <v>108</v>
      </c>
      <c r="B122" s="223">
        <v>17.728999999999999</v>
      </c>
      <c r="C122" s="136">
        <v>16.651</v>
      </c>
      <c r="D122" s="136">
        <v>30.728000000000002</v>
      </c>
      <c r="E122" s="375">
        <f t="shared" si="15"/>
        <v>0.84541468980842005</v>
      </c>
      <c r="F122" s="207">
        <v>6750</v>
      </c>
      <c r="G122" s="125">
        <v>2700</v>
      </c>
      <c r="H122" s="125">
        <v>1575</v>
      </c>
      <c r="I122" s="375">
        <f t="shared" si="16"/>
        <v>-0.41666666666666663</v>
      </c>
      <c r="J122" s="224">
        <v>117</v>
      </c>
      <c r="K122" s="125">
        <v>48</v>
      </c>
      <c r="L122" s="125">
        <v>72</v>
      </c>
      <c r="M122" s="375">
        <f t="shared" si="17"/>
        <v>0.5</v>
      </c>
      <c r="N122" s="207"/>
      <c r="O122" s="125"/>
      <c r="P122" s="125"/>
      <c r="Q122" s="375"/>
      <c r="R122" s="208"/>
      <c r="S122" s="125"/>
      <c r="T122" s="124"/>
      <c r="U122" s="375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18"/>
      <c r="BJ122" s="18"/>
      <c r="BK122" s="18"/>
      <c r="BL122" s="18"/>
      <c r="BM122" s="18"/>
      <c r="BN122" s="18"/>
      <c r="BO122" s="18"/>
      <c r="BP122" s="18"/>
    </row>
    <row r="123" spans="1:68" s="18" customFormat="1" ht="30" customHeight="1" x14ac:dyDescent="0.2">
      <c r="A123" s="19" t="s">
        <v>109</v>
      </c>
      <c r="B123" s="225">
        <v>18.335999999999999</v>
      </c>
      <c r="C123" s="134">
        <v>18.335999999999999</v>
      </c>
      <c r="D123" s="134">
        <v>24.343</v>
      </c>
      <c r="E123" s="374">
        <f t="shared" si="15"/>
        <v>0.32760689354275763</v>
      </c>
      <c r="F123" s="204">
        <v>4672</v>
      </c>
      <c r="G123" s="121">
        <v>3105</v>
      </c>
      <c r="H123" s="121">
        <v>1612</v>
      </c>
      <c r="I123" s="374">
        <f t="shared" si="16"/>
        <v>-0.48083735909822867</v>
      </c>
      <c r="J123" s="226">
        <v>92</v>
      </c>
      <c r="K123" s="121">
        <v>86</v>
      </c>
      <c r="L123" s="121">
        <v>144</v>
      </c>
      <c r="M123" s="374">
        <f t="shared" si="17"/>
        <v>0.67441860465116288</v>
      </c>
      <c r="N123" s="204"/>
      <c r="O123" s="121"/>
      <c r="P123" s="121"/>
      <c r="Q123" s="374"/>
      <c r="R123" s="205"/>
      <c r="S123" s="121"/>
      <c r="T123" s="120"/>
      <c r="U123" s="374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78" t="s">
        <v>110</v>
      </c>
      <c r="B124" s="223">
        <v>16.457999999999998</v>
      </c>
      <c r="C124" s="136">
        <v>16.457999999999998</v>
      </c>
      <c r="D124" s="136">
        <v>23.731999999999999</v>
      </c>
      <c r="E124" s="375">
        <f t="shared" si="15"/>
        <v>0.44197350832421933</v>
      </c>
      <c r="F124" s="207">
        <v>4261</v>
      </c>
      <c r="G124" s="125">
        <v>1730</v>
      </c>
      <c r="H124" s="125">
        <v>1171</v>
      </c>
      <c r="I124" s="375">
        <f t="shared" si="16"/>
        <v>-0.32312138728323703</v>
      </c>
      <c r="J124" s="224">
        <v>126</v>
      </c>
      <c r="K124" s="125">
        <v>88.9</v>
      </c>
      <c r="L124" s="125">
        <v>146</v>
      </c>
      <c r="M124" s="375">
        <f t="shared" si="17"/>
        <v>0.64229471316085474</v>
      </c>
      <c r="N124" s="208"/>
      <c r="O124" s="125"/>
      <c r="P124" s="125"/>
      <c r="Q124" s="375"/>
      <c r="R124" s="208"/>
      <c r="S124" s="125"/>
      <c r="T124" s="124"/>
      <c r="U124" s="375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19" t="s">
        <v>111</v>
      </c>
      <c r="B125" s="225">
        <v>21.949000000000002</v>
      </c>
      <c r="C125" s="134">
        <v>21.949000000000002</v>
      </c>
      <c r="D125" s="134">
        <v>27.123999999999999</v>
      </c>
      <c r="E125" s="374">
        <f t="shared" si="15"/>
        <v>0.23577383935486806</v>
      </c>
      <c r="F125" s="204">
        <v>5652</v>
      </c>
      <c r="G125" s="121">
        <v>2286</v>
      </c>
      <c r="H125" s="121">
        <v>2045</v>
      </c>
      <c r="I125" s="374">
        <f t="shared" si="16"/>
        <v>-0.10542432195975504</v>
      </c>
      <c r="J125" s="226">
        <v>109</v>
      </c>
      <c r="K125" s="121">
        <v>91</v>
      </c>
      <c r="L125" s="121">
        <v>116</v>
      </c>
      <c r="M125" s="374">
        <f t="shared" si="17"/>
        <v>0.27472527472527464</v>
      </c>
      <c r="N125" s="204">
        <v>0.98199999999999998</v>
      </c>
      <c r="O125" s="121"/>
      <c r="P125" s="121"/>
      <c r="Q125" s="374"/>
      <c r="R125" s="205"/>
      <c r="S125" s="121"/>
      <c r="T125" s="120"/>
      <c r="U125" s="374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78" t="s">
        <v>112</v>
      </c>
      <c r="B126" s="223">
        <v>16.268000000000001</v>
      </c>
      <c r="C126" s="136">
        <v>16.268000000000001</v>
      </c>
      <c r="D126" s="136">
        <v>23.893000000000001</v>
      </c>
      <c r="E126" s="375">
        <f t="shared" si="15"/>
        <v>0.46871158101794941</v>
      </c>
      <c r="F126" s="207">
        <v>6336</v>
      </c>
      <c r="G126" s="125">
        <v>2958</v>
      </c>
      <c r="H126" s="125">
        <v>2061</v>
      </c>
      <c r="I126" s="375">
        <f t="shared" si="16"/>
        <v>-0.30324543610547672</v>
      </c>
      <c r="J126" s="224">
        <v>203</v>
      </c>
      <c r="K126" s="125">
        <v>157</v>
      </c>
      <c r="L126" s="125">
        <v>120</v>
      </c>
      <c r="M126" s="375">
        <f t="shared" si="17"/>
        <v>-0.23566878980891715</v>
      </c>
      <c r="N126" s="208"/>
      <c r="O126" s="125"/>
      <c r="P126" s="125"/>
      <c r="Q126" s="375"/>
      <c r="R126" s="208"/>
      <c r="S126" s="125"/>
      <c r="T126" s="124"/>
      <c r="U126" s="375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19" t="s">
        <v>113</v>
      </c>
      <c r="B127" s="225">
        <v>23.280999999999999</v>
      </c>
      <c r="C127" s="134">
        <v>11.9</v>
      </c>
      <c r="D127" s="134">
        <v>10.425000000000001</v>
      </c>
      <c r="E127" s="374">
        <f t="shared" si="15"/>
        <v>-0.12394957983193278</v>
      </c>
      <c r="F127" s="204">
        <v>2209</v>
      </c>
      <c r="G127" s="121">
        <v>1546.3</v>
      </c>
      <c r="H127" s="121">
        <v>877</v>
      </c>
      <c r="I127" s="374">
        <f t="shared" si="16"/>
        <v>-0.43283968182112142</v>
      </c>
      <c r="J127" s="226">
        <v>56</v>
      </c>
      <c r="K127" s="121">
        <v>23</v>
      </c>
      <c r="L127" s="121">
        <v>82</v>
      </c>
      <c r="M127" s="374">
        <f t="shared" si="17"/>
        <v>2.5652173913043477</v>
      </c>
      <c r="N127" s="204"/>
      <c r="O127" s="121"/>
      <c r="P127" s="121"/>
      <c r="Q127" s="374"/>
      <c r="R127" s="205"/>
      <c r="S127" s="121"/>
      <c r="T127" s="120"/>
      <c r="U127" s="374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78" t="s">
        <v>114</v>
      </c>
      <c r="B128" s="223">
        <v>16.695</v>
      </c>
      <c r="C128" s="136">
        <v>16.695</v>
      </c>
      <c r="D128" s="136">
        <v>29.388999999999999</v>
      </c>
      <c r="E128" s="375">
        <f t="shared" si="15"/>
        <v>0.76034740940401302</v>
      </c>
      <c r="F128" s="207">
        <v>5538</v>
      </c>
      <c r="G128" s="125">
        <v>1109</v>
      </c>
      <c r="H128" s="125">
        <v>3164</v>
      </c>
      <c r="I128" s="375">
        <f t="shared" si="16"/>
        <v>1.8530207394048692</v>
      </c>
      <c r="J128" s="224">
        <v>149</v>
      </c>
      <c r="K128" s="125">
        <v>94.5</v>
      </c>
      <c r="L128" s="125">
        <v>115</v>
      </c>
      <c r="M128" s="375">
        <f t="shared" si="17"/>
        <v>0.21693121693121697</v>
      </c>
      <c r="N128" s="207"/>
      <c r="O128" s="125"/>
      <c r="P128" s="125"/>
      <c r="Q128" s="375"/>
      <c r="R128" s="208"/>
      <c r="S128" s="125"/>
      <c r="T128" s="124"/>
      <c r="U128" s="375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19" t="s">
        <v>115</v>
      </c>
      <c r="B129" s="225">
        <v>21.044</v>
      </c>
      <c r="C129" s="134">
        <v>21.044</v>
      </c>
      <c r="D129" s="134">
        <v>29.029</v>
      </c>
      <c r="E129" s="374">
        <f t="shared" si="15"/>
        <v>0.3794430716593804</v>
      </c>
      <c r="F129" s="204">
        <v>4410</v>
      </c>
      <c r="G129" s="121">
        <v>3180</v>
      </c>
      <c r="H129" s="121">
        <v>1959</v>
      </c>
      <c r="I129" s="374">
        <f t="shared" si="16"/>
        <v>-0.38396226415094337</v>
      </c>
      <c r="J129" s="226">
        <v>88</v>
      </c>
      <c r="K129" s="121">
        <v>105.462</v>
      </c>
      <c r="L129" s="121">
        <v>107</v>
      </c>
      <c r="M129" s="374">
        <f t="shared" si="17"/>
        <v>1.4583451859437435E-2</v>
      </c>
      <c r="N129" s="204"/>
      <c r="O129" s="121"/>
      <c r="P129" s="121"/>
      <c r="Q129" s="374"/>
      <c r="R129" s="205"/>
      <c r="S129" s="121"/>
      <c r="T129" s="120"/>
      <c r="U129" s="374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78" t="s">
        <v>116</v>
      </c>
      <c r="B130" s="223">
        <v>48.03</v>
      </c>
      <c r="C130" s="584">
        <v>48.03</v>
      </c>
      <c r="D130" s="265"/>
      <c r="E130" s="375">
        <f t="shared" si="15"/>
        <v>-1</v>
      </c>
      <c r="F130" s="207">
        <v>1947</v>
      </c>
      <c r="G130" s="125">
        <v>1525</v>
      </c>
      <c r="H130" s="125">
        <v>1168</v>
      </c>
      <c r="I130" s="375">
        <f t="shared" si="16"/>
        <v>-0.23409836065573775</v>
      </c>
      <c r="J130" s="224">
        <v>74</v>
      </c>
      <c r="K130" s="125">
        <v>43.4</v>
      </c>
      <c r="L130" s="125">
        <v>77</v>
      </c>
      <c r="M130" s="375">
        <f t="shared" si="17"/>
        <v>0.77419354838709675</v>
      </c>
      <c r="N130" s="208"/>
      <c r="O130" s="125"/>
      <c r="P130" s="125"/>
      <c r="Q130" s="375"/>
      <c r="R130" s="208"/>
      <c r="S130" s="125"/>
      <c r="T130" s="124"/>
      <c r="U130" s="375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19" t="s">
        <v>117</v>
      </c>
      <c r="B131" s="225">
        <v>23.83</v>
      </c>
      <c r="C131" s="134">
        <v>19.579999999999998</v>
      </c>
      <c r="D131" s="134">
        <v>38.764000000000003</v>
      </c>
      <c r="E131" s="374">
        <f t="shared" si="15"/>
        <v>0.97977528089887667</v>
      </c>
      <c r="F131" s="204">
        <v>3484</v>
      </c>
      <c r="G131" s="121">
        <v>2557</v>
      </c>
      <c r="H131" s="121">
        <v>1639</v>
      </c>
      <c r="I131" s="374">
        <f t="shared" si="16"/>
        <v>-0.3590144700821275</v>
      </c>
      <c r="J131" s="226">
        <v>120</v>
      </c>
      <c r="K131" s="121">
        <v>76</v>
      </c>
      <c r="L131" s="121">
        <v>122</v>
      </c>
      <c r="M131" s="374">
        <f t="shared" si="17"/>
        <v>0.60526315789473695</v>
      </c>
      <c r="N131" s="204">
        <v>60.04</v>
      </c>
      <c r="O131" s="121">
        <v>16.712</v>
      </c>
      <c r="P131" s="121"/>
      <c r="Q131" s="374">
        <f t="shared" ref="Q131" si="24">P131/O131-1</f>
        <v>-1</v>
      </c>
      <c r="R131" s="205"/>
      <c r="S131" s="121"/>
      <c r="T131" s="120"/>
      <c r="U131" s="374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78" t="s">
        <v>118</v>
      </c>
      <c r="B132" s="223">
        <v>20.898</v>
      </c>
      <c r="C132" s="136">
        <v>23.573</v>
      </c>
      <c r="D132" s="136">
        <v>28.47</v>
      </c>
      <c r="E132" s="375">
        <f t="shared" si="15"/>
        <v>0.20773766597378351</v>
      </c>
      <c r="F132" s="207">
        <v>7222</v>
      </c>
      <c r="G132" s="125">
        <v>2585</v>
      </c>
      <c r="H132" s="125">
        <v>2165</v>
      </c>
      <c r="I132" s="375">
        <f t="shared" si="16"/>
        <v>-0.1624758220502901</v>
      </c>
      <c r="J132" s="224">
        <v>139</v>
      </c>
      <c r="K132" s="125">
        <v>100.8</v>
      </c>
      <c r="L132" s="125">
        <v>89</v>
      </c>
      <c r="M132" s="375">
        <f t="shared" si="17"/>
        <v>-0.11706349206349209</v>
      </c>
      <c r="N132" s="207"/>
      <c r="O132" s="125"/>
      <c r="P132" s="125"/>
      <c r="Q132" s="375"/>
      <c r="R132" s="208"/>
      <c r="S132" s="125"/>
      <c r="T132" s="124"/>
      <c r="U132" s="375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19" t="s">
        <v>119</v>
      </c>
      <c r="B133" s="225">
        <v>15.763</v>
      </c>
      <c r="C133" s="134">
        <v>19.346</v>
      </c>
      <c r="D133" s="134">
        <v>19.145</v>
      </c>
      <c r="E133" s="374">
        <f t="shared" si="15"/>
        <v>-1.0389744650056931E-2</v>
      </c>
      <c r="F133" s="204">
        <v>6307</v>
      </c>
      <c r="G133" s="121">
        <v>2181</v>
      </c>
      <c r="H133" s="121">
        <v>1767</v>
      </c>
      <c r="I133" s="374">
        <f t="shared" si="16"/>
        <v>-0.18982118294360384</v>
      </c>
      <c r="J133" s="226">
        <v>120</v>
      </c>
      <c r="K133" s="121">
        <v>100.1</v>
      </c>
      <c r="L133" s="121">
        <v>76</v>
      </c>
      <c r="M133" s="374">
        <f t="shared" si="17"/>
        <v>-0.24075924075924071</v>
      </c>
      <c r="N133" s="204"/>
      <c r="O133" s="121"/>
      <c r="P133" s="121"/>
      <c r="Q133" s="374"/>
      <c r="R133" s="205"/>
      <c r="S133" s="121"/>
      <c r="T133" s="120"/>
      <c r="U133" s="374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78" t="s">
        <v>120</v>
      </c>
      <c r="B134" s="223">
        <v>25.507999999999999</v>
      </c>
      <c r="C134" s="136">
        <v>25.411999999999999</v>
      </c>
      <c r="D134" s="136">
        <v>31.190999999999999</v>
      </c>
      <c r="E134" s="375">
        <f t="shared" ref="E134:E162" si="25">D134/C134-1</f>
        <v>0.22741224618290579</v>
      </c>
      <c r="F134" s="207">
        <v>4743</v>
      </c>
      <c r="G134" s="125">
        <v>2790</v>
      </c>
      <c r="H134" s="125">
        <v>1527</v>
      </c>
      <c r="I134" s="375">
        <f t="shared" si="16"/>
        <v>-0.45268817204301071</v>
      </c>
      <c r="J134" s="224">
        <v>121</v>
      </c>
      <c r="K134" s="125">
        <v>83.3</v>
      </c>
      <c r="L134" s="125">
        <v>115</v>
      </c>
      <c r="M134" s="375">
        <f t="shared" si="17"/>
        <v>0.38055222088835539</v>
      </c>
      <c r="N134" s="207"/>
      <c r="O134" s="125"/>
      <c r="P134" s="125"/>
      <c r="Q134" s="375"/>
      <c r="R134" s="208"/>
      <c r="S134" s="125"/>
      <c r="T134" s="124"/>
      <c r="U134" s="375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18" customFormat="1" ht="30" customHeight="1" x14ac:dyDescent="0.2">
      <c r="A135" s="19" t="s">
        <v>121</v>
      </c>
      <c r="B135" s="225">
        <v>24.167999999999999</v>
      </c>
      <c r="C135" s="134">
        <v>21.901</v>
      </c>
      <c r="D135" s="134">
        <v>25.135999999999999</v>
      </c>
      <c r="E135" s="374">
        <f t="shared" si="25"/>
        <v>0.14771015022145106</v>
      </c>
      <c r="F135" s="204">
        <v>3841</v>
      </c>
      <c r="G135" s="121">
        <v>3556</v>
      </c>
      <c r="H135" s="121">
        <v>2051</v>
      </c>
      <c r="I135" s="374">
        <f t="shared" ref="I135:I163" si="26">H135/G135-1</f>
        <v>-0.42322834645669294</v>
      </c>
      <c r="J135" s="226">
        <v>125</v>
      </c>
      <c r="K135" s="121">
        <v>98.7</v>
      </c>
      <c r="L135" s="121">
        <v>84</v>
      </c>
      <c r="M135" s="374">
        <f t="shared" ref="M135:M163" si="27">L135/K135-1</f>
        <v>-0.14893617021276595</v>
      </c>
      <c r="N135" s="204"/>
      <c r="O135" s="121"/>
      <c r="P135" s="121"/>
      <c r="Q135" s="374"/>
      <c r="R135" s="205"/>
      <c r="S135" s="121"/>
      <c r="T135" s="120"/>
      <c r="U135" s="374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</row>
    <row r="136" spans="1:68" s="2" customFormat="1" ht="30" customHeight="1" x14ac:dyDescent="0.2">
      <c r="A136" s="78" t="s">
        <v>122</v>
      </c>
      <c r="B136" s="223">
        <v>20.126999999999999</v>
      </c>
      <c r="C136" s="136">
        <v>18.690999999999999</v>
      </c>
      <c r="D136" s="136">
        <v>21.475000000000001</v>
      </c>
      <c r="E136" s="375">
        <f t="shared" si="25"/>
        <v>0.14894869188379456</v>
      </c>
      <c r="F136" s="207">
        <v>4942</v>
      </c>
      <c r="G136" s="125">
        <v>4971</v>
      </c>
      <c r="H136" s="125">
        <v>2479</v>
      </c>
      <c r="I136" s="375">
        <f t="shared" si="26"/>
        <v>-0.50130758398712527</v>
      </c>
      <c r="J136" s="224">
        <v>89</v>
      </c>
      <c r="K136" s="125">
        <v>76.817999999999998</v>
      </c>
      <c r="L136" s="125">
        <v>78</v>
      </c>
      <c r="M136" s="375">
        <f t="shared" si="27"/>
        <v>1.5387018667499808E-2</v>
      </c>
      <c r="N136" s="207"/>
      <c r="O136" s="125"/>
      <c r="P136" s="125"/>
      <c r="Q136" s="375"/>
      <c r="R136" s="208"/>
      <c r="S136" s="125"/>
      <c r="T136" s="124"/>
      <c r="U136" s="375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18"/>
      <c r="BJ136" s="18"/>
      <c r="BK136" s="18"/>
      <c r="BL136" s="18"/>
      <c r="BM136" s="18"/>
      <c r="BN136" s="18"/>
      <c r="BO136" s="18"/>
      <c r="BP136" s="18"/>
    </row>
    <row r="137" spans="1:68" s="18" customFormat="1" ht="30" customHeight="1" x14ac:dyDescent="0.2">
      <c r="A137" s="19" t="s">
        <v>123</v>
      </c>
      <c r="B137" s="225">
        <v>22.484000000000002</v>
      </c>
      <c r="C137" s="134">
        <v>20.628</v>
      </c>
      <c r="D137" s="134">
        <v>27.762</v>
      </c>
      <c r="E137" s="374">
        <f t="shared" si="25"/>
        <v>0.34584060500290859</v>
      </c>
      <c r="F137" s="204">
        <v>3734</v>
      </c>
      <c r="G137" s="121">
        <v>1970</v>
      </c>
      <c r="H137" s="121">
        <v>1708</v>
      </c>
      <c r="I137" s="374">
        <f t="shared" si="26"/>
        <v>-0.13299492385786804</v>
      </c>
      <c r="J137" s="226">
        <v>78</v>
      </c>
      <c r="K137" s="121">
        <v>44.8</v>
      </c>
      <c r="L137" s="121">
        <v>80</v>
      </c>
      <c r="M137" s="374">
        <f t="shared" si="27"/>
        <v>0.78571428571428581</v>
      </c>
      <c r="N137" s="204"/>
      <c r="O137" s="121"/>
      <c r="P137" s="121"/>
      <c r="Q137" s="374"/>
      <c r="R137" s="205"/>
      <c r="S137" s="121"/>
      <c r="T137" s="120"/>
      <c r="U137" s="374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</row>
    <row r="138" spans="1:68" s="2" customFormat="1" ht="30" customHeight="1" x14ac:dyDescent="0.2">
      <c r="A138" s="78" t="s">
        <v>124</v>
      </c>
      <c r="B138" s="223">
        <v>22.164000000000001</v>
      </c>
      <c r="C138" s="136">
        <v>30.164999999999999</v>
      </c>
      <c r="D138" s="136">
        <v>30.478000000000002</v>
      </c>
      <c r="E138" s="375">
        <f t="shared" si="25"/>
        <v>1.0376263881982428E-2</v>
      </c>
      <c r="F138" s="207">
        <v>5000</v>
      </c>
      <c r="G138" s="125">
        <v>1908</v>
      </c>
      <c r="H138" s="125">
        <v>1435</v>
      </c>
      <c r="I138" s="375">
        <f t="shared" si="26"/>
        <v>-0.24790356394129975</v>
      </c>
      <c r="J138" s="224">
        <v>165</v>
      </c>
      <c r="K138" s="125">
        <v>25.9</v>
      </c>
      <c r="L138" s="125">
        <v>146</v>
      </c>
      <c r="M138" s="375">
        <f t="shared" si="27"/>
        <v>4.6370656370656373</v>
      </c>
      <c r="N138" s="207"/>
      <c r="O138" s="125">
        <v>112</v>
      </c>
      <c r="P138" s="125"/>
      <c r="Q138" s="375">
        <f t="shared" ref="Q138" si="28">P138/O138-1</f>
        <v>-1</v>
      </c>
      <c r="R138" s="208"/>
      <c r="S138" s="125"/>
      <c r="T138" s="124"/>
      <c r="U138" s="375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18"/>
      <c r="BJ138" s="18"/>
      <c r="BK138" s="18"/>
      <c r="BL138" s="18"/>
      <c r="BM138" s="18"/>
      <c r="BN138" s="18"/>
      <c r="BO138" s="18"/>
      <c r="BP138" s="18"/>
    </row>
    <row r="139" spans="1:68" s="18" customFormat="1" ht="30" customHeight="1" x14ac:dyDescent="0.2">
      <c r="A139" s="19" t="s">
        <v>125</v>
      </c>
      <c r="B139" s="225">
        <v>17.122</v>
      </c>
      <c r="C139" s="134">
        <v>12.265000000000001</v>
      </c>
      <c r="D139" s="134">
        <v>32.996000000000002</v>
      </c>
      <c r="E139" s="374">
        <f t="shared" si="25"/>
        <v>1.6902568283734203</v>
      </c>
      <c r="F139" s="204">
        <v>2882</v>
      </c>
      <c r="G139" s="121">
        <v>1228</v>
      </c>
      <c r="H139" s="121">
        <v>939</v>
      </c>
      <c r="I139" s="374">
        <f t="shared" si="26"/>
        <v>-0.23534201954397393</v>
      </c>
      <c r="J139" s="226">
        <v>137</v>
      </c>
      <c r="K139" s="121">
        <v>116.2</v>
      </c>
      <c r="L139" s="121">
        <v>61</v>
      </c>
      <c r="M139" s="374">
        <f t="shared" si="27"/>
        <v>-0.47504302925989672</v>
      </c>
      <c r="N139" s="204"/>
      <c r="O139" s="121"/>
      <c r="P139" s="121"/>
      <c r="Q139" s="374"/>
      <c r="R139" s="205"/>
      <c r="S139" s="121"/>
      <c r="T139" s="120"/>
      <c r="U139" s="374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</row>
    <row r="140" spans="1:68" s="2" customFormat="1" ht="30" customHeight="1" x14ac:dyDescent="0.2">
      <c r="A140" s="78" t="s">
        <v>126</v>
      </c>
      <c r="B140" s="223">
        <v>45.877000000000002</v>
      </c>
      <c r="C140" s="136">
        <v>33.770000000000003</v>
      </c>
      <c r="D140" s="136">
        <v>57.713999999999999</v>
      </c>
      <c r="E140" s="375">
        <f t="shared" si="25"/>
        <v>0.70903168492745028</v>
      </c>
      <c r="F140" s="207">
        <v>8135</v>
      </c>
      <c r="G140" s="125">
        <v>4906.7</v>
      </c>
      <c r="H140" s="125">
        <v>8549</v>
      </c>
      <c r="I140" s="375">
        <f t="shared" si="26"/>
        <v>0.74231153320969301</v>
      </c>
      <c r="J140" s="224">
        <v>199</v>
      </c>
      <c r="K140" s="125">
        <v>108.1</v>
      </c>
      <c r="L140" s="125">
        <v>209</v>
      </c>
      <c r="M140" s="375">
        <f t="shared" si="27"/>
        <v>0.93339500462534697</v>
      </c>
      <c r="N140" s="207"/>
      <c r="O140" s="125"/>
      <c r="P140" s="125"/>
      <c r="Q140" s="375"/>
      <c r="R140" s="208"/>
      <c r="S140" s="125"/>
      <c r="T140" s="124"/>
      <c r="U140" s="375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18"/>
      <c r="BJ140" s="18"/>
      <c r="BK140" s="18"/>
      <c r="BL140" s="18"/>
      <c r="BM140" s="18"/>
      <c r="BN140" s="18"/>
      <c r="BO140" s="18"/>
      <c r="BP140" s="18"/>
    </row>
    <row r="141" spans="1:68" s="18" customFormat="1" ht="39" customHeight="1" x14ac:dyDescent="0.2">
      <c r="A141" s="19" t="s">
        <v>127</v>
      </c>
      <c r="B141" s="225">
        <v>12.491</v>
      </c>
      <c r="C141" s="134">
        <v>22.491</v>
      </c>
      <c r="D141" s="134">
        <v>9.1959999999999997</v>
      </c>
      <c r="E141" s="374">
        <f t="shared" si="25"/>
        <v>-0.59112533902449871</v>
      </c>
      <c r="F141" s="204">
        <v>1127</v>
      </c>
      <c r="G141" s="121">
        <v>1127</v>
      </c>
      <c r="H141" s="121">
        <v>391</v>
      </c>
      <c r="I141" s="374">
        <f t="shared" si="26"/>
        <v>-0.65306122448979598</v>
      </c>
      <c r="J141" s="226">
        <v>53</v>
      </c>
      <c r="K141" s="121">
        <v>70</v>
      </c>
      <c r="L141" s="121">
        <v>10</v>
      </c>
      <c r="M141" s="374">
        <f t="shared" si="27"/>
        <v>-0.85714285714285721</v>
      </c>
      <c r="N141" s="204"/>
      <c r="O141" s="121"/>
      <c r="P141" s="121"/>
      <c r="Q141" s="374"/>
      <c r="R141" s="205"/>
      <c r="S141" s="121"/>
      <c r="T141" s="120"/>
      <c r="U141" s="374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</row>
    <row r="142" spans="1:68" s="2" customFormat="1" ht="30" customHeight="1" x14ac:dyDescent="0.2">
      <c r="A142" s="78" t="s">
        <v>129</v>
      </c>
      <c r="B142" s="223">
        <v>22.256</v>
      </c>
      <c r="C142" s="136">
        <v>26.620999999999999</v>
      </c>
      <c r="D142" s="136">
        <v>24.521999999999998</v>
      </c>
      <c r="E142" s="375">
        <f t="shared" si="25"/>
        <v>-7.8847526388941103E-2</v>
      </c>
      <c r="F142" s="207">
        <v>5523</v>
      </c>
      <c r="G142" s="125">
        <v>3882</v>
      </c>
      <c r="H142" s="125">
        <v>2220</v>
      </c>
      <c r="I142" s="375">
        <f t="shared" si="26"/>
        <v>-0.42812982998454407</v>
      </c>
      <c r="J142" s="224">
        <v>118</v>
      </c>
      <c r="K142" s="125">
        <v>71.2</v>
      </c>
      <c r="L142" s="125">
        <v>64</v>
      </c>
      <c r="M142" s="375">
        <f t="shared" si="27"/>
        <v>-0.101123595505618</v>
      </c>
      <c r="N142" s="207"/>
      <c r="O142" s="125"/>
      <c r="P142" s="125"/>
      <c r="Q142" s="375"/>
      <c r="R142" s="208"/>
      <c r="S142" s="125"/>
      <c r="T142" s="124"/>
      <c r="U142" s="375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18"/>
      <c r="BJ142" s="18"/>
      <c r="BK142" s="18"/>
      <c r="BL142" s="18"/>
      <c r="BM142" s="18"/>
      <c r="BN142" s="18"/>
      <c r="BO142" s="18"/>
      <c r="BP142" s="18"/>
    </row>
    <row r="143" spans="1:68" s="18" customFormat="1" ht="30" customHeight="1" x14ac:dyDescent="0.2">
      <c r="A143" s="19" t="s">
        <v>128</v>
      </c>
      <c r="B143" s="225">
        <v>25.859000000000002</v>
      </c>
      <c r="C143" s="118">
        <v>19.399999999999999</v>
      </c>
      <c r="D143" s="118">
        <v>20.428999999999998</v>
      </c>
      <c r="E143" s="585">
        <f t="shared" si="25"/>
        <v>5.304123711340214E-2</v>
      </c>
      <c r="F143" s="204">
        <v>6726</v>
      </c>
      <c r="G143" s="121">
        <v>5048</v>
      </c>
      <c r="H143" s="121">
        <v>3843</v>
      </c>
      <c r="I143" s="585">
        <f t="shared" si="26"/>
        <v>-0.23870839936608557</v>
      </c>
      <c r="J143" s="226">
        <v>146</v>
      </c>
      <c r="K143" s="121">
        <v>107.8</v>
      </c>
      <c r="L143" s="121">
        <v>144</v>
      </c>
      <c r="M143" s="585">
        <f t="shared" si="27"/>
        <v>0.33580705009276435</v>
      </c>
      <c r="N143" s="204"/>
      <c r="O143" s="121"/>
      <c r="P143" s="121"/>
      <c r="Q143" s="585"/>
      <c r="R143" s="205"/>
      <c r="S143" s="121"/>
      <c r="T143" s="120"/>
      <c r="U143" s="585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</row>
    <row r="144" spans="1:68" s="2" customFormat="1" ht="30" customHeight="1" x14ac:dyDescent="0.2">
      <c r="A144" s="78" t="s">
        <v>130</v>
      </c>
      <c r="B144" s="223">
        <v>11.154</v>
      </c>
      <c r="C144" s="136">
        <v>12.968999999999999</v>
      </c>
      <c r="D144" s="136">
        <v>17.765000000000001</v>
      </c>
      <c r="E144" s="375">
        <f t="shared" si="25"/>
        <v>0.36980491942324023</v>
      </c>
      <c r="F144" s="207">
        <v>3327</v>
      </c>
      <c r="G144" s="125">
        <v>2889</v>
      </c>
      <c r="H144" s="125">
        <v>1003</v>
      </c>
      <c r="I144" s="375">
        <f t="shared" si="26"/>
        <v>-0.65282104534440988</v>
      </c>
      <c r="J144" s="224">
        <v>71</v>
      </c>
      <c r="K144" s="125">
        <v>51.8</v>
      </c>
      <c r="L144" s="125">
        <v>66</v>
      </c>
      <c r="M144" s="375">
        <f t="shared" si="27"/>
        <v>0.27413127413127425</v>
      </c>
      <c r="N144" s="207"/>
      <c r="O144" s="125"/>
      <c r="P144" s="125"/>
      <c r="Q144" s="375"/>
      <c r="R144" s="208"/>
      <c r="S144" s="125"/>
      <c r="T144" s="124"/>
      <c r="U144" s="375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18"/>
      <c r="BJ144" s="18"/>
      <c r="BK144" s="18"/>
      <c r="BL144" s="18"/>
      <c r="BM144" s="18"/>
      <c r="BN144" s="18"/>
      <c r="BO144" s="18"/>
      <c r="BP144" s="18"/>
    </row>
    <row r="145" spans="1:68" s="18" customFormat="1" ht="30" customHeight="1" x14ac:dyDescent="0.2">
      <c r="A145" s="19" t="s">
        <v>131</v>
      </c>
      <c r="B145" s="225">
        <v>30.068999999999999</v>
      </c>
      <c r="C145" s="134">
        <v>25.984999999999999</v>
      </c>
      <c r="D145" s="134">
        <v>35.591999999999999</v>
      </c>
      <c r="E145" s="374">
        <f t="shared" si="25"/>
        <v>0.36971329613238413</v>
      </c>
      <c r="F145" s="204">
        <v>4700</v>
      </c>
      <c r="G145" s="121">
        <v>2640</v>
      </c>
      <c r="H145" s="121">
        <v>5009</v>
      </c>
      <c r="I145" s="374">
        <f t="shared" si="26"/>
        <v>0.89734848484848495</v>
      </c>
      <c r="J145" s="226">
        <v>182</v>
      </c>
      <c r="K145" s="121">
        <v>112.7</v>
      </c>
      <c r="L145" s="121">
        <v>150</v>
      </c>
      <c r="M145" s="374">
        <f t="shared" si="27"/>
        <v>0.33096716947648619</v>
      </c>
      <c r="N145" s="204"/>
      <c r="O145" s="121"/>
      <c r="P145" s="121"/>
      <c r="Q145" s="374"/>
      <c r="R145" s="205"/>
      <c r="S145" s="121"/>
      <c r="T145" s="120"/>
      <c r="U145" s="374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</row>
    <row r="146" spans="1:68" s="2" customFormat="1" ht="30" customHeight="1" x14ac:dyDescent="0.2">
      <c r="A146" s="78" t="s">
        <v>132</v>
      </c>
      <c r="B146" s="223">
        <v>27.198</v>
      </c>
      <c r="C146" s="136">
        <v>27.149000000000001</v>
      </c>
      <c r="D146" s="136">
        <v>34.799999999999997</v>
      </c>
      <c r="E146" s="375">
        <f t="shared" si="25"/>
        <v>0.28181516814615626</v>
      </c>
      <c r="F146" s="207">
        <v>5219</v>
      </c>
      <c r="G146" s="125">
        <v>2387</v>
      </c>
      <c r="H146" s="125">
        <v>2668</v>
      </c>
      <c r="I146" s="375">
        <f t="shared" si="26"/>
        <v>0.11772098868873071</v>
      </c>
      <c r="J146" s="224">
        <v>173</v>
      </c>
      <c r="K146" s="125">
        <v>33</v>
      </c>
      <c r="L146" s="125">
        <v>110</v>
      </c>
      <c r="M146" s="375">
        <f t="shared" si="27"/>
        <v>2.3333333333333335</v>
      </c>
      <c r="N146" s="207"/>
      <c r="O146" s="125"/>
      <c r="P146" s="125"/>
      <c r="Q146" s="375"/>
      <c r="R146" s="208"/>
      <c r="S146" s="125"/>
      <c r="T146" s="124"/>
      <c r="U146" s="375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18"/>
      <c r="BJ146" s="18"/>
      <c r="BK146" s="18"/>
      <c r="BL146" s="18"/>
      <c r="BM146" s="18"/>
      <c r="BN146" s="18"/>
      <c r="BO146" s="18"/>
      <c r="BP146" s="18"/>
    </row>
    <row r="147" spans="1:68" s="18" customFormat="1" ht="30" customHeight="1" x14ac:dyDescent="0.2">
      <c r="A147" s="19" t="s">
        <v>133</v>
      </c>
      <c r="B147" s="225">
        <v>22.193999999999999</v>
      </c>
      <c r="C147" s="134">
        <v>14.118</v>
      </c>
      <c r="D147" s="134">
        <v>35.317</v>
      </c>
      <c r="E147" s="374">
        <f t="shared" si="25"/>
        <v>1.501558294375974</v>
      </c>
      <c r="F147" s="204">
        <v>6490</v>
      </c>
      <c r="G147" s="121">
        <v>4402</v>
      </c>
      <c r="H147" s="121">
        <v>3082</v>
      </c>
      <c r="I147" s="374">
        <f t="shared" si="26"/>
        <v>-0.29986369831894588</v>
      </c>
      <c r="J147" s="226">
        <v>137</v>
      </c>
      <c r="K147" s="121">
        <v>118.2</v>
      </c>
      <c r="L147" s="121">
        <v>107</v>
      </c>
      <c r="M147" s="374">
        <f t="shared" si="27"/>
        <v>-9.4754653130287636E-2</v>
      </c>
      <c r="N147" s="204"/>
      <c r="O147" s="121">
        <v>112</v>
      </c>
      <c r="P147" s="121">
        <v>49.872</v>
      </c>
      <c r="Q147" s="374">
        <f t="shared" ref="Q147:Q148" si="29">P147/O147-1</f>
        <v>-0.55471428571428572</v>
      </c>
      <c r="R147" s="205"/>
      <c r="S147" s="121"/>
      <c r="T147" s="120"/>
      <c r="U147" s="374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</row>
    <row r="148" spans="1:68" s="2" customFormat="1" ht="30" customHeight="1" x14ac:dyDescent="0.2">
      <c r="A148" s="78" t="s">
        <v>134</v>
      </c>
      <c r="B148" s="223">
        <v>20.466000000000001</v>
      </c>
      <c r="C148" s="136">
        <v>26.608000000000001</v>
      </c>
      <c r="D148" s="136">
        <v>32.92</v>
      </c>
      <c r="E148" s="375">
        <f t="shared" si="25"/>
        <v>0.23722188815393874</v>
      </c>
      <c r="F148" s="207">
        <v>5638</v>
      </c>
      <c r="G148" s="125">
        <v>1725</v>
      </c>
      <c r="H148" s="125">
        <v>1901</v>
      </c>
      <c r="I148" s="375">
        <f t="shared" si="26"/>
        <v>0.10202898550724648</v>
      </c>
      <c r="J148" s="224">
        <v>205</v>
      </c>
      <c r="K148" s="125">
        <v>149</v>
      </c>
      <c r="L148" s="125">
        <v>180</v>
      </c>
      <c r="M148" s="375">
        <f t="shared" si="27"/>
        <v>0.20805369127516782</v>
      </c>
      <c r="N148" s="207"/>
      <c r="O148" s="125">
        <v>112</v>
      </c>
      <c r="P148" s="125">
        <v>31.7</v>
      </c>
      <c r="Q148" s="375">
        <f t="shared" si="29"/>
        <v>-0.71696428571428572</v>
      </c>
      <c r="R148" s="208"/>
      <c r="S148" s="125"/>
      <c r="T148" s="124"/>
      <c r="U148" s="375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18"/>
      <c r="BJ148" s="18"/>
      <c r="BK148" s="18"/>
      <c r="BL148" s="18"/>
      <c r="BM148" s="18"/>
      <c r="BN148" s="18"/>
      <c r="BO148" s="18"/>
      <c r="BP148" s="18"/>
    </row>
    <row r="149" spans="1:68" s="18" customFormat="1" ht="30" customHeight="1" x14ac:dyDescent="0.2">
      <c r="A149" s="19" t="s">
        <v>135</v>
      </c>
      <c r="B149" s="225">
        <v>11.536</v>
      </c>
      <c r="C149" s="134">
        <v>8.3829999999999991</v>
      </c>
      <c r="D149" s="134">
        <v>9.73</v>
      </c>
      <c r="E149" s="374">
        <f t="shared" si="25"/>
        <v>0.16068233329357051</v>
      </c>
      <c r="F149" s="204">
        <v>2540</v>
      </c>
      <c r="G149" s="121">
        <v>1220</v>
      </c>
      <c r="H149" s="121">
        <v>1492</v>
      </c>
      <c r="I149" s="374">
        <f t="shared" si="26"/>
        <v>0.22295081967213104</v>
      </c>
      <c r="J149" s="226">
        <v>61</v>
      </c>
      <c r="K149" s="121">
        <v>67.2</v>
      </c>
      <c r="L149" s="121">
        <v>46</v>
      </c>
      <c r="M149" s="374">
        <f t="shared" si="27"/>
        <v>-0.31547619047619047</v>
      </c>
      <c r="N149" s="204">
        <v>0.96599999999999997</v>
      </c>
      <c r="O149" s="121"/>
      <c r="P149" s="121"/>
      <c r="Q149" s="374"/>
      <c r="R149" s="205"/>
      <c r="S149" s="121"/>
      <c r="T149" s="120"/>
      <c r="U149" s="374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</row>
    <row r="150" spans="1:68" s="2" customFormat="1" ht="30" customHeight="1" x14ac:dyDescent="0.2">
      <c r="A150" s="78" t="s">
        <v>136</v>
      </c>
      <c r="B150" s="223">
        <v>26.367000000000001</v>
      </c>
      <c r="C150" s="136">
        <v>28.373999999999999</v>
      </c>
      <c r="D150" s="136">
        <v>39.024000000000001</v>
      </c>
      <c r="E150" s="375">
        <f t="shared" si="25"/>
        <v>0.37534362444491443</v>
      </c>
      <c r="F150" s="207">
        <v>4747</v>
      </c>
      <c r="G150" s="125">
        <v>1092</v>
      </c>
      <c r="H150" s="125">
        <v>1759</v>
      </c>
      <c r="I150" s="375">
        <f t="shared" si="26"/>
        <v>0.61080586080586086</v>
      </c>
      <c r="J150" s="224">
        <v>129</v>
      </c>
      <c r="K150" s="125">
        <v>141.4</v>
      </c>
      <c r="L150" s="125">
        <v>151</v>
      </c>
      <c r="M150" s="375">
        <f t="shared" si="27"/>
        <v>6.7892503536067794E-2</v>
      </c>
      <c r="N150" s="207">
        <v>49</v>
      </c>
      <c r="O150" s="125">
        <v>118</v>
      </c>
      <c r="P150" s="125">
        <v>17</v>
      </c>
      <c r="Q150" s="375">
        <f t="shared" ref="Q150" si="30">P150/O150-1</f>
        <v>-0.85593220338983045</v>
      </c>
      <c r="R150" s="208"/>
      <c r="S150" s="125"/>
      <c r="T150" s="124"/>
      <c r="U150" s="375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18"/>
      <c r="BJ150" s="18"/>
      <c r="BK150" s="18"/>
      <c r="BL150" s="18"/>
      <c r="BM150" s="18"/>
      <c r="BN150" s="18"/>
      <c r="BO150" s="18"/>
      <c r="BP150" s="18"/>
    </row>
    <row r="151" spans="1:68" s="18" customFormat="1" ht="42" customHeight="1" x14ac:dyDescent="0.2">
      <c r="A151" s="19" t="s">
        <v>141</v>
      </c>
      <c r="B151" s="225">
        <v>15.5</v>
      </c>
      <c r="C151" s="134">
        <v>14.938000000000001</v>
      </c>
      <c r="D151" s="134">
        <v>20.547999999999998</v>
      </c>
      <c r="E151" s="374">
        <f t="shared" si="25"/>
        <v>0.37555228276877739</v>
      </c>
      <c r="F151" s="204">
        <v>5188</v>
      </c>
      <c r="G151" s="121">
        <v>2485</v>
      </c>
      <c r="H151" s="121">
        <v>1956</v>
      </c>
      <c r="I151" s="374">
        <f t="shared" si="26"/>
        <v>-0.21287726358148895</v>
      </c>
      <c r="J151" s="226">
        <v>142</v>
      </c>
      <c r="K151" s="121">
        <v>86.1</v>
      </c>
      <c r="L151" s="121">
        <v>132</v>
      </c>
      <c r="M151" s="374">
        <f t="shared" si="27"/>
        <v>0.53310104529616731</v>
      </c>
      <c r="N151" s="204"/>
      <c r="O151" s="121"/>
      <c r="P151" s="121"/>
      <c r="Q151" s="374"/>
      <c r="R151" s="205"/>
      <c r="S151" s="121"/>
      <c r="T151" s="120"/>
      <c r="U151" s="374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</row>
    <row r="152" spans="1:68" s="2" customFormat="1" ht="30" customHeight="1" x14ac:dyDescent="0.2">
      <c r="A152" s="78" t="s">
        <v>137</v>
      </c>
      <c r="B152" s="223">
        <v>33.878</v>
      </c>
      <c r="C152" s="136">
        <v>27.995999999999999</v>
      </c>
      <c r="D152" s="136">
        <v>26.346</v>
      </c>
      <c r="E152" s="375">
        <f t="shared" si="25"/>
        <v>-5.8936990998714078E-2</v>
      </c>
      <c r="F152" s="207">
        <v>6235</v>
      </c>
      <c r="G152" s="125">
        <v>1931</v>
      </c>
      <c r="H152" s="125">
        <v>1477</v>
      </c>
      <c r="I152" s="375">
        <f t="shared" si="26"/>
        <v>-0.23511134127395128</v>
      </c>
      <c r="J152" s="224">
        <v>178</v>
      </c>
      <c r="K152" s="125">
        <v>99</v>
      </c>
      <c r="L152" s="125">
        <v>196</v>
      </c>
      <c r="M152" s="375">
        <f t="shared" si="27"/>
        <v>0.97979797979797989</v>
      </c>
      <c r="N152" s="207"/>
      <c r="O152" s="125"/>
      <c r="P152" s="125"/>
      <c r="Q152" s="375"/>
      <c r="R152" s="208"/>
      <c r="S152" s="125"/>
      <c r="T152" s="124"/>
      <c r="U152" s="375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18"/>
      <c r="BJ152" s="18"/>
      <c r="BK152" s="18"/>
      <c r="BL152" s="18"/>
      <c r="BM152" s="18"/>
      <c r="BN152" s="18"/>
      <c r="BO152" s="18"/>
      <c r="BP152" s="18"/>
    </row>
    <row r="153" spans="1:68" s="18" customFormat="1" ht="30" customHeight="1" x14ac:dyDescent="0.2">
      <c r="A153" s="19" t="s">
        <v>139</v>
      </c>
      <c r="B153" s="225">
        <v>19.561</v>
      </c>
      <c r="C153" s="118">
        <v>22.234999999999999</v>
      </c>
      <c r="D153" s="118">
        <v>19.809999999999999</v>
      </c>
      <c r="E153" s="374">
        <f t="shared" si="25"/>
        <v>-0.10906228918371941</v>
      </c>
      <c r="F153" s="204">
        <v>3801</v>
      </c>
      <c r="G153" s="121">
        <v>1757</v>
      </c>
      <c r="H153" s="121">
        <v>1880</v>
      </c>
      <c r="I153" s="374">
        <f t="shared" si="26"/>
        <v>7.0005691519635649E-2</v>
      </c>
      <c r="J153" s="226">
        <v>125</v>
      </c>
      <c r="K153" s="121">
        <v>79.8</v>
      </c>
      <c r="L153" s="121">
        <v>128</v>
      </c>
      <c r="M153" s="374">
        <f t="shared" si="27"/>
        <v>0.60401002506265677</v>
      </c>
      <c r="N153" s="205"/>
      <c r="O153" s="121"/>
      <c r="P153" s="121"/>
      <c r="Q153" s="374"/>
      <c r="R153" s="205"/>
      <c r="S153" s="121"/>
      <c r="T153" s="120"/>
      <c r="U153" s="374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</row>
    <row r="154" spans="1:68" s="2" customFormat="1" ht="30" customHeight="1" thickBot="1" x14ac:dyDescent="0.25">
      <c r="A154" s="77" t="s">
        <v>138</v>
      </c>
      <c r="B154" s="227">
        <v>25.411999999999999</v>
      </c>
      <c r="C154" s="146">
        <v>22.012</v>
      </c>
      <c r="D154" s="146">
        <v>28.004000000000001</v>
      </c>
      <c r="E154" s="384">
        <f t="shared" si="25"/>
        <v>0.27221515536979823</v>
      </c>
      <c r="F154" s="228">
        <v>6520</v>
      </c>
      <c r="G154" s="147">
        <v>4552</v>
      </c>
      <c r="H154" s="147">
        <v>4687</v>
      </c>
      <c r="I154" s="384">
        <f t="shared" si="26"/>
        <v>2.965729349736379E-2</v>
      </c>
      <c r="J154" s="229">
        <v>241</v>
      </c>
      <c r="K154" s="147">
        <v>177.5</v>
      </c>
      <c r="L154" s="147">
        <v>191</v>
      </c>
      <c r="M154" s="384">
        <f t="shared" si="27"/>
        <v>7.6056338028168913E-2</v>
      </c>
      <c r="N154" s="228"/>
      <c r="O154" s="147"/>
      <c r="P154" s="147"/>
      <c r="Q154" s="384"/>
      <c r="R154" s="230"/>
      <c r="S154" s="147"/>
      <c r="T154" s="148"/>
      <c r="U154" s="384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18"/>
      <c r="BJ154" s="18"/>
      <c r="BK154" s="18"/>
      <c r="BL154" s="18"/>
      <c r="BM154" s="18"/>
      <c r="BN154" s="18"/>
      <c r="BO154" s="18"/>
      <c r="BP154" s="18"/>
    </row>
    <row r="155" spans="1:68" s="27" customFormat="1" ht="19.5" customHeight="1" thickBot="1" x14ac:dyDescent="0.25">
      <c r="A155" s="42" t="s">
        <v>182</v>
      </c>
      <c r="B155" s="231">
        <v>33.002000000000002</v>
      </c>
      <c r="C155" s="149">
        <v>30.113</v>
      </c>
      <c r="D155" s="149">
        <v>38.252000000000002</v>
      </c>
      <c r="E155" s="385">
        <f t="shared" si="25"/>
        <v>0.27028193803340761</v>
      </c>
      <c r="F155" s="198">
        <v>18068</v>
      </c>
      <c r="G155" s="111">
        <v>19214</v>
      </c>
      <c r="H155" s="111">
        <v>19214</v>
      </c>
      <c r="I155" s="385">
        <f t="shared" si="26"/>
        <v>0</v>
      </c>
      <c r="J155" s="232">
        <v>420</v>
      </c>
      <c r="K155" s="111">
        <v>480</v>
      </c>
      <c r="L155" s="111">
        <v>391</v>
      </c>
      <c r="M155" s="385">
        <f t="shared" si="27"/>
        <v>-0.18541666666666667</v>
      </c>
      <c r="N155" s="198"/>
      <c r="O155" s="111"/>
      <c r="P155" s="111"/>
      <c r="Q155" s="385"/>
      <c r="R155" s="199">
        <v>28</v>
      </c>
      <c r="S155" s="150">
        <v>11.2</v>
      </c>
      <c r="T155" s="111">
        <v>14</v>
      </c>
      <c r="U155" s="385">
        <f t="shared" ref="U155" si="31">T155/S155-1</f>
        <v>0.25</v>
      </c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7" customHeight="1" x14ac:dyDescent="0.2">
      <c r="A156" s="41" t="s">
        <v>183</v>
      </c>
      <c r="B156" s="233">
        <v>98.066000000000003</v>
      </c>
      <c r="C156" s="151">
        <v>127.2</v>
      </c>
      <c r="D156" s="151">
        <v>112.217</v>
      </c>
      <c r="E156" s="386">
        <f t="shared" si="25"/>
        <v>-0.11779088050314468</v>
      </c>
      <c r="F156" s="201">
        <v>5284</v>
      </c>
      <c r="G156" s="116">
        <v>6700</v>
      </c>
      <c r="H156" s="116">
        <v>4972</v>
      </c>
      <c r="I156" s="386">
        <f t="shared" si="26"/>
        <v>-0.25791044776119398</v>
      </c>
      <c r="J156" s="234">
        <v>265</v>
      </c>
      <c r="K156" s="116">
        <v>291</v>
      </c>
      <c r="L156" s="116">
        <v>137</v>
      </c>
      <c r="M156" s="386">
        <f>L156/K156-1</f>
        <v>-0.52920962199312716</v>
      </c>
      <c r="N156" s="201"/>
      <c r="O156" s="116"/>
      <c r="P156" s="116"/>
      <c r="Q156" s="386"/>
      <c r="R156" s="202"/>
      <c r="S156" s="116"/>
      <c r="T156" s="116"/>
      <c r="U156" s="386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22.5" customHeight="1" x14ac:dyDescent="0.2">
      <c r="A157" s="28" t="s">
        <v>184</v>
      </c>
      <c r="B157" s="225">
        <v>13.874000000000001</v>
      </c>
      <c r="C157" s="134">
        <v>37.706000000000003</v>
      </c>
      <c r="D157" s="134">
        <v>12.976000000000001</v>
      </c>
      <c r="E157" s="387">
        <f t="shared" si="25"/>
        <v>-0.65586378825651093</v>
      </c>
      <c r="F157" s="204">
        <v>2438</v>
      </c>
      <c r="G157" s="121">
        <v>4205</v>
      </c>
      <c r="H157" s="599">
        <v>3871</v>
      </c>
      <c r="I157" s="387">
        <f t="shared" si="26"/>
        <v>-7.9429250891795533E-2</v>
      </c>
      <c r="J157" s="226">
        <v>41</v>
      </c>
      <c r="K157" s="121">
        <v>55</v>
      </c>
      <c r="L157" s="121">
        <v>28</v>
      </c>
      <c r="M157" s="387">
        <f t="shared" si="27"/>
        <v>-0.49090909090909096</v>
      </c>
      <c r="N157" s="204"/>
      <c r="O157" s="121"/>
      <c r="P157" s="121"/>
      <c r="Q157" s="387"/>
      <c r="R157" s="205"/>
      <c r="S157" s="121"/>
      <c r="T157" s="121"/>
      <c r="U157" s="387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29" customFormat="1" ht="30" customHeight="1" x14ac:dyDescent="0.2">
      <c r="A158" s="35" t="s">
        <v>186</v>
      </c>
      <c r="B158" s="223">
        <v>14.186999999999999</v>
      </c>
      <c r="C158" s="136">
        <v>23.187000000000001</v>
      </c>
      <c r="D158" s="136">
        <v>25.914999999999999</v>
      </c>
      <c r="E158" s="388">
        <f t="shared" si="25"/>
        <v>0.11765213266054242</v>
      </c>
      <c r="F158" s="207">
        <v>698</v>
      </c>
      <c r="G158" s="125">
        <v>805.6</v>
      </c>
      <c r="H158" s="125">
        <v>773</v>
      </c>
      <c r="I158" s="388">
        <f t="shared" si="26"/>
        <v>-4.0466732869910649E-2</v>
      </c>
      <c r="J158" s="224">
        <v>30</v>
      </c>
      <c r="K158" s="125">
        <v>30</v>
      </c>
      <c r="L158" s="125">
        <v>15</v>
      </c>
      <c r="M158" s="388">
        <f t="shared" si="27"/>
        <v>-0.5</v>
      </c>
      <c r="N158" s="207"/>
      <c r="O158" s="125"/>
      <c r="P158" s="125"/>
      <c r="Q158" s="388"/>
      <c r="R158" s="208"/>
      <c r="S158" s="125"/>
      <c r="T158" s="125"/>
      <c r="U158" s="388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</row>
    <row r="159" spans="1:68" s="31" customFormat="1" ht="30" customHeight="1" x14ac:dyDescent="0.2">
      <c r="A159" s="30" t="s">
        <v>185</v>
      </c>
      <c r="B159" s="235">
        <v>4.92</v>
      </c>
      <c r="C159" s="152">
        <v>4.92</v>
      </c>
      <c r="D159" s="152">
        <v>4.3710000000000004</v>
      </c>
      <c r="E159" s="389">
        <f t="shared" si="25"/>
        <v>-0.11158536585365841</v>
      </c>
      <c r="F159" s="236">
        <v>241</v>
      </c>
      <c r="G159" s="145">
        <v>64</v>
      </c>
      <c r="H159" s="145">
        <v>314</v>
      </c>
      <c r="I159" s="389">
        <f t="shared" si="26"/>
        <v>3.90625</v>
      </c>
      <c r="J159" s="237">
        <v>10</v>
      </c>
      <c r="K159" s="145">
        <v>2</v>
      </c>
      <c r="L159" s="145">
        <v>7</v>
      </c>
      <c r="M159" s="389">
        <f t="shared" si="27"/>
        <v>2.5</v>
      </c>
      <c r="N159" s="236"/>
      <c r="O159" s="145"/>
      <c r="P159" s="145"/>
      <c r="Q159" s="389"/>
      <c r="R159" s="238"/>
      <c r="S159" s="145"/>
      <c r="T159" s="145"/>
      <c r="U159" s="389"/>
    </row>
    <row r="160" spans="1:68" s="31" customFormat="1" ht="30" customHeight="1" thickBot="1" x14ac:dyDescent="0.25">
      <c r="A160" s="36" t="s">
        <v>187</v>
      </c>
      <c r="B160" s="227">
        <v>5.7320000000000002</v>
      </c>
      <c r="C160" s="146">
        <v>8.6489999999999991</v>
      </c>
      <c r="D160" s="146">
        <v>10.843999999999999</v>
      </c>
      <c r="E160" s="390">
        <f t="shared" si="25"/>
        <v>0.25378656492080021</v>
      </c>
      <c r="F160" s="228">
        <v>938</v>
      </c>
      <c r="G160" s="147">
        <v>1173.5999999999999</v>
      </c>
      <c r="H160" s="147">
        <v>1053</v>
      </c>
      <c r="I160" s="390">
        <f t="shared" si="26"/>
        <v>-0.10276073619631898</v>
      </c>
      <c r="J160" s="229">
        <v>8</v>
      </c>
      <c r="K160" s="147">
        <v>9</v>
      </c>
      <c r="L160" s="147">
        <v>6</v>
      </c>
      <c r="M160" s="390">
        <f t="shared" si="27"/>
        <v>-0.33333333333333337</v>
      </c>
      <c r="N160" s="228"/>
      <c r="O160" s="147"/>
      <c r="P160" s="147"/>
      <c r="Q160" s="390"/>
      <c r="R160" s="230"/>
      <c r="S160" s="147"/>
      <c r="T160" s="147"/>
      <c r="U160" s="390"/>
    </row>
    <row r="161" spans="1:21" s="31" customFormat="1" ht="20.25" customHeight="1" x14ac:dyDescent="0.2">
      <c r="A161" s="100" t="s">
        <v>259</v>
      </c>
      <c r="B161" s="239"/>
      <c r="C161" s="153">
        <f>6.135+5.986</f>
        <v>12.120999999999999</v>
      </c>
      <c r="D161" s="153"/>
      <c r="E161" s="391">
        <f t="shared" si="25"/>
        <v>-1</v>
      </c>
      <c r="F161" s="240"/>
      <c r="G161" s="154">
        <v>3716.16</v>
      </c>
      <c r="H161" s="154">
        <v>2806</v>
      </c>
      <c r="I161" s="391">
        <f t="shared" si="26"/>
        <v>-0.24491948678205455</v>
      </c>
      <c r="J161" s="241"/>
      <c r="K161" s="154">
        <v>146.49600000000001</v>
      </c>
      <c r="L161" s="154">
        <v>81.248000000000005</v>
      </c>
      <c r="M161" s="391">
        <f t="shared" si="27"/>
        <v>-0.44539100043687196</v>
      </c>
      <c r="N161" s="240"/>
      <c r="O161" s="154"/>
      <c r="P161" s="154"/>
      <c r="Q161" s="391"/>
      <c r="R161" s="242"/>
      <c r="S161" s="154"/>
      <c r="T161" s="154"/>
      <c r="U161" s="391"/>
    </row>
    <row r="162" spans="1:21" s="31" customFormat="1" ht="19.5" customHeight="1" thickBot="1" x14ac:dyDescent="0.25">
      <c r="A162" s="99" t="s">
        <v>258</v>
      </c>
      <c r="B162" s="243"/>
      <c r="C162" s="155">
        <v>22.484999999999999</v>
      </c>
      <c r="D162" s="155">
        <v>0.57399999999999995</v>
      </c>
      <c r="E162" s="392">
        <f t="shared" si="25"/>
        <v>-0.97447187013564596</v>
      </c>
      <c r="F162" s="244"/>
      <c r="G162" s="156">
        <v>24962.26</v>
      </c>
      <c r="H162" s="156">
        <v>9422</v>
      </c>
      <c r="I162" s="392">
        <f t="shared" si="26"/>
        <v>-0.62255020178461407</v>
      </c>
      <c r="J162" s="245"/>
      <c r="K162" s="156">
        <v>1377.0940000000001</v>
      </c>
      <c r="L162" s="156">
        <v>150.624</v>
      </c>
      <c r="M162" s="392">
        <f t="shared" si="27"/>
        <v>-0.89062184571278358</v>
      </c>
      <c r="N162" s="244"/>
      <c r="O162" s="156"/>
      <c r="P162" s="156"/>
      <c r="Q162" s="392"/>
      <c r="R162" s="246"/>
      <c r="S162" s="156"/>
      <c r="T162" s="156"/>
      <c r="U162" s="392"/>
    </row>
    <row r="163" spans="1:21" ht="23.25" customHeight="1" thickBot="1" x14ac:dyDescent="0.25">
      <c r="A163" s="586"/>
      <c r="B163" s="587">
        <f t="shared" ref="B163:T163" si="32">SUM(B6:B162)</f>
        <v>3221.6499999999978</v>
      </c>
      <c r="C163" s="588">
        <f>SUM(C6:C162)</f>
        <v>3432.8849999999984</v>
      </c>
      <c r="D163" s="588">
        <f t="shared" si="32"/>
        <v>4096.1909999999998</v>
      </c>
      <c r="E163" s="589">
        <f t="shared" ref="E163" si="33">D163/C163-1</f>
        <v>0.19322115363608217</v>
      </c>
      <c r="F163" s="590">
        <f t="shared" si="32"/>
        <v>478086.58</v>
      </c>
      <c r="G163" s="591">
        <f>SUM(G6:G162)</f>
        <v>368400.46299999999</v>
      </c>
      <c r="H163" s="592">
        <f>SUM(H6:H162)</f>
        <v>327256.77999999997</v>
      </c>
      <c r="I163" s="589">
        <f t="shared" si="26"/>
        <v>-0.11168195247355051</v>
      </c>
      <c r="J163" s="590">
        <f t="shared" si="32"/>
        <v>13760.45026</v>
      </c>
      <c r="K163" s="591">
        <f t="shared" si="32"/>
        <v>13146.716</v>
      </c>
      <c r="L163" s="591">
        <f t="shared" si="32"/>
        <v>12102.241999999998</v>
      </c>
      <c r="M163" s="589">
        <f t="shared" si="27"/>
        <v>-7.9447521342972838E-2</v>
      </c>
      <c r="N163" s="590">
        <f t="shared" si="32"/>
        <v>327.36500000000007</v>
      </c>
      <c r="O163" s="591">
        <f t="shared" si="32"/>
        <v>832.76800000000003</v>
      </c>
      <c r="P163" s="591">
        <f t="shared" si="32"/>
        <v>171.87300000000002</v>
      </c>
      <c r="Q163" s="589">
        <f t="shared" ref="Q163" si="34">P163/O163-1</f>
        <v>-0.79361238664309863</v>
      </c>
      <c r="R163" s="590">
        <f>SUM(R6:R162)</f>
        <v>1567</v>
      </c>
      <c r="S163" s="593">
        <f t="shared" si="32"/>
        <v>1152.72</v>
      </c>
      <c r="T163" s="591">
        <f t="shared" si="32"/>
        <v>14</v>
      </c>
      <c r="U163" s="589">
        <f t="shared" ref="U163" si="35">T163/S163-1</f>
        <v>-0.9878548129641197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3" max="16" man="1"/>
  </rowBreaks>
  <ignoredErrors>
    <ignoredError sqref="E163:Q1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3"/>
  <sheetViews>
    <sheetView showOutlineSymbols="0" showWhiteSpace="0" zoomScale="70" zoomScaleNormal="70" workbookViewId="0">
      <selection activeCell="A23" sqref="A23:XFD30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customWidth="1"/>
    <col min="16" max="16" width="9" customWidth="1"/>
    <col min="17" max="17" width="9" style="5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516" t="s">
        <v>257</v>
      </c>
      <c r="B1" s="596" t="s">
        <v>260</v>
      </c>
      <c r="F1" s="10" t="s">
        <v>176</v>
      </c>
    </row>
    <row r="2" spans="1:85" ht="9" customHeight="1" thickBot="1" x14ac:dyDescent="0.25"/>
    <row r="3" spans="1:85" ht="22.5" customHeight="1" thickBot="1" x14ac:dyDescent="0.25">
      <c r="A3" s="609" t="s">
        <v>223</v>
      </c>
      <c r="B3" s="606" t="s">
        <v>212</v>
      </c>
      <c r="C3" s="607"/>
      <c r="D3" s="607"/>
      <c r="E3" s="608"/>
      <c r="F3" s="600" t="s">
        <v>213</v>
      </c>
      <c r="G3" s="601"/>
      <c r="H3" s="601"/>
      <c r="I3" s="601"/>
      <c r="J3" s="606" t="s">
        <v>214</v>
      </c>
      <c r="K3" s="607"/>
      <c r="L3" s="607"/>
      <c r="M3" s="608"/>
      <c r="N3" s="607" t="s">
        <v>215</v>
      </c>
      <c r="O3" s="607"/>
      <c r="P3" s="607"/>
      <c r="Q3" s="608"/>
      <c r="R3" s="606" t="s">
        <v>204</v>
      </c>
      <c r="S3" s="607"/>
      <c r="T3" s="607"/>
      <c r="U3" s="608"/>
    </row>
    <row r="4" spans="1:85" ht="30" x14ac:dyDescent="0.2">
      <c r="A4" s="610"/>
      <c r="B4" s="368" t="str">
        <f t="shared" ref="B4:M4" si="0">$A$1</f>
        <v>Ноябрь 2019</v>
      </c>
      <c r="C4" s="394" t="str">
        <f>$B$1</f>
        <v>Ноябрь 2018</v>
      </c>
      <c r="D4" s="394" t="str">
        <f t="shared" si="0"/>
        <v>Ноябрь 2019</v>
      </c>
      <c r="E4" s="370" t="str">
        <f t="shared" si="0"/>
        <v>Ноябрь 2019</v>
      </c>
      <c r="F4" s="368" t="str">
        <f>$B$1</f>
        <v>Ноябрь 2018</v>
      </c>
      <c r="G4" s="394" t="str">
        <f t="shared" si="0"/>
        <v>Ноябрь 2019</v>
      </c>
      <c r="H4" s="394" t="str">
        <f t="shared" si="0"/>
        <v>Ноябрь 2019</v>
      </c>
      <c r="I4" s="370" t="str">
        <f t="shared" si="0"/>
        <v>Ноябрь 2019</v>
      </c>
      <c r="J4" s="368" t="str">
        <f>$B$1</f>
        <v>Ноябрь 2018</v>
      </c>
      <c r="K4" s="394" t="str">
        <f t="shared" si="0"/>
        <v>Ноябрь 2019</v>
      </c>
      <c r="L4" s="394" t="str">
        <f t="shared" si="0"/>
        <v>Ноябрь 2019</v>
      </c>
      <c r="M4" s="370" t="str">
        <f t="shared" si="0"/>
        <v>Ноябрь 2019</v>
      </c>
      <c r="N4" s="368" t="str">
        <f>$B$1</f>
        <v>Ноябрь 2018</v>
      </c>
      <c r="O4" s="394" t="str">
        <f t="shared" ref="O4:U4" si="1">$A$1</f>
        <v>Ноябрь 2019</v>
      </c>
      <c r="P4" s="394" t="str">
        <f t="shared" si="1"/>
        <v>Ноябрь 2019</v>
      </c>
      <c r="Q4" s="370" t="str">
        <f t="shared" si="1"/>
        <v>Ноябрь 2019</v>
      </c>
      <c r="R4" s="368" t="str">
        <f>$B$1</f>
        <v>Ноябрь 2018</v>
      </c>
      <c r="S4" s="394" t="str">
        <f t="shared" si="1"/>
        <v>Ноябрь 2019</v>
      </c>
      <c r="T4" s="394" t="str">
        <f t="shared" si="1"/>
        <v>Ноябрь 2019</v>
      </c>
      <c r="U4" s="370" t="str">
        <f t="shared" si="1"/>
        <v>Ноябрь 2019</v>
      </c>
    </row>
    <row r="5" spans="1:85" s="4" customFormat="1" ht="30.75" thickBot="1" x14ac:dyDescent="0.25">
      <c r="A5" s="611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</row>
    <row r="6" spans="1:85" s="2" customFormat="1" ht="21" customHeight="1" x14ac:dyDescent="0.2">
      <c r="A6" s="90" t="s">
        <v>230</v>
      </c>
      <c r="B6" s="157"/>
      <c r="C6" s="158">
        <v>4.5919999999999996</v>
      </c>
      <c r="D6" s="158">
        <v>1.131</v>
      </c>
      <c r="E6" s="279">
        <f t="shared" ref="E6:E22" si="2">D6/C6-1</f>
        <v>-0.75370209059233451</v>
      </c>
      <c r="F6" s="159"/>
      <c r="G6" s="160">
        <v>811.2</v>
      </c>
      <c r="H6" s="160">
        <v>652.07000000000005</v>
      </c>
      <c r="I6" s="269">
        <f t="shared" ref="I6:I9" si="3">H6/G6-1</f>
        <v>-0.19616617357001975</v>
      </c>
      <c r="J6" s="161"/>
      <c r="K6" s="162">
        <v>6</v>
      </c>
      <c r="L6" s="162">
        <v>2</v>
      </c>
      <c r="M6" s="279">
        <f t="shared" ref="M6:M9" si="4">L6/K6-1</f>
        <v>-0.66666666666666674</v>
      </c>
      <c r="N6" s="422"/>
      <c r="O6" s="423"/>
      <c r="P6" s="424"/>
      <c r="Q6" s="279"/>
      <c r="R6" s="163"/>
      <c r="S6" s="162"/>
      <c r="T6" s="162"/>
      <c r="U6" s="279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</row>
    <row r="7" spans="1:85" s="18" customFormat="1" ht="21" customHeight="1" thickBot="1" x14ac:dyDescent="0.25">
      <c r="A7" s="24" t="s">
        <v>231</v>
      </c>
      <c r="B7" s="218"/>
      <c r="C7" s="164">
        <v>0.5</v>
      </c>
      <c r="D7" s="164"/>
      <c r="E7" s="280"/>
      <c r="F7" s="247"/>
      <c r="G7" s="138">
        <v>519.4</v>
      </c>
      <c r="H7" s="138"/>
      <c r="I7" s="270">
        <f t="shared" si="3"/>
        <v>-1</v>
      </c>
      <c r="J7" s="219"/>
      <c r="K7" s="165">
        <v>12</v>
      </c>
      <c r="L7" s="165"/>
      <c r="M7" s="280">
        <f t="shared" si="4"/>
        <v>-1</v>
      </c>
      <c r="N7" s="407"/>
      <c r="O7" s="425"/>
      <c r="P7" s="426"/>
      <c r="Q7" s="280"/>
      <c r="R7" s="166"/>
      <c r="S7" s="165"/>
      <c r="T7" s="165"/>
      <c r="U7" s="280"/>
    </row>
    <row r="8" spans="1:85" s="18" customFormat="1" ht="28.5" x14ac:dyDescent="0.2">
      <c r="A8" s="76" t="s">
        <v>158</v>
      </c>
      <c r="B8" s="233">
        <v>66.403000000000006</v>
      </c>
      <c r="C8" s="112">
        <v>72.478999999999999</v>
      </c>
      <c r="D8" s="167">
        <v>50.024999999999999</v>
      </c>
      <c r="E8" s="281">
        <f t="shared" si="2"/>
        <v>-0.30980008002317916</v>
      </c>
      <c r="F8" s="248">
        <v>24599</v>
      </c>
      <c r="G8" s="113">
        <v>24043.8</v>
      </c>
      <c r="H8" s="114">
        <v>32261.4</v>
      </c>
      <c r="I8" s="271">
        <f t="shared" si="3"/>
        <v>0.34177625832855041</v>
      </c>
      <c r="J8" s="234">
        <v>789</v>
      </c>
      <c r="K8" s="113">
        <v>763</v>
      </c>
      <c r="L8" s="114">
        <v>670.7</v>
      </c>
      <c r="M8" s="281">
        <f t="shared" si="4"/>
        <v>-0.12096985583224107</v>
      </c>
      <c r="N8" s="427"/>
      <c r="O8" s="409"/>
      <c r="P8" s="415"/>
      <c r="Q8" s="281"/>
      <c r="R8" s="201"/>
      <c r="S8" s="168"/>
      <c r="T8" s="168"/>
      <c r="U8" s="281"/>
    </row>
    <row r="9" spans="1:85" s="18" customFormat="1" ht="21" customHeight="1" x14ac:dyDescent="0.2">
      <c r="A9" s="19" t="s">
        <v>163</v>
      </c>
      <c r="B9" s="203">
        <v>52.716999999999999</v>
      </c>
      <c r="C9" s="169">
        <v>98.328000000000003</v>
      </c>
      <c r="D9" s="169">
        <v>90.125</v>
      </c>
      <c r="E9" s="282">
        <f t="shared" si="2"/>
        <v>-8.3424863721422216E-2</v>
      </c>
      <c r="F9" s="249">
        <v>41793</v>
      </c>
      <c r="G9" s="121">
        <v>43583.61</v>
      </c>
      <c r="H9" s="121">
        <v>17681.47</v>
      </c>
      <c r="I9" s="272">
        <f t="shared" si="3"/>
        <v>-0.59430919100092905</v>
      </c>
      <c r="J9" s="204">
        <v>1539</v>
      </c>
      <c r="K9" s="170">
        <v>1221.5999999999999</v>
      </c>
      <c r="L9" s="170">
        <v>1239.48</v>
      </c>
      <c r="M9" s="282">
        <f t="shared" si="4"/>
        <v>1.463654223968569E-2</v>
      </c>
      <c r="N9" s="410"/>
      <c r="O9" s="428"/>
      <c r="P9" s="429"/>
      <c r="Q9" s="282"/>
      <c r="R9" s="226"/>
      <c r="S9" s="170"/>
      <c r="T9" s="170"/>
      <c r="U9" s="282"/>
    </row>
    <row r="10" spans="1:85" s="18" customFormat="1" ht="21" customHeight="1" thickBot="1" x14ac:dyDescent="0.25">
      <c r="A10" s="579" t="s">
        <v>255</v>
      </c>
      <c r="B10" s="250">
        <v>87.230999999999995</v>
      </c>
      <c r="C10" s="171">
        <v>63.033000000000001</v>
      </c>
      <c r="D10" s="171">
        <v>69.138999999999996</v>
      </c>
      <c r="E10" s="283">
        <f t="shared" si="2"/>
        <v>9.6869893547824049E-2</v>
      </c>
      <c r="F10" s="251">
        <v>15996.2</v>
      </c>
      <c r="G10" s="172">
        <v>14591.2</v>
      </c>
      <c r="H10" s="172">
        <v>14365.477000000001</v>
      </c>
      <c r="I10" s="273">
        <f>H10/G10-1</f>
        <v>-1.5469803717309105E-2</v>
      </c>
      <c r="J10" s="228">
        <v>420</v>
      </c>
      <c r="K10" s="172">
        <v>460.072</v>
      </c>
      <c r="L10" s="172">
        <v>334</v>
      </c>
      <c r="M10" s="283">
        <f>L10/K10-1</f>
        <v>-0.27402667408579529</v>
      </c>
      <c r="N10" s="430"/>
      <c r="O10" s="414"/>
      <c r="P10" s="414"/>
      <c r="Q10" s="283"/>
      <c r="R10" s="228">
        <v>74</v>
      </c>
      <c r="S10" s="172">
        <v>80</v>
      </c>
      <c r="T10" s="172"/>
      <c r="U10" s="283">
        <f t="shared" ref="U10:U12" si="5">T10/S10-1</f>
        <v>-1</v>
      </c>
    </row>
    <row r="11" spans="1:85" s="2" customFormat="1" ht="21" customHeight="1" x14ac:dyDescent="0.2">
      <c r="A11" s="89" t="s">
        <v>192</v>
      </c>
      <c r="B11" s="252">
        <v>68.73</v>
      </c>
      <c r="C11" s="173">
        <v>254.47499999999999</v>
      </c>
      <c r="D11" s="173">
        <v>67.710999999999999</v>
      </c>
      <c r="E11" s="284">
        <f t="shared" si="2"/>
        <v>-0.73391885253954214</v>
      </c>
      <c r="F11" s="253">
        <v>61106</v>
      </c>
      <c r="G11" s="174">
        <v>54770</v>
      </c>
      <c r="H11" s="174">
        <v>48646.21</v>
      </c>
      <c r="I11" s="274">
        <f t="shared" ref="I11:I21" si="6">H11/G11-1</f>
        <v>-0.11180920211794776</v>
      </c>
      <c r="J11" s="254">
        <v>2200</v>
      </c>
      <c r="K11" s="174">
        <v>2008.8</v>
      </c>
      <c r="L11" s="174">
        <v>2587</v>
      </c>
      <c r="M11" s="284">
        <f t="shared" ref="M11:M21" si="7">L11/K11-1</f>
        <v>0.28783353245718835</v>
      </c>
      <c r="N11" s="431"/>
      <c r="O11" s="432"/>
      <c r="P11" s="432"/>
      <c r="Q11" s="284"/>
      <c r="R11" s="254">
        <v>1198</v>
      </c>
      <c r="S11" s="174">
        <v>1120</v>
      </c>
      <c r="T11" s="174">
        <v>950</v>
      </c>
      <c r="U11" s="284">
        <f t="shared" si="5"/>
        <v>-0.1517857142857143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78" t="s">
        <v>159</v>
      </c>
      <c r="B12" s="255">
        <v>108.95699999999999</v>
      </c>
      <c r="C12" s="122">
        <v>111.438</v>
      </c>
      <c r="D12" s="122">
        <v>160.40799999999999</v>
      </c>
      <c r="E12" s="285">
        <f t="shared" si="2"/>
        <v>0.43943717582871189</v>
      </c>
      <c r="F12" s="256">
        <v>56985</v>
      </c>
      <c r="G12" s="123">
        <v>48080</v>
      </c>
      <c r="H12" s="123">
        <v>45947</v>
      </c>
      <c r="I12" s="275">
        <f t="shared" si="6"/>
        <v>-4.4363560732113116E-2</v>
      </c>
      <c r="J12" s="256">
        <v>1623</v>
      </c>
      <c r="K12" s="123">
        <v>1375.8</v>
      </c>
      <c r="L12" s="123">
        <v>1301</v>
      </c>
      <c r="M12" s="285">
        <f t="shared" si="7"/>
        <v>-5.4368367495275405E-2</v>
      </c>
      <c r="N12" s="433"/>
      <c r="O12" s="413"/>
      <c r="P12" s="413"/>
      <c r="Q12" s="285"/>
      <c r="R12" s="256">
        <v>112</v>
      </c>
      <c r="S12" s="123">
        <v>120</v>
      </c>
      <c r="T12" s="123">
        <v>72</v>
      </c>
      <c r="U12" s="285">
        <f t="shared" si="5"/>
        <v>-0.4</v>
      </c>
      <c r="V12" s="10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19" t="s">
        <v>228</v>
      </c>
      <c r="B13" s="203">
        <v>54.680999999999997</v>
      </c>
      <c r="C13" s="117">
        <v>73.608000000000004</v>
      </c>
      <c r="D13" s="117">
        <v>70.388000000000005</v>
      </c>
      <c r="E13" s="286">
        <f t="shared" si="2"/>
        <v>-4.3745245082056239E-2</v>
      </c>
      <c r="F13" s="249">
        <v>8422</v>
      </c>
      <c r="G13" s="119">
        <v>6969.26</v>
      </c>
      <c r="H13" s="119">
        <v>11024</v>
      </c>
      <c r="I13" s="276">
        <f t="shared" si="6"/>
        <v>0.58180352002938607</v>
      </c>
      <c r="J13" s="204">
        <v>-202</v>
      </c>
      <c r="K13" s="119">
        <v>401.8</v>
      </c>
      <c r="L13" s="119">
        <v>422</v>
      </c>
      <c r="M13" s="286">
        <f t="shared" si="7"/>
        <v>5.0273768043802791E-2</v>
      </c>
      <c r="N13" s="410"/>
      <c r="O13" s="411"/>
      <c r="P13" s="411"/>
      <c r="Q13" s="286"/>
      <c r="R13" s="204"/>
      <c r="S13" s="119"/>
      <c r="T13" s="119"/>
      <c r="U13" s="286"/>
      <c r="V13" s="105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7" t="s">
        <v>165</v>
      </c>
      <c r="B14" s="255">
        <v>19</v>
      </c>
      <c r="C14" s="122">
        <v>19.466999999999999</v>
      </c>
      <c r="D14" s="122">
        <v>58.865000000000002</v>
      </c>
      <c r="E14" s="285">
        <f t="shared" si="2"/>
        <v>2.0238352083012279</v>
      </c>
      <c r="F14" s="256">
        <v>8690</v>
      </c>
      <c r="G14" s="123">
        <v>10263</v>
      </c>
      <c r="H14" s="123">
        <v>8933</v>
      </c>
      <c r="I14" s="275">
        <f t="shared" si="6"/>
        <v>-0.12959173730877915</v>
      </c>
      <c r="J14" s="256">
        <v>812</v>
      </c>
      <c r="K14" s="123">
        <v>1040</v>
      </c>
      <c r="L14" s="123">
        <v>956</v>
      </c>
      <c r="M14" s="285">
        <f t="shared" si="7"/>
        <v>-8.0769230769230815E-2</v>
      </c>
      <c r="N14" s="412"/>
      <c r="O14" s="413"/>
      <c r="P14" s="413"/>
      <c r="Q14" s="285"/>
      <c r="R14" s="256"/>
      <c r="S14" s="123"/>
      <c r="T14" s="123"/>
      <c r="U14" s="285"/>
      <c r="V14" s="10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x14ac:dyDescent="0.2">
      <c r="A15" s="19" t="s">
        <v>164</v>
      </c>
      <c r="B15" s="203">
        <v>138.261</v>
      </c>
      <c r="C15" s="117">
        <v>156.048</v>
      </c>
      <c r="D15" s="117">
        <v>109.21</v>
      </c>
      <c r="E15" s="286">
        <f t="shared" si="2"/>
        <v>-0.30015123551727674</v>
      </c>
      <c r="F15" s="249">
        <v>38350</v>
      </c>
      <c r="G15" s="119">
        <v>36377.599999999999</v>
      </c>
      <c r="H15" s="119">
        <v>35753.949999999997</v>
      </c>
      <c r="I15" s="276">
        <f t="shared" si="6"/>
        <v>-1.7143791783954976E-2</v>
      </c>
      <c r="J15" s="204">
        <v>819</v>
      </c>
      <c r="K15" s="119">
        <v>816</v>
      </c>
      <c r="L15" s="119">
        <v>1019</v>
      </c>
      <c r="M15" s="286">
        <f t="shared" si="7"/>
        <v>0.24877450980392157</v>
      </c>
      <c r="N15" s="410"/>
      <c r="O15" s="411"/>
      <c r="P15" s="411"/>
      <c r="Q15" s="286"/>
      <c r="R15" s="204"/>
      <c r="S15" s="119"/>
      <c r="T15" s="119"/>
      <c r="U15" s="286"/>
      <c r="V15" s="105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2" customFormat="1" ht="21" customHeight="1" thickBot="1" x14ac:dyDescent="0.25">
      <c r="A16" s="77" t="s">
        <v>162</v>
      </c>
      <c r="B16" s="250">
        <v>21.841999999999999</v>
      </c>
      <c r="C16" s="171">
        <v>17.463999999999999</v>
      </c>
      <c r="D16" s="171">
        <v>20.895</v>
      </c>
      <c r="E16" s="283">
        <f t="shared" si="2"/>
        <v>0.19646129180027483</v>
      </c>
      <c r="F16" s="251">
        <v>723</v>
      </c>
      <c r="G16" s="172">
        <v>708</v>
      </c>
      <c r="H16" s="172">
        <v>652</v>
      </c>
      <c r="I16" s="273">
        <f t="shared" si="6"/>
        <v>-7.9096045197740161E-2</v>
      </c>
      <c r="J16" s="228">
        <v>16</v>
      </c>
      <c r="K16" s="172">
        <v>13.6</v>
      </c>
      <c r="L16" s="172">
        <v>14</v>
      </c>
      <c r="M16" s="283">
        <f t="shared" si="7"/>
        <v>2.941176470588247E-2</v>
      </c>
      <c r="N16" s="430"/>
      <c r="O16" s="414"/>
      <c r="P16" s="414"/>
      <c r="Q16" s="283"/>
      <c r="R16" s="228"/>
      <c r="S16" s="172"/>
      <c r="T16" s="172"/>
      <c r="U16" s="283"/>
      <c r="V16" s="105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</row>
    <row r="17" spans="1:85" s="2" customFormat="1" ht="21" customHeight="1" x14ac:dyDescent="0.2">
      <c r="A17" s="76" t="s">
        <v>194</v>
      </c>
      <c r="B17" s="200">
        <v>35.792999999999999</v>
      </c>
      <c r="C17" s="112">
        <v>60.503</v>
      </c>
      <c r="D17" s="112">
        <v>48.131999999999998</v>
      </c>
      <c r="E17" s="287">
        <f t="shared" si="2"/>
        <v>-0.20446919987438639</v>
      </c>
      <c r="F17" s="257">
        <v>24945</v>
      </c>
      <c r="G17" s="113">
        <v>15685.6</v>
      </c>
      <c r="H17" s="113">
        <v>16754.419999999998</v>
      </c>
      <c r="I17" s="277">
        <f t="shared" si="6"/>
        <v>6.8140205028816014E-2</v>
      </c>
      <c r="J17" s="201">
        <v>304</v>
      </c>
      <c r="K17" s="113">
        <v>401.9</v>
      </c>
      <c r="L17" s="113">
        <v>209</v>
      </c>
      <c r="M17" s="287">
        <f t="shared" si="7"/>
        <v>-0.47997014182632491</v>
      </c>
      <c r="N17" s="408"/>
      <c r="O17" s="409"/>
      <c r="P17" s="409"/>
      <c r="Q17" s="287"/>
      <c r="R17" s="258">
        <v>1152</v>
      </c>
      <c r="S17" s="112">
        <v>445</v>
      </c>
      <c r="T17" s="113">
        <v>841</v>
      </c>
      <c r="U17" s="287">
        <f t="shared" ref="U17" si="8">T17/S17-1</f>
        <v>0.88988764044943824</v>
      </c>
      <c r="V17" s="105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</row>
    <row r="18" spans="1:85" s="18" customFormat="1" ht="21" customHeight="1" x14ac:dyDescent="0.2">
      <c r="A18" s="19" t="s">
        <v>161</v>
      </c>
      <c r="B18" s="203">
        <v>44.081000000000003</v>
      </c>
      <c r="C18" s="117">
        <v>46.645000000000003</v>
      </c>
      <c r="D18" s="117">
        <v>36.677</v>
      </c>
      <c r="E18" s="286">
        <f t="shared" si="2"/>
        <v>-0.21369921749383647</v>
      </c>
      <c r="F18" s="249">
        <v>10978.1</v>
      </c>
      <c r="G18" s="119">
        <v>11068.8</v>
      </c>
      <c r="H18" s="119">
        <v>5251.9</v>
      </c>
      <c r="I18" s="276">
        <f t="shared" si="6"/>
        <v>-0.5255221884937844</v>
      </c>
      <c r="J18" s="204">
        <v>283.8</v>
      </c>
      <c r="K18" s="119">
        <v>244.3</v>
      </c>
      <c r="L18" s="119">
        <v>192.67</v>
      </c>
      <c r="M18" s="286">
        <f t="shared" si="7"/>
        <v>-0.21133851821530913</v>
      </c>
      <c r="N18" s="410"/>
      <c r="O18" s="411">
        <v>5</v>
      </c>
      <c r="P18" s="411"/>
      <c r="Q18" s="286">
        <f t="shared" ref="Q18:Q19" si="9">P18/O18-1</f>
        <v>-1</v>
      </c>
      <c r="R18" s="144"/>
      <c r="S18" s="117"/>
      <c r="T18" s="119"/>
      <c r="U18" s="286"/>
    </row>
    <row r="19" spans="1:85" s="2" customFormat="1" ht="21" customHeight="1" x14ac:dyDescent="0.2">
      <c r="A19" s="78" t="s">
        <v>193</v>
      </c>
      <c r="B19" s="206">
        <v>23.442</v>
      </c>
      <c r="C19" s="122">
        <v>29.295000000000002</v>
      </c>
      <c r="D19" s="122">
        <v>21.431000000000001</v>
      </c>
      <c r="E19" s="285">
        <f t="shared" si="2"/>
        <v>-0.26844171360300395</v>
      </c>
      <c r="F19" s="256">
        <v>6620</v>
      </c>
      <c r="G19" s="123">
        <v>5053.6000000000004</v>
      </c>
      <c r="H19" s="123">
        <v>16658.7</v>
      </c>
      <c r="I19" s="275">
        <f t="shared" si="6"/>
        <v>2.2964025645084689</v>
      </c>
      <c r="J19" s="207">
        <v>156</v>
      </c>
      <c r="K19" s="123">
        <v>148.1</v>
      </c>
      <c r="L19" s="123">
        <v>108.9</v>
      </c>
      <c r="M19" s="285">
        <f t="shared" si="7"/>
        <v>-0.26468602295746113</v>
      </c>
      <c r="N19" s="412"/>
      <c r="O19" s="413">
        <v>3</v>
      </c>
      <c r="P19" s="413"/>
      <c r="Q19" s="285">
        <f t="shared" si="9"/>
        <v>-1</v>
      </c>
      <c r="R19" s="143">
        <v>44</v>
      </c>
      <c r="S19" s="122">
        <v>254</v>
      </c>
      <c r="T19" s="123">
        <v>508</v>
      </c>
      <c r="U19" s="285">
        <f t="shared" ref="U19" si="10">T19/S19-1</f>
        <v>1</v>
      </c>
      <c r="V19" s="7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</row>
    <row r="20" spans="1:85" s="18" customFormat="1" ht="21" customHeight="1" x14ac:dyDescent="0.2">
      <c r="A20" s="19" t="s">
        <v>160</v>
      </c>
      <c r="B20" s="203">
        <v>24.309000000000001</v>
      </c>
      <c r="C20" s="117">
        <v>11.529</v>
      </c>
      <c r="D20" s="117">
        <v>25.89</v>
      </c>
      <c r="E20" s="286">
        <f t="shared" si="2"/>
        <v>1.2456414259692949</v>
      </c>
      <c r="F20" s="249">
        <v>1928.7</v>
      </c>
      <c r="G20" s="119">
        <v>5489.2</v>
      </c>
      <c r="H20" s="119">
        <v>2041.9</v>
      </c>
      <c r="I20" s="276">
        <f t="shared" si="6"/>
        <v>-0.62801501129490633</v>
      </c>
      <c r="J20" s="204">
        <v>106.2</v>
      </c>
      <c r="K20" s="119">
        <v>109.9</v>
      </c>
      <c r="L20" s="119">
        <v>109.191</v>
      </c>
      <c r="M20" s="286">
        <f t="shared" si="7"/>
        <v>-6.4513193812557601E-3</v>
      </c>
      <c r="N20" s="410"/>
      <c r="O20" s="411"/>
      <c r="P20" s="411"/>
      <c r="Q20" s="286"/>
      <c r="R20" s="144"/>
      <c r="S20" s="117"/>
      <c r="T20" s="119"/>
      <c r="U20" s="286"/>
    </row>
    <row r="21" spans="1:85" s="2" customFormat="1" ht="21" customHeight="1" x14ac:dyDescent="0.2">
      <c r="A21" s="7" t="s">
        <v>232</v>
      </c>
      <c r="B21" s="206">
        <v>44.676000000000002</v>
      </c>
      <c r="C21" s="122">
        <v>50.927999999999997</v>
      </c>
      <c r="D21" s="122">
        <v>71.402000000000001</v>
      </c>
      <c r="E21" s="285">
        <f t="shared" si="2"/>
        <v>0.40201853597235315</v>
      </c>
      <c r="F21" s="256">
        <v>3938</v>
      </c>
      <c r="G21" s="123">
        <v>6628</v>
      </c>
      <c r="H21" s="123">
        <v>5901.6</v>
      </c>
      <c r="I21" s="275">
        <f t="shared" si="6"/>
        <v>-0.10959565479782729</v>
      </c>
      <c r="J21" s="207">
        <v>284</v>
      </c>
      <c r="K21" s="123">
        <v>208.3</v>
      </c>
      <c r="L21" s="123">
        <v>222</v>
      </c>
      <c r="M21" s="285">
        <f t="shared" si="7"/>
        <v>6.5770523283725346E-2</v>
      </c>
      <c r="N21" s="412"/>
      <c r="O21" s="413"/>
      <c r="P21" s="413"/>
      <c r="Q21" s="285"/>
      <c r="R21" s="143">
        <v>800</v>
      </c>
      <c r="S21" s="122">
        <v>450</v>
      </c>
      <c r="T21" s="123">
        <v>421</v>
      </c>
      <c r="U21" s="285">
        <f t="shared" ref="U21" si="11">T21/S21-1</f>
        <v>-6.4444444444444415E-2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</row>
    <row r="22" spans="1:85" ht="24.75" customHeight="1" thickBot="1" x14ac:dyDescent="0.25">
      <c r="A22" s="16"/>
      <c r="B22" s="175">
        <f>SUM(B6:B21)</f>
        <v>790.12300000000005</v>
      </c>
      <c r="C22" s="176">
        <f t="shared" ref="C22:T22" si="12">SUM(C6:C21)</f>
        <v>1070.3319999999999</v>
      </c>
      <c r="D22" s="176">
        <f t="shared" si="12"/>
        <v>901.42900000000009</v>
      </c>
      <c r="E22" s="278">
        <f t="shared" si="2"/>
        <v>-0.1578043074485298</v>
      </c>
      <c r="F22" s="177">
        <f t="shared" si="12"/>
        <v>305074</v>
      </c>
      <c r="G22" s="178">
        <f t="shared" si="12"/>
        <v>284642.27</v>
      </c>
      <c r="H22" s="178">
        <f t="shared" si="12"/>
        <v>262525.09699999995</v>
      </c>
      <c r="I22" s="278">
        <f>H22/G22-1</f>
        <v>-7.770164635069865E-2</v>
      </c>
      <c r="J22" s="177">
        <f t="shared" si="12"/>
        <v>9150</v>
      </c>
      <c r="K22" s="178">
        <f t="shared" si="12"/>
        <v>9231.1719999999987</v>
      </c>
      <c r="L22" s="178">
        <f t="shared" si="12"/>
        <v>9386.9410000000007</v>
      </c>
      <c r="M22" s="278">
        <f>L22/K22-1</f>
        <v>1.6874238720717472E-2</v>
      </c>
      <c r="N22" s="434">
        <f t="shared" si="12"/>
        <v>0</v>
      </c>
      <c r="O22" s="435">
        <f t="shared" si="12"/>
        <v>8</v>
      </c>
      <c r="P22" s="435">
        <f t="shared" si="12"/>
        <v>0</v>
      </c>
      <c r="Q22" s="278">
        <f t="shared" ref="Q22" si="13">P22/O22-1</f>
        <v>-1</v>
      </c>
      <c r="R22" s="177">
        <f t="shared" si="12"/>
        <v>3380</v>
      </c>
      <c r="S22" s="178">
        <f>SUM(S6:S21)</f>
        <v>2469</v>
      </c>
      <c r="T22" s="178">
        <f t="shared" si="12"/>
        <v>2792</v>
      </c>
      <c r="U22" s="278">
        <f t="shared" ref="U22" si="14">T22/S22-1</f>
        <v>0.13082219522073713</v>
      </c>
    </row>
    <row r="23" spans="1:85" x14ac:dyDescent="0.2">
      <c r="C23" s="195"/>
      <c r="G23" s="194"/>
      <c r="K23" s="195"/>
      <c r="O23" s="195"/>
    </row>
    <row r="24" spans="1:85" x14ac:dyDescent="0.2">
      <c r="C24" s="195"/>
      <c r="G24" s="194"/>
      <c r="K24" s="195"/>
      <c r="O24" s="195"/>
    </row>
    <row r="25" spans="1:85" x14ac:dyDescent="0.2">
      <c r="C25" s="195"/>
      <c r="G25" s="194"/>
      <c r="K25" s="195"/>
      <c r="O25" s="195"/>
    </row>
    <row r="26" spans="1:85" x14ac:dyDescent="0.2">
      <c r="C26" s="195"/>
      <c r="G26" s="194"/>
      <c r="K26" s="195"/>
      <c r="O26" s="195"/>
    </row>
    <row r="27" spans="1:85" x14ac:dyDescent="0.2">
      <c r="C27" s="195"/>
      <c r="G27" s="194"/>
      <c r="K27" s="195"/>
      <c r="O27" s="195"/>
    </row>
    <row r="28" spans="1:85" x14ac:dyDescent="0.2">
      <c r="C28" s="195"/>
      <c r="G28" s="194"/>
      <c r="K28" s="195"/>
      <c r="O28" s="195"/>
    </row>
    <row r="29" spans="1:85" x14ac:dyDescent="0.2">
      <c r="C29" s="195"/>
      <c r="G29" s="194"/>
      <c r="K29" s="195"/>
      <c r="O29" s="195"/>
    </row>
    <row r="30" spans="1:85" x14ac:dyDescent="0.2">
      <c r="C30" s="195"/>
      <c r="G30" s="194"/>
      <c r="K30" s="195"/>
      <c r="O30" s="195"/>
    </row>
    <row r="31" spans="1:85" x14ac:dyDescent="0.2">
      <c r="C31" s="195"/>
      <c r="G31" s="194"/>
      <c r="K31" s="195"/>
      <c r="O31" s="195"/>
    </row>
    <row r="32" spans="1:85" x14ac:dyDescent="0.2">
      <c r="C32" s="195"/>
      <c r="G32" s="194"/>
      <c r="K32" s="195"/>
      <c r="O32" s="195"/>
    </row>
    <row r="33" spans="3:15" x14ac:dyDescent="0.2">
      <c r="C33" s="195"/>
      <c r="G33" s="194"/>
      <c r="K33" s="195"/>
      <c r="O33" s="195"/>
    </row>
    <row r="34" spans="3:15" x14ac:dyDescent="0.2">
      <c r="C34" s="195"/>
      <c r="G34" s="194"/>
      <c r="K34" s="195"/>
      <c r="O34" s="195"/>
    </row>
    <row r="35" spans="3:15" x14ac:dyDescent="0.2">
      <c r="C35" s="195"/>
      <c r="G35" s="194"/>
      <c r="K35" s="195"/>
      <c r="O35" s="195"/>
    </row>
    <row r="36" spans="3:15" x14ac:dyDescent="0.2">
      <c r="C36" s="195"/>
      <c r="G36" s="194"/>
      <c r="K36" s="195"/>
      <c r="O36" s="195"/>
    </row>
    <row r="37" spans="3:15" x14ac:dyDescent="0.2">
      <c r="C37" s="195"/>
      <c r="G37" s="194"/>
      <c r="K37" s="195"/>
      <c r="O37" s="195"/>
    </row>
    <row r="38" spans="3:15" x14ac:dyDescent="0.2">
      <c r="C38" s="195"/>
      <c r="G38" s="194"/>
      <c r="K38" s="195"/>
      <c r="O38" s="195"/>
    </row>
    <row r="39" spans="3:15" x14ac:dyDescent="0.2">
      <c r="C39" s="195"/>
      <c r="G39" s="194"/>
      <c r="K39" s="195"/>
      <c r="O39" s="195"/>
    </row>
    <row r="40" spans="3:15" x14ac:dyDescent="0.2">
      <c r="C40" s="195"/>
      <c r="G40" s="194"/>
      <c r="K40" s="195"/>
      <c r="O40" s="195"/>
    </row>
    <row r="41" spans="3:15" x14ac:dyDescent="0.2">
      <c r="C41" s="195"/>
      <c r="G41" s="194"/>
      <c r="K41" s="195"/>
      <c r="O41" s="195"/>
    </row>
    <row r="42" spans="3:15" x14ac:dyDescent="0.2">
      <c r="C42" s="195"/>
      <c r="G42" s="194"/>
      <c r="K42" s="195"/>
      <c r="O42" s="195"/>
    </row>
    <row r="43" spans="3:15" x14ac:dyDescent="0.2">
      <c r="C43" s="195"/>
      <c r="G43" s="194"/>
      <c r="K43" s="195"/>
      <c r="O43" s="195"/>
    </row>
    <row r="44" spans="3:15" x14ac:dyDescent="0.2">
      <c r="C44" s="195"/>
      <c r="G44" s="194"/>
      <c r="K44" s="195"/>
      <c r="O44" s="195"/>
    </row>
    <row r="45" spans="3:15" x14ac:dyDescent="0.2">
      <c r="C45" s="195"/>
      <c r="G45" s="194"/>
      <c r="K45" s="195"/>
      <c r="O45" s="195"/>
    </row>
    <row r="46" spans="3:15" x14ac:dyDescent="0.2">
      <c r="C46" s="195"/>
      <c r="G46" s="194"/>
      <c r="K46" s="195"/>
      <c r="O46" s="195"/>
    </row>
    <row r="47" spans="3:15" x14ac:dyDescent="0.2">
      <c r="C47" s="195"/>
      <c r="G47" s="194"/>
      <c r="K47" s="195"/>
      <c r="O47" s="195"/>
    </row>
    <row r="48" spans="3:15" x14ac:dyDescent="0.2">
      <c r="C48" s="195"/>
      <c r="G48" s="194"/>
      <c r="K48" s="195"/>
      <c r="O48" s="195"/>
    </row>
    <row r="49" spans="3:19" x14ac:dyDescent="0.2">
      <c r="C49" s="195"/>
      <c r="G49" s="194"/>
      <c r="K49" s="195"/>
      <c r="O49" s="195"/>
    </row>
    <row r="50" spans="3:19" x14ac:dyDescent="0.2">
      <c r="C50" s="195"/>
      <c r="G50" s="194"/>
      <c r="K50" s="195"/>
      <c r="O50" s="195"/>
    </row>
    <row r="51" spans="3:19" x14ac:dyDescent="0.2">
      <c r="C51" s="195"/>
      <c r="G51" s="194"/>
      <c r="K51" s="195"/>
      <c r="O51" s="195"/>
    </row>
    <row r="52" spans="3:19" x14ac:dyDescent="0.2">
      <c r="C52" s="195"/>
      <c r="G52" s="194"/>
      <c r="K52" s="195"/>
      <c r="O52" s="195"/>
    </row>
    <row r="53" spans="3:19" x14ac:dyDescent="0.2">
      <c r="C53" s="195"/>
      <c r="G53" s="194"/>
      <c r="K53" s="195"/>
      <c r="O53" s="195"/>
    </row>
    <row r="54" spans="3:19" x14ac:dyDescent="0.2">
      <c r="C54" s="195"/>
      <c r="G54" s="194"/>
      <c r="K54" s="195"/>
      <c r="O54" s="195"/>
    </row>
    <row r="55" spans="3:19" x14ac:dyDescent="0.2">
      <c r="C55" s="195"/>
      <c r="G55" s="194"/>
      <c r="K55" s="195"/>
      <c r="O55" s="195"/>
    </row>
    <row r="56" spans="3:19" x14ac:dyDescent="0.2">
      <c r="C56" s="195"/>
      <c r="G56" s="194"/>
      <c r="K56" s="195"/>
      <c r="O56" s="195"/>
    </row>
    <row r="57" spans="3:19" x14ac:dyDescent="0.2">
      <c r="C57" s="195"/>
      <c r="G57" s="194"/>
      <c r="K57" s="195"/>
      <c r="O57" s="195"/>
    </row>
    <row r="58" spans="3:19" x14ac:dyDescent="0.2">
      <c r="C58" s="195"/>
      <c r="G58" s="194"/>
      <c r="K58" s="195"/>
      <c r="O58" s="195"/>
    </row>
    <row r="59" spans="3:19" x14ac:dyDescent="0.2">
      <c r="C59" s="195"/>
      <c r="G59" s="194"/>
      <c r="K59" s="195"/>
      <c r="O59" s="195"/>
    </row>
    <row r="60" spans="3:19" x14ac:dyDescent="0.2">
      <c r="C60" s="195"/>
      <c r="G60" s="194"/>
      <c r="K60" s="195"/>
      <c r="O60" s="195"/>
    </row>
    <row r="61" spans="3:19" x14ac:dyDescent="0.2">
      <c r="C61" s="195"/>
      <c r="G61" s="194"/>
      <c r="K61" s="195"/>
      <c r="O61" s="195"/>
    </row>
    <row r="62" spans="3:19" x14ac:dyDescent="0.2">
      <c r="C62" s="195"/>
      <c r="G62" s="194"/>
      <c r="K62" s="195"/>
      <c r="O62" s="195"/>
      <c r="S62" s="195"/>
    </row>
    <row r="63" spans="3:19" x14ac:dyDescent="0.2">
      <c r="C63" s="195"/>
      <c r="G63" s="194"/>
      <c r="K63" s="195"/>
      <c r="O63" s="195"/>
    </row>
    <row r="64" spans="3:19" x14ac:dyDescent="0.2">
      <c r="C64" s="195"/>
      <c r="G64" s="194"/>
      <c r="K64" s="195"/>
      <c r="O64" s="195"/>
    </row>
    <row r="65" spans="3:15" x14ac:dyDescent="0.2">
      <c r="C65" s="195"/>
      <c r="G65" s="194"/>
      <c r="K65" s="195"/>
      <c r="O65" s="195"/>
    </row>
    <row r="66" spans="3:15" x14ac:dyDescent="0.2">
      <c r="C66" s="195"/>
      <c r="G66" s="194"/>
      <c r="K66" s="195"/>
      <c r="O66" s="195"/>
    </row>
    <row r="67" spans="3:15" x14ac:dyDescent="0.2">
      <c r="C67" s="195"/>
      <c r="G67" s="194"/>
      <c r="K67" s="195"/>
      <c r="O67" s="195"/>
    </row>
    <row r="68" spans="3:15" x14ac:dyDescent="0.2">
      <c r="C68" s="195"/>
      <c r="G68" s="194"/>
      <c r="K68" s="195"/>
      <c r="O68" s="195"/>
    </row>
    <row r="69" spans="3:15" x14ac:dyDescent="0.2">
      <c r="C69" s="195"/>
      <c r="G69" s="194"/>
      <c r="K69" s="195"/>
      <c r="O69" s="195"/>
    </row>
    <row r="70" spans="3:15" x14ac:dyDescent="0.2">
      <c r="C70" s="195"/>
      <c r="G70" s="194"/>
      <c r="K70" s="195"/>
      <c r="O70" s="195"/>
    </row>
    <row r="71" spans="3:15" x14ac:dyDescent="0.2">
      <c r="C71" s="195"/>
      <c r="G71" s="194"/>
      <c r="K71" s="195"/>
      <c r="O71" s="195"/>
    </row>
    <row r="72" spans="3:15" x14ac:dyDescent="0.2">
      <c r="C72" s="195"/>
      <c r="G72" s="194"/>
      <c r="K72" s="195"/>
      <c r="O72" s="195"/>
    </row>
    <row r="73" spans="3:15" x14ac:dyDescent="0.2">
      <c r="C73" s="195"/>
      <c r="G73" s="194"/>
      <c r="K73" s="195"/>
      <c r="O73" s="195"/>
    </row>
    <row r="74" spans="3:15" x14ac:dyDescent="0.2">
      <c r="C74" s="195"/>
      <c r="G74" s="194"/>
      <c r="K74" s="195"/>
      <c r="O74" s="195"/>
    </row>
    <row r="75" spans="3:15" x14ac:dyDescent="0.2">
      <c r="C75" s="195"/>
      <c r="G75" s="194"/>
      <c r="K75" s="195"/>
      <c r="O75" s="195"/>
    </row>
    <row r="76" spans="3:15" x14ac:dyDescent="0.2">
      <c r="C76" s="195"/>
      <c r="G76" s="194"/>
      <c r="K76" s="195"/>
      <c r="O76" s="195"/>
    </row>
    <row r="77" spans="3:15" x14ac:dyDescent="0.2">
      <c r="C77" s="195"/>
      <c r="G77" s="194"/>
      <c r="K77" s="195"/>
      <c r="O77" s="195"/>
    </row>
    <row r="78" spans="3:15" x14ac:dyDescent="0.2">
      <c r="C78" s="195"/>
      <c r="G78" s="194"/>
      <c r="K78" s="195"/>
      <c r="O78" s="195"/>
    </row>
    <row r="79" spans="3:15" x14ac:dyDescent="0.2">
      <c r="C79" s="195"/>
      <c r="G79" s="194"/>
      <c r="K79" s="195"/>
      <c r="O79" s="195"/>
    </row>
    <row r="80" spans="3:15" x14ac:dyDescent="0.2">
      <c r="C80" s="195"/>
      <c r="G80" s="194"/>
      <c r="K80" s="195"/>
      <c r="O80" s="195"/>
    </row>
    <row r="81" spans="3:15" x14ac:dyDescent="0.2">
      <c r="C81" s="195"/>
      <c r="G81" s="194"/>
      <c r="K81" s="195"/>
      <c r="O81" s="195"/>
    </row>
    <row r="82" spans="3:15" x14ac:dyDescent="0.2">
      <c r="C82" s="195"/>
      <c r="G82" s="194"/>
      <c r="K82" s="195"/>
      <c r="O82" s="195"/>
    </row>
    <row r="83" spans="3:15" x14ac:dyDescent="0.2">
      <c r="C83" s="195"/>
      <c r="G83" s="194"/>
      <c r="K83" s="195"/>
      <c r="O83" s="195"/>
    </row>
    <row r="84" spans="3:15" x14ac:dyDescent="0.2">
      <c r="C84" s="195"/>
      <c r="G84" s="194"/>
      <c r="K84" s="195"/>
      <c r="O84" s="195"/>
    </row>
    <row r="85" spans="3:15" x14ac:dyDescent="0.2">
      <c r="C85" s="195"/>
      <c r="G85" s="194"/>
      <c r="K85" s="195"/>
      <c r="O85" s="195"/>
    </row>
    <row r="86" spans="3:15" x14ac:dyDescent="0.2">
      <c r="C86" s="195"/>
      <c r="G86" s="194"/>
      <c r="K86" s="195"/>
      <c r="O86" s="195"/>
    </row>
    <row r="87" spans="3:15" x14ac:dyDescent="0.2">
      <c r="C87" s="195"/>
      <c r="G87" s="194"/>
      <c r="K87" s="195"/>
      <c r="O87" s="195"/>
    </row>
    <row r="88" spans="3:15" x14ac:dyDescent="0.2">
      <c r="C88" s="195"/>
      <c r="G88" s="194"/>
      <c r="K88" s="195"/>
      <c r="O88" s="195"/>
    </row>
    <row r="89" spans="3:15" x14ac:dyDescent="0.2">
      <c r="C89" s="195"/>
      <c r="G89" s="194"/>
      <c r="K89" s="195"/>
      <c r="O89" s="195"/>
    </row>
    <row r="90" spans="3:15" x14ac:dyDescent="0.2">
      <c r="C90" s="195"/>
      <c r="G90" s="194"/>
      <c r="K90" s="195"/>
      <c r="O90" s="195"/>
    </row>
    <row r="91" spans="3:15" x14ac:dyDescent="0.2">
      <c r="C91" s="195"/>
      <c r="G91" s="194"/>
      <c r="K91" s="195"/>
      <c r="O91" s="195"/>
    </row>
    <row r="92" spans="3:15" x14ac:dyDescent="0.2">
      <c r="C92" s="195"/>
      <c r="G92" s="194"/>
      <c r="K92" s="195"/>
      <c r="O92" s="195"/>
    </row>
    <row r="93" spans="3:15" x14ac:dyDescent="0.2">
      <c r="C93" s="195"/>
      <c r="G93" s="194"/>
      <c r="K93" s="195"/>
      <c r="O93" s="195"/>
    </row>
    <row r="94" spans="3:15" x14ac:dyDescent="0.2">
      <c r="C94" s="195"/>
      <c r="G94" s="194"/>
      <c r="K94" s="195"/>
      <c r="O94" s="195"/>
    </row>
    <row r="95" spans="3:15" x14ac:dyDescent="0.2">
      <c r="C95" s="195"/>
      <c r="G95" s="194"/>
      <c r="K95" s="195"/>
      <c r="O95" s="195"/>
    </row>
    <row r="96" spans="3:15" x14ac:dyDescent="0.2">
      <c r="C96" s="195"/>
      <c r="G96" s="194"/>
      <c r="K96" s="195"/>
      <c r="O96" s="195"/>
    </row>
    <row r="97" spans="3:15" x14ac:dyDescent="0.2">
      <c r="C97" s="195"/>
      <c r="G97" s="194"/>
      <c r="K97" s="195"/>
      <c r="O97" s="195"/>
    </row>
    <row r="98" spans="3:15" x14ac:dyDescent="0.2">
      <c r="C98" s="195"/>
      <c r="G98" s="194"/>
      <c r="K98" s="195"/>
      <c r="O98" s="195"/>
    </row>
    <row r="99" spans="3:15" x14ac:dyDescent="0.2">
      <c r="C99" s="195"/>
      <c r="G99" s="194"/>
      <c r="K99" s="195"/>
      <c r="O99" s="195"/>
    </row>
    <row r="100" spans="3:15" x14ac:dyDescent="0.2">
      <c r="C100" s="195"/>
      <c r="G100" s="194"/>
      <c r="K100" s="195"/>
      <c r="O100" s="195"/>
    </row>
    <row r="101" spans="3:15" x14ac:dyDescent="0.2">
      <c r="C101" s="195"/>
      <c r="G101" s="194"/>
      <c r="K101" s="195"/>
      <c r="O101" s="195"/>
    </row>
    <row r="102" spans="3:15" x14ac:dyDescent="0.2">
      <c r="C102" s="195"/>
      <c r="G102" s="194"/>
      <c r="K102" s="195"/>
      <c r="O102" s="195"/>
    </row>
    <row r="103" spans="3:15" x14ac:dyDescent="0.2">
      <c r="C103" s="195"/>
      <c r="G103" s="194"/>
      <c r="K103" s="195"/>
      <c r="O103" s="195"/>
    </row>
    <row r="104" spans="3:15" x14ac:dyDescent="0.2">
      <c r="C104" s="195"/>
      <c r="G104" s="194"/>
      <c r="K104" s="195"/>
      <c r="O104" s="195"/>
    </row>
    <row r="105" spans="3:15" x14ac:dyDescent="0.2">
      <c r="C105" s="195"/>
      <c r="G105" s="194"/>
      <c r="K105" s="195"/>
      <c r="O105" s="195"/>
    </row>
    <row r="106" spans="3:15" x14ac:dyDescent="0.2">
      <c r="C106" s="195"/>
      <c r="G106" s="194"/>
      <c r="K106" s="195"/>
      <c r="O106" s="195"/>
    </row>
    <row r="107" spans="3:15" x14ac:dyDescent="0.2">
      <c r="C107" s="195"/>
      <c r="G107" s="194"/>
      <c r="K107" s="195"/>
      <c r="O107" s="195"/>
    </row>
    <row r="108" spans="3:15" x14ac:dyDescent="0.2">
      <c r="C108" s="195"/>
      <c r="G108" s="194"/>
      <c r="K108" s="195"/>
      <c r="O108" s="195"/>
    </row>
    <row r="109" spans="3:15" x14ac:dyDescent="0.2">
      <c r="C109" s="195"/>
      <c r="G109" s="194"/>
      <c r="K109" s="195"/>
      <c r="O109" s="195"/>
    </row>
    <row r="110" spans="3:15" x14ac:dyDescent="0.2">
      <c r="C110" s="195"/>
      <c r="G110" s="194"/>
      <c r="K110" s="195"/>
      <c r="O110" s="195"/>
    </row>
    <row r="111" spans="3:15" x14ac:dyDescent="0.2">
      <c r="C111" s="195"/>
      <c r="G111" s="194"/>
      <c r="K111" s="195"/>
      <c r="O111" s="195"/>
    </row>
    <row r="112" spans="3:15" x14ac:dyDescent="0.2">
      <c r="C112" s="195"/>
      <c r="G112" s="194"/>
      <c r="K112" s="195"/>
      <c r="O112" s="195"/>
    </row>
    <row r="113" spans="3:15" x14ac:dyDescent="0.2">
      <c r="C113" s="195"/>
      <c r="G113" s="194"/>
      <c r="K113" s="195"/>
      <c r="O113" s="195"/>
    </row>
    <row r="114" spans="3:15" x14ac:dyDescent="0.2">
      <c r="C114" s="195"/>
      <c r="G114" s="194"/>
      <c r="K114" s="195"/>
      <c r="O114" s="195"/>
    </row>
    <row r="115" spans="3:15" x14ac:dyDescent="0.2">
      <c r="C115" s="195"/>
      <c r="G115" s="194"/>
      <c r="K115" s="195"/>
      <c r="O115" s="195"/>
    </row>
    <row r="116" spans="3:15" x14ac:dyDescent="0.2">
      <c r="C116" s="195"/>
      <c r="G116" s="194"/>
      <c r="K116" s="195"/>
      <c r="O116" s="195"/>
    </row>
    <row r="117" spans="3:15" x14ac:dyDescent="0.2">
      <c r="C117" s="195"/>
      <c r="G117" s="194"/>
      <c r="K117" s="195"/>
      <c r="O117" s="195"/>
    </row>
    <row r="118" spans="3:15" x14ac:dyDescent="0.2">
      <c r="C118" s="195"/>
      <c r="G118" s="194"/>
      <c r="K118" s="195"/>
      <c r="O118" s="195"/>
    </row>
    <row r="119" spans="3:15" x14ac:dyDescent="0.2">
      <c r="C119" s="195"/>
      <c r="G119" s="194"/>
      <c r="K119" s="195"/>
      <c r="O119" s="195"/>
    </row>
    <row r="120" spans="3:15" x14ac:dyDescent="0.2">
      <c r="C120" s="195"/>
      <c r="G120" s="194"/>
      <c r="K120" s="195"/>
      <c r="O120" s="195"/>
    </row>
    <row r="121" spans="3:15" x14ac:dyDescent="0.2">
      <c r="C121" s="195"/>
      <c r="G121" s="194"/>
      <c r="K121" s="195"/>
      <c r="O121" s="195"/>
    </row>
    <row r="122" spans="3:15" x14ac:dyDescent="0.2">
      <c r="C122" s="195"/>
      <c r="G122" s="194"/>
      <c r="K122" s="195"/>
      <c r="O122" s="195"/>
    </row>
    <row r="123" spans="3:15" x14ac:dyDescent="0.2">
      <c r="C123" s="195"/>
      <c r="G123" s="194"/>
      <c r="K123" s="195"/>
      <c r="O123" s="195"/>
    </row>
    <row r="124" spans="3:15" x14ac:dyDescent="0.2">
      <c r="C124" s="195"/>
      <c r="G124" s="194"/>
      <c r="K124" s="195"/>
      <c r="O124" s="195"/>
    </row>
    <row r="125" spans="3:15" x14ac:dyDescent="0.2">
      <c r="C125" s="195"/>
      <c r="G125" s="194"/>
      <c r="K125" s="195"/>
      <c r="O125" s="195"/>
    </row>
    <row r="126" spans="3:15" x14ac:dyDescent="0.2">
      <c r="C126" s="195"/>
      <c r="G126" s="194"/>
      <c r="K126" s="195"/>
      <c r="O126" s="195"/>
    </row>
    <row r="127" spans="3:15" x14ac:dyDescent="0.2">
      <c r="C127" s="195"/>
      <c r="G127" s="194"/>
      <c r="K127" s="195"/>
      <c r="O127" s="195"/>
    </row>
    <row r="128" spans="3:15" x14ac:dyDescent="0.2">
      <c r="C128" s="195"/>
      <c r="G128" s="194"/>
      <c r="K128" s="195"/>
      <c r="O128" s="195"/>
    </row>
    <row r="129" spans="3:15" x14ac:dyDescent="0.2">
      <c r="C129" s="195"/>
      <c r="G129" s="194"/>
      <c r="K129" s="195"/>
      <c r="O129" s="195"/>
    </row>
    <row r="130" spans="3:15" x14ac:dyDescent="0.2">
      <c r="C130" s="195"/>
      <c r="G130" s="194"/>
      <c r="K130" s="195"/>
      <c r="O130" s="195"/>
    </row>
    <row r="131" spans="3:15" x14ac:dyDescent="0.2">
      <c r="C131" s="195"/>
      <c r="G131" s="194"/>
      <c r="K131" s="195"/>
      <c r="O131" s="195"/>
    </row>
    <row r="132" spans="3:15" x14ac:dyDescent="0.2">
      <c r="C132" s="195"/>
      <c r="G132" s="194"/>
      <c r="K132" s="195"/>
      <c r="O132" s="195"/>
    </row>
    <row r="133" spans="3:15" x14ac:dyDescent="0.2">
      <c r="C133" s="195"/>
      <c r="G133" s="194"/>
      <c r="K133" s="195"/>
      <c r="O133" s="195"/>
    </row>
    <row r="134" spans="3:15" x14ac:dyDescent="0.2">
      <c r="C134" s="195"/>
      <c r="G134" s="194"/>
      <c r="K134" s="195"/>
      <c r="O134" s="195"/>
    </row>
    <row r="135" spans="3:15" x14ac:dyDescent="0.2">
      <c r="C135" s="195"/>
      <c r="G135" s="194"/>
      <c r="K135" s="195"/>
      <c r="O135" s="195"/>
    </row>
    <row r="136" spans="3:15" x14ac:dyDescent="0.2">
      <c r="C136" s="195"/>
      <c r="G136" s="194"/>
      <c r="K136" s="195"/>
      <c r="O136" s="195"/>
    </row>
    <row r="137" spans="3:15" x14ac:dyDescent="0.2">
      <c r="C137" s="195"/>
      <c r="G137" s="194"/>
      <c r="K137" s="195"/>
      <c r="O137" s="195"/>
    </row>
    <row r="138" spans="3:15" x14ac:dyDescent="0.2">
      <c r="C138" s="195"/>
      <c r="G138" s="194"/>
      <c r="K138" s="195"/>
      <c r="O138" s="195"/>
    </row>
    <row r="139" spans="3:15" x14ac:dyDescent="0.2">
      <c r="C139" s="195"/>
      <c r="G139" s="194"/>
      <c r="K139" s="195"/>
      <c r="O139" s="195"/>
    </row>
    <row r="140" spans="3:15" x14ac:dyDescent="0.2">
      <c r="C140" s="195"/>
      <c r="G140" s="194"/>
      <c r="K140" s="195"/>
      <c r="O140" s="195"/>
    </row>
    <row r="141" spans="3:15" x14ac:dyDescent="0.2">
      <c r="C141" s="195"/>
      <c r="G141" s="194"/>
      <c r="K141" s="195"/>
      <c r="O141" s="195"/>
    </row>
    <row r="142" spans="3:15" x14ac:dyDescent="0.2">
      <c r="C142" s="195"/>
      <c r="G142" s="194"/>
      <c r="K142" s="195"/>
      <c r="O142" s="195"/>
    </row>
    <row r="143" spans="3:15" x14ac:dyDescent="0.2">
      <c r="C143" s="195"/>
      <c r="G143" s="194"/>
      <c r="K143" s="195"/>
      <c r="O143" s="195"/>
    </row>
    <row r="144" spans="3:15" x14ac:dyDescent="0.2">
      <c r="C144" s="195"/>
      <c r="G144" s="194"/>
      <c r="K144" s="195"/>
      <c r="O144" s="195"/>
    </row>
    <row r="145" spans="3:19" x14ac:dyDescent="0.2">
      <c r="C145" s="195"/>
      <c r="G145" s="194"/>
      <c r="K145" s="195"/>
      <c r="O145" s="195"/>
    </row>
    <row r="146" spans="3:19" x14ac:dyDescent="0.2">
      <c r="C146" s="195"/>
      <c r="G146" s="194"/>
      <c r="K146" s="195"/>
      <c r="O146" s="195"/>
      <c r="S146" s="195">
        <v>22.4</v>
      </c>
    </row>
    <row r="147" spans="3:19" x14ac:dyDescent="0.2">
      <c r="C147" s="195"/>
      <c r="G147" s="194"/>
      <c r="K147" s="195"/>
      <c r="O147" s="195"/>
    </row>
    <row r="148" spans="3:19" x14ac:dyDescent="0.2">
      <c r="C148" s="195"/>
      <c r="G148" s="194"/>
      <c r="K148" s="195"/>
      <c r="O148" s="195"/>
    </row>
    <row r="149" spans="3:19" x14ac:dyDescent="0.2">
      <c r="C149" s="195"/>
      <c r="G149" s="194"/>
      <c r="K149" s="195"/>
      <c r="O149" s="195"/>
    </row>
    <row r="150" spans="3:19" x14ac:dyDescent="0.2">
      <c r="C150" s="195"/>
      <c r="G150" s="194"/>
      <c r="K150" s="195"/>
      <c r="O150" s="195"/>
    </row>
    <row r="151" spans="3:19" x14ac:dyDescent="0.2">
      <c r="C151" s="195"/>
      <c r="G151" s="194"/>
      <c r="K151" s="195"/>
      <c r="O151" s="195"/>
    </row>
    <row r="152" spans="3:19" x14ac:dyDescent="0.2">
      <c r="C152" s="195"/>
      <c r="G152" s="194"/>
      <c r="K152" s="195"/>
      <c r="O152" s="195"/>
    </row>
    <row r="153" spans="3:19" x14ac:dyDescent="0.2">
      <c r="C153" s="195"/>
      <c r="G153" s="194"/>
      <c r="K153" s="195"/>
      <c r="O153" s="195">
        <v>1.1200000000000001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  <ignoredErrors>
    <ignoredError sqref="E22:Q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1"/>
  <sheetViews>
    <sheetView showOutlineSymbols="0" showWhiteSpace="0" zoomScale="70" zoomScaleNormal="70" workbookViewId="0">
      <pane ySplit="5" topLeftCell="A9" activePane="bottomLeft" state="frozen"/>
      <selection activeCell="A180" sqref="A180"/>
      <selection pane="bottomLeft" activeCell="R16" sqref="R16"/>
    </sheetView>
  </sheetViews>
  <sheetFormatPr defaultRowHeight="14.25" x14ac:dyDescent="0.2"/>
  <cols>
    <col min="1" max="1" width="52.875" style="8" customWidth="1"/>
    <col min="2" max="2" width="9.25" customWidth="1"/>
    <col min="3" max="3" width="9.125" customWidth="1"/>
    <col min="4" max="4" width="9.375" customWidth="1"/>
    <col min="5" max="5" width="9.375" style="5" customWidth="1"/>
    <col min="6" max="6" width="9.5" style="1" customWidth="1"/>
    <col min="7" max="7" width="10.125" style="1" customWidth="1"/>
    <col min="8" max="8" width="10.375" style="1" customWidth="1"/>
    <col min="9" max="9" width="9.625" style="5" customWidth="1"/>
    <col min="10" max="11" width="9.25" customWidth="1"/>
    <col min="12" max="12" width="9" customWidth="1"/>
    <col min="13" max="13" width="9.5" style="5" customWidth="1"/>
    <col min="14" max="14" width="9" customWidth="1"/>
    <col min="15" max="15" width="9.375" customWidth="1"/>
    <col min="16" max="16" width="9.25" customWidth="1"/>
    <col min="17" max="17" width="9" style="5" customWidth="1"/>
    <col min="18" max="18" width="9" style="75"/>
    <col min="19" max="25" width="9" style="18"/>
  </cols>
  <sheetData>
    <row r="1" spans="1:25" ht="27.75" customHeight="1" x14ac:dyDescent="0.45">
      <c r="A1" s="516" t="s">
        <v>257</v>
      </c>
      <c r="F1" s="10" t="s">
        <v>178</v>
      </c>
    </row>
    <row r="2" spans="1:25" ht="6.75" customHeight="1" thickBot="1" x14ac:dyDescent="0.25"/>
    <row r="3" spans="1:25" ht="22.5" customHeight="1" thickBot="1" x14ac:dyDescent="0.25">
      <c r="A3" s="609" t="s">
        <v>223</v>
      </c>
      <c r="B3" s="612" t="s">
        <v>212</v>
      </c>
      <c r="C3" s="613"/>
      <c r="D3" s="613"/>
      <c r="E3" s="614"/>
      <c r="F3" s="615" t="s">
        <v>238</v>
      </c>
      <c r="G3" s="615"/>
      <c r="H3" s="615"/>
      <c r="I3" s="615"/>
      <c r="J3" s="612" t="s">
        <v>214</v>
      </c>
      <c r="K3" s="613"/>
      <c r="L3" s="613"/>
      <c r="M3" s="614"/>
      <c r="N3" s="612" t="s">
        <v>204</v>
      </c>
      <c r="O3" s="613"/>
      <c r="P3" s="613"/>
      <c r="Q3" s="614"/>
    </row>
    <row r="4" spans="1:25" ht="30" x14ac:dyDescent="0.2">
      <c r="A4" s="610"/>
      <c r="B4" s="368" t="str">
        <f t="shared" ref="B4:N4" si="0">$A$1</f>
        <v>Ноябрь 2019</v>
      </c>
      <c r="C4" s="394" t="str">
        <f t="shared" si="0"/>
        <v>Ноябрь 2019</v>
      </c>
      <c r="D4" s="394" t="str">
        <f t="shared" si="0"/>
        <v>Ноябрь 2019</v>
      </c>
      <c r="E4" s="370" t="str">
        <f t="shared" si="0"/>
        <v>Ноябрь 2019</v>
      </c>
      <c r="F4" s="368" t="str">
        <f t="shared" si="0"/>
        <v>Ноябрь 2019</v>
      </c>
      <c r="G4" s="394" t="str">
        <f t="shared" si="0"/>
        <v>Ноябрь 2019</v>
      </c>
      <c r="H4" s="394" t="str">
        <f t="shared" si="0"/>
        <v>Ноябрь 2019</v>
      </c>
      <c r="I4" s="370" t="str">
        <f t="shared" si="0"/>
        <v>Ноябрь 2019</v>
      </c>
      <c r="J4" s="368" t="str">
        <f t="shared" si="0"/>
        <v>Ноябрь 2019</v>
      </c>
      <c r="K4" s="394" t="str">
        <f t="shared" si="0"/>
        <v>Ноябрь 2019</v>
      </c>
      <c r="L4" s="394" t="str">
        <f t="shared" si="0"/>
        <v>Ноябрь 2019</v>
      </c>
      <c r="M4" s="370" t="str">
        <f t="shared" si="0"/>
        <v>Ноябрь 2019</v>
      </c>
      <c r="N4" s="368" t="str">
        <f t="shared" si="0"/>
        <v>Ноябрь 2019</v>
      </c>
      <c r="O4" s="394" t="str">
        <f>$A$1</f>
        <v>Ноябрь 2019</v>
      </c>
      <c r="P4" s="394" t="str">
        <f>$A$1</f>
        <v>Ноябрь 2019</v>
      </c>
      <c r="Q4" s="370" t="str">
        <f>$A$1</f>
        <v>Ноябрь 2019</v>
      </c>
    </row>
    <row r="5" spans="1:25" s="9" customFormat="1" ht="30.75" thickBot="1" x14ac:dyDescent="0.25">
      <c r="A5" s="611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84"/>
      <c r="S5" s="26"/>
      <c r="T5" s="26"/>
      <c r="U5" s="26"/>
      <c r="V5" s="26"/>
      <c r="W5" s="26"/>
      <c r="X5" s="26"/>
      <c r="Y5" s="26"/>
    </row>
    <row r="6" spans="1:25" s="21" customFormat="1" ht="21.75" customHeight="1" x14ac:dyDescent="0.2">
      <c r="A6" s="46" t="s">
        <v>221</v>
      </c>
      <c r="B6" s="561">
        <v>6.51</v>
      </c>
      <c r="C6" s="562">
        <v>15.9</v>
      </c>
      <c r="D6" s="563"/>
      <c r="E6" s="295">
        <f t="shared" ref="E6:E26" si="1">D6/C6-1</f>
        <v>-1</v>
      </c>
      <c r="F6" s="416">
        <v>417</v>
      </c>
      <c r="G6" s="259">
        <v>520</v>
      </c>
      <c r="H6" s="179">
        <f>340+298.1</f>
        <v>638.1</v>
      </c>
      <c r="I6" s="295">
        <f t="shared" ref="I6:I28" si="2">H6/G6-1</f>
        <v>0.22711538461538461</v>
      </c>
      <c r="J6" s="260">
        <v>2</v>
      </c>
      <c r="K6" s="259">
        <v>40</v>
      </c>
      <c r="L6" s="179">
        <v>2.62</v>
      </c>
      <c r="M6" s="307">
        <f t="shared" ref="M6:M28" si="3">L6/K6-1</f>
        <v>-0.9345</v>
      </c>
      <c r="N6" s="260">
        <v>187</v>
      </c>
      <c r="O6" s="259">
        <v>105.6</v>
      </c>
      <c r="P6" s="179">
        <v>144</v>
      </c>
      <c r="Q6" s="295">
        <f t="shared" ref="Q6:Q28" si="4">P6/O6-1</f>
        <v>0.36363636363636376</v>
      </c>
      <c r="R6" s="85"/>
      <c r="S6" s="44"/>
      <c r="T6" s="44"/>
      <c r="U6" s="44"/>
      <c r="V6" s="44"/>
      <c r="W6" s="44"/>
      <c r="X6" s="44"/>
      <c r="Y6" s="44"/>
    </row>
    <row r="7" spans="1:25" s="2" customFormat="1" ht="21.75" customHeight="1" thickBot="1" x14ac:dyDescent="0.25">
      <c r="A7" s="25" t="s">
        <v>148</v>
      </c>
      <c r="B7" s="218"/>
      <c r="C7" s="127"/>
      <c r="D7" s="564"/>
      <c r="E7" s="296"/>
      <c r="F7" s="139">
        <v>583</v>
      </c>
      <c r="G7" s="417">
        <v>716.4</v>
      </c>
      <c r="H7" s="418">
        <v>716</v>
      </c>
      <c r="I7" s="296">
        <f t="shared" si="2"/>
        <v>-5.5834729201564848E-4</v>
      </c>
      <c r="J7" s="219">
        <v>3</v>
      </c>
      <c r="K7" s="128">
        <v>5.0999999999999996</v>
      </c>
      <c r="L7" s="180">
        <v>5.38</v>
      </c>
      <c r="M7" s="308">
        <f>L7/K7-1</f>
        <v>5.4901960784313752E-2</v>
      </c>
      <c r="N7" s="219">
        <v>347</v>
      </c>
      <c r="O7" s="128">
        <v>287.2</v>
      </c>
      <c r="P7" s="180">
        <v>266</v>
      </c>
      <c r="Q7" s="296">
        <f t="shared" si="4"/>
        <v>-7.3816155988857934E-2</v>
      </c>
      <c r="R7" s="75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6" t="s">
        <v>151</v>
      </c>
      <c r="B8" s="200">
        <v>13.08</v>
      </c>
      <c r="C8" s="112">
        <v>15.565</v>
      </c>
      <c r="D8" s="112">
        <v>16.350000000000001</v>
      </c>
      <c r="E8" s="507">
        <f t="shared" si="1"/>
        <v>5.0433665274654871E-2</v>
      </c>
      <c r="F8" s="258">
        <v>1634.92</v>
      </c>
      <c r="G8" s="113">
        <v>1315.13</v>
      </c>
      <c r="H8" s="113">
        <v>1309.7620000000002</v>
      </c>
      <c r="I8" s="277">
        <f t="shared" si="2"/>
        <v>-4.081725760951338E-3</v>
      </c>
      <c r="J8" s="201">
        <v>30</v>
      </c>
      <c r="K8" s="113">
        <v>20.8</v>
      </c>
      <c r="L8" s="113">
        <v>22</v>
      </c>
      <c r="M8" s="309">
        <f t="shared" si="3"/>
        <v>5.7692307692307709E-2</v>
      </c>
      <c r="N8" s="201"/>
      <c r="O8" s="113"/>
      <c r="P8" s="181"/>
      <c r="Q8" s="287"/>
      <c r="R8" s="75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17" t="s">
        <v>152</v>
      </c>
      <c r="B9" s="203">
        <v>7.625</v>
      </c>
      <c r="C9" s="117">
        <v>7.78</v>
      </c>
      <c r="D9" s="117">
        <v>8.1999999999999993</v>
      </c>
      <c r="E9" s="508">
        <f t="shared" si="1"/>
        <v>5.3984575835475557E-2</v>
      </c>
      <c r="F9" s="144">
        <v>691</v>
      </c>
      <c r="G9" s="119">
        <v>520.79999999999995</v>
      </c>
      <c r="H9" s="119">
        <v>1129</v>
      </c>
      <c r="I9" s="276">
        <f t="shared" si="2"/>
        <v>1.1678187403993858</v>
      </c>
      <c r="J9" s="204">
        <v>5</v>
      </c>
      <c r="K9" s="119">
        <v>5.6</v>
      </c>
      <c r="L9" s="119">
        <v>13</v>
      </c>
      <c r="M9" s="310">
        <f t="shared" si="3"/>
        <v>1.3214285714285716</v>
      </c>
      <c r="N9" s="204"/>
      <c r="O9" s="119"/>
      <c r="P9" s="182"/>
      <c r="Q9" s="286"/>
      <c r="R9" s="75"/>
      <c r="S9" s="18"/>
      <c r="T9" s="18"/>
      <c r="U9" s="18"/>
      <c r="V9" s="18"/>
      <c r="W9" s="18"/>
      <c r="X9" s="18"/>
      <c r="Y9" s="18"/>
    </row>
    <row r="10" spans="1:25" s="2" customFormat="1" ht="21.75" customHeight="1" x14ac:dyDescent="0.2">
      <c r="A10" s="7" t="s">
        <v>241</v>
      </c>
      <c r="B10" s="565">
        <v>11.378</v>
      </c>
      <c r="C10" s="566">
        <v>11.096</v>
      </c>
      <c r="D10" s="566">
        <v>17.702999999999999</v>
      </c>
      <c r="E10" s="509">
        <f t="shared" si="1"/>
        <v>0.59543979812545045</v>
      </c>
      <c r="F10" s="419">
        <v>1037</v>
      </c>
      <c r="G10" s="183">
        <v>788.8</v>
      </c>
      <c r="H10" s="183">
        <v>763</v>
      </c>
      <c r="I10" s="275">
        <f t="shared" si="2"/>
        <v>-3.2707910750507052E-2</v>
      </c>
      <c r="J10" s="261">
        <v>19</v>
      </c>
      <c r="K10" s="183">
        <v>11.2</v>
      </c>
      <c r="L10" s="183">
        <v>12</v>
      </c>
      <c r="M10" s="311">
        <f t="shared" si="3"/>
        <v>7.1428571428571397E-2</v>
      </c>
      <c r="N10" s="261"/>
      <c r="O10" s="183"/>
      <c r="P10" s="184"/>
      <c r="Q10" s="285"/>
      <c r="R10" s="75"/>
      <c r="S10" s="18"/>
      <c r="T10" s="18"/>
      <c r="U10" s="18"/>
      <c r="V10" s="18"/>
      <c r="W10" s="18"/>
      <c r="X10" s="18"/>
      <c r="Y10" s="18"/>
    </row>
    <row r="11" spans="1:25" s="18" customFormat="1" ht="21.75" customHeight="1" x14ac:dyDescent="0.2">
      <c r="A11" s="17" t="s">
        <v>144</v>
      </c>
      <c r="B11" s="203">
        <v>1.0289999999999999</v>
      </c>
      <c r="C11" s="117">
        <v>5.0999999999999996</v>
      </c>
      <c r="D11" s="117">
        <v>2.2309999999999999</v>
      </c>
      <c r="E11" s="508">
        <f t="shared" si="1"/>
        <v>-0.56254901960784309</v>
      </c>
      <c r="F11" s="144">
        <v>500</v>
      </c>
      <c r="G11" s="119">
        <v>284</v>
      </c>
      <c r="H11" s="119">
        <v>284</v>
      </c>
      <c r="I11" s="276">
        <f t="shared" si="2"/>
        <v>0</v>
      </c>
      <c r="J11" s="204">
        <v>10</v>
      </c>
      <c r="K11" s="119">
        <v>4.8</v>
      </c>
      <c r="L11" s="119">
        <v>9</v>
      </c>
      <c r="M11" s="310">
        <f t="shared" si="3"/>
        <v>0.875</v>
      </c>
      <c r="N11" s="204"/>
      <c r="O11" s="119"/>
      <c r="P11" s="182"/>
      <c r="Q11" s="286"/>
      <c r="R11" s="75"/>
    </row>
    <row r="12" spans="1:25" s="2" customFormat="1" ht="21.75" customHeight="1" x14ac:dyDescent="0.2">
      <c r="A12" s="7" t="s">
        <v>243</v>
      </c>
      <c r="B12" s="565">
        <v>8.7750000000000004</v>
      </c>
      <c r="C12" s="566">
        <v>6.3940000000000001</v>
      </c>
      <c r="D12" s="566">
        <v>9.5719999999999992</v>
      </c>
      <c r="E12" s="509">
        <f t="shared" si="1"/>
        <v>0.49702846418517344</v>
      </c>
      <c r="F12" s="419">
        <v>425</v>
      </c>
      <c r="G12" s="183">
        <v>480.8</v>
      </c>
      <c r="H12" s="183">
        <v>480</v>
      </c>
      <c r="I12" s="275">
        <f t="shared" si="2"/>
        <v>-1.6638935108153063E-3</v>
      </c>
      <c r="J12" s="261">
        <v>20</v>
      </c>
      <c r="K12" s="183">
        <v>10.092000000000001</v>
      </c>
      <c r="L12" s="183">
        <v>9</v>
      </c>
      <c r="M12" s="311">
        <f t="shared" si="3"/>
        <v>-0.10820451843043999</v>
      </c>
      <c r="N12" s="261"/>
      <c r="O12" s="183"/>
      <c r="P12" s="184"/>
      <c r="Q12" s="285"/>
      <c r="R12" s="75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17" t="s">
        <v>145</v>
      </c>
      <c r="B13" s="203"/>
      <c r="C13" s="117"/>
      <c r="D13" s="117"/>
      <c r="E13" s="508"/>
      <c r="F13" s="144">
        <v>485</v>
      </c>
      <c r="G13" s="119">
        <v>452.88799999999998</v>
      </c>
      <c r="H13" s="119">
        <v>450.70000000000005</v>
      </c>
      <c r="I13" s="276">
        <f>H13/G13-1</f>
        <v>-4.8312165480205449E-3</v>
      </c>
      <c r="J13" s="204">
        <v>10</v>
      </c>
      <c r="K13" s="119">
        <v>5.28</v>
      </c>
      <c r="L13" s="119">
        <v>11</v>
      </c>
      <c r="M13" s="310">
        <f t="shared" si="3"/>
        <v>1.083333333333333</v>
      </c>
      <c r="N13" s="204">
        <v>2137</v>
      </c>
      <c r="O13" s="119">
        <v>1742.7</v>
      </c>
      <c r="P13" s="182">
        <v>1966</v>
      </c>
      <c r="Q13" s="286">
        <f t="shared" si="4"/>
        <v>0.12813450393068226</v>
      </c>
      <c r="R13" s="75"/>
      <c r="S13" s="18"/>
      <c r="T13" s="18"/>
      <c r="U13" s="18"/>
      <c r="V13" s="18"/>
      <c r="W13" s="18"/>
      <c r="X13" s="18"/>
      <c r="Y13" s="18"/>
    </row>
    <row r="14" spans="1:25" s="2" customFormat="1" ht="21.75" customHeight="1" x14ac:dyDescent="0.2">
      <c r="A14" s="7" t="s">
        <v>146</v>
      </c>
      <c r="B14" s="206">
        <v>4.3159999999999998</v>
      </c>
      <c r="C14" s="566">
        <v>4.194</v>
      </c>
      <c r="D14" s="122">
        <v>3.5230000000000001</v>
      </c>
      <c r="E14" s="509">
        <f t="shared" si="1"/>
        <v>-0.15999046256556981</v>
      </c>
      <c r="F14" s="143">
        <v>334</v>
      </c>
      <c r="G14" s="123">
        <v>435.2</v>
      </c>
      <c r="H14" s="123">
        <v>305</v>
      </c>
      <c r="I14" s="275">
        <f t="shared" si="2"/>
        <v>-0.29917279411764708</v>
      </c>
      <c r="J14" s="207">
        <v>4</v>
      </c>
      <c r="K14" s="123">
        <v>4</v>
      </c>
      <c r="L14" s="123">
        <v>5</v>
      </c>
      <c r="M14" s="311">
        <f t="shared" si="3"/>
        <v>0.25</v>
      </c>
      <c r="N14" s="207"/>
      <c r="O14" s="123"/>
      <c r="P14" s="185"/>
      <c r="Q14" s="285"/>
      <c r="R14" s="75"/>
      <c r="S14" s="18"/>
      <c r="T14" s="18"/>
      <c r="U14" s="18"/>
      <c r="V14" s="18"/>
      <c r="W14" s="18"/>
      <c r="X14" s="18"/>
      <c r="Y14" s="18"/>
    </row>
    <row r="15" spans="1:25" ht="21.75" customHeight="1" thickBot="1" x14ac:dyDescent="0.25">
      <c r="A15" s="23" t="s">
        <v>143</v>
      </c>
      <c r="B15" s="209">
        <v>1.0309999999999999</v>
      </c>
      <c r="C15" s="127">
        <v>2.0710000000000002</v>
      </c>
      <c r="D15" s="127">
        <v>1.802</v>
      </c>
      <c r="E15" s="510">
        <f t="shared" si="1"/>
        <v>-0.12988894253983585</v>
      </c>
      <c r="F15" s="420">
        <v>300</v>
      </c>
      <c r="G15" s="128">
        <v>225.12</v>
      </c>
      <c r="H15" s="128">
        <v>178.2</v>
      </c>
      <c r="I15" s="297">
        <f t="shared" si="2"/>
        <v>-0.20842217484008541</v>
      </c>
      <c r="J15" s="210">
        <v>7</v>
      </c>
      <c r="K15" s="128">
        <v>3.3279999999999998</v>
      </c>
      <c r="L15" s="128">
        <v>4</v>
      </c>
      <c r="M15" s="312">
        <f t="shared" si="3"/>
        <v>0.20192307692307687</v>
      </c>
      <c r="N15" s="210"/>
      <c r="O15" s="128"/>
      <c r="P15" s="180"/>
      <c r="Q15" s="512"/>
    </row>
    <row r="16" spans="1:25" s="2" customFormat="1" ht="21.75" customHeight="1" thickBot="1" x14ac:dyDescent="0.25">
      <c r="A16" s="290" t="s">
        <v>240</v>
      </c>
      <c r="B16" s="567">
        <v>42.89</v>
      </c>
      <c r="C16" s="568">
        <v>36.390999999999998</v>
      </c>
      <c r="D16" s="568">
        <v>23.003</v>
      </c>
      <c r="E16" s="511">
        <f t="shared" si="1"/>
        <v>-0.36789316039680142</v>
      </c>
      <c r="F16" s="421">
        <v>3497</v>
      </c>
      <c r="G16" s="398">
        <v>3198.38</v>
      </c>
      <c r="H16" s="398">
        <v>80</v>
      </c>
      <c r="I16" s="298">
        <f t="shared" si="2"/>
        <v>-0.97498733733952814</v>
      </c>
      <c r="J16" s="397">
        <v>54</v>
      </c>
      <c r="K16" s="398">
        <v>45.9</v>
      </c>
      <c r="L16" s="398">
        <v>39</v>
      </c>
      <c r="M16" s="313">
        <f t="shared" si="3"/>
        <v>-0.15032679738562094</v>
      </c>
      <c r="N16" s="262">
        <v>436</v>
      </c>
      <c r="O16" s="186">
        <v>382.2</v>
      </c>
      <c r="P16" s="187">
        <v>563</v>
      </c>
      <c r="Q16" s="513">
        <f t="shared" si="4"/>
        <v>0.47305075876504454</v>
      </c>
      <c r="R16" s="75"/>
      <c r="S16" s="18"/>
      <c r="T16" s="18"/>
      <c r="U16" s="18"/>
      <c r="V16" s="18"/>
      <c r="W16" s="18"/>
      <c r="X16" s="18"/>
      <c r="Y16" s="18"/>
    </row>
    <row r="17" spans="1:85" s="2" customFormat="1" ht="21.75" customHeight="1" x14ac:dyDescent="0.2">
      <c r="A17" s="291" t="s">
        <v>242</v>
      </c>
      <c r="B17" s="569">
        <v>25.119</v>
      </c>
      <c r="C17" s="570">
        <v>18.097000000000001</v>
      </c>
      <c r="D17" s="570">
        <v>17.225999999999999</v>
      </c>
      <c r="E17" s="299">
        <f t="shared" si="1"/>
        <v>-4.8129524230535514E-2</v>
      </c>
      <c r="F17" s="399">
        <v>1448</v>
      </c>
      <c r="G17" s="400">
        <v>1456.8</v>
      </c>
      <c r="H17" s="400">
        <v>1442</v>
      </c>
      <c r="I17" s="299">
        <f t="shared" si="2"/>
        <v>-1.0159253157605685E-2</v>
      </c>
      <c r="J17" s="399">
        <v>118</v>
      </c>
      <c r="K17" s="400">
        <v>12</v>
      </c>
      <c r="L17" s="400">
        <v>10</v>
      </c>
      <c r="M17" s="314">
        <f t="shared" si="3"/>
        <v>-0.16666666666666663</v>
      </c>
      <c r="N17" s="263">
        <v>539</v>
      </c>
      <c r="O17" s="188">
        <v>305.5</v>
      </c>
      <c r="P17" s="189">
        <v>388</v>
      </c>
      <c r="Q17" s="514">
        <f t="shared" si="4"/>
        <v>0.27004909983633385</v>
      </c>
      <c r="R17" s="75"/>
      <c r="S17" s="18"/>
      <c r="T17" s="18"/>
      <c r="U17" s="18"/>
      <c r="V17" s="18"/>
      <c r="W17" s="18"/>
      <c r="X17" s="18"/>
      <c r="Y17" s="18"/>
    </row>
    <row r="18" spans="1:85" s="18" customFormat="1" ht="21.75" customHeight="1" x14ac:dyDescent="0.2">
      <c r="A18" s="292" t="s">
        <v>220</v>
      </c>
      <c r="B18" s="203">
        <v>4.6449999999999996</v>
      </c>
      <c r="C18" s="117">
        <v>3.3980000000000001</v>
      </c>
      <c r="D18" s="117">
        <v>1.8080000000000001</v>
      </c>
      <c r="E18" s="300">
        <f t="shared" si="1"/>
        <v>-0.46792230723955264</v>
      </c>
      <c r="F18" s="204">
        <v>324</v>
      </c>
      <c r="G18" s="119">
        <v>488</v>
      </c>
      <c r="H18" s="119">
        <v>331</v>
      </c>
      <c r="I18" s="300">
        <f t="shared" si="2"/>
        <v>-0.32172131147540983</v>
      </c>
      <c r="J18" s="204">
        <v>7</v>
      </c>
      <c r="K18" s="119">
        <v>3.2</v>
      </c>
      <c r="L18" s="119">
        <v>3</v>
      </c>
      <c r="M18" s="315">
        <f t="shared" si="3"/>
        <v>-6.25E-2</v>
      </c>
      <c r="N18" s="355"/>
      <c r="O18" s="356"/>
      <c r="P18" s="357"/>
      <c r="Q18" s="272"/>
      <c r="R18" s="75"/>
    </row>
    <row r="19" spans="1:85" s="18" customFormat="1" ht="21.75" customHeight="1" thickBot="1" x14ac:dyDescent="0.25">
      <c r="A19" s="92" t="s">
        <v>150</v>
      </c>
      <c r="B19" s="571">
        <v>0.6</v>
      </c>
      <c r="C19" s="572">
        <v>1.8049999999999999</v>
      </c>
      <c r="D19" s="572">
        <v>1.913</v>
      </c>
      <c r="E19" s="301">
        <f t="shared" si="1"/>
        <v>5.9833795013850555E-2</v>
      </c>
      <c r="F19" s="401">
        <v>40</v>
      </c>
      <c r="G19" s="402">
        <v>25.6</v>
      </c>
      <c r="H19" s="402">
        <v>30</v>
      </c>
      <c r="I19" s="301">
        <f t="shared" si="2"/>
        <v>0.171875</v>
      </c>
      <c r="J19" s="401">
        <v>1</v>
      </c>
      <c r="K19" s="402">
        <v>0.8</v>
      </c>
      <c r="L19" s="402">
        <v>1</v>
      </c>
      <c r="M19" s="316"/>
      <c r="N19" s="401"/>
      <c r="O19" s="402"/>
      <c r="P19" s="437"/>
      <c r="Q19" s="328"/>
      <c r="R19" s="75"/>
    </row>
    <row r="20" spans="1:85" s="2" customFormat="1" ht="21.75" customHeight="1" x14ac:dyDescent="0.2">
      <c r="A20" s="20" t="s">
        <v>149</v>
      </c>
      <c r="B20" s="212">
        <v>30.952999999999999</v>
      </c>
      <c r="C20" s="130">
        <v>22.908999999999999</v>
      </c>
      <c r="D20" s="130">
        <v>31.670999999999999</v>
      </c>
      <c r="E20" s="302">
        <f t="shared" si="1"/>
        <v>0.38246977170544327</v>
      </c>
      <c r="F20" s="213">
        <v>3368</v>
      </c>
      <c r="G20" s="131">
        <v>1785.6</v>
      </c>
      <c r="H20" s="131">
        <v>1804</v>
      </c>
      <c r="I20" s="302">
        <f t="shared" si="2"/>
        <v>1.0304659498207913E-2</v>
      </c>
      <c r="J20" s="213">
        <v>276</v>
      </c>
      <c r="K20" s="131">
        <v>23.2</v>
      </c>
      <c r="L20" s="131">
        <v>29</v>
      </c>
      <c r="M20" s="317">
        <f t="shared" si="3"/>
        <v>0.25</v>
      </c>
      <c r="N20" s="213">
        <v>262</v>
      </c>
      <c r="O20" s="131">
        <v>261.60000000000002</v>
      </c>
      <c r="P20" s="190">
        <v>249</v>
      </c>
      <c r="Q20" s="332">
        <f t="shared" si="4"/>
        <v>-4.8165137614678999E-2</v>
      </c>
      <c r="R20" s="75"/>
      <c r="S20" s="18"/>
      <c r="T20" s="18"/>
      <c r="U20" s="18"/>
      <c r="V20" s="18"/>
      <c r="W20" s="18"/>
      <c r="X20" s="18"/>
      <c r="Y20" s="18"/>
    </row>
    <row r="21" spans="1:85" s="2" customFormat="1" ht="21.75" customHeight="1" x14ac:dyDescent="0.2">
      <c r="A21" s="294" t="s">
        <v>157</v>
      </c>
      <c r="B21" s="573">
        <v>14.170999999999999</v>
      </c>
      <c r="C21" s="574">
        <v>11.792999999999999</v>
      </c>
      <c r="D21" s="574">
        <v>22.189</v>
      </c>
      <c r="E21" s="303">
        <f t="shared" si="1"/>
        <v>0.88153989654880016</v>
      </c>
      <c r="F21" s="403">
        <v>2437</v>
      </c>
      <c r="G21" s="404">
        <v>2437</v>
      </c>
      <c r="H21" s="404">
        <v>2724</v>
      </c>
      <c r="I21" s="303">
        <f t="shared" si="2"/>
        <v>0.117767747230201</v>
      </c>
      <c r="J21" s="403">
        <v>30</v>
      </c>
      <c r="K21" s="404">
        <v>30</v>
      </c>
      <c r="L21" s="404">
        <v>23</v>
      </c>
      <c r="M21" s="318">
        <f t="shared" si="3"/>
        <v>-0.23333333333333328</v>
      </c>
      <c r="N21" s="403"/>
      <c r="O21" s="404"/>
      <c r="P21" s="404"/>
      <c r="Q21" s="318"/>
      <c r="R21" s="75"/>
      <c r="S21" s="18"/>
      <c r="T21" s="18"/>
      <c r="U21" s="18"/>
      <c r="V21" s="18"/>
      <c r="W21" s="18"/>
      <c r="X21" s="18"/>
      <c r="Y21" s="18"/>
    </row>
    <row r="22" spans="1:85" s="18" customFormat="1" ht="21.75" customHeight="1" x14ac:dyDescent="0.2">
      <c r="A22" s="292" t="s">
        <v>227</v>
      </c>
      <c r="B22" s="203">
        <v>46.716000000000001</v>
      </c>
      <c r="C22" s="117">
        <v>20.277999999999999</v>
      </c>
      <c r="D22" s="117"/>
      <c r="E22" s="300">
        <f t="shared" si="1"/>
        <v>-1</v>
      </c>
      <c r="F22" s="204">
        <v>16000</v>
      </c>
      <c r="G22" s="119">
        <v>26560.799999999999</v>
      </c>
      <c r="H22" s="119">
        <v>1986.86</v>
      </c>
      <c r="I22" s="300">
        <f t="shared" si="2"/>
        <v>-0.92519577723562541</v>
      </c>
      <c r="J22" s="204">
        <v>176</v>
      </c>
      <c r="K22" s="119">
        <v>40</v>
      </c>
      <c r="L22" s="119"/>
      <c r="M22" s="315">
        <f t="shared" si="3"/>
        <v>-1</v>
      </c>
      <c r="N22" s="355"/>
      <c r="O22" s="356"/>
      <c r="P22" s="357"/>
      <c r="Q22" s="272"/>
      <c r="R22" s="75"/>
    </row>
    <row r="23" spans="1:85" s="18" customFormat="1" ht="21.75" customHeight="1" thickBot="1" x14ac:dyDescent="0.25">
      <c r="A23" s="293" t="s">
        <v>147</v>
      </c>
      <c r="B23" s="575">
        <v>17.449000000000002</v>
      </c>
      <c r="C23" s="576">
        <v>11.64</v>
      </c>
      <c r="D23" s="576">
        <v>8.5239999999999991</v>
      </c>
      <c r="E23" s="304">
        <f t="shared" si="1"/>
        <v>-0.26769759450171837</v>
      </c>
      <c r="F23" s="405">
        <v>4552</v>
      </c>
      <c r="G23" s="406">
        <v>14186.4</v>
      </c>
      <c r="H23" s="406">
        <v>9943</v>
      </c>
      <c r="I23" s="304">
        <f t="shared" si="2"/>
        <v>-0.29911746461399646</v>
      </c>
      <c r="J23" s="405"/>
      <c r="K23" s="406">
        <v>70</v>
      </c>
      <c r="L23" s="406">
        <v>12</v>
      </c>
      <c r="M23" s="319">
        <f t="shared" si="3"/>
        <v>-0.82857142857142851</v>
      </c>
      <c r="N23" s="405"/>
      <c r="O23" s="406"/>
      <c r="P23" s="406"/>
      <c r="Q23" s="319"/>
      <c r="R23" s="75"/>
    </row>
    <row r="24" spans="1:85" s="2" customFormat="1" ht="21.75" customHeight="1" x14ac:dyDescent="0.2">
      <c r="A24" s="20" t="s">
        <v>153</v>
      </c>
      <c r="B24" s="212"/>
      <c r="C24" s="130"/>
      <c r="D24" s="130"/>
      <c r="E24" s="302"/>
      <c r="F24" s="213">
        <v>1271</v>
      </c>
      <c r="G24" s="131">
        <v>1034.4000000000001</v>
      </c>
      <c r="H24" s="131">
        <v>1033</v>
      </c>
      <c r="I24" s="302">
        <f t="shared" si="2"/>
        <v>-1.3534416086621315E-3</v>
      </c>
      <c r="J24" s="213">
        <v>8</v>
      </c>
      <c r="K24" s="131">
        <v>8</v>
      </c>
      <c r="L24" s="131">
        <v>5</v>
      </c>
      <c r="M24" s="317">
        <f t="shared" si="3"/>
        <v>-0.375</v>
      </c>
      <c r="N24" s="213"/>
      <c r="O24" s="131"/>
      <c r="P24" s="190"/>
      <c r="Q24" s="332"/>
      <c r="R24" s="75"/>
      <c r="S24" s="18"/>
      <c r="T24" s="18"/>
      <c r="U24" s="18"/>
      <c r="V24" s="18"/>
      <c r="W24" s="18"/>
      <c r="X24" s="18"/>
      <c r="Y24" s="18"/>
    </row>
    <row r="25" spans="1:85" s="2" customFormat="1" ht="21.75" customHeight="1" x14ac:dyDescent="0.2">
      <c r="A25" s="7" t="s">
        <v>154</v>
      </c>
      <c r="B25" s="206"/>
      <c r="C25" s="122"/>
      <c r="D25" s="122"/>
      <c r="E25" s="275"/>
      <c r="F25" s="224">
        <v>1025.5999999999999</v>
      </c>
      <c r="G25" s="123">
        <v>1034.4000000000001</v>
      </c>
      <c r="H25" s="123">
        <v>606</v>
      </c>
      <c r="I25" s="275">
        <f t="shared" si="2"/>
        <v>-0.41415313225058015</v>
      </c>
      <c r="J25" s="207">
        <v>12.952</v>
      </c>
      <c r="K25" s="123">
        <v>8.7439999999999998</v>
      </c>
      <c r="L25" s="123">
        <v>11</v>
      </c>
      <c r="M25" s="311">
        <f t="shared" si="3"/>
        <v>0.25800548947849955</v>
      </c>
      <c r="N25" s="207"/>
      <c r="O25" s="123"/>
      <c r="P25" s="185"/>
      <c r="Q25" s="285"/>
      <c r="R25" s="75"/>
      <c r="S25" s="18"/>
      <c r="T25" s="18"/>
      <c r="U25" s="18"/>
      <c r="V25" s="18"/>
      <c r="W25" s="18"/>
      <c r="X25" s="18"/>
      <c r="Y25" s="18"/>
    </row>
    <row r="26" spans="1:85" s="2" customFormat="1" ht="21.75" customHeight="1" x14ac:dyDescent="0.2">
      <c r="A26" s="17" t="s">
        <v>155</v>
      </c>
      <c r="B26" s="203">
        <v>5.2509999999999994</v>
      </c>
      <c r="C26" s="117">
        <v>4.3860000000000001</v>
      </c>
      <c r="D26" s="117">
        <v>7.8650000000000002</v>
      </c>
      <c r="E26" s="276">
        <f t="shared" si="1"/>
        <v>0.7932056543547652</v>
      </c>
      <c r="F26" s="204">
        <v>585</v>
      </c>
      <c r="G26" s="119">
        <v>360</v>
      </c>
      <c r="H26" s="119">
        <v>245</v>
      </c>
      <c r="I26" s="276">
        <f t="shared" si="2"/>
        <v>-0.31944444444444442</v>
      </c>
      <c r="J26" s="204">
        <v>7</v>
      </c>
      <c r="K26" s="119">
        <v>2.4</v>
      </c>
      <c r="L26" s="119">
        <v>4</v>
      </c>
      <c r="M26" s="310">
        <f t="shared" si="3"/>
        <v>0.66666666666666674</v>
      </c>
      <c r="N26" s="204"/>
      <c r="O26" s="119"/>
      <c r="P26" s="182"/>
      <c r="Q26" s="286"/>
      <c r="R26" s="75"/>
      <c r="S26" s="18"/>
      <c r="T26" s="18"/>
      <c r="U26" s="18"/>
      <c r="V26" s="18"/>
      <c r="W26" s="18"/>
      <c r="X26" s="18"/>
      <c r="Y26" s="18"/>
    </row>
    <row r="27" spans="1:85" s="2" customFormat="1" ht="21.75" customHeight="1" thickBot="1" x14ac:dyDescent="0.25">
      <c r="A27" s="7" t="s">
        <v>156</v>
      </c>
      <c r="B27" s="206"/>
      <c r="C27" s="171"/>
      <c r="D27" s="167"/>
      <c r="E27" s="305"/>
      <c r="F27" s="207">
        <v>320</v>
      </c>
      <c r="G27" s="172">
        <v>211.2</v>
      </c>
      <c r="H27" s="114">
        <v>311</v>
      </c>
      <c r="I27" s="305">
        <f t="shared" si="2"/>
        <v>0.4725378787878789</v>
      </c>
      <c r="J27" s="207"/>
      <c r="K27" s="172"/>
      <c r="L27" s="114"/>
      <c r="M27" s="320"/>
      <c r="N27" s="207">
        <v>973</v>
      </c>
      <c r="O27" s="172">
        <v>348.2</v>
      </c>
      <c r="P27" s="191">
        <v>258</v>
      </c>
      <c r="Q27" s="515">
        <f t="shared" si="4"/>
        <v>-0.2590465249856404</v>
      </c>
      <c r="R27" s="75"/>
      <c r="S27" s="18"/>
      <c r="T27" s="18"/>
      <c r="U27" s="18"/>
      <c r="V27" s="18"/>
      <c r="W27" s="18"/>
      <c r="X27" s="18"/>
      <c r="Y27" s="18"/>
    </row>
    <row r="28" spans="1:85" ht="26.25" customHeight="1" thickBot="1" x14ac:dyDescent="0.25">
      <c r="A28" s="40"/>
      <c r="B28" s="577">
        <f t="shared" ref="B28:H28" si="5">SUM(B6:B27)</f>
        <v>241.53800000000001</v>
      </c>
      <c r="C28" s="578">
        <f t="shared" si="5"/>
        <v>198.797</v>
      </c>
      <c r="D28" s="578">
        <f t="shared" si="5"/>
        <v>173.58</v>
      </c>
      <c r="E28" s="595">
        <f t="shared" ref="E28" si="6">D28/C28-1</f>
        <v>-0.12684799066384289</v>
      </c>
      <c r="F28" s="192">
        <f>SUM(F6:F27)-F22</f>
        <v>25274.519999999997</v>
      </c>
      <c r="G28" s="193">
        <f t="shared" si="5"/>
        <v>58517.718000000001</v>
      </c>
      <c r="H28" s="193">
        <f t="shared" si="5"/>
        <v>26789.621999999999</v>
      </c>
      <c r="I28" s="306">
        <f t="shared" si="2"/>
        <v>-0.54219639938795972</v>
      </c>
      <c r="J28" s="192">
        <f>SUM(J6:J27)</f>
        <v>799.952</v>
      </c>
      <c r="K28" s="193">
        <f>SUM(K6:K27)</f>
        <v>354.44399999999996</v>
      </c>
      <c r="L28" s="193">
        <f>SUM(L6:L27)</f>
        <v>230</v>
      </c>
      <c r="M28" s="595">
        <f t="shared" si="3"/>
        <v>-0.35109636501111596</v>
      </c>
      <c r="N28" s="192">
        <f>SUM(N6:N27)</f>
        <v>4881</v>
      </c>
      <c r="O28" s="193">
        <f>SUM(O6:O27)</f>
        <v>3432.9999999999995</v>
      </c>
      <c r="P28" s="193">
        <f>SUM(P6:P27)</f>
        <v>3834</v>
      </c>
      <c r="Q28" s="595">
        <f t="shared" si="4"/>
        <v>0.11680745703466378</v>
      </c>
    </row>
    <row r="29" spans="1:85" x14ac:dyDescent="0.2">
      <c r="B29" s="5"/>
      <c r="C29" s="72"/>
      <c r="D29" s="5"/>
      <c r="E29"/>
      <c r="F29" s="5"/>
      <c r="G29" s="72"/>
      <c r="H29" s="5"/>
      <c r="I29"/>
      <c r="J29" s="5"/>
      <c r="K29" s="72"/>
      <c r="L29" s="5"/>
      <c r="M29"/>
      <c r="N29" s="5"/>
      <c r="O29" s="72"/>
      <c r="P29" s="5"/>
      <c r="Q29"/>
      <c r="R29" s="86"/>
      <c r="S29" s="5"/>
      <c r="T29" s="5"/>
      <c r="U2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85" x14ac:dyDescent="0.2">
      <c r="A30" s="73"/>
      <c r="C30" s="195"/>
      <c r="G30" s="194"/>
      <c r="K30" s="195"/>
      <c r="O30" s="195"/>
      <c r="R30" s="87"/>
      <c r="S30"/>
      <c r="T30"/>
      <c r="U30" s="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</row>
    <row r="31" spans="1:85" x14ac:dyDescent="0.2">
      <c r="C31" s="195"/>
      <c r="G31" s="194"/>
      <c r="K31" s="195"/>
      <c r="O31" s="195"/>
    </row>
    <row r="32" spans="1:85" x14ac:dyDescent="0.2">
      <c r="C32" s="195"/>
      <c r="G32" s="194"/>
      <c r="K32" s="195"/>
      <c r="O32" s="195"/>
    </row>
    <row r="33" spans="3:19" x14ac:dyDescent="0.2">
      <c r="C33" s="195"/>
      <c r="G33" s="194"/>
      <c r="K33" s="195"/>
      <c r="O33" s="195"/>
    </row>
    <row r="34" spans="3:19" x14ac:dyDescent="0.2">
      <c r="C34" s="195"/>
      <c r="G34" s="194"/>
      <c r="K34" s="195"/>
      <c r="O34" s="195"/>
    </row>
    <row r="35" spans="3:19" x14ac:dyDescent="0.2">
      <c r="C35" s="195"/>
      <c r="G35" s="194"/>
      <c r="K35" s="195"/>
      <c r="O35" s="195"/>
    </row>
    <row r="36" spans="3:19" x14ac:dyDescent="0.2">
      <c r="C36" s="195"/>
      <c r="G36" s="194"/>
      <c r="K36" s="195"/>
      <c r="O36" s="195"/>
    </row>
    <row r="37" spans="3:19" x14ac:dyDescent="0.2">
      <c r="C37" s="195"/>
      <c r="G37" s="194"/>
      <c r="K37" s="195"/>
      <c r="O37" s="195"/>
    </row>
    <row r="38" spans="3:19" x14ac:dyDescent="0.2">
      <c r="C38" s="195"/>
      <c r="G38" s="194"/>
      <c r="K38" s="195"/>
      <c r="O38" s="195"/>
    </row>
    <row r="39" spans="3:19" x14ac:dyDescent="0.2">
      <c r="C39" s="195"/>
      <c r="G39" s="194"/>
      <c r="K39" s="195"/>
      <c r="O39" s="195"/>
    </row>
    <row r="40" spans="3:19" x14ac:dyDescent="0.2">
      <c r="C40" s="195"/>
      <c r="G40" s="194"/>
      <c r="K40" s="195"/>
      <c r="O40" s="195"/>
      <c r="S40" s="196"/>
    </row>
    <row r="41" spans="3:19" x14ac:dyDescent="0.2">
      <c r="C41" s="195"/>
      <c r="G41" s="194"/>
      <c r="K41" s="195"/>
      <c r="O41" s="195"/>
    </row>
    <row r="42" spans="3:19" x14ac:dyDescent="0.2">
      <c r="C42" s="195"/>
      <c r="G42" s="194"/>
      <c r="K42" s="195"/>
      <c r="O42" s="195"/>
    </row>
    <row r="43" spans="3:19" x14ac:dyDescent="0.2">
      <c r="C43" s="195"/>
      <c r="G43" s="194"/>
      <c r="K43" s="195"/>
      <c r="O43" s="195"/>
    </row>
    <row r="44" spans="3:19" x14ac:dyDescent="0.2">
      <c r="C44" s="195"/>
      <c r="G44" s="194"/>
      <c r="K44" s="195"/>
      <c r="O44" s="195"/>
    </row>
    <row r="45" spans="3:19" x14ac:dyDescent="0.2">
      <c r="C45" s="195"/>
      <c r="G45" s="194"/>
      <c r="K45" s="195"/>
      <c r="O45" s="195"/>
    </row>
    <row r="46" spans="3:19" x14ac:dyDescent="0.2">
      <c r="C46" s="195"/>
      <c r="G46" s="194"/>
      <c r="K46" s="195"/>
      <c r="O46" s="195"/>
    </row>
    <row r="47" spans="3:19" x14ac:dyDescent="0.2">
      <c r="C47" s="195"/>
      <c r="G47" s="194"/>
      <c r="K47" s="195"/>
      <c r="O47" s="195"/>
    </row>
    <row r="48" spans="3:19" x14ac:dyDescent="0.2">
      <c r="C48" s="195"/>
      <c r="G48" s="194"/>
      <c r="K48" s="195"/>
      <c r="O48" s="195"/>
    </row>
    <row r="49" spans="3:15" x14ac:dyDescent="0.2">
      <c r="C49" s="195"/>
      <c r="G49" s="194"/>
      <c r="K49" s="195"/>
      <c r="O49" s="195"/>
    </row>
    <row r="50" spans="3:15" x14ac:dyDescent="0.2">
      <c r="C50" s="195"/>
      <c r="G50" s="194"/>
      <c r="K50" s="195"/>
      <c r="O50" s="195"/>
    </row>
    <row r="51" spans="3:15" x14ac:dyDescent="0.2">
      <c r="C51" s="195"/>
      <c r="G51" s="194"/>
      <c r="K51" s="195"/>
      <c r="O51" s="195"/>
    </row>
    <row r="52" spans="3:15" x14ac:dyDescent="0.2">
      <c r="C52" s="195"/>
      <c r="G52" s="194"/>
      <c r="K52" s="195"/>
      <c r="O52" s="195"/>
    </row>
    <row r="53" spans="3:15" x14ac:dyDescent="0.2">
      <c r="C53" s="195"/>
      <c r="G53" s="194"/>
      <c r="K53" s="195"/>
      <c r="O53" s="195"/>
    </row>
    <row r="54" spans="3:15" x14ac:dyDescent="0.2">
      <c r="C54" s="195"/>
      <c r="G54" s="194"/>
      <c r="K54" s="195"/>
      <c r="O54" s="195"/>
    </row>
    <row r="55" spans="3:15" x14ac:dyDescent="0.2">
      <c r="C55" s="195"/>
      <c r="G55" s="194"/>
      <c r="K55" s="195"/>
      <c r="O55" s="195"/>
    </row>
    <row r="56" spans="3:15" x14ac:dyDescent="0.2">
      <c r="C56" s="195"/>
      <c r="G56" s="194"/>
      <c r="K56" s="195"/>
      <c r="O56" s="195"/>
    </row>
    <row r="57" spans="3:15" x14ac:dyDescent="0.2">
      <c r="C57" s="195"/>
      <c r="G57" s="194"/>
      <c r="K57" s="195"/>
      <c r="O57" s="195"/>
    </row>
    <row r="58" spans="3:15" x14ac:dyDescent="0.2">
      <c r="C58" s="195"/>
      <c r="G58" s="194"/>
      <c r="K58" s="195"/>
      <c r="O58" s="195"/>
    </row>
    <row r="59" spans="3:15" x14ac:dyDescent="0.2">
      <c r="C59" s="195"/>
      <c r="G59" s="194"/>
      <c r="K59" s="195"/>
      <c r="O59" s="195"/>
    </row>
    <row r="60" spans="3:15" x14ac:dyDescent="0.2">
      <c r="C60" s="195"/>
      <c r="G60" s="194"/>
      <c r="K60" s="195"/>
      <c r="O60" s="195"/>
    </row>
    <row r="61" spans="3:15" x14ac:dyDescent="0.2">
      <c r="C61" s="195"/>
      <c r="G61" s="194"/>
      <c r="K61" s="195"/>
      <c r="O61" s="195"/>
    </row>
    <row r="62" spans="3:15" x14ac:dyDescent="0.2">
      <c r="C62" s="195"/>
      <c r="G62" s="194"/>
      <c r="K62" s="195"/>
      <c r="O62" s="195"/>
    </row>
    <row r="63" spans="3:15" x14ac:dyDescent="0.2">
      <c r="C63" s="195"/>
      <c r="G63" s="194"/>
      <c r="K63" s="195"/>
      <c r="O63" s="195"/>
    </row>
    <row r="64" spans="3:15" x14ac:dyDescent="0.2">
      <c r="C64" s="195"/>
      <c r="G64" s="194"/>
      <c r="K64" s="195"/>
      <c r="O64" s="195"/>
    </row>
    <row r="65" spans="3:15" x14ac:dyDescent="0.2">
      <c r="C65" s="195"/>
      <c r="G65" s="194"/>
      <c r="K65" s="195"/>
      <c r="O65" s="195"/>
    </row>
    <row r="66" spans="3:15" x14ac:dyDescent="0.2">
      <c r="C66" s="195"/>
      <c r="G66" s="194"/>
      <c r="K66" s="195"/>
      <c r="O66" s="195"/>
    </row>
    <row r="67" spans="3:15" x14ac:dyDescent="0.2">
      <c r="C67" s="195"/>
      <c r="G67" s="194"/>
      <c r="K67" s="195"/>
      <c r="O67" s="195"/>
    </row>
    <row r="68" spans="3:15" x14ac:dyDescent="0.2">
      <c r="C68" s="195"/>
      <c r="G68" s="194"/>
      <c r="K68" s="195"/>
      <c r="O68" s="195"/>
    </row>
    <row r="69" spans="3:15" x14ac:dyDescent="0.2">
      <c r="C69" s="195"/>
      <c r="G69" s="194"/>
      <c r="K69" s="195"/>
      <c r="O69" s="195"/>
    </row>
    <row r="70" spans="3:15" x14ac:dyDescent="0.2">
      <c r="C70" s="195"/>
      <c r="G70" s="194"/>
      <c r="K70" s="195"/>
      <c r="O70" s="195"/>
    </row>
    <row r="71" spans="3:15" x14ac:dyDescent="0.2">
      <c r="C71" s="195"/>
      <c r="G71" s="194"/>
      <c r="K71" s="195"/>
      <c r="O71" s="195"/>
    </row>
    <row r="72" spans="3:15" x14ac:dyDescent="0.2">
      <c r="C72" s="195"/>
      <c r="G72" s="194"/>
      <c r="K72" s="195"/>
      <c r="O72" s="195"/>
    </row>
    <row r="73" spans="3:15" x14ac:dyDescent="0.2">
      <c r="C73" s="195"/>
      <c r="G73" s="194"/>
      <c r="K73" s="195"/>
      <c r="O73" s="195"/>
    </row>
    <row r="74" spans="3:15" x14ac:dyDescent="0.2">
      <c r="C74" s="195"/>
      <c r="G74" s="194"/>
      <c r="K74" s="195"/>
      <c r="O74" s="195"/>
    </row>
    <row r="75" spans="3:15" x14ac:dyDescent="0.2">
      <c r="C75" s="195"/>
      <c r="G75" s="194"/>
      <c r="K75" s="195"/>
      <c r="O75" s="195"/>
    </row>
    <row r="76" spans="3:15" x14ac:dyDescent="0.2">
      <c r="C76" s="195"/>
      <c r="G76" s="194"/>
      <c r="K76" s="195"/>
      <c r="O76" s="195"/>
    </row>
    <row r="77" spans="3:15" x14ac:dyDescent="0.2">
      <c r="C77" s="195"/>
      <c r="G77" s="194"/>
      <c r="K77" s="195"/>
      <c r="O77" s="195"/>
    </row>
    <row r="78" spans="3:15" x14ac:dyDescent="0.2">
      <c r="C78" s="195"/>
      <c r="G78" s="194"/>
      <c r="K78" s="195"/>
      <c r="O78" s="195"/>
    </row>
    <row r="79" spans="3:15" x14ac:dyDescent="0.2">
      <c r="C79" s="195"/>
      <c r="G79" s="194"/>
      <c r="K79" s="195"/>
      <c r="O79" s="195"/>
    </row>
    <row r="80" spans="3:15" x14ac:dyDescent="0.2">
      <c r="C80" s="195"/>
      <c r="G80" s="194"/>
      <c r="K80" s="195"/>
      <c r="O80" s="195"/>
    </row>
    <row r="81" spans="3:15" x14ac:dyDescent="0.2">
      <c r="C81" s="195"/>
      <c r="G81" s="194"/>
      <c r="K81" s="195"/>
      <c r="O81" s="195"/>
    </row>
    <row r="82" spans="3:15" x14ac:dyDescent="0.2">
      <c r="C82" s="195"/>
      <c r="G82" s="194"/>
      <c r="K82" s="195"/>
      <c r="O82" s="195"/>
    </row>
    <row r="83" spans="3:15" x14ac:dyDescent="0.2">
      <c r="C83" s="195"/>
      <c r="G83" s="194"/>
      <c r="K83" s="195"/>
      <c r="O83" s="195"/>
    </row>
    <row r="84" spans="3:15" x14ac:dyDescent="0.2">
      <c r="C84" s="195"/>
      <c r="G84" s="194"/>
      <c r="K84" s="195"/>
      <c r="O84" s="195"/>
    </row>
    <row r="85" spans="3:15" x14ac:dyDescent="0.2">
      <c r="C85" s="195"/>
      <c r="G85" s="194"/>
      <c r="K85" s="195"/>
      <c r="O85" s="195"/>
    </row>
    <row r="86" spans="3:15" x14ac:dyDescent="0.2">
      <c r="C86" s="195"/>
      <c r="G86" s="194"/>
      <c r="K86" s="195"/>
      <c r="O86" s="195"/>
    </row>
    <row r="87" spans="3:15" x14ac:dyDescent="0.2">
      <c r="C87" s="195"/>
      <c r="G87" s="194"/>
      <c r="K87" s="195"/>
      <c r="O87" s="195"/>
    </row>
    <row r="88" spans="3:15" x14ac:dyDescent="0.2">
      <c r="C88" s="195"/>
      <c r="G88" s="194"/>
      <c r="K88" s="195"/>
      <c r="O88" s="195"/>
    </row>
    <row r="89" spans="3:15" x14ac:dyDescent="0.2">
      <c r="C89" s="195"/>
      <c r="G89" s="194"/>
      <c r="K89" s="195"/>
      <c r="O89" s="195"/>
    </row>
    <row r="90" spans="3:15" x14ac:dyDescent="0.2">
      <c r="C90" s="195"/>
      <c r="G90" s="194"/>
      <c r="K90" s="195"/>
      <c r="O90" s="195"/>
    </row>
    <row r="91" spans="3:15" x14ac:dyDescent="0.2">
      <c r="C91" s="195"/>
      <c r="G91" s="194"/>
      <c r="K91" s="195"/>
      <c r="O91" s="195"/>
    </row>
    <row r="92" spans="3:15" x14ac:dyDescent="0.2">
      <c r="C92" s="195"/>
      <c r="G92" s="194"/>
      <c r="K92" s="195"/>
      <c r="O92" s="195"/>
    </row>
    <row r="93" spans="3:15" x14ac:dyDescent="0.2">
      <c r="C93" s="195"/>
      <c r="G93" s="194"/>
      <c r="K93" s="195"/>
      <c r="O93" s="195"/>
    </row>
    <row r="94" spans="3:15" x14ac:dyDescent="0.2">
      <c r="C94" s="195"/>
      <c r="G94" s="194"/>
      <c r="K94" s="195"/>
      <c r="O94" s="195"/>
    </row>
    <row r="95" spans="3:15" x14ac:dyDescent="0.2">
      <c r="C95" s="195"/>
      <c r="G95" s="194"/>
      <c r="K95" s="195"/>
      <c r="O95" s="195"/>
    </row>
    <row r="96" spans="3:15" x14ac:dyDescent="0.2">
      <c r="C96" s="195"/>
      <c r="G96" s="194"/>
      <c r="K96" s="195"/>
      <c r="O96" s="195"/>
    </row>
    <row r="97" spans="3:15" x14ac:dyDescent="0.2">
      <c r="C97" s="195"/>
      <c r="G97" s="194"/>
      <c r="K97" s="195"/>
      <c r="O97" s="195"/>
    </row>
    <row r="98" spans="3:15" x14ac:dyDescent="0.2">
      <c r="C98" s="195"/>
      <c r="G98" s="194"/>
      <c r="K98" s="195"/>
      <c r="O98" s="195"/>
    </row>
    <row r="99" spans="3:15" x14ac:dyDescent="0.2">
      <c r="C99" s="195"/>
      <c r="G99" s="194"/>
      <c r="K99" s="195"/>
      <c r="O99" s="195"/>
    </row>
    <row r="100" spans="3:15" x14ac:dyDescent="0.2">
      <c r="C100" s="195"/>
      <c r="G100" s="194"/>
      <c r="K100" s="195"/>
      <c r="O100" s="195"/>
    </row>
    <row r="101" spans="3:15" x14ac:dyDescent="0.2">
      <c r="C101" s="195"/>
      <c r="G101" s="194"/>
      <c r="K101" s="195"/>
      <c r="O101" s="195"/>
    </row>
    <row r="102" spans="3:15" x14ac:dyDescent="0.2">
      <c r="C102" s="195"/>
      <c r="G102" s="194"/>
      <c r="K102" s="195"/>
      <c r="O102" s="195"/>
    </row>
    <row r="103" spans="3:15" x14ac:dyDescent="0.2">
      <c r="C103" s="195"/>
      <c r="G103" s="194"/>
      <c r="K103" s="195"/>
      <c r="O103" s="195"/>
    </row>
    <row r="104" spans="3:15" x14ac:dyDescent="0.2">
      <c r="C104" s="195"/>
      <c r="G104" s="194"/>
      <c r="K104" s="195"/>
      <c r="O104" s="195"/>
    </row>
    <row r="105" spans="3:15" x14ac:dyDescent="0.2">
      <c r="C105" s="195"/>
      <c r="G105" s="194"/>
      <c r="K105" s="195"/>
      <c r="O105" s="195"/>
    </row>
    <row r="106" spans="3:15" x14ac:dyDescent="0.2">
      <c r="C106" s="195"/>
      <c r="G106" s="194"/>
      <c r="K106" s="195"/>
      <c r="O106" s="195"/>
    </row>
    <row r="107" spans="3:15" x14ac:dyDescent="0.2">
      <c r="C107" s="195"/>
      <c r="G107" s="194"/>
      <c r="K107" s="195"/>
      <c r="O107" s="195"/>
    </row>
    <row r="108" spans="3:15" x14ac:dyDescent="0.2">
      <c r="C108" s="195"/>
      <c r="G108" s="194"/>
      <c r="K108" s="195"/>
      <c r="O108" s="195"/>
    </row>
    <row r="109" spans="3:15" x14ac:dyDescent="0.2">
      <c r="C109" s="195"/>
      <c r="G109" s="194"/>
      <c r="K109" s="195"/>
      <c r="O109" s="195"/>
    </row>
    <row r="110" spans="3:15" x14ac:dyDescent="0.2">
      <c r="C110" s="195"/>
      <c r="G110" s="194"/>
      <c r="K110" s="195"/>
      <c r="O110" s="195"/>
    </row>
    <row r="111" spans="3:15" x14ac:dyDescent="0.2">
      <c r="C111" s="195"/>
      <c r="G111" s="194"/>
      <c r="K111" s="195"/>
      <c r="O111" s="195"/>
    </row>
    <row r="112" spans="3:15" x14ac:dyDescent="0.2">
      <c r="C112" s="195"/>
      <c r="G112" s="194"/>
      <c r="K112" s="195"/>
      <c r="O112" s="195"/>
    </row>
    <row r="113" spans="3:19" x14ac:dyDescent="0.2">
      <c r="C113" s="195"/>
      <c r="G113" s="194"/>
      <c r="K113" s="195"/>
      <c r="O113" s="195"/>
    </row>
    <row r="114" spans="3:19" x14ac:dyDescent="0.2">
      <c r="C114" s="195"/>
      <c r="G114" s="194"/>
      <c r="K114" s="195"/>
      <c r="O114" s="195"/>
    </row>
    <row r="115" spans="3:19" x14ac:dyDescent="0.2">
      <c r="C115" s="195"/>
      <c r="G115" s="194"/>
      <c r="K115" s="195"/>
      <c r="O115" s="195"/>
    </row>
    <row r="116" spans="3:19" x14ac:dyDescent="0.2">
      <c r="C116" s="195"/>
      <c r="G116" s="194"/>
      <c r="K116" s="195"/>
      <c r="O116" s="195"/>
    </row>
    <row r="117" spans="3:19" x14ac:dyDescent="0.2">
      <c r="C117" s="195"/>
      <c r="G117" s="194"/>
      <c r="K117" s="195"/>
      <c r="O117" s="195"/>
    </row>
    <row r="118" spans="3:19" x14ac:dyDescent="0.2">
      <c r="C118" s="195"/>
      <c r="G118" s="194"/>
      <c r="K118" s="195"/>
      <c r="O118" s="195"/>
    </row>
    <row r="119" spans="3:19" x14ac:dyDescent="0.2">
      <c r="C119" s="195"/>
      <c r="G119" s="194"/>
      <c r="K119" s="195"/>
      <c r="O119" s="195"/>
    </row>
    <row r="120" spans="3:19" x14ac:dyDescent="0.2">
      <c r="C120" s="195"/>
      <c r="G120" s="194"/>
      <c r="K120" s="195"/>
      <c r="O120" s="195"/>
    </row>
    <row r="121" spans="3:19" x14ac:dyDescent="0.2">
      <c r="C121" s="195"/>
      <c r="G121" s="194"/>
      <c r="K121" s="195"/>
      <c r="O121" s="195"/>
    </row>
    <row r="122" spans="3:19" x14ac:dyDescent="0.2">
      <c r="C122" s="195"/>
      <c r="G122" s="194"/>
      <c r="K122" s="195"/>
      <c r="O122" s="195"/>
    </row>
    <row r="123" spans="3:19" x14ac:dyDescent="0.2">
      <c r="C123" s="195"/>
      <c r="G123" s="194"/>
      <c r="K123" s="195"/>
      <c r="O123" s="195"/>
    </row>
    <row r="124" spans="3:19" x14ac:dyDescent="0.2">
      <c r="C124" s="195"/>
      <c r="G124" s="194"/>
      <c r="K124" s="195"/>
      <c r="O124" s="195"/>
      <c r="S124" s="196"/>
    </row>
    <row r="125" spans="3:19" x14ac:dyDescent="0.2">
      <c r="C125" s="195"/>
      <c r="G125" s="194"/>
      <c r="K125" s="195"/>
      <c r="O125" s="195"/>
    </row>
    <row r="126" spans="3:19" x14ac:dyDescent="0.2">
      <c r="C126" s="195"/>
      <c r="G126" s="194"/>
      <c r="K126" s="195"/>
      <c r="O126" s="195"/>
    </row>
    <row r="127" spans="3:19" x14ac:dyDescent="0.2">
      <c r="C127" s="195"/>
      <c r="G127" s="194"/>
      <c r="K127" s="195"/>
      <c r="O127" s="195"/>
    </row>
    <row r="128" spans="3:19" x14ac:dyDescent="0.2">
      <c r="C128" s="195"/>
      <c r="G128" s="194"/>
      <c r="K128" s="195"/>
      <c r="O128" s="195"/>
    </row>
    <row r="129" spans="3:15" x14ac:dyDescent="0.2">
      <c r="C129" s="195"/>
      <c r="G129" s="194"/>
      <c r="K129" s="195"/>
      <c r="O129" s="195"/>
    </row>
    <row r="130" spans="3:15" x14ac:dyDescent="0.2">
      <c r="C130" s="195"/>
      <c r="G130" s="194"/>
      <c r="K130" s="195"/>
      <c r="O130" s="195"/>
    </row>
    <row r="131" spans="3:15" x14ac:dyDescent="0.2">
      <c r="C131" s="195"/>
      <c r="G131" s="194"/>
      <c r="K131" s="195"/>
      <c r="O131" s="195"/>
    </row>
  </sheetData>
  <mergeCells count="5">
    <mergeCell ref="A3:A5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  <ignoredErrors>
    <ignoredError sqref="D28:E28 G28:M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T151"/>
  <sheetViews>
    <sheetView showOutlineSymbols="0" showWhiteSpace="0" zoomScale="70" zoomScaleNormal="70" workbookViewId="0">
      <selection activeCell="V12" sqref="V12:X12"/>
    </sheetView>
  </sheetViews>
  <sheetFormatPr defaultRowHeight="14.25" x14ac:dyDescent="0.2"/>
  <cols>
    <col min="1" max="1" width="44.25" style="3" customWidth="1"/>
    <col min="2" max="4" width="9.25" style="1" customWidth="1"/>
    <col min="5" max="5" width="9.375" style="5" customWidth="1"/>
    <col min="6" max="6" width="9.5" style="1" customWidth="1"/>
    <col min="7" max="7" width="9.625" style="1" customWidth="1"/>
    <col min="8" max="8" width="9.75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2" width="9" style="18"/>
    <col min="23" max="23" width="9" style="18" customWidth="1"/>
    <col min="24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2" ht="27" customHeight="1" x14ac:dyDescent="0.45">
      <c r="A1" s="516" t="s">
        <v>257</v>
      </c>
      <c r="B1" s="10"/>
      <c r="F1" s="10" t="s">
        <v>177</v>
      </c>
    </row>
    <row r="2" spans="1:202" ht="7.5" customHeight="1" thickBot="1" x14ac:dyDescent="0.25"/>
    <row r="3" spans="1:202" ht="22.5" customHeight="1" thickBot="1" x14ac:dyDescent="0.25">
      <c r="A3" s="609" t="s">
        <v>223</v>
      </c>
      <c r="B3" s="616" t="s">
        <v>222</v>
      </c>
      <c r="C3" s="615"/>
      <c r="D3" s="615"/>
      <c r="E3" s="615"/>
      <c r="F3" s="616" t="s">
        <v>213</v>
      </c>
      <c r="G3" s="615"/>
      <c r="H3" s="615"/>
      <c r="I3" s="615"/>
      <c r="J3" s="612" t="s">
        <v>214</v>
      </c>
      <c r="K3" s="613"/>
      <c r="L3" s="613"/>
      <c r="M3" s="614"/>
      <c r="N3" s="612" t="s">
        <v>215</v>
      </c>
      <c r="O3" s="613"/>
      <c r="P3" s="613"/>
      <c r="Q3" s="614"/>
      <c r="R3" s="612" t="s">
        <v>204</v>
      </c>
      <c r="S3" s="613"/>
      <c r="T3" s="613"/>
      <c r="U3" s="614"/>
    </row>
    <row r="4" spans="1:202" ht="30" x14ac:dyDescent="0.2">
      <c r="A4" s="610"/>
      <c r="B4" s="368" t="str">
        <f t="shared" ref="B4:U4" si="0">$A$1</f>
        <v>Ноябрь 2019</v>
      </c>
      <c r="C4" s="394" t="str">
        <f t="shared" si="0"/>
        <v>Ноябрь 2019</v>
      </c>
      <c r="D4" s="394" t="str">
        <f t="shared" si="0"/>
        <v>Ноябрь 2019</v>
      </c>
      <c r="E4" s="370" t="str">
        <f t="shared" si="0"/>
        <v>Ноябрь 2019</v>
      </c>
      <c r="F4" s="368" t="str">
        <f t="shared" si="0"/>
        <v>Ноябрь 2019</v>
      </c>
      <c r="G4" s="394" t="str">
        <f t="shared" si="0"/>
        <v>Ноябрь 2019</v>
      </c>
      <c r="H4" s="394" t="str">
        <f t="shared" si="0"/>
        <v>Ноябрь 2019</v>
      </c>
      <c r="I4" s="370" t="str">
        <f t="shared" si="0"/>
        <v>Ноябрь 2019</v>
      </c>
      <c r="J4" s="368" t="str">
        <f t="shared" si="0"/>
        <v>Ноябрь 2019</v>
      </c>
      <c r="K4" s="394" t="str">
        <f t="shared" si="0"/>
        <v>Ноябрь 2019</v>
      </c>
      <c r="L4" s="394" t="str">
        <f t="shared" si="0"/>
        <v>Ноябрь 2019</v>
      </c>
      <c r="M4" s="370" t="str">
        <f t="shared" si="0"/>
        <v>Ноябрь 2019</v>
      </c>
      <c r="N4" s="368" t="str">
        <f t="shared" si="0"/>
        <v>Ноябрь 2019</v>
      </c>
      <c r="O4" s="394" t="str">
        <f t="shared" si="0"/>
        <v>Ноябрь 2019</v>
      </c>
      <c r="P4" s="394" t="str">
        <f t="shared" si="0"/>
        <v>Ноябрь 2019</v>
      </c>
      <c r="Q4" s="370" t="str">
        <f t="shared" si="0"/>
        <v>Ноябрь 2019</v>
      </c>
      <c r="R4" s="368" t="str">
        <f t="shared" si="0"/>
        <v>Ноябрь 2019</v>
      </c>
      <c r="S4" s="394" t="str">
        <f t="shared" si="0"/>
        <v>Ноябрь 2019</v>
      </c>
      <c r="T4" s="394" t="str">
        <f t="shared" si="0"/>
        <v>Ноябрь 2019</v>
      </c>
      <c r="U4" s="370" t="str">
        <f t="shared" si="0"/>
        <v>Ноябрь 2019</v>
      </c>
    </row>
    <row r="5" spans="1:202" s="9" customFormat="1" ht="31.5" customHeight="1" thickBot="1" x14ac:dyDescent="0.25">
      <c r="A5" s="611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</row>
    <row r="6" spans="1:202" s="11" customFormat="1" ht="21.75" customHeight="1" thickBot="1" x14ac:dyDescent="0.25">
      <c r="A6" s="92" t="s">
        <v>170</v>
      </c>
      <c r="B6" s="517">
        <v>1.8640000000000001</v>
      </c>
      <c r="C6" s="518">
        <v>3.4860000000000002</v>
      </c>
      <c r="D6" s="519">
        <v>2.0339999999999998</v>
      </c>
      <c r="E6" s="301">
        <f t="shared" ref="E6:E26" si="1">D6/C6-1</f>
        <v>-0.41652323580034434</v>
      </c>
      <c r="F6" s="436">
        <v>430</v>
      </c>
      <c r="G6" s="402">
        <v>411</v>
      </c>
      <c r="H6" s="437">
        <v>382</v>
      </c>
      <c r="I6" s="301">
        <f t="shared" ref="I6:I26" si="2">H6/G6-1</f>
        <v>-7.0559610705596132E-2</v>
      </c>
      <c r="J6" s="472">
        <v>5</v>
      </c>
      <c r="K6" s="402">
        <v>5</v>
      </c>
      <c r="L6" s="437">
        <v>10</v>
      </c>
      <c r="M6" s="301">
        <f t="shared" ref="M6:M26" si="3">L6/K6-1</f>
        <v>1</v>
      </c>
      <c r="N6" s="436"/>
      <c r="O6" s="402"/>
      <c r="P6" s="437"/>
      <c r="Q6" s="328"/>
      <c r="R6" s="436"/>
      <c r="S6" s="437"/>
      <c r="T6" s="437"/>
      <c r="U6" s="3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2" s="11" customFormat="1" ht="20.100000000000001" customHeight="1" x14ac:dyDescent="0.2">
      <c r="A7" s="344" t="s">
        <v>168</v>
      </c>
      <c r="B7" s="520">
        <v>1.772</v>
      </c>
      <c r="C7" s="521">
        <v>1.1830000000000001</v>
      </c>
      <c r="D7" s="522">
        <v>1.1830000000000001</v>
      </c>
      <c r="E7" s="345">
        <f t="shared" si="1"/>
        <v>0</v>
      </c>
      <c r="F7" s="495">
        <v>538</v>
      </c>
      <c r="G7" s="481">
        <v>300</v>
      </c>
      <c r="H7" s="496">
        <v>300</v>
      </c>
      <c r="I7" s="345">
        <f t="shared" si="2"/>
        <v>0</v>
      </c>
      <c r="J7" s="473">
        <v>18.248999999999999</v>
      </c>
      <c r="K7" s="474">
        <v>13.3</v>
      </c>
      <c r="L7" s="475">
        <v>12</v>
      </c>
      <c r="M7" s="346">
        <f t="shared" si="3"/>
        <v>-9.7744360902255689E-2</v>
      </c>
      <c r="N7" s="438"/>
      <c r="O7" s="464"/>
      <c r="P7" s="439"/>
      <c r="Q7" s="347"/>
      <c r="R7" s="438"/>
      <c r="S7" s="439"/>
      <c r="T7" s="439"/>
      <c r="U7" s="347"/>
      <c r="V7" s="22"/>
      <c r="W7" s="96"/>
      <c r="X7" s="96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202" s="22" customFormat="1" ht="20.100000000000001" customHeight="1" x14ac:dyDescent="0.2">
      <c r="A8" s="17" t="s">
        <v>167</v>
      </c>
      <c r="B8" s="523"/>
      <c r="C8" s="524"/>
      <c r="D8" s="525"/>
      <c r="E8" s="332"/>
      <c r="F8" s="444">
        <v>831</v>
      </c>
      <c r="G8" s="131">
        <v>700</v>
      </c>
      <c r="H8" s="497">
        <v>700</v>
      </c>
      <c r="I8" s="332">
        <f t="shared" si="2"/>
        <v>0</v>
      </c>
      <c r="J8" s="476">
        <v>26</v>
      </c>
      <c r="K8" s="131">
        <v>30</v>
      </c>
      <c r="L8" s="190">
        <v>50</v>
      </c>
      <c r="M8" s="302">
        <f t="shared" si="3"/>
        <v>0.66666666666666674</v>
      </c>
      <c r="N8" s="440"/>
      <c r="O8" s="465"/>
      <c r="P8" s="441"/>
      <c r="Q8" s="332"/>
      <c r="R8" s="440"/>
      <c r="S8" s="441"/>
      <c r="T8" s="441"/>
      <c r="U8" s="332"/>
    </row>
    <row r="9" spans="1:202" s="11" customFormat="1" ht="20.100000000000001" customHeight="1" x14ac:dyDescent="0.2">
      <c r="A9" s="289" t="s">
        <v>169</v>
      </c>
      <c r="B9" s="526"/>
      <c r="C9" s="527"/>
      <c r="D9" s="528"/>
      <c r="E9" s="321"/>
      <c r="F9" s="498">
        <v>1772</v>
      </c>
      <c r="G9" s="478">
        <v>2088.1999999999998</v>
      </c>
      <c r="H9" s="443">
        <v>2088.1999999999998</v>
      </c>
      <c r="I9" s="321">
        <f t="shared" si="2"/>
        <v>0</v>
      </c>
      <c r="J9" s="477">
        <v>45</v>
      </c>
      <c r="K9" s="478">
        <v>25</v>
      </c>
      <c r="L9" s="479">
        <v>25</v>
      </c>
      <c r="M9" s="327">
        <f t="shared" si="3"/>
        <v>0</v>
      </c>
      <c r="N9" s="442"/>
      <c r="O9" s="466"/>
      <c r="P9" s="443"/>
      <c r="Q9" s="321"/>
      <c r="R9" s="442"/>
      <c r="S9" s="443"/>
      <c r="T9" s="443"/>
      <c r="U9" s="321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202" s="22" customFormat="1" ht="20.100000000000001" customHeight="1" x14ac:dyDescent="0.2">
      <c r="A10" s="20" t="s">
        <v>166</v>
      </c>
      <c r="B10" s="523">
        <v>2.6739999999999999</v>
      </c>
      <c r="C10" s="524">
        <v>1.1000000000000001</v>
      </c>
      <c r="D10" s="529">
        <v>1.1000000000000001</v>
      </c>
      <c r="E10" s="330">
        <f t="shared" si="1"/>
        <v>0</v>
      </c>
      <c r="F10" s="444">
        <v>1675.59</v>
      </c>
      <c r="G10" s="131">
        <v>1000</v>
      </c>
      <c r="H10" s="190">
        <v>1000</v>
      </c>
      <c r="I10" s="330">
        <f t="shared" si="2"/>
        <v>0</v>
      </c>
      <c r="J10" s="476">
        <v>127.241</v>
      </c>
      <c r="K10" s="131">
        <v>99</v>
      </c>
      <c r="L10" s="190">
        <v>20.3</v>
      </c>
      <c r="M10" s="341">
        <f t="shared" si="3"/>
        <v>-0.79494949494949496</v>
      </c>
      <c r="N10" s="444"/>
      <c r="O10" s="131"/>
      <c r="P10" s="190"/>
      <c r="Q10" s="330"/>
      <c r="R10" s="444"/>
      <c r="S10" s="190"/>
      <c r="T10" s="190"/>
      <c r="U10" s="330"/>
    </row>
    <row r="11" spans="1:202" s="11" customFormat="1" ht="20.100000000000001" customHeight="1" thickBot="1" x14ac:dyDescent="0.25">
      <c r="A11" s="288" t="s">
        <v>239</v>
      </c>
      <c r="B11" s="530"/>
      <c r="C11" s="531"/>
      <c r="D11" s="532"/>
      <c r="E11" s="342"/>
      <c r="F11" s="495"/>
      <c r="G11" s="481">
        <v>14000</v>
      </c>
      <c r="H11" s="446"/>
      <c r="I11" s="342">
        <f t="shared" si="2"/>
        <v>-1</v>
      </c>
      <c r="J11" s="480"/>
      <c r="K11" s="481">
        <v>200</v>
      </c>
      <c r="L11" s="482">
        <v>260</v>
      </c>
      <c r="M11" s="343">
        <f t="shared" si="3"/>
        <v>0.30000000000000004</v>
      </c>
      <c r="N11" s="445"/>
      <c r="O11" s="467"/>
      <c r="P11" s="446"/>
      <c r="Q11" s="342"/>
      <c r="R11" s="445"/>
      <c r="S11" s="446">
        <v>4406</v>
      </c>
      <c r="T11" s="446">
        <v>4406</v>
      </c>
      <c r="U11" s="342">
        <f t="shared" ref="U11:U13" si="4">T11/S11-1</f>
        <v>0</v>
      </c>
      <c r="V11" s="22"/>
      <c r="W11" s="96"/>
      <c r="X11" s="96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202" s="34" customFormat="1" ht="31.5" customHeight="1" x14ac:dyDescent="0.2">
      <c r="A12" s="93" t="s">
        <v>254</v>
      </c>
      <c r="B12" s="533">
        <v>48.698</v>
      </c>
      <c r="C12" s="534">
        <v>100.637</v>
      </c>
      <c r="D12" s="535">
        <v>9.6880000000000006</v>
      </c>
      <c r="E12" s="322">
        <f t="shared" si="1"/>
        <v>-0.90373321939246998</v>
      </c>
      <c r="F12" s="447">
        <v>20635.400000000001</v>
      </c>
      <c r="G12" s="468">
        <v>23697.040000000001</v>
      </c>
      <c r="H12" s="499">
        <v>12601.2</v>
      </c>
      <c r="I12" s="322">
        <f t="shared" si="2"/>
        <v>-0.4682373832343617</v>
      </c>
      <c r="J12" s="483">
        <v>299</v>
      </c>
      <c r="K12" s="468">
        <v>545.6</v>
      </c>
      <c r="L12" s="448">
        <v>545</v>
      </c>
      <c r="M12" s="322">
        <f t="shared" si="3"/>
        <v>-1.0997067448680342E-3</v>
      </c>
      <c r="N12" s="447">
        <v>821</v>
      </c>
      <c r="O12" s="468">
        <v>600</v>
      </c>
      <c r="P12" s="448">
        <v>0</v>
      </c>
      <c r="Q12" s="329">
        <f t="shared" ref="Q12" si="5">P12/O12-1</f>
        <v>-1</v>
      </c>
      <c r="R12" s="447"/>
      <c r="S12" s="448"/>
      <c r="T12" s="448"/>
      <c r="U12" s="329"/>
      <c r="V12" s="597"/>
      <c r="W12" s="598"/>
      <c r="X12" s="98"/>
      <c r="Y12" s="98"/>
      <c r="Z12" s="98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3"/>
    </row>
    <row r="13" spans="1:202" s="31" customFormat="1" ht="20.100000000000001" customHeight="1" x14ac:dyDescent="0.2">
      <c r="A13" s="354" t="s">
        <v>235</v>
      </c>
      <c r="B13" s="536">
        <v>10.808</v>
      </c>
      <c r="C13" s="537">
        <v>30</v>
      </c>
      <c r="D13" s="538">
        <v>12.394</v>
      </c>
      <c r="E13" s="330">
        <f t="shared" si="1"/>
        <v>-0.58686666666666665</v>
      </c>
      <c r="F13" s="213">
        <v>466</v>
      </c>
      <c r="G13" s="141">
        <v>1416.8</v>
      </c>
      <c r="H13" s="500">
        <v>759</v>
      </c>
      <c r="I13" s="330">
        <f t="shared" si="2"/>
        <v>-0.4642857142857143</v>
      </c>
      <c r="J13" s="484">
        <v>15</v>
      </c>
      <c r="K13" s="141">
        <v>27.2</v>
      </c>
      <c r="L13" s="141">
        <v>29</v>
      </c>
      <c r="M13" s="333">
        <f t="shared" si="3"/>
        <v>6.6176470588235281E-2</v>
      </c>
      <c r="N13" s="449"/>
      <c r="O13" s="141"/>
      <c r="P13" s="141"/>
      <c r="Q13" s="330"/>
      <c r="R13" s="449">
        <v>5</v>
      </c>
      <c r="S13" s="141">
        <v>24</v>
      </c>
      <c r="T13" s="141">
        <v>24</v>
      </c>
      <c r="U13" s="330">
        <f t="shared" si="4"/>
        <v>0</v>
      </c>
    </row>
    <row r="14" spans="1:202" s="37" customFormat="1" ht="20.25" customHeight="1" x14ac:dyDescent="0.2">
      <c r="A14" s="348" t="s">
        <v>236</v>
      </c>
      <c r="B14" s="539">
        <v>47.767000000000003</v>
      </c>
      <c r="C14" s="540">
        <v>90</v>
      </c>
      <c r="D14" s="541">
        <v>60.905999999999999</v>
      </c>
      <c r="E14" s="349">
        <f t="shared" si="1"/>
        <v>-0.3232666666666667</v>
      </c>
      <c r="F14" s="501">
        <v>1860.92</v>
      </c>
      <c r="G14" s="469">
        <v>6483.2</v>
      </c>
      <c r="H14" s="502">
        <v>6245</v>
      </c>
      <c r="I14" s="349">
        <f t="shared" si="2"/>
        <v>-3.6741115498519217E-2</v>
      </c>
      <c r="J14" s="485">
        <v>59</v>
      </c>
      <c r="K14" s="469">
        <v>270</v>
      </c>
      <c r="L14" s="451">
        <v>775</v>
      </c>
      <c r="M14" s="350">
        <f t="shared" si="3"/>
        <v>1.8703703703703702</v>
      </c>
      <c r="N14" s="450"/>
      <c r="O14" s="469"/>
      <c r="P14" s="451"/>
      <c r="Q14" s="323"/>
      <c r="R14" s="450"/>
      <c r="S14" s="451"/>
      <c r="T14" s="451"/>
      <c r="U14" s="323"/>
      <c r="V14" s="97"/>
      <c r="X14" s="264"/>
      <c r="Y14" s="98"/>
      <c r="Z14" s="98"/>
      <c r="AA14" s="98"/>
      <c r="AB14" s="98"/>
    </row>
    <row r="15" spans="1:202" s="31" customFormat="1" ht="20.100000000000001" customHeight="1" x14ac:dyDescent="0.2">
      <c r="A15" s="354" t="s">
        <v>237</v>
      </c>
      <c r="B15" s="536">
        <v>36.997999999999998</v>
      </c>
      <c r="C15" s="537">
        <v>60</v>
      </c>
      <c r="D15" s="538">
        <v>40.095999999999997</v>
      </c>
      <c r="E15" s="330">
        <f t="shared" si="1"/>
        <v>-0.33173333333333344</v>
      </c>
      <c r="F15" s="213">
        <v>7530</v>
      </c>
      <c r="G15" s="141">
        <v>8600</v>
      </c>
      <c r="H15" s="500">
        <v>7026</v>
      </c>
      <c r="I15" s="330">
        <f t="shared" si="2"/>
        <v>-0.18302325581395351</v>
      </c>
      <c r="J15" s="484">
        <v>177</v>
      </c>
      <c r="K15" s="141">
        <v>300</v>
      </c>
      <c r="L15" s="141">
        <v>256</v>
      </c>
      <c r="M15" s="333">
        <f t="shared" si="3"/>
        <v>-0.14666666666666661</v>
      </c>
      <c r="N15" s="449"/>
      <c r="O15" s="141"/>
      <c r="P15" s="141"/>
      <c r="Q15" s="330"/>
      <c r="R15" s="449"/>
      <c r="S15" s="141"/>
      <c r="T15" s="141"/>
      <c r="U15" s="330"/>
    </row>
    <row r="16" spans="1:202" s="31" customFormat="1" ht="21.75" customHeight="1" thickBot="1" x14ac:dyDescent="0.25">
      <c r="A16" s="351" t="s">
        <v>234</v>
      </c>
      <c r="B16" s="542">
        <v>21.44</v>
      </c>
      <c r="C16" s="543">
        <v>135</v>
      </c>
      <c r="D16" s="544">
        <v>40.475999999999999</v>
      </c>
      <c r="E16" s="352">
        <f t="shared" si="1"/>
        <v>-0.70017777777777779</v>
      </c>
      <c r="F16" s="503">
        <v>2968</v>
      </c>
      <c r="G16" s="453">
        <v>4184</v>
      </c>
      <c r="H16" s="504">
        <v>4289</v>
      </c>
      <c r="I16" s="352">
        <f t="shared" si="2"/>
        <v>2.5095602294455066E-2</v>
      </c>
      <c r="J16" s="486">
        <v>50</v>
      </c>
      <c r="K16" s="453">
        <v>65</v>
      </c>
      <c r="L16" s="453">
        <v>79</v>
      </c>
      <c r="M16" s="353">
        <f t="shared" si="3"/>
        <v>0.21538461538461529</v>
      </c>
      <c r="N16" s="452"/>
      <c r="O16" s="453"/>
      <c r="P16" s="453"/>
      <c r="Q16" s="352"/>
      <c r="R16" s="452"/>
      <c r="S16" s="453"/>
      <c r="T16" s="453"/>
      <c r="U16" s="352"/>
    </row>
    <row r="17" spans="1:92" s="102" customFormat="1" ht="28.5" x14ac:dyDescent="0.2">
      <c r="A17" s="337" t="s">
        <v>172</v>
      </c>
      <c r="B17" s="545">
        <v>4</v>
      </c>
      <c r="C17" s="546">
        <v>5</v>
      </c>
      <c r="D17" s="547">
        <v>5</v>
      </c>
      <c r="E17" s="338">
        <f t="shared" si="1"/>
        <v>0</v>
      </c>
      <c r="F17" s="454">
        <v>300</v>
      </c>
      <c r="G17" s="404">
        <v>270</v>
      </c>
      <c r="H17" s="505">
        <v>440</v>
      </c>
      <c r="I17" s="338">
        <f t="shared" si="2"/>
        <v>0.62962962962962954</v>
      </c>
      <c r="J17" s="487">
        <v>11</v>
      </c>
      <c r="K17" s="404">
        <v>20</v>
      </c>
      <c r="L17" s="488">
        <v>25</v>
      </c>
      <c r="M17" s="338">
        <f t="shared" si="3"/>
        <v>0.25</v>
      </c>
      <c r="N17" s="454"/>
      <c r="O17" s="455"/>
      <c r="P17" s="455"/>
      <c r="Q17" s="339"/>
      <c r="R17" s="454"/>
      <c r="S17" s="455"/>
      <c r="T17" s="455"/>
      <c r="U17" s="339"/>
      <c r="W17" s="103"/>
      <c r="X17" s="103"/>
    </row>
    <row r="18" spans="1:92" s="102" customFormat="1" ht="28.5" x14ac:dyDescent="0.2">
      <c r="A18" s="334" t="s">
        <v>173</v>
      </c>
      <c r="B18" s="523">
        <v>2.262</v>
      </c>
      <c r="C18" s="524">
        <v>5.6</v>
      </c>
      <c r="D18" s="524">
        <v>1.3420000000000001</v>
      </c>
      <c r="E18" s="300">
        <f t="shared" si="1"/>
        <v>-0.76035714285714284</v>
      </c>
      <c r="F18" s="456">
        <v>310</v>
      </c>
      <c r="G18" s="131">
        <v>500</v>
      </c>
      <c r="H18" s="182">
        <v>570</v>
      </c>
      <c r="I18" s="300">
        <f t="shared" si="2"/>
        <v>0.1399999999999999</v>
      </c>
      <c r="J18" s="489">
        <v>33</v>
      </c>
      <c r="K18" s="119">
        <v>29</v>
      </c>
      <c r="L18" s="119">
        <v>4</v>
      </c>
      <c r="M18" s="300">
        <f t="shared" si="3"/>
        <v>-0.86206896551724133</v>
      </c>
      <c r="N18" s="456"/>
      <c r="O18" s="119"/>
      <c r="P18" s="119"/>
      <c r="Q18" s="272"/>
      <c r="R18" s="456"/>
      <c r="S18" s="119"/>
      <c r="T18" s="119"/>
      <c r="U18" s="272"/>
    </row>
    <row r="19" spans="1:92" s="102" customFormat="1" ht="20.100000000000001" customHeight="1" x14ac:dyDescent="0.2">
      <c r="A19" s="104" t="s">
        <v>189</v>
      </c>
      <c r="B19" s="548">
        <v>3.899</v>
      </c>
      <c r="C19" s="546">
        <v>5.3</v>
      </c>
      <c r="D19" s="546">
        <v>2.706</v>
      </c>
      <c r="E19" s="324">
        <f t="shared" si="1"/>
        <v>-0.48943396226415092</v>
      </c>
      <c r="F19" s="457">
        <v>25</v>
      </c>
      <c r="G19" s="459">
        <v>80</v>
      </c>
      <c r="H19" s="506">
        <v>65</v>
      </c>
      <c r="I19" s="324">
        <f t="shared" si="2"/>
        <v>-0.1875</v>
      </c>
      <c r="J19" s="490">
        <v>6</v>
      </c>
      <c r="K19" s="404">
        <v>19</v>
      </c>
      <c r="L19" s="404">
        <v>9</v>
      </c>
      <c r="M19" s="324">
        <f t="shared" si="3"/>
        <v>-0.52631578947368429</v>
      </c>
      <c r="N19" s="457"/>
      <c r="O19" s="404"/>
      <c r="P19" s="404"/>
      <c r="Q19" s="324"/>
      <c r="R19" s="457"/>
      <c r="S19" s="404"/>
      <c r="T19" s="404"/>
      <c r="U19" s="324"/>
    </row>
    <row r="20" spans="1:92" s="102" customFormat="1" ht="20.100000000000001" customHeight="1" x14ac:dyDescent="0.2">
      <c r="A20" s="334" t="s">
        <v>190</v>
      </c>
      <c r="B20" s="523">
        <v>0.61099999999999999</v>
      </c>
      <c r="C20" s="524">
        <v>0.8</v>
      </c>
      <c r="D20" s="524">
        <v>0</v>
      </c>
      <c r="E20" s="282">
        <f t="shared" si="1"/>
        <v>-1</v>
      </c>
      <c r="F20" s="456">
        <v>316.48</v>
      </c>
      <c r="G20" s="119">
        <v>253.184</v>
      </c>
      <c r="H20" s="182">
        <v>0</v>
      </c>
      <c r="I20" s="282">
        <f t="shared" si="2"/>
        <v>-1</v>
      </c>
      <c r="J20" s="491"/>
      <c r="K20" s="119"/>
      <c r="L20" s="119">
        <v>0</v>
      </c>
      <c r="M20" s="282"/>
      <c r="N20" s="456"/>
      <c r="O20" s="119"/>
      <c r="P20" s="119"/>
      <c r="Q20" s="282"/>
      <c r="R20" s="456"/>
      <c r="S20" s="119"/>
      <c r="T20" s="119"/>
      <c r="U20" s="282"/>
    </row>
    <row r="21" spans="1:92" s="102" customFormat="1" ht="20.100000000000001" customHeight="1" x14ac:dyDescent="0.2">
      <c r="A21" s="335" t="s">
        <v>188</v>
      </c>
      <c r="B21" s="549">
        <v>6.0369999999999999</v>
      </c>
      <c r="C21" s="547">
        <v>6.7</v>
      </c>
      <c r="D21" s="547">
        <v>5.1760000000000002</v>
      </c>
      <c r="E21" s="336">
        <f t="shared" si="1"/>
        <v>-0.22746268656716417</v>
      </c>
      <c r="F21" s="458">
        <v>1204.4100000000001</v>
      </c>
      <c r="G21" s="459">
        <v>963.52800000000002</v>
      </c>
      <c r="H21" s="505">
        <v>749.62</v>
      </c>
      <c r="I21" s="336">
        <f t="shared" si="2"/>
        <v>-0.22200496508663992</v>
      </c>
      <c r="J21" s="492">
        <v>24</v>
      </c>
      <c r="K21" s="459">
        <v>30</v>
      </c>
      <c r="L21" s="459">
        <v>40</v>
      </c>
      <c r="M21" s="336">
        <f t="shared" si="3"/>
        <v>0.33333333333333326</v>
      </c>
      <c r="N21" s="458"/>
      <c r="O21" s="459"/>
      <c r="P21" s="459"/>
      <c r="Q21" s="336"/>
      <c r="R21" s="458"/>
      <c r="S21" s="459"/>
      <c r="T21" s="459"/>
      <c r="U21" s="336"/>
    </row>
    <row r="22" spans="1:92" s="22" customFormat="1" ht="29.25" thickBot="1" x14ac:dyDescent="0.25">
      <c r="A22" s="340" t="s">
        <v>171</v>
      </c>
      <c r="B22" s="550">
        <v>1.9730000000000001</v>
      </c>
      <c r="C22" s="537">
        <v>3.4940000000000002</v>
      </c>
      <c r="D22" s="551">
        <v>2.0270000000000001</v>
      </c>
      <c r="E22" s="341">
        <f t="shared" si="1"/>
        <v>-0.4198626216370922</v>
      </c>
      <c r="F22" s="444">
        <v>80</v>
      </c>
      <c r="G22" s="131">
        <v>110</v>
      </c>
      <c r="H22" s="500">
        <v>190</v>
      </c>
      <c r="I22" s="341">
        <f t="shared" si="2"/>
        <v>0.72727272727272729</v>
      </c>
      <c r="J22" s="449">
        <v>2</v>
      </c>
      <c r="K22" s="131">
        <v>2</v>
      </c>
      <c r="L22" s="190">
        <v>3</v>
      </c>
      <c r="M22" s="341">
        <f t="shared" si="3"/>
        <v>0.5</v>
      </c>
      <c r="N22" s="444">
        <v>0.5</v>
      </c>
      <c r="O22" s="131">
        <v>3</v>
      </c>
      <c r="P22" s="190">
        <v>0</v>
      </c>
      <c r="Q22" s="330">
        <f t="shared" ref="Q22" si="6">P22/O22-1</f>
        <v>-1</v>
      </c>
      <c r="R22" s="444"/>
      <c r="S22" s="190"/>
      <c r="T22" s="190"/>
      <c r="U22" s="330"/>
      <c r="V22" s="267"/>
      <c r="W22" s="268"/>
      <c r="X22" s="264"/>
    </row>
    <row r="23" spans="1:92" s="11" customFormat="1" ht="28.5" x14ac:dyDescent="0.2">
      <c r="A23" s="94" t="s">
        <v>174</v>
      </c>
      <c r="B23" s="552"/>
      <c r="C23" s="553"/>
      <c r="D23" s="554"/>
      <c r="E23" s="325"/>
      <c r="F23" s="460">
        <v>2268</v>
      </c>
      <c r="G23" s="470">
        <v>3600</v>
      </c>
      <c r="H23" s="461">
        <v>2465</v>
      </c>
      <c r="I23" s="325">
        <f t="shared" si="2"/>
        <v>-0.31527777777777777</v>
      </c>
      <c r="J23" s="493">
        <v>10</v>
      </c>
      <c r="K23" s="470">
        <v>10</v>
      </c>
      <c r="L23" s="461">
        <v>7</v>
      </c>
      <c r="M23" s="325">
        <f t="shared" si="3"/>
        <v>-0.30000000000000004</v>
      </c>
      <c r="N23" s="460"/>
      <c r="O23" s="470"/>
      <c r="P23" s="461"/>
      <c r="Q23" s="331"/>
      <c r="R23" s="460"/>
      <c r="S23" s="461"/>
      <c r="T23" s="461"/>
      <c r="U23" s="331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11" customFormat="1" ht="20.100000000000001" customHeight="1" x14ac:dyDescent="0.2">
      <c r="A24" s="20" t="s">
        <v>181</v>
      </c>
      <c r="B24" s="550">
        <v>1.3129999999999999</v>
      </c>
      <c r="C24" s="537">
        <v>4</v>
      </c>
      <c r="D24" s="555"/>
      <c r="E24" s="302">
        <f t="shared" si="1"/>
        <v>-1</v>
      </c>
      <c r="F24" s="444">
        <v>800</v>
      </c>
      <c r="G24" s="131">
        <v>408.8</v>
      </c>
      <c r="H24" s="190"/>
      <c r="I24" s="302">
        <f t="shared" si="2"/>
        <v>-1</v>
      </c>
      <c r="J24" s="449">
        <v>8</v>
      </c>
      <c r="K24" s="131">
        <v>10</v>
      </c>
      <c r="L24" s="190"/>
      <c r="M24" s="302">
        <f t="shared" si="3"/>
        <v>-1</v>
      </c>
      <c r="N24" s="444"/>
      <c r="O24" s="131"/>
      <c r="P24" s="190"/>
      <c r="Q24" s="332"/>
      <c r="R24" s="444"/>
      <c r="S24" s="190"/>
      <c r="T24" s="190"/>
      <c r="U24" s="33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 s="22" customFormat="1" ht="20.100000000000001" customHeight="1" thickBot="1" x14ac:dyDescent="0.25">
      <c r="A25" s="95" t="s">
        <v>226</v>
      </c>
      <c r="B25" s="556"/>
      <c r="C25" s="557">
        <v>0.159</v>
      </c>
      <c r="D25" s="558">
        <v>0.153</v>
      </c>
      <c r="E25" s="326">
        <f t="shared" si="1"/>
        <v>-3.7735849056603765E-2</v>
      </c>
      <c r="F25" s="462">
        <v>1150</v>
      </c>
      <c r="G25" s="471">
        <v>4584.5</v>
      </c>
      <c r="H25" s="463">
        <v>4584.5</v>
      </c>
      <c r="I25" s="326">
        <f t="shared" si="2"/>
        <v>0</v>
      </c>
      <c r="J25" s="494"/>
      <c r="K25" s="471">
        <v>12.87</v>
      </c>
      <c r="L25" s="463">
        <v>12.8</v>
      </c>
      <c r="M25" s="326">
        <f t="shared" si="3"/>
        <v>-5.4390054390053288E-3</v>
      </c>
      <c r="N25" s="462"/>
      <c r="O25" s="471"/>
      <c r="P25" s="463"/>
      <c r="Q25" s="326"/>
      <c r="R25" s="462"/>
      <c r="S25" s="463"/>
      <c r="T25" s="463"/>
      <c r="U25" s="326"/>
    </row>
    <row r="26" spans="1:92" ht="28.5" customHeight="1" thickBot="1" x14ac:dyDescent="0.25">
      <c r="A26" s="12"/>
      <c r="B26" s="559">
        <f t="shared" ref="B26:T26" si="7">SUM(B6:B25)</f>
        <v>192.11599999999999</v>
      </c>
      <c r="C26" s="560">
        <f t="shared" si="7"/>
        <v>452.45900000000006</v>
      </c>
      <c r="D26" s="560">
        <f t="shared" si="7"/>
        <v>184.28099999999998</v>
      </c>
      <c r="E26" s="278">
        <f t="shared" si="1"/>
        <v>-0.5927122678518939</v>
      </c>
      <c r="F26" s="177">
        <f>SUM(F6:F25)</f>
        <v>45160.80000000001</v>
      </c>
      <c r="G26" s="178">
        <f t="shared" si="7"/>
        <v>73650.252000000008</v>
      </c>
      <c r="H26" s="178">
        <f t="shared" si="7"/>
        <v>44454.520000000004</v>
      </c>
      <c r="I26" s="278">
        <f t="shared" si="2"/>
        <v>-0.3964104834291674</v>
      </c>
      <c r="J26" s="177">
        <f>SUM(J6:J25)</f>
        <v>915.49</v>
      </c>
      <c r="K26" s="178">
        <f t="shared" si="7"/>
        <v>1712.97</v>
      </c>
      <c r="L26" s="178">
        <f t="shared" si="7"/>
        <v>2162.1000000000004</v>
      </c>
      <c r="M26" s="278">
        <f t="shared" si="3"/>
        <v>0.26219373369060772</v>
      </c>
      <c r="N26" s="177">
        <f t="shared" si="7"/>
        <v>821.5</v>
      </c>
      <c r="O26" s="178">
        <f t="shared" si="7"/>
        <v>603</v>
      </c>
      <c r="P26" s="178">
        <f t="shared" si="7"/>
        <v>0</v>
      </c>
      <c r="Q26" s="278">
        <f t="shared" ref="Q26" si="8">P26/O26-1</f>
        <v>-1</v>
      </c>
      <c r="R26" s="177">
        <f t="shared" si="7"/>
        <v>5</v>
      </c>
      <c r="S26" s="178">
        <f t="shared" si="7"/>
        <v>4430</v>
      </c>
      <c r="T26" s="178">
        <f t="shared" si="7"/>
        <v>4430</v>
      </c>
      <c r="U26" s="278">
        <f t="shared" ref="U26" si="9">T26/S26-1</f>
        <v>0</v>
      </c>
    </row>
    <row r="27" spans="1:92" x14ac:dyDescent="0.2">
      <c r="C27" s="194"/>
      <c r="G27" s="194"/>
      <c r="K27" s="195"/>
      <c r="O27" s="195"/>
    </row>
    <row r="28" spans="1:92" x14ac:dyDescent="0.2">
      <c r="C28" s="194"/>
      <c r="G28" s="194"/>
      <c r="K28" s="195"/>
      <c r="O28" s="195"/>
    </row>
    <row r="29" spans="1:92" x14ac:dyDescent="0.2">
      <c r="C29" s="194"/>
      <c r="G29" s="194"/>
      <c r="K29" s="195"/>
      <c r="O29" s="195"/>
    </row>
    <row r="30" spans="1:92" x14ac:dyDescent="0.2">
      <c r="C30" s="194"/>
      <c r="G30" s="194"/>
      <c r="K30" s="195"/>
      <c r="O30" s="195"/>
    </row>
    <row r="31" spans="1:92" x14ac:dyDescent="0.2">
      <c r="C31" s="194"/>
      <c r="G31" s="194"/>
      <c r="K31" s="195"/>
      <c r="O31" s="195"/>
    </row>
    <row r="32" spans="1:92" x14ac:dyDescent="0.2">
      <c r="C32" s="194"/>
      <c r="G32" s="194"/>
      <c r="K32" s="195"/>
      <c r="O32" s="195"/>
    </row>
    <row r="33" spans="3:15" x14ac:dyDescent="0.2">
      <c r="C33" s="194"/>
      <c r="G33" s="194"/>
      <c r="K33" s="195"/>
      <c r="O33" s="195"/>
    </row>
    <row r="34" spans="3:15" x14ac:dyDescent="0.2">
      <c r="C34" s="194"/>
      <c r="G34" s="194"/>
      <c r="K34" s="195"/>
      <c r="O34" s="195"/>
    </row>
    <row r="35" spans="3:15" x14ac:dyDescent="0.2">
      <c r="C35" s="194"/>
      <c r="G35" s="194"/>
      <c r="K35" s="195"/>
      <c r="O35" s="195"/>
    </row>
    <row r="36" spans="3:15" x14ac:dyDescent="0.2">
      <c r="C36" s="194"/>
      <c r="G36" s="194"/>
      <c r="K36" s="195"/>
      <c r="O36" s="195"/>
    </row>
    <row r="37" spans="3:15" x14ac:dyDescent="0.2">
      <c r="C37" s="194"/>
      <c r="G37" s="194"/>
      <c r="K37" s="195"/>
      <c r="O37" s="195"/>
    </row>
    <row r="38" spans="3:15" x14ac:dyDescent="0.2">
      <c r="C38" s="194"/>
      <c r="G38" s="194"/>
      <c r="K38" s="195"/>
      <c r="O38" s="195"/>
    </row>
    <row r="39" spans="3:15" x14ac:dyDescent="0.2">
      <c r="C39" s="194"/>
      <c r="G39" s="194"/>
      <c r="K39" s="195"/>
      <c r="O39" s="195"/>
    </row>
    <row r="40" spans="3:15" x14ac:dyDescent="0.2">
      <c r="C40" s="194"/>
      <c r="G40" s="194"/>
      <c r="K40" s="195"/>
      <c r="O40" s="195"/>
    </row>
    <row r="41" spans="3:15" x14ac:dyDescent="0.2">
      <c r="C41" s="194"/>
      <c r="G41" s="194"/>
      <c r="K41" s="195"/>
      <c r="O41" s="195"/>
    </row>
    <row r="42" spans="3:15" x14ac:dyDescent="0.2">
      <c r="C42" s="194"/>
      <c r="G42" s="194"/>
      <c r="K42" s="195"/>
      <c r="O42" s="195"/>
    </row>
    <row r="43" spans="3:15" x14ac:dyDescent="0.2">
      <c r="C43" s="194"/>
      <c r="G43" s="194"/>
      <c r="K43" s="195"/>
      <c r="O43" s="195"/>
    </row>
    <row r="44" spans="3:15" x14ac:dyDescent="0.2">
      <c r="C44" s="194"/>
      <c r="G44" s="194"/>
      <c r="K44" s="195"/>
      <c r="O44" s="195"/>
    </row>
    <row r="45" spans="3:15" x14ac:dyDescent="0.2">
      <c r="C45" s="194"/>
      <c r="G45" s="194"/>
      <c r="K45" s="195"/>
      <c r="O45" s="195"/>
    </row>
    <row r="46" spans="3:15" x14ac:dyDescent="0.2">
      <c r="C46" s="194"/>
      <c r="G46" s="194"/>
      <c r="K46" s="195"/>
      <c r="O46" s="195"/>
    </row>
    <row r="47" spans="3:15" x14ac:dyDescent="0.2">
      <c r="C47" s="194"/>
      <c r="G47" s="194"/>
      <c r="K47" s="195"/>
      <c r="O47" s="195"/>
    </row>
    <row r="48" spans="3:15" x14ac:dyDescent="0.2">
      <c r="C48" s="194"/>
      <c r="G48" s="194"/>
      <c r="K48" s="195"/>
      <c r="O48" s="195"/>
    </row>
    <row r="49" spans="3:19" x14ac:dyDescent="0.2">
      <c r="C49" s="194"/>
      <c r="G49" s="194"/>
      <c r="K49" s="195"/>
      <c r="O49" s="195"/>
    </row>
    <row r="50" spans="3:19" x14ac:dyDescent="0.2">
      <c r="C50" s="194"/>
      <c r="G50" s="194"/>
      <c r="K50" s="195"/>
      <c r="O50" s="195"/>
    </row>
    <row r="51" spans="3:19" x14ac:dyDescent="0.2">
      <c r="C51" s="194"/>
      <c r="G51" s="194"/>
      <c r="K51" s="195"/>
      <c r="O51" s="195"/>
    </row>
    <row r="52" spans="3:19" x14ac:dyDescent="0.2">
      <c r="C52" s="194"/>
      <c r="G52" s="194"/>
      <c r="K52" s="195"/>
      <c r="O52" s="195"/>
    </row>
    <row r="53" spans="3:19" x14ac:dyDescent="0.2">
      <c r="C53" s="194"/>
      <c r="G53" s="194"/>
      <c r="K53" s="195"/>
      <c r="O53" s="195"/>
    </row>
    <row r="54" spans="3:19" x14ac:dyDescent="0.2">
      <c r="C54" s="194"/>
      <c r="G54" s="194"/>
      <c r="K54" s="195"/>
      <c r="O54" s="195"/>
    </row>
    <row r="55" spans="3:19" x14ac:dyDescent="0.2">
      <c r="C55" s="194"/>
      <c r="G55" s="194"/>
      <c r="K55" s="195"/>
      <c r="O55" s="195"/>
    </row>
    <row r="56" spans="3:19" x14ac:dyDescent="0.2">
      <c r="C56" s="194"/>
      <c r="G56" s="194"/>
      <c r="K56" s="195"/>
      <c r="O56" s="195"/>
    </row>
    <row r="57" spans="3:19" x14ac:dyDescent="0.2">
      <c r="C57" s="194"/>
      <c r="G57" s="194"/>
      <c r="K57" s="195"/>
      <c r="O57" s="195"/>
    </row>
    <row r="58" spans="3:19" x14ac:dyDescent="0.2">
      <c r="C58" s="194"/>
      <c r="G58" s="194"/>
      <c r="K58" s="195"/>
      <c r="O58" s="195"/>
    </row>
    <row r="59" spans="3:19" x14ac:dyDescent="0.2">
      <c r="C59" s="194"/>
      <c r="G59" s="194"/>
      <c r="K59" s="195"/>
      <c r="O59" s="195"/>
    </row>
    <row r="60" spans="3:19" x14ac:dyDescent="0.2">
      <c r="C60" s="194"/>
      <c r="G60" s="194"/>
      <c r="K60" s="195"/>
      <c r="O60" s="195"/>
      <c r="S60" s="195"/>
    </row>
    <row r="61" spans="3:19" x14ac:dyDescent="0.2">
      <c r="C61" s="194"/>
      <c r="G61" s="194"/>
      <c r="K61" s="195"/>
      <c r="O61" s="195"/>
    </row>
    <row r="62" spans="3:19" x14ac:dyDescent="0.2">
      <c r="C62" s="194"/>
      <c r="G62" s="194"/>
      <c r="K62" s="195"/>
      <c r="O62" s="195"/>
    </row>
    <row r="63" spans="3:19" x14ac:dyDescent="0.2">
      <c r="C63" s="194"/>
      <c r="G63" s="194"/>
      <c r="K63" s="195"/>
      <c r="O63" s="195"/>
    </row>
    <row r="64" spans="3:19" x14ac:dyDescent="0.2">
      <c r="C64" s="194"/>
      <c r="G64" s="194"/>
      <c r="K64" s="195"/>
      <c r="O64" s="195"/>
    </row>
    <row r="65" spans="3:15" x14ac:dyDescent="0.2">
      <c r="C65" s="194"/>
      <c r="G65" s="194"/>
      <c r="K65" s="195"/>
      <c r="O65" s="195"/>
    </row>
    <row r="66" spans="3:15" x14ac:dyDescent="0.2">
      <c r="C66" s="194"/>
      <c r="G66" s="194"/>
      <c r="K66" s="195"/>
      <c r="O66" s="195"/>
    </row>
    <row r="67" spans="3:15" x14ac:dyDescent="0.2">
      <c r="C67" s="194"/>
      <c r="G67" s="194"/>
      <c r="K67" s="195"/>
      <c r="O67" s="195"/>
    </row>
    <row r="68" spans="3:15" x14ac:dyDescent="0.2">
      <c r="C68" s="194"/>
      <c r="G68" s="194"/>
      <c r="K68" s="195"/>
      <c r="O68" s="195"/>
    </row>
    <row r="69" spans="3:15" x14ac:dyDescent="0.2">
      <c r="C69" s="194"/>
      <c r="G69" s="194"/>
      <c r="K69" s="195"/>
      <c r="O69" s="195"/>
    </row>
    <row r="70" spans="3:15" x14ac:dyDescent="0.2">
      <c r="C70" s="194"/>
      <c r="G70" s="194"/>
      <c r="K70" s="195"/>
      <c r="O70" s="195"/>
    </row>
    <row r="71" spans="3:15" x14ac:dyDescent="0.2">
      <c r="C71" s="194"/>
      <c r="G71" s="194"/>
      <c r="K71" s="195"/>
      <c r="O71" s="195"/>
    </row>
    <row r="72" spans="3:15" x14ac:dyDescent="0.2">
      <c r="C72" s="194"/>
      <c r="G72" s="194"/>
      <c r="K72" s="195"/>
      <c r="O72" s="195"/>
    </row>
    <row r="73" spans="3:15" x14ac:dyDescent="0.2">
      <c r="C73" s="194"/>
      <c r="G73" s="194"/>
      <c r="K73" s="195"/>
      <c r="O73" s="195"/>
    </row>
    <row r="74" spans="3:15" x14ac:dyDescent="0.2">
      <c r="C74" s="194"/>
      <c r="G74" s="194"/>
      <c r="K74" s="195"/>
      <c r="O74" s="195"/>
    </row>
    <row r="75" spans="3:15" x14ac:dyDescent="0.2">
      <c r="C75" s="194"/>
      <c r="G75" s="194"/>
      <c r="K75" s="195"/>
      <c r="O75" s="195"/>
    </row>
    <row r="76" spans="3:15" x14ac:dyDescent="0.2">
      <c r="C76" s="194"/>
      <c r="G76" s="194"/>
      <c r="K76" s="195"/>
      <c r="O76" s="195"/>
    </row>
    <row r="77" spans="3:15" x14ac:dyDescent="0.2">
      <c r="C77" s="194"/>
      <c r="G77" s="194"/>
      <c r="K77" s="195"/>
      <c r="O77" s="195"/>
    </row>
    <row r="78" spans="3:15" x14ac:dyDescent="0.2">
      <c r="C78" s="194"/>
      <c r="G78" s="194"/>
      <c r="K78" s="195"/>
      <c r="O78" s="195"/>
    </row>
    <row r="79" spans="3:15" x14ac:dyDescent="0.2">
      <c r="C79" s="194"/>
      <c r="G79" s="194"/>
      <c r="K79" s="195"/>
      <c r="O79" s="195"/>
    </row>
    <row r="80" spans="3:15" x14ac:dyDescent="0.2">
      <c r="C80" s="194"/>
      <c r="G80" s="194"/>
      <c r="K80" s="195"/>
      <c r="O80" s="195"/>
    </row>
    <row r="81" spans="3:15" x14ac:dyDescent="0.2">
      <c r="C81" s="194"/>
      <c r="G81" s="194"/>
      <c r="K81" s="195"/>
      <c r="O81" s="195"/>
    </row>
    <row r="82" spans="3:15" x14ac:dyDescent="0.2">
      <c r="C82" s="194"/>
      <c r="G82" s="194"/>
      <c r="K82" s="195"/>
      <c r="O82" s="195"/>
    </row>
    <row r="83" spans="3:15" x14ac:dyDescent="0.2">
      <c r="C83" s="194"/>
      <c r="G83" s="194"/>
      <c r="K83" s="195"/>
      <c r="O83" s="195"/>
    </row>
    <row r="84" spans="3:15" x14ac:dyDescent="0.2">
      <c r="C84" s="194"/>
      <c r="G84" s="194"/>
      <c r="K84" s="195"/>
      <c r="O84" s="195"/>
    </row>
    <row r="85" spans="3:15" x14ac:dyDescent="0.2">
      <c r="C85" s="194"/>
      <c r="G85" s="194"/>
      <c r="K85" s="195"/>
      <c r="O85" s="195"/>
    </row>
    <row r="86" spans="3:15" x14ac:dyDescent="0.2">
      <c r="C86" s="194"/>
      <c r="G86" s="194"/>
      <c r="K86" s="195"/>
      <c r="O86" s="195"/>
    </row>
    <row r="87" spans="3:15" x14ac:dyDescent="0.2">
      <c r="C87" s="194"/>
      <c r="G87" s="194"/>
      <c r="K87" s="195"/>
      <c r="O87" s="195"/>
    </row>
    <row r="88" spans="3:15" x14ac:dyDescent="0.2">
      <c r="C88" s="194"/>
      <c r="G88" s="194"/>
      <c r="K88" s="195"/>
      <c r="O88" s="195"/>
    </row>
    <row r="89" spans="3:15" x14ac:dyDescent="0.2">
      <c r="C89" s="194"/>
      <c r="G89" s="194"/>
      <c r="K89" s="195"/>
      <c r="O89" s="195"/>
    </row>
    <row r="90" spans="3:15" x14ac:dyDescent="0.2">
      <c r="C90" s="194"/>
      <c r="G90" s="194"/>
      <c r="K90" s="195"/>
      <c r="O90" s="195"/>
    </row>
    <row r="91" spans="3:15" x14ac:dyDescent="0.2">
      <c r="C91" s="194"/>
      <c r="G91" s="194"/>
      <c r="K91" s="195"/>
      <c r="O91" s="195"/>
    </row>
    <row r="92" spans="3:15" x14ac:dyDescent="0.2">
      <c r="C92" s="194"/>
      <c r="G92" s="194"/>
      <c r="K92" s="195"/>
      <c r="O92" s="195"/>
    </row>
    <row r="93" spans="3:15" x14ac:dyDescent="0.2">
      <c r="C93" s="194"/>
      <c r="G93" s="194"/>
      <c r="K93" s="195"/>
      <c r="O93" s="195"/>
    </row>
    <row r="94" spans="3:15" x14ac:dyDescent="0.2">
      <c r="C94" s="194"/>
      <c r="G94" s="194"/>
      <c r="K94" s="195"/>
      <c r="O94" s="195"/>
    </row>
    <row r="95" spans="3:15" x14ac:dyDescent="0.2">
      <c r="C95" s="194"/>
      <c r="G95" s="194"/>
      <c r="K95" s="195"/>
      <c r="O95" s="195"/>
    </row>
    <row r="96" spans="3:15" x14ac:dyDescent="0.2">
      <c r="C96" s="194"/>
      <c r="G96" s="194"/>
      <c r="K96" s="195"/>
      <c r="O96" s="195"/>
    </row>
    <row r="97" spans="3:15" x14ac:dyDescent="0.2">
      <c r="C97" s="194"/>
      <c r="G97" s="194"/>
      <c r="K97" s="195"/>
      <c r="O97" s="195"/>
    </row>
    <row r="98" spans="3:15" x14ac:dyDescent="0.2">
      <c r="C98" s="194"/>
      <c r="G98" s="194"/>
      <c r="K98" s="195"/>
      <c r="O98" s="195"/>
    </row>
    <row r="99" spans="3:15" x14ac:dyDescent="0.2">
      <c r="C99" s="194"/>
      <c r="G99" s="194"/>
      <c r="K99" s="195"/>
      <c r="O99" s="195"/>
    </row>
    <row r="100" spans="3:15" x14ac:dyDescent="0.2">
      <c r="C100" s="194"/>
      <c r="G100" s="194"/>
      <c r="K100" s="195"/>
      <c r="O100" s="195"/>
    </row>
    <row r="101" spans="3:15" x14ac:dyDescent="0.2">
      <c r="C101" s="194"/>
      <c r="G101" s="194"/>
      <c r="K101" s="195"/>
      <c r="O101" s="195"/>
    </row>
    <row r="102" spans="3:15" x14ac:dyDescent="0.2">
      <c r="C102" s="194"/>
      <c r="G102" s="194"/>
      <c r="K102" s="195"/>
      <c r="O102" s="195"/>
    </row>
    <row r="103" spans="3:15" x14ac:dyDescent="0.2">
      <c r="C103" s="194"/>
      <c r="G103" s="194"/>
      <c r="K103" s="195"/>
      <c r="O103" s="195"/>
    </row>
    <row r="104" spans="3:15" x14ac:dyDescent="0.2">
      <c r="C104" s="194"/>
      <c r="G104" s="194"/>
      <c r="K104" s="195"/>
      <c r="O104" s="195"/>
    </row>
    <row r="105" spans="3:15" x14ac:dyDescent="0.2">
      <c r="C105" s="194"/>
      <c r="G105" s="194"/>
      <c r="K105" s="195"/>
      <c r="O105" s="195"/>
    </row>
    <row r="106" spans="3:15" x14ac:dyDescent="0.2">
      <c r="C106" s="194"/>
      <c r="G106" s="194"/>
      <c r="K106" s="195"/>
      <c r="O106" s="195"/>
    </row>
    <row r="107" spans="3:15" x14ac:dyDescent="0.2">
      <c r="C107" s="194"/>
      <c r="G107" s="194"/>
      <c r="K107" s="195"/>
      <c r="O107" s="195"/>
    </row>
    <row r="108" spans="3:15" x14ac:dyDescent="0.2">
      <c r="C108" s="194"/>
      <c r="G108" s="194"/>
      <c r="K108" s="195"/>
      <c r="O108" s="195"/>
    </row>
    <row r="109" spans="3:15" x14ac:dyDescent="0.2">
      <c r="C109" s="194"/>
      <c r="G109" s="194"/>
      <c r="K109" s="195"/>
      <c r="O109" s="195"/>
    </row>
    <row r="110" spans="3:15" x14ac:dyDescent="0.2">
      <c r="C110" s="194"/>
      <c r="G110" s="194"/>
      <c r="K110" s="195"/>
      <c r="O110" s="195"/>
    </row>
    <row r="111" spans="3:15" x14ac:dyDescent="0.2">
      <c r="C111" s="194"/>
      <c r="G111" s="194"/>
      <c r="K111" s="195"/>
      <c r="O111" s="195"/>
    </row>
    <row r="112" spans="3:15" x14ac:dyDescent="0.2">
      <c r="C112" s="194"/>
      <c r="G112" s="194"/>
      <c r="K112" s="195"/>
      <c r="O112" s="195"/>
    </row>
    <row r="113" spans="3:15" x14ac:dyDescent="0.2">
      <c r="C113" s="194"/>
      <c r="G113" s="194"/>
      <c r="K113" s="195"/>
      <c r="O113" s="195"/>
    </row>
    <row r="114" spans="3:15" x14ac:dyDescent="0.2">
      <c r="C114" s="194"/>
      <c r="G114" s="194"/>
      <c r="K114" s="195"/>
      <c r="O114" s="195"/>
    </row>
    <row r="115" spans="3:15" x14ac:dyDescent="0.2">
      <c r="C115" s="194"/>
      <c r="G115" s="194"/>
      <c r="K115" s="195"/>
      <c r="O115" s="195"/>
    </row>
    <row r="116" spans="3:15" x14ac:dyDescent="0.2">
      <c r="C116" s="194"/>
      <c r="G116" s="194"/>
      <c r="K116" s="195"/>
      <c r="O116" s="195"/>
    </row>
    <row r="117" spans="3:15" x14ac:dyDescent="0.2">
      <c r="C117" s="194"/>
      <c r="G117" s="194"/>
      <c r="K117" s="195"/>
      <c r="O117" s="195"/>
    </row>
    <row r="118" spans="3:15" x14ac:dyDescent="0.2">
      <c r="C118" s="194"/>
      <c r="G118" s="194"/>
      <c r="K118" s="195"/>
      <c r="O118" s="195"/>
    </row>
    <row r="119" spans="3:15" x14ac:dyDescent="0.2">
      <c r="C119" s="194"/>
      <c r="G119" s="194"/>
      <c r="K119" s="195"/>
      <c r="O119" s="195"/>
    </row>
    <row r="120" spans="3:15" x14ac:dyDescent="0.2">
      <c r="C120" s="194"/>
      <c r="G120" s="194"/>
      <c r="K120" s="195"/>
      <c r="O120" s="195"/>
    </row>
    <row r="121" spans="3:15" x14ac:dyDescent="0.2">
      <c r="C121" s="194"/>
      <c r="G121" s="194"/>
      <c r="K121" s="195"/>
      <c r="O121" s="195"/>
    </row>
    <row r="122" spans="3:15" x14ac:dyDescent="0.2">
      <c r="C122" s="194"/>
      <c r="G122" s="194"/>
      <c r="K122" s="195"/>
      <c r="O122" s="195"/>
    </row>
    <row r="123" spans="3:15" x14ac:dyDescent="0.2">
      <c r="C123" s="194"/>
      <c r="G123" s="194"/>
      <c r="K123" s="195"/>
      <c r="O123" s="195"/>
    </row>
    <row r="124" spans="3:15" x14ac:dyDescent="0.2">
      <c r="C124" s="194"/>
      <c r="G124" s="194"/>
      <c r="K124" s="195"/>
      <c r="O124" s="195"/>
    </row>
    <row r="125" spans="3:15" x14ac:dyDescent="0.2">
      <c r="C125" s="194"/>
      <c r="G125" s="194"/>
      <c r="K125" s="195"/>
      <c r="O125" s="195"/>
    </row>
    <row r="126" spans="3:15" x14ac:dyDescent="0.2">
      <c r="C126" s="194"/>
      <c r="G126" s="194"/>
      <c r="K126" s="195"/>
      <c r="O126" s="195"/>
    </row>
    <row r="127" spans="3:15" x14ac:dyDescent="0.2">
      <c r="C127" s="194"/>
      <c r="G127" s="194"/>
      <c r="K127" s="195"/>
      <c r="O127" s="195"/>
    </row>
    <row r="128" spans="3:15" x14ac:dyDescent="0.2">
      <c r="C128" s="194"/>
      <c r="G128" s="194"/>
      <c r="K128" s="195"/>
      <c r="O128" s="195"/>
    </row>
    <row r="129" spans="3:19" x14ac:dyDescent="0.2">
      <c r="C129" s="194"/>
      <c r="G129" s="194"/>
      <c r="K129" s="195"/>
      <c r="O129" s="195"/>
    </row>
    <row r="130" spans="3:19" x14ac:dyDescent="0.2">
      <c r="C130" s="194"/>
      <c r="G130" s="194"/>
      <c r="K130" s="195"/>
      <c r="O130" s="195"/>
    </row>
    <row r="131" spans="3:19" x14ac:dyDescent="0.2">
      <c r="C131" s="194"/>
      <c r="G131" s="194"/>
      <c r="K131" s="195"/>
      <c r="O131" s="195"/>
    </row>
    <row r="132" spans="3:19" x14ac:dyDescent="0.2">
      <c r="C132" s="194"/>
      <c r="G132" s="194"/>
      <c r="K132" s="195"/>
      <c r="O132" s="195"/>
    </row>
    <row r="133" spans="3:19" x14ac:dyDescent="0.2">
      <c r="C133" s="194"/>
      <c r="G133" s="194"/>
      <c r="K133" s="195"/>
      <c r="O133" s="195"/>
    </row>
    <row r="134" spans="3:19" x14ac:dyDescent="0.2">
      <c r="C134" s="194"/>
      <c r="G134" s="194"/>
      <c r="K134" s="195"/>
      <c r="O134" s="195"/>
    </row>
    <row r="135" spans="3:19" x14ac:dyDescent="0.2">
      <c r="C135" s="194"/>
      <c r="G135" s="194"/>
      <c r="K135" s="195"/>
      <c r="O135" s="195"/>
    </row>
    <row r="136" spans="3:19" x14ac:dyDescent="0.2">
      <c r="C136" s="194"/>
      <c r="G136" s="194"/>
      <c r="K136" s="195"/>
      <c r="O136" s="195"/>
    </row>
    <row r="137" spans="3:19" x14ac:dyDescent="0.2">
      <c r="C137" s="194"/>
      <c r="G137" s="194"/>
      <c r="K137" s="195"/>
      <c r="O137" s="195"/>
    </row>
    <row r="138" spans="3:19" x14ac:dyDescent="0.2">
      <c r="C138" s="194"/>
      <c r="G138" s="194"/>
      <c r="K138" s="195"/>
      <c r="O138" s="195"/>
    </row>
    <row r="139" spans="3:19" x14ac:dyDescent="0.2">
      <c r="C139" s="194"/>
      <c r="G139" s="194"/>
      <c r="K139" s="195"/>
      <c r="O139" s="195"/>
    </row>
    <row r="140" spans="3:19" x14ac:dyDescent="0.2">
      <c r="C140" s="194"/>
      <c r="G140" s="194"/>
      <c r="K140" s="195"/>
      <c r="O140" s="195"/>
    </row>
    <row r="141" spans="3:19" x14ac:dyDescent="0.2">
      <c r="C141" s="194"/>
      <c r="G141" s="194"/>
      <c r="K141" s="195"/>
      <c r="O141" s="195"/>
    </row>
    <row r="142" spans="3:19" x14ac:dyDescent="0.2">
      <c r="C142" s="194"/>
      <c r="G142" s="194"/>
      <c r="K142" s="195"/>
      <c r="O142" s="195"/>
    </row>
    <row r="143" spans="3:19" x14ac:dyDescent="0.2">
      <c r="C143" s="194"/>
      <c r="G143" s="194"/>
      <c r="K143" s="195"/>
      <c r="O143" s="195"/>
    </row>
    <row r="144" spans="3:19" x14ac:dyDescent="0.2">
      <c r="C144" s="194"/>
      <c r="G144" s="194"/>
      <c r="K144" s="195"/>
      <c r="O144" s="195"/>
      <c r="S144" s="195"/>
    </row>
    <row r="145" spans="3:15" x14ac:dyDescent="0.2">
      <c r="C145" s="194"/>
      <c r="G145" s="194"/>
      <c r="K145" s="195"/>
      <c r="O145" s="195"/>
    </row>
    <row r="146" spans="3:15" x14ac:dyDescent="0.2">
      <c r="C146" s="194"/>
      <c r="G146" s="194"/>
      <c r="K146" s="195"/>
      <c r="O146" s="195"/>
    </row>
    <row r="147" spans="3:15" x14ac:dyDescent="0.2">
      <c r="C147" s="194"/>
      <c r="G147" s="194"/>
      <c r="K147" s="195"/>
      <c r="O147" s="195"/>
    </row>
    <row r="148" spans="3:15" x14ac:dyDescent="0.2">
      <c r="C148" s="194"/>
      <c r="G148" s="194"/>
      <c r="K148" s="195"/>
      <c r="O148" s="195"/>
    </row>
    <row r="149" spans="3:15" x14ac:dyDescent="0.2">
      <c r="C149" s="194"/>
      <c r="G149" s="194"/>
      <c r="K149" s="195"/>
      <c r="O149" s="195"/>
    </row>
    <row r="150" spans="3:15" x14ac:dyDescent="0.2">
      <c r="C150" s="194"/>
      <c r="G150" s="194"/>
      <c r="K150" s="195"/>
      <c r="O150" s="195"/>
    </row>
    <row r="151" spans="3:15" x14ac:dyDescent="0.2">
      <c r="C151" s="194"/>
      <c r="G151" s="194"/>
      <c r="K151" s="195"/>
      <c r="O151" s="195"/>
    </row>
  </sheetData>
  <mergeCells count="6">
    <mergeCell ref="A3:A5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  <ignoredErrors>
    <ignoredError sqref="E26:Q2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OutlineSymbols="0" showWhiteSpace="0" zoomScale="70" zoomScaleNormal="70" workbookViewId="0">
      <selection activeCell="G68" sqref="G68:G74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371" t="s">
        <v>251</v>
      </c>
      <c r="D1" s="5"/>
      <c r="E1" s="47" t="s">
        <v>256</v>
      </c>
      <c r="F1" s="5"/>
      <c r="G1"/>
    </row>
    <row r="2" spans="1:7" ht="9" customHeight="1" thickBot="1" x14ac:dyDescent="0.25"/>
    <row r="3" spans="1:7" ht="26.25" customHeight="1" thickBot="1" x14ac:dyDescent="0.25">
      <c r="A3" s="609" t="s">
        <v>196</v>
      </c>
      <c r="B3" s="600" t="s">
        <v>244</v>
      </c>
      <c r="C3" s="601"/>
      <c r="D3" s="601"/>
      <c r="E3" s="602"/>
      <c r="F3" s="600" t="s">
        <v>198</v>
      </c>
      <c r="G3" s="601"/>
    </row>
    <row r="4" spans="1:7" s="4" customFormat="1" ht="20.25" customHeight="1" x14ac:dyDescent="0.2">
      <c r="A4" s="610"/>
      <c r="B4" s="368" t="e">
        <f>#REF!</f>
        <v>#REF!</v>
      </c>
      <c r="C4" s="369" t="str">
        <f>$E$1</f>
        <v>Октябрь 2019г.</v>
      </c>
      <c r="D4" s="369" t="str">
        <f>$E$1</f>
        <v>Октябрь 2019г.</v>
      </c>
      <c r="E4" s="370" t="str">
        <f>$E$1</f>
        <v>Октябрь 2019г.</v>
      </c>
      <c r="F4" s="619" t="s">
        <v>217</v>
      </c>
      <c r="G4" s="617" t="s">
        <v>199</v>
      </c>
    </row>
    <row r="5" spans="1:7" s="4" customFormat="1" ht="20.25" customHeight="1" thickBot="1" x14ac:dyDescent="0.25">
      <c r="A5" s="611"/>
      <c r="B5" s="57" t="s">
        <v>248</v>
      </c>
      <c r="C5" s="58" t="s">
        <v>249</v>
      </c>
      <c r="D5" s="58" t="s">
        <v>247</v>
      </c>
      <c r="E5" s="59" t="s">
        <v>250</v>
      </c>
      <c r="F5" s="620"/>
      <c r="G5" s="618"/>
    </row>
    <row r="6" spans="1:7" ht="24.95" customHeight="1" thickBot="1" x14ac:dyDescent="0.25">
      <c r="A6" s="48" t="s">
        <v>200</v>
      </c>
      <c r="B6" s="360">
        <f>'Образ-11'!B163</f>
        <v>3221.6499999999978</v>
      </c>
      <c r="C6" s="361">
        <f>'Образ-11'!C163</f>
        <v>3432.8849999999984</v>
      </c>
      <c r="D6" s="361">
        <f>'Образ-11'!D163</f>
        <v>4096.1909999999998</v>
      </c>
      <c r="E6" s="362">
        <f>'Образ-11'!E163</f>
        <v>0.19322115363608217</v>
      </c>
      <c r="F6" s="358">
        <f>C6-D6</f>
        <v>-663.3060000000014</v>
      </c>
      <c r="G6" s="50">
        <f>D6*100/C6-100</f>
        <v>19.322115363608205</v>
      </c>
    </row>
    <row r="7" spans="1:7" ht="24.95" customHeight="1" thickBot="1" x14ac:dyDescent="0.25">
      <c r="A7" s="51" t="s">
        <v>176</v>
      </c>
      <c r="B7" s="52">
        <f>'Здрав-11'!B22</f>
        <v>790.12300000000005</v>
      </c>
      <c r="C7" s="45">
        <f>'Здрав-11'!C22</f>
        <v>1070.3319999999999</v>
      </c>
      <c r="D7" s="45">
        <f>'Здрав-11'!D22</f>
        <v>901.42900000000009</v>
      </c>
      <c r="E7" s="363">
        <f>'Здрав-11'!E22</f>
        <v>-0.1578043074485298</v>
      </c>
      <c r="F7" s="359">
        <f>C7-D7</f>
        <v>168.90299999999979</v>
      </c>
      <c r="G7" s="53">
        <f>D7*100/C7-100</f>
        <v>-15.780430744852978</v>
      </c>
    </row>
    <row r="8" spans="1:7" ht="24.95" customHeight="1" thickBot="1" x14ac:dyDescent="0.25">
      <c r="A8" s="48" t="s">
        <v>177</v>
      </c>
      <c r="B8" s="39">
        <f>'Спорт-11'!B26</f>
        <v>192.11599999999999</v>
      </c>
      <c r="C8" s="49">
        <f>'Спорт-11'!C26</f>
        <v>452.45900000000006</v>
      </c>
      <c r="D8" s="49">
        <f>'Спорт-11'!D26</f>
        <v>184.28099999999998</v>
      </c>
      <c r="E8" s="364">
        <f>'Спорт-11'!E26</f>
        <v>-0.5927122678518939</v>
      </c>
      <c r="F8" s="358">
        <f>C8-D8</f>
        <v>268.17800000000011</v>
      </c>
      <c r="G8" s="50">
        <f>D8*100/C8-100</f>
        <v>-59.271226785189384</v>
      </c>
    </row>
    <row r="9" spans="1:7" ht="24.95" customHeight="1" thickBot="1" x14ac:dyDescent="0.25">
      <c r="A9" s="51" t="s">
        <v>201</v>
      </c>
      <c r="B9" s="52">
        <f>'Культ-11'!B28</f>
        <v>241.53800000000001</v>
      </c>
      <c r="C9" s="45">
        <f>'Культ-11'!C28</f>
        <v>198.797</v>
      </c>
      <c r="D9" s="45">
        <f>'Культ-11'!D28</f>
        <v>173.58</v>
      </c>
      <c r="E9" s="363">
        <f>'Культ-11'!E28</f>
        <v>-0.12684799066384289</v>
      </c>
      <c r="F9" s="359">
        <f>C9-D9</f>
        <v>25.216999999999985</v>
      </c>
      <c r="G9" s="53">
        <f>D9*100/C9-100</f>
        <v>-12.684799066384301</v>
      </c>
    </row>
    <row r="10" spans="1:7" ht="24.95" customHeight="1" thickBot="1" x14ac:dyDescent="0.25">
      <c r="A10" s="54" t="s">
        <v>202</v>
      </c>
      <c r="B10" s="14">
        <f>SUM(B6:B9)</f>
        <v>4445.4269999999979</v>
      </c>
      <c r="C10" s="15">
        <f>SUM(C6:C9)</f>
        <v>5154.4729999999981</v>
      </c>
      <c r="D10" s="15">
        <f>SUM(D6:D9)</f>
        <v>5355.4809999999998</v>
      </c>
      <c r="E10" s="13">
        <f>SUM(E6:E9)</f>
        <v>-0.68414341232818443</v>
      </c>
      <c r="F10" s="15">
        <f>C10-D10</f>
        <v>-201.00800000000163</v>
      </c>
      <c r="G10" s="13">
        <f>D10*100/C10-100</f>
        <v>3.8996809179134715</v>
      </c>
    </row>
    <row r="11" spans="1:7" ht="4.5" customHeight="1" thickBot="1" x14ac:dyDescent="0.25"/>
    <row r="12" spans="1:7" ht="26.25" customHeight="1" thickBot="1" x14ac:dyDescent="0.25">
      <c r="A12" s="609" t="s">
        <v>179</v>
      </c>
      <c r="B12" s="600" t="s">
        <v>197</v>
      </c>
      <c r="C12" s="601"/>
      <c r="D12" s="601"/>
      <c r="E12" s="602"/>
      <c r="F12" s="600" t="s">
        <v>198</v>
      </c>
      <c r="G12" s="601"/>
    </row>
    <row r="13" spans="1:7" s="4" customFormat="1" ht="20.25" customHeight="1" x14ac:dyDescent="0.2">
      <c r="A13" s="610"/>
      <c r="B13" s="368" t="e">
        <f>#REF!</f>
        <v>#REF!</v>
      </c>
      <c r="C13" s="369" t="str">
        <f>$E$1</f>
        <v>Октябрь 2019г.</v>
      </c>
      <c r="D13" s="369" t="str">
        <f>$E$1</f>
        <v>Октябрь 2019г.</v>
      </c>
      <c r="E13" s="370" t="str">
        <f>$E$1</f>
        <v>Октябрь 2019г.</v>
      </c>
      <c r="F13" s="619" t="s">
        <v>217</v>
      </c>
      <c r="G13" s="617" t="s">
        <v>199</v>
      </c>
    </row>
    <row r="14" spans="1:7" s="4" customFormat="1" ht="20.25" customHeight="1" thickBot="1" x14ac:dyDescent="0.25">
      <c r="A14" s="611"/>
      <c r="B14" s="57" t="s">
        <v>248</v>
      </c>
      <c r="C14" s="58" t="s">
        <v>249</v>
      </c>
      <c r="D14" s="58" t="s">
        <v>247</v>
      </c>
      <c r="E14" s="59" t="s">
        <v>250</v>
      </c>
      <c r="F14" s="620"/>
      <c r="G14" s="618"/>
    </row>
    <row r="15" spans="1:7" ht="24.95" customHeight="1" thickBot="1" x14ac:dyDescent="0.25">
      <c r="A15" s="48" t="s">
        <v>200</v>
      </c>
      <c r="B15" s="39">
        <f>'Образ-11'!F163</f>
        <v>478086.58</v>
      </c>
      <c r="C15" s="49">
        <f>'Образ-11'!G163</f>
        <v>368400.46299999999</v>
      </c>
      <c r="D15" s="49">
        <f>'Образ-11'!H163</f>
        <v>327256.77999999997</v>
      </c>
      <c r="E15" s="50">
        <f>'Образ-11'!I163</f>
        <v>-0.11168195247355051</v>
      </c>
      <c r="F15" s="49">
        <f>C15-D15</f>
        <v>41143.683000000019</v>
      </c>
      <c r="G15" s="50">
        <f>D15*100/C15-100</f>
        <v>-11.168195247355058</v>
      </c>
    </row>
    <row r="16" spans="1:7" ht="24.95" customHeight="1" thickBot="1" x14ac:dyDescent="0.25">
      <c r="A16" s="51" t="s">
        <v>176</v>
      </c>
      <c r="B16" s="52">
        <f>'Здрав-11'!F22</f>
        <v>305074</v>
      </c>
      <c r="C16" s="45">
        <f>'Здрав-11'!G22</f>
        <v>284642.27</v>
      </c>
      <c r="D16" s="45">
        <f>'Здрав-11'!H22</f>
        <v>262525.09699999995</v>
      </c>
      <c r="E16" s="53">
        <f>'Здрав-11'!I22</f>
        <v>-7.770164635069865E-2</v>
      </c>
      <c r="F16" s="45">
        <f>C16-D16</f>
        <v>22117.173000000068</v>
      </c>
      <c r="G16" s="53">
        <f>D16*100/C16-100</f>
        <v>-7.770164635069861</v>
      </c>
    </row>
    <row r="17" spans="1:7" ht="24.95" customHeight="1" thickBot="1" x14ac:dyDescent="0.25">
      <c r="A17" s="48" t="s">
        <v>177</v>
      </c>
      <c r="B17" s="39">
        <f>'Спорт-11'!F26</f>
        <v>45160.80000000001</v>
      </c>
      <c r="C17" s="49">
        <f>'Спорт-11'!G26</f>
        <v>73650.252000000008</v>
      </c>
      <c r="D17" s="49">
        <f>'Спорт-11'!H26</f>
        <v>44454.520000000004</v>
      </c>
      <c r="E17" s="50">
        <f>'Спорт-11'!I26</f>
        <v>-0.3964104834291674</v>
      </c>
      <c r="F17" s="49">
        <f>C17-D17</f>
        <v>29195.732000000004</v>
      </c>
      <c r="G17" s="50">
        <f>D17*100/C17-100</f>
        <v>-39.64104834291674</v>
      </c>
    </row>
    <row r="18" spans="1:7" ht="24.95" customHeight="1" thickBot="1" x14ac:dyDescent="0.25">
      <c r="A18" s="51" t="s">
        <v>201</v>
      </c>
      <c r="B18" s="52">
        <f>'Культ-11'!F28</f>
        <v>25274.519999999997</v>
      </c>
      <c r="C18" s="45">
        <f>'Культ-11'!G28</f>
        <v>58517.718000000001</v>
      </c>
      <c r="D18" s="45">
        <f>'Культ-11'!H28</f>
        <v>26789.621999999999</v>
      </c>
      <c r="E18" s="53">
        <f>'Культ-11'!I28</f>
        <v>-0.54219639938795972</v>
      </c>
      <c r="F18" s="45">
        <f>C18-D18</f>
        <v>31728.096000000001</v>
      </c>
      <c r="G18" s="53">
        <f>D18*100/C18-100</f>
        <v>-54.219639938795979</v>
      </c>
    </row>
    <row r="19" spans="1:7" ht="24.95" customHeight="1" thickBot="1" x14ac:dyDescent="0.25">
      <c r="A19" s="54" t="s">
        <v>202</v>
      </c>
      <c r="B19" s="14">
        <f>SUM(B15:B18)</f>
        <v>853595.90000000014</v>
      </c>
      <c r="C19" s="15">
        <f>SUM(C15:C18)</f>
        <v>785210.70299999998</v>
      </c>
      <c r="D19" s="15">
        <f>SUM(D15:D18)</f>
        <v>661026.01899999985</v>
      </c>
      <c r="E19" s="13">
        <f>SUM(E15:E18)</f>
        <v>-1.1279904816413762</v>
      </c>
      <c r="F19" s="15">
        <f>C19-D19</f>
        <v>124184.68400000012</v>
      </c>
      <c r="G19" s="13">
        <f>D19*100/C19-100</f>
        <v>-15.815459917387315</v>
      </c>
    </row>
    <row r="20" spans="1:7" ht="4.5" customHeight="1" thickBot="1" x14ac:dyDescent="0.25"/>
    <row r="21" spans="1:7" ht="32.25" customHeight="1" thickBot="1" x14ac:dyDescent="0.25">
      <c r="A21" s="609" t="s">
        <v>142</v>
      </c>
      <c r="B21" s="600" t="s">
        <v>252</v>
      </c>
      <c r="C21" s="601"/>
      <c r="D21" s="601"/>
      <c r="E21" s="602"/>
      <c r="F21" s="600" t="s">
        <v>198</v>
      </c>
      <c r="G21" s="601"/>
    </row>
    <row r="22" spans="1:7" s="4" customFormat="1" ht="21.75" customHeight="1" x14ac:dyDescent="0.2">
      <c r="A22" s="610"/>
      <c r="B22" s="368" t="e">
        <f>#REF!</f>
        <v>#REF!</v>
      </c>
      <c r="C22" s="369" t="str">
        <f>$E$1</f>
        <v>Октябрь 2019г.</v>
      </c>
      <c r="D22" s="369" t="str">
        <f>$E$1</f>
        <v>Октябрь 2019г.</v>
      </c>
      <c r="E22" s="370" t="str">
        <f>$E$1</f>
        <v>Октябрь 2019г.</v>
      </c>
      <c r="F22" s="619" t="s">
        <v>217</v>
      </c>
      <c r="G22" s="617" t="s">
        <v>199</v>
      </c>
    </row>
    <row r="23" spans="1:7" s="4" customFormat="1" ht="21.75" customHeight="1" thickBot="1" x14ac:dyDescent="0.25">
      <c r="A23" s="611"/>
      <c r="B23" s="57" t="s">
        <v>248</v>
      </c>
      <c r="C23" s="58" t="s">
        <v>249</v>
      </c>
      <c r="D23" s="58" t="s">
        <v>247</v>
      </c>
      <c r="E23" s="59" t="s">
        <v>250</v>
      </c>
      <c r="F23" s="620"/>
      <c r="G23" s="618"/>
    </row>
    <row r="24" spans="1:7" ht="24.95" customHeight="1" thickBot="1" x14ac:dyDescent="0.25">
      <c r="A24" s="48" t="s">
        <v>200</v>
      </c>
      <c r="B24" s="39">
        <f>'Образ-11'!J163</f>
        <v>13760.45026</v>
      </c>
      <c r="C24" s="49">
        <f>'Образ-11'!K163</f>
        <v>13146.716</v>
      </c>
      <c r="D24" s="49">
        <f>'Образ-11'!L163</f>
        <v>12102.241999999998</v>
      </c>
      <c r="E24" s="50">
        <f>'Образ-11'!M163</f>
        <v>-7.9447521342972838E-2</v>
      </c>
      <c r="F24" s="49">
        <f>C24-D24</f>
        <v>1044.474000000002</v>
      </c>
      <c r="G24" s="50">
        <f>D24*100/C24-100</f>
        <v>-7.9447521342972891</v>
      </c>
    </row>
    <row r="25" spans="1:7" ht="24.95" customHeight="1" thickBot="1" x14ac:dyDescent="0.25">
      <c r="A25" s="51" t="s">
        <v>176</v>
      </c>
      <c r="B25" s="52">
        <f>'Здрав-11'!J22</f>
        <v>9150</v>
      </c>
      <c r="C25" s="45">
        <f>'Здрав-11'!K22</f>
        <v>9231.1719999999987</v>
      </c>
      <c r="D25" s="45">
        <f>'Здрав-11'!L22</f>
        <v>9386.9410000000007</v>
      </c>
      <c r="E25" s="53">
        <f>'Здрав-11'!M22</f>
        <v>1.6874238720717472E-2</v>
      </c>
      <c r="F25" s="45">
        <f>C25-D25</f>
        <v>-155.76900000000205</v>
      </c>
      <c r="G25" s="53">
        <f>D25*100/C25-100</f>
        <v>1.6874238720717472</v>
      </c>
    </row>
    <row r="26" spans="1:7" ht="24.95" customHeight="1" thickBot="1" x14ac:dyDescent="0.25">
      <c r="A26" s="48" t="s">
        <v>177</v>
      </c>
      <c r="B26" s="39">
        <f>'Спорт-11'!J26</f>
        <v>915.49</v>
      </c>
      <c r="C26" s="49">
        <f>'Спорт-11'!K26</f>
        <v>1712.97</v>
      </c>
      <c r="D26" s="49">
        <f>'Спорт-11'!L26</f>
        <v>2162.1000000000004</v>
      </c>
      <c r="E26" s="50">
        <f>'Спорт-11'!M26</f>
        <v>0.26219373369060772</v>
      </c>
      <c r="F26" s="49">
        <f>C26-D26</f>
        <v>-449.13000000000034</v>
      </c>
      <c r="G26" s="50">
        <f>D26*100/C26-100</f>
        <v>26.219373369060776</v>
      </c>
    </row>
    <row r="27" spans="1:7" ht="24.95" customHeight="1" thickBot="1" x14ac:dyDescent="0.25">
      <c r="A27" s="51" t="s">
        <v>201</v>
      </c>
      <c r="B27" s="52">
        <f>'Культ-11'!J28</f>
        <v>799.952</v>
      </c>
      <c r="C27" s="45">
        <f>'Культ-11'!K28</f>
        <v>354.44399999999996</v>
      </c>
      <c r="D27" s="45">
        <f>'Культ-11'!L28</f>
        <v>230</v>
      </c>
      <c r="E27" s="53">
        <f>'Культ-11'!M28</f>
        <v>-0.35109636501111596</v>
      </c>
      <c r="F27" s="45">
        <f t="shared" ref="F27" si="0">C27-D27</f>
        <v>124.44399999999996</v>
      </c>
      <c r="G27" s="53">
        <f>D27*100/C27-100</f>
        <v>-35.109636501111595</v>
      </c>
    </row>
    <row r="28" spans="1:7" ht="24.95" customHeight="1" thickBot="1" x14ac:dyDescent="0.25">
      <c r="A28" s="54" t="s">
        <v>202</v>
      </c>
      <c r="B28" s="14">
        <f>SUM(B24:B27)</f>
        <v>24625.892260000001</v>
      </c>
      <c r="C28" s="15">
        <f>SUM(C24:C27)</f>
        <v>24445.302</v>
      </c>
      <c r="D28" s="15">
        <f>SUM(D24:D27)</f>
        <v>23881.282999999996</v>
      </c>
      <c r="E28" s="13">
        <f>SUM(E24:E27)</f>
        <v>-0.15147591394276361</v>
      </c>
      <c r="F28" s="15">
        <f>C28-D28</f>
        <v>564.01900000000387</v>
      </c>
      <c r="G28" s="13">
        <f>D28*100/C28-100</f>
        <v>-2.3072695113359742</v>
      </c>
    </row>
    <row r="29" spans="1:7" ht="3.75" customHeight="1" thickBot="1" x14ac:dyDescent="0.25"/>
    <row r="30" spans="1:7" ht="32.25" customHeight="1" thickBot="1" x14ac:dyDescent="0.25">
      <c r="A30" s="609" t="s">
        <v>203</v>
      </c>
      <c r="B30" s="600" t="s">
        <v>252</v>
      </c>
      <c r="C30" s="601"/>
      <c r="D30" s="601"/>
      <c r="E30" s="602"/>
      <c r="F30" s="600" t="s">
        <v>198</v>
      </c>
      <c r="G30" s="601"/>
    </row>
    <row r="31" spans="1:7" s="4" customFormat="1" ht="19.5" customHeight="1" x14ac:dyDescent="0.2">
      <c r="A31" s="610"/>
      <c r="B31" s="368" t="e">
        <f>#REF!</f>
        <v>#REF!</v>
      </c>
      <c r="C31" s="369" t="str">
        <f>$E$1</f>
        <v>Октябрь 2019г.</v>
      </c>
      <c r="D31" s="369" t="str">
        <f>$E$1</f>
        <v>Октябрь 2019г.</v>
      </c>
      <c r="E31" s="370" t="str">
        <f>$E$1</f>
        <v>Октябрь 2019г.</v>
      </c>
      <c r="F31" s="619" t="s">
        <v>217</v>
      </c>
      <c r="G31" s="617" t="s">
        <v>199</v>
      </c>
    </row>
    <row r="32" spans="1:7" s="4" customFormat="1" ht="19.5" customHeight="1" thickBot="1" x14ac:dyDescent="0.25">
      <c r="A32" s="611"/>
      <c r="B32" s="57" t="s">
        <v>248</v>
      </c>
      <c r="C32" s="58" t="s">
        <v>249</v>
      </c>
      <c r="D32" s="58" t="s">
        <v>247</v>
      </c>
      <c r="E32" s="59" t="s">
        <v>250</v>
      </c>
      <c r="F32" s="620"/>
      <c r="G32" s="618"/>
    </row>
    <row r="33" spans="1:7" ht="24.95" customHeight="1" thickBot="1" x14ac:dyDescent="0.25">
      <c r="A33" s="48" t="s">
        <v>200</v>
      </c>
      <c r="B33" s="39">
        <f>'Образ-11'!N163</f>
        <v>327.36500000000007</v>
      </c>
      <c r="C33" s="49">
        <f>'Образ-11'!O163</f>
        <v>832.76800000000003</v>
      </c>
      <c r="D33" s="49">
        <f>'Образ-11'!P163</f>
        <v>171.87300000000002</v>
      </c>
      <c r="E33" s="50">
        <f>'Образ-11'!Q163</f>
        <v>-0.79361238664309863</v>
      </c>
      <c r="F33" s="49">
        <f>C33-D33</f>
        <v>660.89499999999998</v>
      </c>
      <c r="G33" s="50">
        <f>D33*100/C33-100</f>
        <v>-79.361238664309866</v>
      </c>
    </row>
    <row r="34" spans="1:7" ht="24.95" customHeight="1" thickBot="1" x14ac:dyDescent="0.25">
      <c r="A34" s="51" t="s">
        <v>176</v>
      </c>
      <c r="B34" s="52">
        <f>'Здрав-11'!N22</f>
        <v>0</v>
      </c>
      <c r="C34" s="45">
        <f>'Здрав-11'!O22</f>
        <v>8</v>
      </c>
      <c r="D34" s="45">
        <f>'Здрав-11'!P22</f>
        <v>0</v>
      </c>
      <c r="E34" s="53">
        <f>'Здрав-11'!Q22</f>
        <v>-1</v>
      </c>
      <c r="F34" s="45">
        <f>C34-D34</f>
        <v>8</v>
      </c>
      <c r="G34" s="53">
        <f>D34*100/C34-100</f>
        <v>-100</v>
      </c>
    </row>
    <row r="35" spans="1:7" ht="24.95" customHeight="1" thickBot="1" x14ac:dyDescent="0.25">
      <c r="A35" s="48" t="s">
        <v>177</v>
      </c>
      <c r="B35" s="39">
        <f>'Спорт-11'!N26</f>
        <v>821.5</v>
      </c>
      <c r="C35" s="49">
        <f>'Спорт-11'!O26</f>
        <v>603</v>
      </c>
      <c r="D35" s="49">
        <f>'Спорт-11'!P26</f>
        <v>0</v>
      </c>
      <c r="E35" s="50">
        <f>'Спорт-11'!Q26</f>
        <v>-1</v>
      </c>
      <c r="F35" s="49">
        <f>C35-D35</f>
        <v>603</v>
      </c>
      <c r="G35" s="50">
        <f>D35*100/C35-100</f>
        <v>-100</v>
      </c>
    </row>
    <row r="36" spans="1:7" ht="24.95" customHeight="1" thickBot="1" x14ac:dyDescent="0.25">
      <c r="A36" s="54" t="s">
        <v>202</v>
      </c>
      <c r="B36" s="14">
        <f>SUM(B33:B35)</f>
        <v>1148.865</v>
      </c>
      <c r="C36" s="15">
        <f>SUM(C33:C35)</f>
        <v>1443.768</v>
      </c>
      <c r="D36" s="15">
        <f>SUM(D33:D35)</f>
        <v>171.87300000000002</v>
      </c>
      <c r="E36" s="13">
        <f>SUM(E33:E35)</f>
        <v>-2.7936123866430984</v>
      </c>
      <c r="F36" s="15">
        <f>C36-D36</f>
        <v>1271.895</v>
      </c>
      <c r="G36" s="13">
        <f t="shared" ref="G36" si="1">D36*100/C36-100</f>
        <v>-88.095525042804667</v>
      </c>
    </row>
    <row r="37" spans="1:7" ht="5.25" customHeight="1" thickBot="1" x14ac:dyDescent="0.25"/>
    <row r="38" spans="1:7" ht="32.25" customHeight="1" thickBot="1" x14ac:dyDescent="0.25">
      <c r="A38" s="609" t="s">
        <v>204</v>
      </c>
      <c r="B38" s="600" t="s">
        <v>252</v>
      </c>
      <c r="C38" s="601"/>
      <c r="D38" s="601"/>
      <c r="E38" s="602"/>
      <c r="F38" s="600" t="s">
        <v>198</v>
      </c>
      <c r="G38" s="601"/>
    </row>
    <row r="39" spans="1:7" s="4" customFormat="1" ht="19.5" customHeight="1" x14ac:dyDescent="0.2">
      <c r="A39" s="610"/>
      <c r="B39" s="368" t="e">
        <f>#REF!</f>
        <v>#REF!</v>
      </c>
      <c r="C39" s="369" t="str">
        <f>$E$1</f>
        <v>Октябрь 2019г.</v>
      </c>
      <c r="D39" s="369" t="str">
        <f>$E$1</f>
        <v>Октябрь 2019г.</v>
      </c>
      <c r="E39" s="370" t="str">
        <f>$E$1</f>
        <v>Октябрь 2019г.</v>
      </c>
      <c r="F39" s="619" t="s">
        <v>217</v>
      </c>
      <c r="G39" s="617" t="s">
        <v>199</v>
      </c>
    </row>
    <row r="40" spans="1:7" s="4" customFormat="1" ht="19.5" customHeight="1" thickBot="1" x14ac:dyDescent="0.25">
      <c r="A40" s="611"/>
      <c r="B40" s="57" t="s">
        <v>248</v>
      </c>
      <c r="C40" s="58" t="s">
        <v>249</v>
      </c>
      <c r="D40" s="58" t="s">
        <v>247</v>
      </c>
      <c r="E40" s="59" t="s">
        <v>250</v>
      </c>
      <c r="F40" s="620"/>
      <c r="G40" s="618"/>
    </row>
    <row r="41" spans="1:7" ht="24.95" customHeight="1" thickBot="1" x14ac:dyDescent="0.25">
      <c r="A41" s="48" t="s">
        <v>200</v>
      </c>
      <c r="B41" s="39">
        <f>'Образ-11'!R163</f>
        <v>1567</v>
      </c>
      <c r="C41" s="49">
        <f>'Образ-11'!S163</f>
        <v>1152.72</v>
      </c>
      <c r="D41" s="49">
        <f>'Образ-11'!T163</f>
        <v>14</v>
      </c>
      <c r="E41" s="50">
        <f>'Образ-11'!U163</f>
        <v>-0.9878548129641197</v>
      </c>
      <c r="F41" s="49">
        <f>C41-D41</f>
        <v>1138.72</v>
      </c>
      <c r="G41" s="50">
        <f>D41*100/C41-100</f>
        <v>-98.785481296411959</v>
      </c>
    </row>
    <row r="42" spans="1:7" ht="24.95" customHeight="1" thickBot="1" x14ac:dyDescent="0.25">
      <c r="A42" s="51" t="s">
        <v>176</v>
      </c>
      <c r="B42" s="52">
        <f>'Здрав-11'!R22</f>
        <v>3380</v>
      </c>
      <c r="C42" s="45">
        <f>'Здрав-11'!S22</f>
        <v>2469</v>
      </c>
      <c r="D42" s="45">
        <f>'Здрав-11'!T22</f>
        <v>2792</v>
      </c>
      <c r="E42" s="53">
        <f>'Здрав-11'!U22</f>
        <v>0.13082219522073713</v>
      </c>
      <c r="F42" s="45">
        <f>C42-D42</f>
        <v>-323</v>
      </c>
      <c r="G42" s="53">
        <f>D42*100/C42-100</f>
        <v>13.082219522073714</v>
      </c>
    </row>
    <row r="43" spans="1:7" ht="24.95" customHeight="1" thickBot="1" x14ac:dyDescent="0.25">
      <c r="A43" s="48" t="s">
        <v>201</v>
      </c>
      <c r="B43" s="39">
        <f>'Культ-11'!N28</f>
        <v>4881</v>
      </c>
      <c r="C43" s="49">
        <f>'Культ-11'!O28</f>
        <v>3432.9999999999995</v>
      </c>
      <c r="D43" s="49">
        <f>'Культ-11'!P28</f>
        <v>3834</v>
      </c>
      <c r="E43" s="50">
        <f>'Культ-11'!Q28</f>
        <v>0.11680745703466378</v>
      </c>
      <c r="F43" s="49">
        <f>C43-D43</f>
        <v>-401.00000000000045</v>
      </c>
      <c r="G43" s="50">
        <f>D43*100/C43-100</f>
        <v>11.680745703466371</v>
      </c>
    </row>
    <row r="44" spans="1:7" ht="24.95" customHeight="1" thickBot="1" x14ac:dyDescent="0.25">
      <c r="A44" s="51" t="s">
        <v>177</v>
      </c>
      <c r="B44" s="52">
        <f>'Спорт-11'!R13</f>
        <v>5</v>
      </c>
      <c r="C44" s="45">
        <f>'Спорт-11'!S13</f>
        <v>24</v>
      </c>
      <c r="D44" s="45">
        <f>'Спорт-11'!T13</f>
        <v>24</v>
      </c>
      <c r="E44" s="53">
        <f>'Спорт-11'!U13</f>
        <v>0</v>
      </c>
      <c r="F44" s="45">
        <f>C44-D44</f>
        <v>0</v>
      </c>
      <c r="G44" s="53">
        <f>D44*100/C44-100</f>
        <v>0</v>
      </c>
    </row>
    <row r="45" spans="1:7" ht="24.95" customHeight="1" thickBot="1" x14ac:dyDescent="0.25">
      <c r="A45" s="54" t="s">
        <v>202</v>
      </c>
      <c r="B45" s="14">
        <f t="shared" ref="B45:E45" si="2">SUM(B41:B44)</f>
        <v>9833</v>
      </c>
      <c r="C45" s="15">
        <f t="shared" si="2"/>
        <v>7078.7199999999993</v>
      </c>
      <c r="D45" s="15">
        <f t="shared" si="2"/>
        <v>6664</v>
      </c>
      <c r="E45" s="13">
        <f t="shared" si="2"/>
        <v>-0.7402251607087188</v>
      </c>
      <c r="F45" s="15">
        <f>C45-D45</f>
        <v>414.71999999999935</v>
      </c>
      <c r="G45" s="13">
        <f>D45*100/C45-100</f>
        <v>-5.8586863161701501</v>
      </c>
    </row>
    <row r="46" spans="1:7" ht="4.5" customHeight="1" x14ac:dyDescent="0.2">
      <c r="A46" s="55"/>
      <c r="B46" s="56"/>
      <c r="C46" s="56"/>
      <c r="D46" s="56"/>
      <c r="E46" s="55"/>
      <c r="F46" s="56"/>
      <c r="G46" s="55"/>
    </row>
    <row r="48" spans="1:7" x14ac:dyDescent="0.2">
      <c r="A48" t="s">
        <v>205</v>
      </c>
      <c r="B48" s="5"/>
      <c r="C48" s="5"/>
      <c r="D48" s="5"/>
      <c r="E48"/>
      <c r="F48" s="5"/>
      <c r="G48"/>
    </row>
    <row r="49" spans="1:7" x14ac:dyDescent="0.2">
      <c r="A49" t="s">
        <v>218</v>
      </c>
      <c r="B49" s="5"/>
      <c r="C49" s="5"/>
      <c r="D49" s="5"/>
      <c r="E49"/>
      <c r="F49" s="5"/>
      <c r="G49"/>
    </row>
    <row r="50" spans="1:7" x14ac:dyDescent="0.2">
      <c r="A50" t="s">
        <v>206</v>
      </c>
      <c r="B50" s="5"/>
      <c r="C50" s="5"/>
      <c r="D50" s="5"/>
      <c r="E50"/>
      <c r="F50" s="5"/>
      <c r="G50"/>
    </row>
    <row r="51" spans="1:7" x14ac:dyDescent="0.2">
      <c r="A51" t="s">
        <v>219</v>
      </c>
      <c r="B51" s="5"/>
      <c r="C51" s="5"/>
      <c r="D51" s="5"/>
      <c r="E51"/>
      <c r="F51" s="5"/>
      <c r="G51"/>
    </row>
    <row r="52" spans="1:7" x14ac:dyDescent="0.2">
      <c r="A52" s="38" t="s">
        <v>207</v>
      </c>
      <c r="G52"/>
    </row>
    <row r="53" spans="1:7" x14ac:dyDescent="0.2">
      <c r="G53" s="91"/>
    </row>
    <row r="55" spans="1:7" ht="15" thickBot="1" x14ac:dyDescent="0.25"/>
    <row r="56" spans="1:7" ht="32.25" customHeight="1" thickBot="1" x14ac:dyDescent="0.25">
      <c r="A56" s="609" t="s">
        <v>208</v>
      </c>
      <c r="B56" s="600" t="s">
        <v>209</v>
      </c>
      <c r="C56" s="601"/>
      <c r="D56" s="602"/>
      <c r="E56" s="601" t="s">
        <v>210</v>
      </c>
      <c r="F56" s="601"/>
      <c r="G56" s="602"/>
    </row>
    <row r="57" spans="1:7" s="4" customFormat="1" ht="20.25" customHeight="1" x14ac:dyDescent="0.2">
      <c r="A57" s="610"/>
      <c r="B57" s="365" t="e">
        <f>#REF!</f>
        <v>#REF!</v>
      </c>
      <c r="C57" s="366" t="str">
        <f>$E$1</f>
        <v>Октябрь 2019г.</v>
      </c>
      <c r="D57" s="367" t="str">
        <f>$E$1</f>
        <v>Октябрь 2019г.</v>
      </c>
      <c r="E57" s="619" t="s">
        <v>216</v>
      </c>
      <c r="F57" s="617" t="s">
        <v>211</v>
      </c>
      <c r="G57" s="621"/>
    </row>
    <row r="58" spans="1:7" s="4" customFormat="1" ht="20.25" customHeight="1" thickBot="1" x14ac:dyDescent="0.25">
      <c r="A58" s="611"/>
      <c r="B58" s="57" t="s">
        <v>245</v>
      </c>
      <c r="C58" s="58" t="s">
        <v>246</v>
      </c>
      <c r="D58" s="59" t="s">
        <v>247</v>
      </c>
      <c r="E58" s="620"/>
      <c r="F58" s="618"/>
      <c r="G58" s="622"/>
    </row>
    <row r="59" spans="1:7" ht="36.75" customHeight="1" thickBot="1" x14ac:dyDescent="0.25">
      <c r="A59" s="60" t="s">
        <v>212</v>
      </c>
      <c r="B59" s="61">
        <f>B10</f>
        <v>4445.4269999999979</v>
      </c>
      <c r="C59" s="62">
        <f>C10</f>
        <v>5154.4729999999981</v>
      </c>
      <c r="D59" s="63">
        <f>D10</f>
        <v>5355.4809999999998</v>
      </c>
      <c r="E59" s="64">
        <f>C59-D59</f>
        <v>-201.00800000000163</v>
      </c>
      <c r="F59" s="65">
        <f>D59*100/C59-100</f>
        <v>3.8996809179134715</v>
      </c>
      <c r="G59" s="65"/>
    </row>
    <row r="60" spans="1:7" ht="36.75" customHeight="1" thickBot="1" x14ac:dyDescent="0.25">
      <c r="A60" s="54" t="s">
        <v>213</v>
      </c>
      <c r="B60" s="66">
        <f>B19</f>
        <v>853595.90000000014</v>
      </c>
      <c r="C60" s="67">
        <f>C19</f>
        <v>785210.70299999998</v>
      </c>
      <c r="D60" s="68">
        <f>D19</f>
        <v>661026.01899999985</v>
      </c>
      <c r="E60" s="69">
        <f t="shared" ref="E60:E62" si="3">C60-D60</f>
        <v>124184.68400000012</v>
      </c>
      <c r="F60" s="70">
        <f t="shared" ref="F60:F62" si="4">D60*100/C60-100</f>
        <v>-15.815459917387315</v>
      </c>
      <c r="G60" s="70"/>
    </row>
    <row r="61" spans="1:7" ht="36.75" customHeight="1" thickBot="1" x14ac:dyDescent="0.25">
      <c r="A61" s="60" t="s">
        <v>214</v>
      </c>
      <c r="B61" s="61">
        <f>B28</f>
        <v>24625.892260000001</v>
      </c>
      <c r="C61" s="62">
        <f>C28</f>
        <v>24445.302</v>
      </c>
      <c r="D61" s="63">
        <f>D28</f>
        <v>23881.282999999996</v>
      </c>
      <c r="E61" s="64">
        <f t="shared" si="3"/>
        <v>564.01900000000387</v>
      </c>
      <c r="F61" s="65">
        <f t="shared" si="4"/>
        <v>-2.3072695113359742</v>
      </c>
      <c r="G61" s="65"/>
    </row>
    <row r="62" spans="1:7" ht="36.75" customHeight="1" thickBot="1" x14ac:dyDescent="0.25">
      <c r="A62" s="54" t="s">
        <v>215</v>
      </c>
      <c r="B62" s="66">
        <f>B36</f>
        <v>1148.865</v>
      </c>
      <c r="C62" s="67">
        <f>C36</f>
        <v>1443.768</v>
      </c>
      <c r="D62" s="68">
        <f>D36</f>
        <v>171.87300000000002</v>
      </c>
      <c r="E62" s="69">
        <f t="shared" si="3"/>
        <v>1271.895</v>
      </c>
      <c r="F62" s="70">
        <f t="shared" si="4"/>
        <v>-88.095525042804667</v>
      </c>
      <c r="G62" s="70"/>
    </row>
    <row r="63" spans="1:7" ht="36.75" customHeight="1" thickBot="1" x14ac:dyDescent="0.25">
      <c r="A63" s="60" t="s">
        <v>204</v>
      </c>
      <c r="B63" s="61">
        <f>B45</f>
        <v>9833</v>
      </c>
      <c r="C63" s="62">
        <f>C45</f>
        <v>7078.7199999999993</v>
      </c>
      <c r="D63" s="63">
        <f>D45</f>
        <v>6664</v>
      </c>
      <c r="E63" s="64">
        <f>C63-D63</f>
        <v>414.71999999999935</v>
      </c>
      <c r="F63" s="65">
        <f>D63*100/C63-100</f>
        <v>-5.8586863161701501</v>
      </c>
      <c r="G63" s="65"/>
    </row>
    <row r="64" spans="1:7" ht="3.75" customHeight="1" x14ac:dyDescent="0.2">
      <c r="A64" s="71"/>
      <c r="B64" s="56"/>
      <c r="C64" s="56"/>
      <c r="D64" s="56"/>
      <c r="E64" s="56"/>
      <c r="F64" s="55"/>
      <c r="G64" s="55"/>
    </row>
    <row r="66" spans="1:7" ht="15" thickBot="1" x14ac:dyDescent="0.25"/>
    <row r="67" spans="1:7" ht="32.25" customHeight="1" thickBot="1" x14ac:dyDescent="0.25">
      <c r="A67" s="609" t="s">
        <v>208</v>
      </c>
      <c r="B67" s="600" t="s">
        <v>209</v>
      </c>
      <c r="C67" s="601"/>
      <c r="D67" s="602"/>
      <c r="E67" s="601" t="s">
        <v>210</v>
      </c>
      <c r="F67" s="601"/>
      <c r="G67" s="602"/>
    </row>
    <row r="68" spans="1:7" s="4" customFormat="1" ht="20.25" customHeight="1" x14ac:dyDescent="0.2">
      <c r="A68" s="610"/>
      <c r="B68" s="582" t="e">
        <f>#REF!</f>
        <v>#REF!</v>
      </c>
      <c r="C68" s="366" t="str">
        <f>$E$1</f>
        <v>Октябрь 2019г.</v>
      </c>
      <c r="D68" s="580" t="str">
        <f>$E$1</f>
        <v>Октябрь 2019г.</v>
      </c>
      <c r="E68" s="619" t="s">
        <v>216</v>
      </c>
      <c r="F68" s="617" t="s">
        <v>211</v>
      </c>
      <c r="G68" s="621"/>
    </row>
    <row r="69" spans="1:7" s="4" customFormat="1" ht="20.25" customHeight="1" thickBot="1" x14ac:dyDescent="0.25">
      <c r="A69" s="611"/>
      <c r="B69" s="583" t="s">
        <v>245</v>
      </c>
      <c r="C69" s="58" t="s">
        <v>246</v>
      </c>
      <c r="D69" s="581" t="s">
        <v>247</v>
      </c>
      <c r="E69" s="620"/>
      <c r="F69" s="618"/>
      <c r="G69" s="622"/>
    </row>
    <row r="70" spans="1:7" ht="36.75" customHeight="1" thickBot="1" x14ac:dyDescent="0.25">
      <c r="A70" s="60" t="s">
        <v>212</v>
      </c>
      <c r="B70" s="61">
        <f t="shared" ref="B70:D71" si="5">B59</f>
        <v>4445.4269999999979</v>
      </c>
      <c r="C70" s="62">
        <f t="shared" si="5"/>
        <v>5154.4729999999981</v>
      </c>
      <c r="D70" s="63">
        <f t="shared" si="5"/>
        <v>5355.4809999999998</v>
      </c>
      <c r="E70" s="64">
        <f>B70-D70</f>
        <v>-910.05400000000191</v>
      </c>
      <c r="F70" s="65">
        <f>D70*100/B70-100</f>
        <v>20.471689221305454</v>
      </c>
      <c r="G70" s="65"/>
    </row>
    <row r="71" spans="1:7" ht="36.75" customHeight="1" thickBot="1" x14ac:dyDescent="0.25">
      <c r="A71" s="54" t="s">
        <v>213</v>
      </c>
      <c r="B71" s="66">
        <f t="shared" si="5"/>
        <v>853595.90000000014</v>
      </c>
      <c r="C71" s="67">
        <f t="shared" si="5"/>
        <v>785210.70299999998</v>
      </c>
      <c r="D71" s="68">
        <f t="shared" si="5"/>
        <v>661026.01899999985</v>
      </c>
      <c r="E71" s="69">
        <f t="shared" ref="E71:E74" si="6">B71-D71</f>
        <v>192569.88100000028</v>
      </c>
      <c r="F71" s="70">
        <f t="shared" ref="F71:F74" si="7">D71*100/B71-100</f>
        <v>-22.559841372246552</v>
      </c>
      <c r="G71" s="70"/>
    </row>
    <row r="72" spans="1:7" ht="36.75" customHeight="1" thickBot="1" x14ac:dyDescent="0.25">
      <c r="A72" s="60" t="s">
        <v>214</v>
      </c>
      <c r="B72" s="61">
        <f>B61</f>
        <v>24625.892260000001</v>
      </c>
      <c r="C72" s="62">
        <f t="shared" ref="C72:D72" si="8">C61</f>
        <v>24445.302</v>
      </c>
      <c r="D72" s="63">
        <f t="shared" si="8"/>
        <v>23881.282999999996</v>
      </c>
      <c r="E72" s="64">
        <f t="shared" si="6"/>
        <v>744.60926000000472</v>
      </c>
      <c r="F72" s="65">
        <f t="shared" si="7"/>
        <v>-3.0236843893347043</v>
      </c>
      <c r="G72" s="65"/>
    </row>
    <row r="73" spans="1:7" ht="36.75" customHeight="1" thickBot="1" x14ac:dyDescent="0.25">
      <c r="A73" s="54" t="s">
        <v>215</v>
      </c>
      <c r="B73" s="66">
        <f>B62</f>
        <v>1148.865</v>
      </c>
      <c r="C73" s="67">
        <f t="shared" ref="C73:D73" si="9">C62</f>
        <v>1443.768</v>
      </c>
      <c r="D73" s="68">
        <f t="shared" si="9"/>
        <v>171.87300000000002</v>
      </c>
      <c r="E73" s="69">
        <f t="shared" si="6"/>
        <v>976.99199999999996</v>
      </c>
      <c r="F73" s="70">
        <f t="shared" si="7"/>
        <v>-85.039756629368981</v>
      </c>
      <c r="G73" s="70"/>
    </row>
    <row r="74" spans="1:7" ht="36.75" customHeight="1" thickBot="1" x14ac:dyDescent="0.25">
      <c r="A74" s="60" t="s">
        <v>204</v>
      </c>
      <c r="B74" s="61">
        <f>B63</f>
        <v>9833</v>
      </c>
      <c r="C74" s="62">
        <f t="shared" ref="C74:D74" si="10">C63</f>
        <v>7078.7199999999993</v>
      </c>
      <c r="D74" s="63">
        <f t="shared" si="10"/>
        <v>6664</v>
      </c>
      <c r="E74" s="64">
        <f t="shared" si="6"/>
        <v>3169</v>
      </c>
      <c r="F74" s="65">
        <f t="shared" si="7"/>
        <v>-32.228211125800868</v>
      </c>
      <c r="G74" s="65"/>
    </row>
    <row r="75" spans="1:7" ht="3.75" customHeight="1" x14ac:dyDescent="0.2">
      <c r="A75" s="71"/>
      <c r="B75" s="56"/>
      <c r="C75" s="56"/>
      <c r="D75" s="56"/>
      <c r="E75" s="56"/>
      <c r="F75" s="55"/>
      <c r="G75" s="55"/>
    </row>
  </sheetData>
  <mergeCells count="37">
    <mergeCell ref="A67:A69"/>
    <mergeCell ref="B67:D67"/>
    <mergeCell ref="E67:G67"/>
    <mergeCell ref="E68:E69"/>
    <mergeCell ref="F68:F69"/>
    <mergeCell ref="G68:G69"/>
    <mergeCell ref="B38:E38"/>
    <mergeCell ref="F38:G38"/>
    <mergeCell ref="B56:D56"/>
    <mergeCell ref="E56:G56"/>
    <mergeCell ref="A56:A58"/>
    <mergeCell ref="G57:G58"/>
    <mergeCell ref="F57:F58"/>
    <mergeCell ref="E57:E58"/>
    <mergeCell ref="F39:F40"/>
    <mergeCell ref="G39:G40"/>
    <mergeCell ref="A38:A40"/>
    <mergeCell ref="A21:A23"/>
    <mergeCell ref="F31:F32"/>
    <mergeCell ref="G31:G32"/>
    <mergeCell ref="A30:A32"/>
    <mergeCell ref="B21:E21"/>
    <mergeCell ref="F21:G21"/>
    <mergeCell ref="B30:E30"/>
    <mergeCell ref="F30:G30"/>
    <mergeCell ref="F22:F23"/>
    <mergeCell ref="G22:G23"/>
    <mergeCell ref="B3:E3"/>
    <mergeCell ref="F3:G3"/>
    <mergeCell ref="B12:E12"/>
    <mergeCell ref="F12:G12"/>
    <mergeCell ref="A3:A5"/>
    <mergeCell ref="A12:A14"/>
    <mergeCell ref="G4:G5"/>
    <mergeCell ref="F4:F5"/>
    <mergeCell ref="F13:F14"/>
    <mergeCell ref="G13:G14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Образ-11</vt:lpstr>
      <vt:lpstr>Здрав-11</vt:lpstr>
      <vt:lpstr>Культ-11</vt:lpstr>
      <vt:lpstr>Спорт-11</vt:lpstr>
      <vt:lpstr>Экономия</vt:lpstr>
      <vt:lpstr>'Образ-11'!Область_печати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2019-09-10T10:24:24Z</cp:lastPrinted>
  <dcterms:created xsi:type="dcterms:W3CDTF">2017-01-30T09:18:39Z</dcterms:created>
  <dcterms:modified xsi:type="dcterms:W3CDTF">2020-01-28T09:05:44Z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