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7305" windowWidth="10920" windowHeight="1800"/>
  </bookViews>
  <sheets>
    <sheet name="Образ-10" sheetId="6" r:id="rId1"/>
    <sheet name="Здрав-10" sheetId="4" r:id="rId2"/>
    <sheet name="Культ-10" sheetId="3" r:id="rId3"/>
    <sheet name="Спорт-10" sheetId="5" r:id="rId4"/>
    <sheet name="Экономия" sheetId="7" r:id="rId5"/>
  </sheets>
  <definedNames>
    <definedName name="_xlnm.Print_Area" localSheetId="0">'Образ-10'!$A$1:$U$163</definedName>
  </definedNames>
  <calcPr calcId="152511"/>
</workbook>
</file>

<file path=xl/calcChain.xml><?xml version="1.0" encoding="utf-8"?>
<calcChain xmlns="http://schemas.openxmlformats.org/spreadsheetml/2006/main">
  <c r="L6" i="3" l="1"/>
  <c r="H6" i="3"/>
  <c r="D68" i="7" l="1"/>
  <c r="C68" i="7"/>
  <c r="B68" i="7"/>
  <c r="B57" i="7"/>
  <c r="B39" i="7"/>
  <c r="B31" i="7"/>
  <c r="B22" i="7"/>
  <c r="B13" i="7"/>
  <c r="B4" i="7"/>
  <c r="H163" i="6"/>
  <c r="N4" i="4" l="1"/>
  <c r="E21" i="4" l="1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6" i="4"/>
  <c r="Q19" i="4"/>
  <c r="Q18" i="4"/>
  <c r="M27" i="3" l="1"/>
  <c r="U13" i="5" l="1"/>
  <c r="Q22" i="5"/>
  <c r="Q12" i="5" l="1"/>
  <c r="B4" i="5" l="1"/>
  <c r="E24" i="5"/>
  <c r="E22" i="5"/>
  <c r="E21" i="5"/>
  <c r="E20" i="5"/>
  <c r="E19" i="5"/>
  <c r="E18" i="5"/>
  <c r="E17" i="5"/>
  <c r="E16" i="5"/>
  <c r="E15" i="5"/>
  <c r="E14" i="5"/>
  <c r="E13" i="5"/>
  <c r="E12" i="5"/>
  <c r="E6" i="5"/>
  <c r="N4" i="3"/>
  <c r="B4" i="3"/>
  <c r="E26" i="3"/>
  <c r="E23" i="3"/>
  <c r="E22" i="3"/>
  <c r="E21" i="3"/>
  <c r="E20" i="3"/>
  <c r="E19" i="3"/>
  <c r="E18" i="3"/>
  <c r="E17" i="3"/>
  <c r="E16" i="3"/>
  <c r="E15" i="3"/>
  <c r="E14" i="3"/>
  <c r="E12" i="3"/>
  <c r="E11" i="3"/>
  <c r="E10" i="3"/>
  <c r="E9" i="3"/>
  <c r="E8" i="3"/>
  <c r="E6" i="3"/>
  <c r="Q27" i="3"/>
  <c r="Q20" i="3"/>
  <c r="Q17" i="3"/>
  <c r="Q16" i="3"/>
  <c r="Q13" i="3"/>
  <c r="Q7" i="3"/>
  <c r="Q6" i="3"/>
  <c r="R4" i="6" l="1"/>
  <c r="N4" i="6"/>
  <c r="J4" i="6"/>
  <c r="F4" i="6"/>
  <c r="R4" i="4"/>
  <c r="J4" i="4"/>
  <c r="F4" i="4"/>
  <c r="B4" i="4"/>
  <c r="R4" i="5"/>
  <c r="N4" i="5"/>
  <c r="J4" i="5"/>
  <c r="F4" i="5"/>
  <c r="G4" i="3" l="1"/>
  <c r="J4" i="3"/>
  <c r="F4" i="3"/>
  <c r="G4" i="5"/>
  <c r="J26" i="5" l="1"/>
  <c r="F26" i="5"/>
  <c r="U12" i="4" l="1"/>
  <c r="U11" i="4"/>
  <c r="I13" i="3"/>
  <c r="M156" i="6" l="1"/>
  <c r="C22" i="4" l="1"/>
  <c r="U4" i="5" l="1"/>
  <c r="T4" i="5"/>
  <c r="S4" i="5"/>
  <c r="Q4" i="5"/>
  <c r="P4" i="5"/>
  <c r="O4" i="5"/>
  <c r="M4" i="5"/>
  <c r="L4" i="5"/>
  <c r="K4" i="5"/>
  <c r="I4" i="5"/>
  <c r="H4" i="5"/>
  <c r="E4" i="5"/>
  <c r="D4" i="5"/>
  <c r="C4" i="5"/>
  <c r="Q4" i="3"/>
  <c r="P4" i="3"/>
  <c r="O4" i="3"/>
  <c r="M4" i="3"/>
  <c r="L4" i="3"/>
  <c r="K4" i="3"/>
  <c r="I4" i="3"/>
  <c r="H4" i="3"/>
  <c r="E4" i="3"/>
  <c r="D4" i="3"/>
  <c r="C4" i="3"/>
  <c r="U4" i="4"/>
  <c r="T4" i="4"/>
  <c r="S4" i="4"/>
  <c r="Q4" i="4"/>
  <c r="P4" i="4"/>
  <c r="O4" i="4"/>
  <c r="M4" i="4"/>
  <c r="L4" i="4"/>
  <c r="K4" i="4"/>
  <c r="I4" i="4"/>
  <c r="H4" i="4"/>
  <c r="G4" i="4"/>
  <c r="E4" i="4"/>
  <c r="D4" i="4"/>
  <c r="C4" i="4"/>
  <c r="U4" i="6"/>
  <c r="T4" i="6"/>
  <c r="S4" i="6"/>
  <c r="Q4" i="6"/>
  <c r="P4" i="6"/>
  <c r="O4" i="6"/>
  <c r="M4" i="6"/>
  <c r="L4" i="6"/>
  <c r="K4" i="6"/>
  <c r="I4" i="6"/>
  <c r="H4" i="6"/>
  <c r="G4" i="6"/>
  <c r="E4" i="6"/>
  <c r="D4" i="6"/>
  <c r="C4" i="6"/>
  <c r="M162" i="6"/>
  <c r="M161" i="6"/>
  <c r="M160" i="6"/>
  <c r="M159" i="6"/>
  <c r="M158" i="6"/>
  <c r="M157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6" i="6"/>
  <c r="M125" i="6"/>
  <c r="M124" i="6"/>
  <c r="M123" i="6"/>
  <c r="M121" i="6"/>
  <c r="M120" i="6"/>
  <c r="M119" i="6"/>
  <c r="M118" i="6"/>
  <c r="M117" i="6"/>
  <c r="M116" i="6"/>
  <c r="M115" i="6"/>
  <c r="M114" i="6"/>
  <c r="M113" i="6"/>
  <c r="M112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6" i="6"/>
  <c r="I125" i="6"/>
  <c r="I124" i="6"/>
  <c r="I123" i="6"/>
  <c r="I121" i="6"/>
  <c r="I120" i="6"/>
  <c r="I119" i="6"/>
  <c r="I118" i="6"/>
  <c r="I117" i="6"/>
  <c r="I116" i="6"/>
  <c r="I115" i="6"/>
  <c r="I114" i="6"/>
  <c r="I113" i="6"/>
  <c r="I112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D57" i="7"/>
  <c r="C57" i="7"/>
  <c r="E39" i="7"/>
  <c r="D39" i="7"/>
  <c r="C39" i="7"/>
  <c r="E31" i="7"/>
  <c r="D31" i="7"/>
  <c r="C31" i="7"/>
  <c r="E22" i="7"/>
  <c r="D22" i="7"/>
  <c r="C22" i="7"/>
  <c r="E13" i="7"/>
  <c r="D13" i="7"/>
  <c r="C13" i="7"/>
  <c r="E4" i="7"/>
  <c r="D4" i="7"/>
  <c r="C4" i="7"/>
  <c r="G163" i="6" l="1"/>
  <c r="I163" i="6" s="1"/>
  <c r="M7" i="3" l="1"/>
  <c r="J28" i="3" l="1"/>
  <c r="T26" i="5" l="1"/>
  <c r="S26" i="5"/>
  <c r="R26" i="5"/>
  <c r="U11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I25" i="5"/>
  <c r="I24" i="5"/>
  <c r="I23" i="5"/>
  <c r="I22" i="5"/>
  <c r="I21" i="5"/>
  <c r="I20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U26" i="5" l="1"/>
  <c r="M26" i="3"/>
  <c r="M25" i="3"/>
  <c r="M24" i="3"/>
  <c r="M23" i="3"/>
  <c r="M22" i="3"/>
  <c r="M21" i="3"/>
  <c r="M20" i="3"/>
  <c r="M18" i="3"/>
  <c r="M17" i="3"/>
  <c r="M16" i="3"/>
  <c r="M15" i="3"/>
  <c r="M14" i="3"/>
  <c r="M13" i="3"/>
  <c r="M12" i="3"/>
  <c r="M11" i="3"/>
  <c r="M10" i="3"/>
  <c r="M9" i="3"/>
  <c r="M8" i="3"/>
  <c r="M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2" i="3"/>
  <c r="I11" i="3"/>
  <c r="I10" i="3"/>
  <c r="I9" i="3"/>
  <c r="I8" i="3"/>
  <c r="I7" i="3"/>
  <c r="I6" i="3"/>
  <c r="M7" i="4" l="1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6" i="4"/>
  <c r="I21" i="4"/>
  <c r="I20" i="4"/>
  <c r="I19" i="4"/>
  <c r="I18" i="4"/>
  <c r="I17" i="4"/>
  <c r="I16" i="4"/>
  <c r="I15" i="4"/>
  <c r="I14" i="4"/>
  <c r="I13" i="4"/>
  <c r="I12" i="4"/>
  <c r="I11" i="4"/>
  <c r="I9" i="4"/>
  <c r="I8" i="4"/>
  <c r="I7" i="4"/>
  <c r="I6" i="4"/>
  <c r="I10" i="4"/>
  <c r="C28" i="3" l="1"/>
  <c r="C9" i="7" s="1"/>
  <c r="G28" i="3"/>
  <c r="K28" i="3"/>
  <c r="O28" i="3"/>
  <c r="O26" i="5"/>
  <c r="K26" i="5"/>
  <c r="G26" i="5"/>
  <c r="C26" i="5"/>
  <c r="C8" i="7" s="1"/>
  <c r="O22" i="4" l="1"/>
  <c r="K22" i="4"/>
  <c r="G22" i="4"/>
  <c r="C7" i="7"/>
  <c r="O163" i="6" l="1"/>
  <c r="R163" i="6" l="1"/>
  <c r="N163" i="6"/>
  <c r="D28" i="3" l="1"/>
  <c r="D9" i="7" l="1"/>
  <c r="E28" i="3"/>
  <c r="C163" i="6"/>
  <c r="C6" i="7" s="1"/>
  <c r="E44" i="7" l="1"/>
  <c r="D44" i="7"/>
  <c r="C44" i="7"/>
  <c r="B44" i="7"/>
  <c r="G44" i="7" l="1"/>
  <c r="F44" i="7"/>
  <c r="P28" i="3" l="1"/>
  <c r="Q28" i="3" s="1"/>
  <c r="P26" i="5" l="1"/>
  <c r="Q26" i="5" s="1"/>
  <c r="L26" i="5"/>
  <c r="M26" i="5" s="1"/>
  <c r="D163" i="6" l="1"/>
  <c r="D6" i="7" l="1"/>
  <c r="G6" i="7" s="1"/>
  <c r="E163" i="6"/>
  <c r="H28" i="3"/>
  <c r="I28" i="3" s="1"/>
  <c r="L28" i="3"/>
  <c r="M28" i="3" s="1"/>
  <c r="B28" i="3"/>
  <c r="B9" i="7" s="1"/>
  <c r="F6" i="7" l="1"/>
  <c r="S22" i="4"/>
  <c r="T22" i="4"/>
  <c r="R22" i="4"/>
  <c r="P22" i="4"/>
  <c r="Q22" i="4" s="1"/>
  <c r="N22" i="4"/>
  <c r="L22" i="4"/>
  <c r="J22" i="4"/>
  <c r="H22" i="4"/>
  <c r="I22" i="4" s="1"/>
  <c r="F22" i="4"/>
  <c r="D22" i="4"/>
  <c r="E22" i="4" s="1"/>
  <c r="B22" i="4"/>
  <c r="B7" i="7" s="1"/>
  <c r="E7" i="7" l="1"/>
  <c r="D7" i="7"/>
  <c r="F7" i="7" s="1"/>
  <c r="M22" i="4"/>
  <c r="D25" i="7"/>
  <c r="U22" i="4"/>
  <c r="T163" i="6"/>
  <c r="S163" i="6"/>
  <c r="P163" i="6"/>
  <c r="Q163" i="6" s="1"/>
  <c r="L163" i="6"/>
  <c r="K163" i="6"/>
  <c r="J163" i="6"/>
  <c r="F163" i="6"/>
  <c r="B163" i="6"/>
  <c r="B6" i="7" s="1"/>
  <c r="U163" i="6" l="1"/>
  <c r="M163" i="6"/>
  <c r="E6" i="7"/>
  <c r="E9" i="7" l="1"/>
  <c r="D43" i="7"/>
  <c r="N28" i="3"/>
  <c r="C43" i="7" l="1"/>
  <c r="B43" i="7"/>
  <c r="E43" i="7"/>
  <c r="F28" i="3" l="1"/>
  <c r="N26" i="5" l="1"/>
  <c r="H26" i="5"/>
  <c r="I26" i="5" s="1"/>
  <c r="D26" i="5"/>
  <c r="B26" i="5"/>
  <c r="B8" i="7" s="1"/>
  <c r="D8" i="7" l="1"/>
  <c r="E26" i="5"/>
  <c r="E8" i="7" s="1"/>
  <c r="D42" i="7"/>
  <c r="D41" i="7"/>
  <c r="D45" i="7" l="1"/>
  <c r="B18" i="7" l="1"/>
  <c r="G9" i="7" l="1"/>
  <c r="F9" i="7"/>
  <c r="G7" i="7"/>
  <c r="C41" i="7" l="1"/>
  <c r="G41" i="7" l="1"/>
  <c r="F41" i="7"/>
  <c r="E17" i="7"/>
  <c r="C17" i="7"/>
  <c r="B17" i="7"/>
  <c r="G43" i="7" l="1"/>
  <c r="F43" i="7"/>
  <c r="D17" i="7"/>
  <c r="F17" i="7" s="1"/>
  <c r="C27" i="7"/>
  <c r="D63" i="7" l="1"/>
  <c r="D74" i="7" s="1"/>
  <c r="E18" i="7"/>
  <c r="G17" i="7"/>
  <c r="D18" i="7"/>
  <c r="B35" i="7"/>
  <c r="C35" i="7"/>
  <c r="E35" i="7"/>
  <c r="D35" i="7" l="1"/>
  <c r="F35" i="7" s="1"/>
  <c r="G35" i="7" l="1"/>
  <c r="D15" i="7"/>
  <c r="E16" i="7" l="1"/>
  <c r="B41" i="7"/>
  <c r="B33" i="7" l="1"/>
  <c r="E33" i="7"/>
  <c r="C33" i="7"/>
  <c r="C24" i="7"/>
  <c r="B24" i="7"/>
  <c r="B15" i="7"/>
  <c r="E24" i="7"/>
  <c r="E15" i="7"/>
  <c r="E19" i="7" s="1"/>
  <c r="E41" i="7"/>
  <c r="D33" i="7"/>
  <c r="C15" i="7"/>
  <c r="D24" i="7"/>
  <c r="G33" i="7" l="1"/>
  <c r="G15" i="7"/>
  <c r="F15" i="7"/>
  <c r="F33" i="7"/>
  <c r="F24" i="7"/>
  <c r="G24" i="7"/>
  <c r="D16" i="7"/>
  <c r="C18" i="7" l="1"/>
  <c r="D19" i="7"/>
  <c r="D60" i="7" s="1"/>
  <c r="D71" i="7" s="1"/>
  <c r="E26" i="7"/>
  <c r="C26" i="7"/>
  <c r="B26" i="7"/>
  <c r="E10" i="7"/>
  <c r="B10" i="7" l="1"/>
  <c r="C10" i="7"/>
  <c r="F18" i="7"/>
  <c r="G18" i="7"/>
  <c r="D26" i="7"/>
  <c r="F26" i="7" s="1"/>
  <c r="B59" i="7" l="1"/>
  <c r="B70" i="7" s="1"/>
  <c r="C59" i="7"/>
  <c r="C70" i="7" s="1"/>
  <c r="C25" i="7"/>
  <c r="C28" i="7" s="1"/>
  <c r="G8" i="7"/>
  <c r="F8" i="7"/>
  <c r="G26" i="7"/>
  <c r="D10" i="7"/>
  <c r="C61" i="7" l="1"/>
  <c r="C72" i="7" s="1"/>
  <c r="G10" i="7"/>
  <c r="D59" i="7"/>
  <c r="C34" i="7"/>
  <c r="C36" i="7" s="1"/>
  <c r="F10" i="7"/>
  <c r="C16" i="7"/>
  <c r="C42" i="7"/>
  <c r="F59" i="7" l="1"/>
  <c r="D70" i="7"/>
  <c r="F42" i="7"/>
  <c r="C45" i="7"/>
  <c r="G45" i="7" s="1"/>
  <c r="E59" i="7"/>
  <c r="C62" i="7"/>
  <c r="C73" i="7" s="1"/>
  <c r="B16" i="7"/>
  <c r="B19" i="7" s="1"/>
  <c r="C19" i="7"/>
  <c r="G16" i="7"/>
  <c r="F16" i="7"/>
  <c r="G42" i="7"/>
  <c r="D34" i="7"/>
  <c r="G34" i="7" s="1"/>
  <c r="F25" i="7"/>
  <c r="F70" i="7" l="1"/>
  <c r="E70" i="7"/>
  <c r="B60" i="7"/>
  <c r="B71" i="7" s="1"/>
  <c r="F45" i="7"/>
  <c r="C63" i="7"/>
  <c r="C74" i="7" s="1"/>
  <c r="B27" i="7"/>
  <c r="E27" i="7"/>
  <c r="D27" i="7"/>
  <c r="D28" i="7" s="1"/>
  <c r="D61" i="7" s="1"/>
  <c r="D72" i="7" s="1"/>
  <c r="C60" i="7"/>
  <c r="C71" i="7" s="1"/>
  <c r="F19" i="7"/>
  <c r="G19" i="7"/>
  <c r="F34" i="7"/>
  <c r="D36" i="7"/>
  <c r="D62" i="7" s="1"/>
  <c r="D73" i="7" s="1"/>
  <c r="G25" i="7"/>
  <c r="B42" i="7"/>
  <c r="F71" i="7" l="1"/>
  <c r="E71" i="7"/>
  <c r="B45" i="7"/>
  <c r="E63" i="7"/>
  <c r="F63" i="7"/>
  <c r="B25" i="7"/>
  <c r="B28" i="7" s="1"/>
  <c r="B34" i="7"/>
  <c r="B36" i="7" s="1"/>
  <c r="G27" i="7"/>
  <c r="F27" i="7"/>
  <c r="F60" i="7"/>
  <c r="E60" i="7"/>
  <c r="E42" i="7"/>
  <c r="E45" i="7" s="1"/>
  <c r="F61" i="7"/>
  <c r="E61" i="7"/>
  <c r="F62" i="7"/>
  <c r="E62" i="7"/>
  <c r="E25" i="7"/>
  <c r="E28" i="7" s="1"/>
  <c r="E34" i="7"/>
  <c r="E36" i="7" s="1"/>
  <c r="F36" i="7"/>
  <c r="G36" i="7"/>
  <c r="G28" i="7"/>
  <c r="F28" i="7"/>
  <c r="B62" i="7" l="1"/>
  <c r="B73" i="7" s="1"/>
  <c r="B63" i="7"/>
  <c r="B74" i="7" s="1"/>
  <c r="B61" i="7"/>
  <c r="B72" i="7" s="1"/>
  <c r="E74" i="7" l="1"/>
  <c r="F74" i="7"/>
  <c r="E72" i="7"/>
  <c r="F72" i="7"/>
  <c r="E73" i="7"/>
  <c r="F73" i="7"/>
</calcChain>
</file>

<file path=xl/sharedStrings.xml><?xml version="1.0" encoding="utf-8"?>
<sst xmlns="http://schemas.openxmlformats.org/spreadsheetml/2006/main" count="425" uniqueCount="261">
  <si>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</si>
  <si>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</si>
  <si>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</si>
  <si>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</si>
  <si>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</si>
  <si>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</si>
  <si>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</si>
  <si>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</si>
  <si>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</si>
  <si>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</si>
  <si>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</si>
  <si>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</si>
  <si>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</si>
  <si>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</si>
  <si>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</si>
  <si>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</si>
  <si>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</si>
  <si>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</si>
  <si>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</si>
  <si>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</si>
  <si>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</si>
  <si>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</si>
  <si>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</si>
  <si>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</si>
  <si>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</si>
  <si>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</si>
  <si>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</si>
  <si>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</si>
  <si>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</si>
  <si>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</si>
  <si>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</si>
  <si>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</si>
  <si>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</si>
  <si>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</si>
  <si>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</si>
  <si>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</si>
  <si>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</si>
  <si>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</si>
  <si>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</si>
  <si>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</si>
  <si>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</si>
  <si>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</si>
  <si>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</si>
  <si>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</si>
  <si>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</si>
  <si>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</si>
  <si>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</si>
  <si>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</si>
  <si>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</si>
  <si>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</si>
  <si>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</si>
  <si>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</si>
  <si>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</si>
  <si>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</si>
  <si>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</si>
  <si>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</si>
  <si>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</si>
  <si>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Маріуполський морський ліцей</t>
  </si>
  <si>
    <t>Виноградненська ЗОШ</t>
  </si>
  <si>
    <t>ДНЗ-школа №71</t>
  </si>
  <si>
    <t>Дошкільний навчальний заклад "Ясла-садок №7 "Колобок "</t>
  </si>
  <si>
    <t>Дошкільний навчальний заклад "Ясла-садок №8 "Зернятко"</t>
  </si>
  <si>
    <t>Дошкільний навчальний заклад "Ясла-садок №11 "Журавлик"</t>
  </si>
  <si>
    <t>Дошкільний навчальний заклад "Ясла-садок №20 "Калинка"</t>
  </si>
  <si>
    <t>Дошкільний навчальний заклад "Ясла-садок №21 "Веселка"</t>
  </si>
  <si>
    <t>Дошкільний навчальний заклад "Український ясла-садок №32 "Дивосвіт"</t>
  </si>
  <si>
    <t>Дошкільний навчальний заклад "Ясла-садок №35 "Гніздечко"</t>
  </si>
  <si>
    <t>Дошкільний навчальний заклад "Ясла-садок №42 "Схід"</t>
  </si>
  <si>
    <t>Дошкільний навчальний заклад "Ясла-садок №45 "Ясочка"</t>
  </si>
  <si>
    <t>Дошкільний навчальний заклад "Український ясла-садок №47 "Подоляночка"</t>
  </si>
  <si>
    <t>Дошкільний навчальний заклад "Український ясла-садок №52 "Барвінок"</t>
  </si>
  <si>
    <t>Дошкільний навчальний заклад "Ясла-садок №49 "Ромашка"</t>
  </si>
  <si>
    <t xml:space="preserve">Дошкільний навчальний заклад "Ясла-садок №54 "Колобок"			</t>
  </si>
  <si>
    <t xml:space="preserve">Дошкільний навчальній заклад "Ясла-садок №55 "Барвінок"			</t>
  </si>
  <si>
    <t>Дошкільний навчальний заклад "Ясла-садок №56 "Капітошка"</t>
  </si>
  <si>
    <t>Дошкільний навчальний заклад "Український ясла-садок №57 "Веселий вулик"</t>
  </si>
  <si>
    <t>Дошкільний навчальний заклад "Ясла-садок №59 "Ластівка"</t>
  </si>
  <si>
    <t>Дошкільний навчальний заклад "Ясла-садок №61 "Гніздечко"</t>
  </si>
  <si>
    <t>Дошкільний навчальний заклад "Ясла-садок №63 "Джерельце"</t>
  </si>
  <si>
    <t>Дошкільний навчальний заклад "Ясла-садок №64 "Кораблик"</t>
  </si>
  <si>
    <t xml:space="preserve">Дошкільний навчальний заклад "Ясла-садок №66 "Вербинка"			</t>
  </si>
  <si>
    <t xml:space="preserve">Дошкільний навчальний заклад "Ясла-садок №67"			</t>
  </si>
  <si>
    <t xml:space="preserve">Дошкільний навчальний заклад "Ясла-садок №68 "Зірочка"			</t>
  </si>
  <si>
    <t>Дошкільний навчальний заклад "Ясла-садок №70 "Зоряничка"</t>
  </si>
  <si>
    <t>Дошкільний навчальний заклад "Дитячий садок №72 "Весела планета"</t>
  </si>
  <si>
    <t>Дошкільний навчальний заклад "Ясла-садок №73 "Горішок"</t>
  </si>
  <si>
    <t>Дошкільний навчальний заклад "Ясла-садок №76 "Весняночка"</t>
  </si>
  <si>
    <t xml:space="preserve">Дошкільний навчальний заклад "Ясла-садок №80 "Берізка"			</t>
  </si>
  <si>
    <t>Дошкільний навчальний заклад "Ясла-садок №81 "Червоні вітрила"</t>
  </si>
  <si>
    <t>Дошкільний навчальний заклад "Ясла-садок №83 "Червоний капелюшок"</t>
  </si>
  <si>
    <t>Дошкільний навчальний заклад "Український ясла-садок №84 "Тополек"</t>
  </si>
  <si>
    <t>Дошкільний навчальний заклад комбінованого типу "Ясла-садок №85 "Якірець"</t>
  </si>
  <si>
    <t>Дошкільний навчальний заклад "Український ясла-садок №86 "Струмок "</t>
  </si>
  <si>
    <t>Дошкільний навчальний заклад "Український ясла-садок №90  "Калинка"</t>
  </si>
  <si>
    <t>Дошкільний навчальний заклад "Ясла-садок №91 "Пролісок"</t>
  </si>
  <si>
    <t xml:space="preserve">Дошкільний навчальний заклад "Ясла-садок №93 "Зернятко"			</t>
  </si>
  <si>
    <t>Дошкільний навчальний заклад "Ясла-садок №98 "Веселка"</t>
  </si>
  <si>
    <t>Дошкільний навчальний заклад "Ясла-садок №100 "Барвінок"</t>
  </si>
  <si>
    <t>Дошкільний навчальний заклад "Ясла-садок №101"</t>
  </si>
  <si>
    <t xml:space="preserve">Дошкільний навчальний заклад "Ясла-садок №102 "Промінець"			</t>
  </si>
  <si>
    <t xml:space="preserve">Дошкільний навчальний заклад "Ясла-садок №103 "Червоненька квіточка"			</t>
  </si>
  <si>
    <t xml:space="preserve">Дошкільний навчальний заклад "Український ясла-садок №104 "Вербинка""			</t>
  </si>
  <si>
    <t xml:space="preserve">Дошкільний заклад "Ясла-садок №106 "Горобинка"			</t>
  </si>
  <si>
    <t xml:space="preserve">Дошкільний навчальній заклад "Ясла-садок №108 "Матрьошка"			</t>
  </si>
  <si>
    <t xml:space="preserve">Дошкільний навчальний заклад "Ясла-садок №110 "Світлячок"			</t>
  </si>
  <si>
    <t xml:space="preserve">Дошкільний навчальний заклад "Український ясла-садок №113 "Росинка"			</t>
  </si>
  <si>
    <t>Дошкільний навчальний заклад "Український ясла-садок №114 "Калинонька"</t>
  </si>
  <si>
    <t>Дошкільний навчальний заклад "Ясла-садок №117 "Юний моряк"</t>
  </si>
  <si>
    <t xml:space="preserve">Дошкільний навчальний заклад "Ясла-садок №118 "Ягідка"			</t>
  </si>
  <si>
    <t>Дошкільний навчальний заклад "Ясла-садок №119 "Світлячок"</t>
  </si>
  <si>
    <t xml:space="preserve">Дошкільний навчальний заклад "Український ясла-садок №124 "Струмочок"			</t>
  </si>
  <si>
    <t>Дошкільний навчальний заклад "Український ясла-садок №125 "Червона гвоздика"</t>
  </si>
  <si>
    <t>Дошкільний навчальний заклад "Український ясла-садок №126 "Дзвіночок"</t>
  </si>
  <si>
    <t xml:space="preserve">Дошкільний навчальний заклад "Ясла-садок №128 "Золотий ключик"			</t>
  </si>
  <si>
    <t xml:space="preserve">Дошкільний заклад "Український ясла-садок №129 "Іскорка"			</t>
  </si>
  <si>
    <t xml:space="preserve">Дошкільний заклад "Український ясла-садок №130 "Перлинка"			</t>
  </si>
  <si>
    <t xml:space="preserve">Дошкільний заклад "Український ясла-садок №131 "Малятко"			</t>
  </si>
  <si>
    <t>Дошкільний навчальний заклад "Ясла-садок №134 "Журавлик"</t>
  </si>
  <si>
    <t xml:space="preserve">Дошкільний навчальний заклад "Український ясла-садок №135 "Краплинка"			</t>
  </si>
  <si>
    <t>Дошкільний навчальний заклад "Український ясла-садок №136 "Ялинка"</t>
  </si>
  <si>
    <t>Дошкільний навчальний заклад "Український ясла-садок №139 "Струмочок"</t>
  </si>
  <si>
    <t>Дошкільний навчальний заклад "Український ясла-садок №140 "Пролісок"</t>
  </si>
  <si>
    <t xml:space="preserve">Дошкільний навчальний заклад "Ясла-садок №142 "Умка"			</t>
  </si>
  <si>
    <t>Дошкільний навчальний заклад "Український ясла-садок №146 "Чайка"</t>
  </si>
  <si>
    <t xml:space="preserve">Дошкільний навчальний заклад "Український ясла-садок №148 "Джерельце"			</t>
  </si>
  <si>
    <t>Дошкільний навчальний заклад "Ясла-садок №149 "Сонечко"</t>
  </si>
  <si>
    <t>Дошкільний навчальний заклад "Ясла-садок №150  "Родзинка"</t>
  </si>
  <si>
    <t>Комунальний дошкільний навчальний заклад комбінованого типу "Ясла-садок №151"Сонечко" УО ММР</t>
  </si>
  <si>
    <t>Дошкільний навчальний заклад "Ясла-садок №153"Черемушка"</t>
  </si>
  <si>
    <t>Дошкільний навчальний заклад "Український ясла-садок №152"Криничка"</t>
  </si>
  <si>
    <t>Дошкільний навчальний заклад "Український ясла-садок №155"</t>
  </si>
  <si>
    <t>Дошкільний навчальний заклад "Ясла-садок №156"Дельфінятко"</t>
  </si>
  <si>
    <t>Дошкільний навчальний заклад "Ясла-садок №157"Зоряний"</t>
  </si>
  <si>
    <t>Дошкільний навчальний заклад "Ясла-садок №159"Веселка"</t>
  </si>
  <si>
    <t>Дошкільний навчальний заклад загального розвитку ясла-садок №160 "Джерельце"</t>
  </si>
  <si>
    <t>Дошкільний навчальний заклад "Український ясла-садок №161"Сонечко"</t>
  </si>
  <si>
    <t>Дошкільний навчальний заклад "Український ясла-садок №163"Квіточка"</t>
  </si>
  <si>
    <t>Дошкільний навчальний заклад "Ясла-садок №165"Катруся"</t>
  </si>
  <si>
    <t>Дошкільний навчальний заклад "Ясла-садок №167 "Золотий вулик"</t>
  </si>
  <si>
    <t>Дошкільний навчальний заклад "Ясла-садок №166 "Діоскурія"</t>
  </si>
  <si>
    <t>Дошкільний навчальний заклад "Ясла-садок №46 "Казка"</t>
  </si>
  <si>
    <t>Комунальний дошкільний навчальний заклад загального розвитку "Ясла-садок №164"Капітошка"</t>
  </si>
  <si>
    <t>Холодна вода</t>
  </si>
  <si>
    <t>КПСМНЗ Художня школа ім.А.І.Куінджи</t>
  </si>
  <si>
    <t>КПСМНЗ Музична школа №2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</si>
  <si>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</si>
  <si>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</si>
  <si>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</si>
  <si>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</si>
  <si>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</si>
  <si>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</si>
  <si>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</si>
  <si>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</si>
  <si>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</si>
  <si>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</si>
  <si>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</si>
  <si>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</si>
  <si>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</si>
  <si>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</si>
  <si>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</si>
  <si>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</si>
  <si>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</si>
  <si>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</si>
  <si>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</si>
  <si>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</si>
  <si>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</si>
  <si>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</si>
  <si>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</si>
  <si>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</si>
  <si>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</si>
  <si>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</si>
  <si>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</si>
  <si>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</si>
  <si>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</si>
  <si>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</si>
  <si>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Заклади освіти</t>
  </si>
  <si>
    <t>Охорона здоров'я</t>
  </si>
  <si>
    <t>Спорт</t>
  </si>
  <si>
    <t>Заклади культури</t>
  </si>
  <si>
    <t>Електроенергія</t>
  </si>
  <si>
    <t>Виноградненський дитячий садок" Лелека"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</si>
  <si>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</si>
  <si>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</si>
  <si>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</si>
  <si>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</si>
  <si>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</si>
  <si>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</si>
  <si>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</si>
  <si>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</si>
  <si>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</si>
  <si>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</si>
  <si>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</si>
  <si>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>Міська лікарня № 1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</si>
  <si>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</si>
  <si>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</si>
  <si>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</si>
  <si>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</si>
  <si>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</si>
  <si>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</si>
  <si>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%</t>
  </si>
  <si>
    <t>Освіта</t>
  </si>
  <si>
    <t>Культура</t>
  </si>
  <si>
    <t>Итого:</t>
  </si>
  <si>
    <t>Гаряча Вода</t>
  </si>
  <si>
    <t>Природный газ</t>
  </si>
  <si>
    <t>_Расчетный период по электроэнергии с 10 по 10 число каждого месяца</t>
  </si>
  <si>
    <t>_Расчетный период по холодной воде с 06 по 06 число каждого месяца</t>
  </si>
  <si>
    <t>_Положительный "%" - превышение лимита</t>
  </si>
  <si>
    <t>Энергоносители</t>
  </si>
  <si>
    <t>Потребление, лимит</t>
  </si>
  <si>
    <t>Сравнение с лимитом</t>
  </si>
  <si>
    <t>Факт (фин), %</t>
  </si>
  <si>
    <t>Тепловая энергия</t>
  </si>
  <si>
    <t>Электроэнергия</t>
  </si>
  <si>
    <t>Холодная вода</t>
  </si>
  <si>
    <t>Горячая вода</t>
  </si>
  <si>
    <t>Факт (натурал. показатели)</t>
  </si>
  <si>
    <t>Факт (фін), Гкал</t>
  </si>
  <si>
    <t>_Расчетный период по теплу и горячей воде с 15 по 15 число каждого месяца</t>
  </si>
  <si>
    <t>_Расчетный период по газу с 01 по 01 число каждого месяца</t>
  </si>
  <si>
    <t>КУ Центр сучасного мистецтва і культури ім. Куїнджі</t>
  </si>
  <si>
    <t>Департамент КГР ММР (+ Вежа)</t>
  </si>
  <si>
    <t>Тепловая энерия</t>
  </si>
  <si>
    <t>Заведение</t>
  </si>
  <si>
    <t>Дошкільний навчальний заклад "Ясла-садок №16 "Чайка"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</si>
  <si>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</si>
  <si>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</si>
  <si>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</si>
  <si>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</si>
  <si>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</si>
  <si>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</si>
  <si>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</si>
  <si>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Центр первинної медико-санітарної допомоги №5</t>
  </si>
  <si>
    <t>МЗОШ І-ІІІ ст.№16</t>
  </si>
  <si>
    <t>КДЮСШ "Олімпія"</t>
  </si>
  <si>
    <t>КДЮСШ "Прометей" №1</t>
  </si>
  <si>
    <t>КДЮСШ "Прометей" №2</t>
  </si>
  <si>
    <t>КДЮСШ "Прометей" №5</t>
  </si>
  <si>
    <t>Электроенергия</t>
  </si>
  <si>
    <t>Cтадіон "ім. Бойко В.С."</t>
  </si>
  <si>
    <t>КУ "Міська центральна бібліотечна система"</t>
  </si>
  <si>
    <t>КПСМНЗ Музична школа №1 (+філія)</t>
  </si>
  <si>
    <t>КЗ Маріупольський краєзнавчий музей (+побуту, галер.)</t>
  </si>
  <si>
    <t>КПСМНЗ Музична школа №3 (+філія)</t>
  </si>
  <si>
    <t>Споживання, ліміт (Гкал)</t>
  </si>
  <si>
    <t xml:space="preserve"> Факт</t>
  </si>
  <si>
    <t>Лимит</t>
  </si>
  <si>
    <t>Факт (фин)</t>
  </si>
  <si>
    <t>Факт</t>
  </si>
  <si>
    <t xml:space="preserve"> Лимит</t>
  </si>
  <si>
    <t>Факт (прог)</t>
  </si>
  <si>
    <t>Сравнительный анализ потребления энергоресурсов за</t>
  </si>
  <si>
    <t>Споживання, ліміт (куб. м)</t>
  </si>
  <si>
    <t>%</t>
  </si>
  <si>
    <t>Август 2018</t>
  </si>
  <si>
    <t>Октябрь 2019</t>
  </si>
  <si>
    <t>КДЮСШ «Меотида» плавальний басейн «Нептун» (+ФОК, +МССК ТСОУ - электрич.)</t>
  </si>
  <si>
    <t>КНП "Маріупольський міський пологовий будинок"</t>
  </si>
  <si>
    <t>НМЦ, пральня, Лог.</t>
  </si>
  <si>
    <t>ІРЦ</t>
  </si>
  <si>
    <t>Октябрь 2019г.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</si>
</sst>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21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sz val="11"/>
      <color theme="0"/>
      <name val="Arial"/>
      <family val="1"/>
    </font>
    <font>
      <b/>
      <sz val="11"/>
      <color theme="0"/>
      <name val="Arial"/>
      <family val="1"/>
    </font>
    <font>
      <sz val="26"/>
      <name val="Arial"/>
      <family val="1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2"/>
      <color rgb="FFFFFFFF"/>
      <name val="Arial"/>
      <family val="1"/>
    </font>
    <font>
      <b/>
      <sz val="12"/>
      <color theme="0"/>
      <name val="Arial"/>
      <family val="1"/>
    </font>
    <font>
      <sz val="11"/>
      <color rgb="FFC00000"/>
      <name val="Arial"/>
      <family val="1"/>
    </font>
    <font>
      <sz val="19"/>
      <name val="Arial"/>
      <family val="1"/>
    </font>
    <font>
      <sz val="16"/>
      <name val="Arial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2" fillId="0" borderId="0"/>
  </cellStyleXfs>
  <cellXfs count="627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/>
    <xf numFmtId="0" fontId="0" fillId="3" borderId="3" xfId="1" applyFont="1" applyFill="1" applyBorder="1" applyAlignment="1">
      <alignment horizontal="left" vertical="center" wrapText="1"/>
    </xf>
    <xf numFmtId="0" fontId="0" fillId="3" borderId="4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2" fontId="10" fillId="0" borderId="0" xfId="0" applyNumberFormat="1" applyFont="1" applyAlignment="1">
      <alignment horizontal="left"/>
    </xf>
    <xf numFmtId="0" fontId="0" fillId="2" borderId="0" xfId="0" applyFill="1" applyAlignment="1">
      <alignment horizontal="center"/>
    </xf>
    <xf numFmtId="0" fontId="8" fillId="4" borderId="18" xfId="0" applyFont="1" applyFill="1" applyBorder="1" applyAlignment="1">
      <alignment wrapText="1"/>
    </xf>
    <xf numFmtId="2" fontId="9" fillId="4" borderId="19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wrapText="1"/>
    </xf>
    <xf numFmtId="0" fontId="0" fillId="0" borderId="4" xfId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4" xfId="1" applyFont="1" applyFill="1" applyBorder="1" applyAlignment="1">
      <alignment horizontal="left" vertical="center" wrapText="1"/>
    </xf>
    <xf numFmtId="0" fontId="0" fillId="0" borderId="3" xfId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wrapText="1"/>
    </xf>
    <xf numFmtId="0" fontId="0" fillId="0" borderId="0" xfId="0" applyFill="1" applyAlignment="1">
      <alignment horizontal="center"/>
    </xf>
    <xf numFmtId="0" fontId="0" fillId="0" borderId="45" xfId="1" applyFont="1" applyFill="1" applyBorder="1" applyAlignment="1">
      <alignment horizontal="left" vertical="center" wrapText="1"/>
    </xf>
    <xf numFmtId="0" fontId="0" fillId="0" borderId="18" xfId="1" applyFont="1" applyFill="1" applyBorder="1" applyAlignment="1">
      <alignment horizontal="left" vertical="center" wrapText="1"/>
    </xf>
    <xf numFmtId="0" fontId="0" fillId="2" borderId="45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wrapText="1"/>
    </xf>
    <xf numFmtId="0" fontId="0" fillId="0" borderId="55" xfId="0" applyFill="1" applyBorder="1"/>
    <xf numFmtId="0" fontId="6" fillId="0" borderId="7" xfId="0" applyFont="1" applyFill="1" applyBorder="1" applyAlignment="1">
      <alignment horizontal="left" vertical="center" wrapText="1"/>
    </xf>
    <xf numFmtId="0" fontId="0" fillId="0" borderId="56" xfId="0" applyFill="1" applyBorder="1"/>
    <xf numFmtId="0" fontId="6" fillId="0" borderId="39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2" fontId="0" fillId="0" borderId="0" xfId="0" applyNumberFormat="1" applyFont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3" borderId="7" xfId="0" applyNumberFormat="1" applyFont="1" applyFill="1" applyBorder="1" applyAlignment="1">
      <alignment horizontal="left" vertical="center" wrapText="1"/>
    </xf>
    <xf numFmtId="0" fontId="6" fillId="3" borderId="8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6" fillId="3" borderId="8" xfId="0" applyNumberFormat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left" wrapText="1"/>
    </xf>
    <xf numFmtId="0" fontId="6" fillId="3" borderId="22" xfId="0" applyFont="1" applyFill="1" applyBorder="1" applyAlignment="1">
      <alignment horizontal="left" vertical="center" wrapText="1"/>
    </xf>
    <xf numFmtId="4" fontId="6" fillId="0" borderId="14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wrapText="1"/>
    </xf>
    <xf numFmtId="49" fontId="6" fillId="0" borderId="0" xfId="0" applyNumberFormat="1" applyFont="1" applyFill="1" applyAlignment="1">
      <alignment wrapText="1"/>
    </xf>
    <xf numFmtId="2" fontId="6" fillId="7" borderId="9" xfId="0" applyNumberFormat="1" applyFont="1" applyFill="1" applyBorder="1" applyAlignment="1">
      <alignment horizontal="center" vertical="center"/>
    </xf>
    <xf numFmtId="49" fontId="6" fillId="9" borderId="26" xfId="1" applyNumberFormat="1" applyFont="1" applyFill="1" applyBorder="1" applyAlignment="1">
      <alignment horizontal="left" vertical="center" wrapText="1"/>
    </xf>
    <xf numFmtId="2" fontId="13" fillId="0" borderId="0" xfId="0" applyNumberFormat="1" applyFont="1" applyAlignment="1">
      <alignment horizontal="left"/>
    </xf>
    <xf numFmtId="0" fontId="14" fillId="3" borderId="18" xfId="0" applyFont="1" applyFill="1" applyBorder="1" applyAlignment="1">
      <alignment horizontal="left" vertical="center" wrapText="1"/>
    </xf>
    <xf numFmtId="2" fontId="6" fillId="3" borderId="9" xfId="0" applyNumberFormat="1" applyFont="1" applyFill="1" applyBorder="1" applyAlignment="1">
      <alignment horizontal="center" vertical="center"/>
    </xf>
    <xf numFmtId="2" fontId="6" fillId="3" borderId="19" xfId="0" applyNumberFormat="1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left" vertical="center" wrapText="1"/>
    </xf>
    <xf numFmtId="2" fontId="6" fillId="7" borderId="8" xfId="0" applyNumberFormat="1" applyFont="1" applyFill="1" applyBorder="1" applyAlignment="1">
      <alignment horizontal="center" vertical="center"/>
    </xf>
    <xf numFmtId="2" fontId="6" fillId="7" borderId="19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left" vertical="center" wrapText="1"/>
    </xf>
    <xf numFmtId="2" fontId="0" fillId="0" borderId="68" xfId="0" applyNumberFormat="1" applyBorder="1"/>
    <xf numFmtId="2" fontId="0" fillId="0" borderId="68" xfId="0" applyNumberFormat="1" applyBorder="1" applyAlignment="1">
      <alignment horizontal="center"/>
    </xf>
    <xf numFmtId="2" fontId="16" fillId="6" borderId="49" xfId="1" applyNumberFormat="1" applyFont="1" applyFill="1" applyBorder="1" applyAlignment="1">
      <alignment horizontal="center" vertical="center" wrapText="1"/>
    </xf>
    <xf numFmtId="2" fontId="16" fillId="6" borderId="66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left" vertical="center" wrapText="1"/>
    </xf>
    <xf numFmtId="2" fontId="17" fillId="12" borderId="8" xfId="0" applyNumberFormat="1" applyFont="1" applyFill="1" applyBorder="1" applyAlignment="1">
      <alignment horizontal="center" vertical="center"/>
    </xf>
    <xf numFmtId="2" fontId="17" fillId="12" borderId="9" xfId="0" applyNumberFormat="1" applyFont="1" applyFill="1" applyBorder="1" applyAlignment="1">
      <alignment horizontal="center" vertical="center"/>
    </xf>
    <xf numFmtId="2" fontId="17" fillId="12" borderId="60" xfId="0" applyNumberFormat="1" applyFont="1" applyFill="1" applyBorder="1" applyAlignment="1">
      <alignment horizontal="center" vertical="center"/>
    </xf>
    <xf numFmtId="2" fontId="17" fillId="12" borderId="34" xfId="0" applyNumberFormat="1" applyFont="1" applyFill="1" applyBorder="1" applyAlignment="1">
      <alignment horizontal="center" vertical="center"/>
    </xf>
    <xf numFmtId="2" fontId="17" fillId="12" borderId="19" xfId="0" applyNumberFormat="1" applyFont="1" applyFill="1" applyBorder="1" applyAlignment="1">
      <alignment horizontal="center" vertical="center"/>
    </xf>
    <xf numFmtId="2" fontId="17" fillId="4" borderId="8" xfId="0" applyNumberFormat="1" applyFont="1" applyFill="1" applyBorder="1" applyAlignment="1">
      <alignment horizontal="center" vertical="center"/>
    </xf>
    <xf numFmtId="2" fontId="17" fillId="4" borderId="9" xfId="0" applyNumberFormat="1" applyFont="1" applyFill="1" applyBorder="1" applyAlignment="1">
      <alignment horizontal="center" vertical="center"/>
    </xf>
    <xf numFmtId="2" fontId="17" fillId="4" borderId="60" xfId="0" applyNumberFormat="1" applyFont="1" applyFill="1" applyBorder="1" applyAlignment="1">
      <alignment horizontal="center" vertical="center"/>
    </xf>
    <xf numFmtId="2" fontId="17" fillId="4" borderId="34" xfId="0" applyNumberFormat="1" applyFont="1" applyFill="1" applyBorder="1" applyAlignment="1">
      <alignment horizontal="center" vertical="center"/>
    </xf>
    <xf numFmtId="2" fontId="17" fillId="4" borderId="19" xfId="0" applyNumberFormat="1" applyFont="1" applyFill="1" applyBorder="1" applyAlignment="1">
      <alignment horizontal="center" vertical="center"/>
    </xf>
    <xf numFmtId="0" fontId="0" fillId="0" borderId="68" xfId="0" applyBorder="1" applyAlignment="1">
      <alignment horizontal="left" wrapText="1"/>
    </xf>
    <xf numFmtId="2" fontId="11" fillId="0" borderId="0" xfId="0" applyNumberFormat="1" applyFont="1"/>
    <xf numFmtId="0" fontId="18" fillId="0" borderId="0" xfId="0" applyFont="1"/>
    <xf numFmtId="49" fontId="0" fillId="0" borderId="0" xfId="0" applyNumberFormat="1" applyFill="1" applyBorder="1" applyAlignment="1">
      <alignment wrapText="1"/>
    </xf>
    <xf numFmtId="0" fontId="0" fillId="0" borderId="0" xfId="0" applyFill="1" applyAlignment="1">
      <alignment vertical="center"/>
    </xf>
    <xf numFmtId="0" fontId="4" fillId="3" borderId="3" xfId="1" applyFont="1" applyFill="1" applyBorder="1" applyAlignment="1">
      <alignment horizontal="left" vertical="center" wrapText="1"/>
    </xf>
    <xf numFmtId="0" fontId="4" fillId="3" borderId="4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45" xfId="1" applyFont="1" applyFill="1" applyBorder="1" applyAlignment="1">
      <alignment horizontal="left" vertical="center" wrapText="1"/>
    </xf>
    <xf numFmtId="0" fontId="4" fillId="0" borderId="77" xfId="1" applyFont="1" applyFill="1" applyBorder="1" applyAlignment="1">
      <alignment horizontal="left" vertical="center" wrapText="1"/>
    </xf>
    <xf numFmtId="0" fontId="4" fillId="3" borderId="61" xfId="1" applyFont="1" applyFill="1" applyBorder="1" applyAlignment="1">
      <alignment horizontal="left" vertical="center" wrapText="1"/>
    </xf>
    <xf numFmtId="0" fontId="4" fillId="0" borderId="18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6" fillId="0" borderId="0" xfId="0" applyNumberFormat="1" applyFont="1" applyFill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6" xfId="1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0" fillId="3" borderId="81" xfId="1" applyFont="1" applyFill="1" applyBorder="1" applyAlignment="1">
      <alignment horizontal="left" vertical="center" wrapText="1"/>
    </xf>
    <xf numFmtId="0" fontId="0" fillId="0" borderId="55" xfId="0" applyBorder="1"/>
    <xf numFmtId="0" fontId="0" fillId="10" borderId="38" xfId="1" applyFont="1" applyFill="1" applyBorder="1" applyAlignment="1">
      <alignment horizontal="left" vertical="center" wrapText="1"/>
    </xf>
    <xf numFmtId="0" fontId="0" fillId="7" borderId="81" xfId="1" applyFont="1" applyFill="1" applyBorder="1" applyAlignment="1">
      <alignment horizontal="left" vertical="center" wrapText="1"/>
    </xf>
    <xf numFmtId="0" fontId="0" fillId="9" borderId="81" xfId="1" applyFont="1" applyFill="1" applyBorder="1" applyAlignment="1">
      <alignment horizontal="left" vertical="center" wrapText="1"/>
    </xf>
    <xf numFmtId="0" fontId="0" fillId="13" borderId="38" xfId="1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" fontId="6" fillId="3" borderId="49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 wrapText="1"/>
    </xf>
    <xf numFmtId="0" fontId="4" fillId="0" borderId="43" xfId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11" borderId="61" xfId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2" fontId="2" fillId="6" borderId="49" xfId="1" applyNumberFormat="1" applyFont="1" applyFill="1" applyBorder="1" applyAlignment="1">
      <alignment horizontal="center" vertical="top" wrapText="1"/>
    </xf>
    <xf numFmtId="2" fontId="2" fillId="6" borderId="66" xfId="1" applyNumberFormat="1" applyFont="1" applyFill="1" applyBorder="1" applyAlignment="1">
      <alignment horizontal="center" vertical="top" wrapText="1"/>
    </xf>
    <xf numFmtId="4" fontId="0" fillId="0" borderId="15" xfId="0" applyNumberFormat="1" applyFont="1" applyFill="1" applyBorder="1" applyAlignment="1">
      <alignment horizontal="right" vertical="center"/>
    </xf>
    <xf numFmtId="164" fontId="0" fillId="0" borderId="15" xfId="0" applyNumberFormat="1" applyFont="1" applyFill="1" applyBorder="1" applyAlignment="1">
      <alignment horizontal="right" vertical="center"/>
    </xf>
    <xf numFmtId="164" fontId="0" fillId="0" borderId="80" xfId="1" applyNumberFormat="1" applyFont="1" applyFill="1" applyBorder="1" applyAlignment="1">
      <alignment horizontal="right" vertical="center"/>
    </xf>
    <xf numFmtId="164" fontId="0" fillId="0" borderId="15" xfId="1" applyNumberFormat="1" applyFont="1" applyFill="1" applyBorder="1" applyAlignment="1">
      <alignment horizontal="right" vertical="center"/>
    </xf>
    <xf numFmtId="4" fontId="0" fillId="3" borderId="23" xfId="0" applyNumberFormat="1" applyFont="1" applyFill="1" applyBorder="1" applyAlignment="1">
      <alignment horizontal="right" vertical="center"/>
    </xf>
    <xf numFmtId="164" fontId="0" fillId="3" borderId="23" xfId="0" applyNumberFormat="1" applyFont="1" applyFill="1" applyBorder="1" applyAlignment="1">
      <alignment horizontal="right" vertical="center"/>
    </xf>
    <xf numFmtId="164" fontId="0" fillId="3" borderId="0" xfId="0" applyNumberFormat="1" applyFont="1" applyFill="1" applyBorder="1" applyAlignment="1">
      <alignment horizontal="right" vertical="center"/>
    </xf>
    <xf numFmtId="164" fontId="0" fillId="3" borderId="27" xfId="1" applyNumberFormat="1" applyFont="1" applyFill="1" applyBorder="1" applyAlignment="1">
      <alignment horizontal="right" vertical="center"/>
    </xf>
    <xf numFmtId="164" fontId="0" fillId="3" borderId="23" xfId="1" applyNumberFormat="1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right" vertical="center"/>
    </xf>
    <xf numFmtId="4" fontId="0" fillId="0" borderId="25" xfId="1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25" xfId="1" applyNumberFormat="1" applyFont="1" applyFill="1" applyBorder="1" applyAlignment="1">
      <alignment horizontal="right" vertical="center"/>
    </xf>
    <xf numFmtId="164" fontId="0" fillId="0" borderId="1" xfId="1" applyNumberFormat="1" applyFont="1" applyFill="1" applyBorder="1" applyAlignment="1">
      <alignment horizontal="right" vertical="center"/>
    </xf>
    <xf numFmtId="4" fontId="0" fillId="3" borderId="1" xfId="0" applyNumberFormat="1" applyFont="1" applyFill="1" applyBorder="1" applyAlignment="1">
      <alignment horizontal="right" vertical="center"/>
    </xf>
    <xf numFmtId="164" fontId="0" fillId="3" borderId="1" xfId="0" applyNumberFormat="1" applyFont="1" applyFill="1" applyBorder="1" applyAlignment="1">
      <alignment horizontal="right" vertical="center"/>
    </xf>
    <xf numFmtId="164" fontId="0" fillId="3" borderId="25" xfId="1" applyNumberFormat="1" applyFont="1" applyFill="1" applyBorder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0" borderId="79" xfId="1" applyNumberFormat="1" applyFont="1" applyFill="1" applyBorder="1" applyAlignment="1">
      <alignment horizontal="right" vertical="center"/>
    </xf>
    <xf numFmtId="4" fontId="0" fillId="0" borderId="9" xfId="0" applyNumberFormat="1" applyFont="1" applyFill="1" applyBorder="1" applyAlignment="1">
      <alignment horizontal="right" vertical="center"/>
    </xf>
    <xf numFmtId="164" fontId="0" fillId="0" borderId="9" xfId="0" applyNumberFormat="1" applyFont="1" applyFill="1" applyBorder="1" applyAlignment="1">
      <alignment horizontal="right" vertical="center"/>
    </xf>
    <xf numFmtId="164" fontId="0" fillId="0" borderId="46" xfId="1" applyNumberFormat="1" applyFont="1" applyFill="1" applyBorder="1" applyAlignment="1">
      <alignment horizontal="right" vertical="center"/>
    </xf>
    <xf numFmtId="4" fontId="0" fillId="0" borderId="23" xfId="0" applyNumberFormat="1" applyFont="1" applyFill="1" applyBorder="1" applyAlignment="1">
      <alignment horizontal="right" vertical="center"/>
    </xf>
    <xf numFmtId="164" fontId="0" fillId="0" borderId="23" xfId="0" applyNumberFormat="1" applyFont="1" applyFill="1" applyBorder="1" applyAlignment="1">
      <alignment horizontal="right" vertical="center"/>
    </xf>
    <xf numFmtId="164" fontId="0" fillId="3" borderId="32" xfId="1" applyNumberFormat="1" applyFont="1" applyFill="1" applyBorder="1" applyAlignment="1">
      <alignment horizontal="right" vertical="center"/>
    </xf>
    <xf numFmtId="164" fontId="0" fillId="0" borderId="32" xfId="1" applyNumberFormat="1" applyFont="1" applyFill="1" applyBorder="1" applyAlignment="1">
      <alignment horizontal="right" vertical="center"/>
    </xf>
    <xf numFmtId="4" fontId="0" fillId="0" borderId="1" xfId="1" applyNumberFormat="1" applyFont="1" applyFill="1" applyBorder="1" applyAlignment="1">
      <alignment horizontal="right" vertical="center"/>
    </xf>
    <xf numFmtId="164" fontId="0" fillId="5" borderId="25" xfId="1" applyNumberFormat="1" applyFont="1" applyFill="1" applyBorder="1" applyAlignment="1">
      <alignment horizontal="right" vertical="center"/>
    </xf>
    <xf numFmtId="4" fontId="0" fillId="3" borderId="1" xfId="1" applyNumberFormat="1" applyFont="1" applyFill="1" applyBorder="1" applyAlignment="1">
      <alignment horizontal="right" vertical="center"/>
    </xf>
    <xf numFmtId="4" fontId="0" fillId="0" borderId="30" xfId="1" applyNumberFormat="1" applyFont="1" applyFill="1" applyBorder="1" applyAlignment="1">
      <alignment horizontal="right" vertical="center"/>
    </xf>
    <xf numFmtId="164" fontId="0" fillId="0" borderId="30" xfId="1" applyNumberFormat="1" applyFont="1" applyFill="1" applyBorder="1" applyAlignment="1">
      <alignment horizontal="right" vertical="center"/>
    </xf>
    <xf numFmtId="164" fontId="0" fillId="0" borderId="57" xfId="0" applyNumberFormat="1" applyFont="1" applyFill="1" applyBorder="1" applyAlignment="1">
      <alignment horizontal="right" vertical="center"/>
    </xf>
    <xf numFmtId="4" fontId="0" fillId="0" borderId="23" xfId="1" applyNumberFormat="1" applyFont="1" applyFill="1" applyBorder="1" applyAlignment="1">
      <alignment horizontal="right" vertical="center"/>
    </xf>
    <xf numFmtId="164" fontId="0" fillId="0" borderId="23" xfId="1" applyNumberFormat="1" applyFont="1" applyFill="1" applyBorder="1" applyAlignment="1">
      <alignment horizontal="right" vertical="center"/>
    </xf>
    <xf numFmtId="164" fontId="0" fillId="0" borderId="55" xfId="1" applyNumberFormat="1" applyFont="1" applyFill="1" applyBorder="1" applyAlignment="1">
      <alignment horizontal="right" vertical="center"/>
    </xf>
    <xf numFmtId="164" fontId="0" fillId="3" borderId="32" xfId="0" applyNumberFormat="1" applyFont="1" applyFill="1" applyBorder="1" applyAlignment="1">
      <alignment horizontal="right" vertical="center"/>
    </xf>
    <xf numFmtId="164" fontId="0" fillId="0" borderId="32" xfId="0" applyNumberFormat="1" applyFont="1" applyFill="1" applyBorder="1" applyAlignment="1">
      <alignment horizontal="right" vertical="center"/>
    </xf>
    <xf numFmtId="164" fontId="0" fillId="0" borderId="40" xfId="1" applyNumberFormat="1" applyFont="1" applyFill="1" applyBorder="1" applyAlignment="1">
      <alignment horizontal="right" vertical="center"/>
    </xf>
    <xf numFmtId="4" fontId="0" fillId="3" borderId="9" xfId="1" applyNumberFormat="1" applyFont="1" applyFill="1" applyBorder="1" applyAlignment="1">
      <alignment horizontal="right" vertical="center"/>
    </xf>
    <xf numFmtId="164" fontId="0" fillId="3" borderId="9" xfId="1" applyNumberFormat="1" applyFont="1" applyFill="1" applyBorder="1" applyAlignment="1">
      <alignment horizontal="right" vertical="center"/>
    </xf>
    <xf numFmtId="164" fontId="0" fillId="3" borderId="46" xfId="1" applyNumberFormat="1" applyFont="1" applyFill="1" applyBorder="1" applyAlignment="1">
      <alignment horizontal="right" vertical="center"/>
    </xf>
    <xf numFmtId="4" fontId="0" fillId="0" borderId="15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 vertical="center"/>
    </xf>
    <xf numFmtId="4" fontId="0" fillId="3" borderId="23" xfId="1" applyNumberFormat="1" applyFont="1" applyFill="1" applyBorder="1" applyAlignment="1">
      <alignment horizontal="right" vertical="center"/>
    </xf>
    <xf numFmtId="4" fontId="0" fillId="0" borderId="40" xfId="1" applyNumberFormat="1" applyFont="1" applyFill="1" applyBorder="1" applyAlignment="1">
      <alignment horizontal="right" vertical="center"/>
    </xf>
    <xf numFmtId="4" fontId="0" fillId="0" borderId="6" xfId="1" applyNumberFormat="1" applyFont="1" applyFill="1" applyBorder="1" applyAlignment="1">
      <alignment horizontal="right" vertical="center"/>
    </xf>
    <xf numFmtId="164" fontId="0" fillId="0" borderId="6" xfId="1" applyNumberFormat="1" applyFont="1" applyFill="1" applyBorder="1" applyAlignment="1">
      <alignment horizontal="right" vertical="center"/>
    </xf>
    <xf numFmtId="4" fontId="0" fillId="3" borderId="30" xfId="1" applyNumberFormat="1" applyFont="1" applyFill="1" applyBorder="1" applyAlignment="1">
      <alignment horizontal="right" vertical="center"/>
    </xf>
    <xf numFmtId="164" fontId="0" fillId="3" borderId="30" xfId="1" applyNumberFormat="1" applyFont="1" applyFill="1" applyBorder="1" applyAlignment="1">
      <alignment horizontal="right" vertical="center"/>
    </xf>
    <xf numFmtId="4" fontId="0" fillId="3" borderId="5" xfId="0" applyNumberFormat="1" applyFont="1" applyFill="1" applyBorder="1" applyAlignment="1">
      <alignment horizontal="right" vertical="center"/>
    </xf>
    <xf numFmtId="4" fontId="0" fillId="3" borderId="82" xfId="0" applyNumberFormat="1" applyFont="1" applyFill="1" applyBorder="1" applyAlignment="1">
      <alignment horizontal="right" vertical="center"/>
    </xf>
    <xf numFmtId="164" fontId="0" fillId="3" borderId="5" xfId="0" applyNumberFormat="1" applyFont="1" applyFill="1" applyBorder="1" applyAlignment="1">
      <alignment horizontal="right" vertical="center" wrapText="1"/>
    </xf>
    <xf numFmtId="164" fontId="0" fillId="3" borderId="6" xfId="1" applyNumberFormat="1" applyFont="1" applyFill="1" applyBorder="1" applyAlignment="1">
      <alignment horizontal="right" vertical="center"/>
    </xf>
    <xf numFmtId="164" fontId="0" fillId="3" borderId="5" xfId="0" applyNumberFormat="1" applyFont="1" applyFill="1" applyBorder="1" applyAlignment="1">
      <alignment horizontal="right" vertical="center"/>
    </xf>
    <xf numFmtId="164" fontId="0" fillId="3" borderId="82" xfId="0" applyNumberFormat="1" applyFont="1" applyFill="1" applyBorder="1" applyAlignment="1">
      <alignment horizontal="right" vertical="center"/>
    </xf>
    <xf numFmtId="164" fontId="7" fillId="3" borderId="5" xfId="0" applyNumberFormat="1" applyFont="1" applyFill="1" applyBorder="1" applyAlignment="1">
      <alignment horizontal="right" vertical="center"/>
    </xf>
    <xf numFmtId="4" fontId="0" fillId="0" borderId="66" xfId="0" applyNumberFormat="1" applyFont="1" applyFill="1" applyBorder="1" applyAlignment="1">
      <alignment horizontal="right" vertical="center"/>
    </xf>
    <xf numFmtId="164" fontId="0" fillId="0" borderId="66" xfId="0" applyNumberFormat="1" applyFont="1" applyFill="1" applyBorder="1" applyAlignment="1">
      <alignment horizontal="right" vertical="center"/>
    </xf>
    <xf numFmtId="164" fontId="7" fillId="0" borderId="49" xfId="0" applyNumberFormat="1" applyFont="1" applyFill="1" applyBorder="1" applyAlignment="1">
      <alignment horizontal="right" vertical="center"/>
    </xf>
    <xf numFmtId="4" fontId="0" fillId="3" borderId="0" xfId="0" applyNumberFormat="1" applyFont="1" applyFill="1" applyBorder="1" applyAlignment="1">
      <alignment horizontal="right" vertical="center"/>
    </xf>
    <xf numFmtId="164" fontId="0" fillId="3" borderId="53" xfId="0" applyNumberFormat="1" applyFont="1" applyFill="1" applyBorder="1" applyAlignment="1">
      <alignment horizontal="right" vertical="center"/>
    </xf>
    <xf numFmtId="4" fontId="0" fillId="0" borderId="28" xfId="0" applyNumberFormat="1" applyFont="1" applyFill="1" applyBorder="1" applyAlignment="1">
      <alignment horizontal="right" vertical="center"/>
    </xf>
    <xf numFmtId="164" fontId="0" fillId="0" borderId="28" xfId="0" applyNumberFormat="1" applyFont="1" applyFill="1" applyBorder="1" applyAlignment="1">
      <alignment horizontal="right" vertical="center"/>
    </xf>
    <xf numFmtId="4" fontId="0" fillId="3" borderId="9" xfId="0" applyNumberFormat="1" applyFont="1" applyFill="1" applyBorder="1" applyAlignment="1">
      <alignment horizontal="right" vertical="center"/>
    </xf>
    <xf numFmtId="164" fontId="0" fillId="3" borderId="9" xfId="0" applyNumberFormat="1" applyFont="1" applyFill="1" applyBorder="1" applyAlignment="1">
      <alignment horizontal="right" vertical="center"/>
    </xf>
    <xf numFmtId="4" fontId="0" fillId="2" borderId="23" xfId="0" applyNumberFormat="1" applyFont="1" applyFill="1" applyBorder="1" applyAlignment="1">
      <alignment horizontal="right" vertical="center"/>
    </xf>
    <xf numFmtId="164" fontId="0" fillId="2" borderId="23" xfId="0" applyNumberFormat="1" applyFont="1" applyFill="1" applyBorder="1" applyAlignment="1">
      <alignment horizontal="right" vertical="center"/>
    </xf>
    <xf numFmtId="4" fontId="9" fillId="4" borderId="8" xfId="0" applyNumberFormat="1" applyFont="1" applyFill="1" applyBorder="1" applyAlignment="1">
      <alignment horizontal="right" vertical="center"/>
    </xf>
    <xf numFmtId="4" fontId="9" fillId="4" borderId="9" xfId="0" applyNumberFormat="1" applyFont="1" applyFill="1" applyBorder="1" applyAlignment="1">
      <alignment horizontal="right" vertical="center"/>
    </xf>
    <xf numFmtId="164" fontId="9" fillId="4" borderId="8" xfId="0" applyNumberFormat="1" applyFont="1" applyFill="1" applyBorder="1" applyAlignment="1">
      <alignment horizontal="right" vertical="center"/>
    </xf>
    <xf numFmtId="164" fontId="9" fillId="4" borderId="9" xfId="0" applyNumberFormat="1" applyFont="1" applyFill="1" applyBorder="1" applyAlignment="1">
      <alignment horizontal="right" vertical="center"/>
    </xf>
    <xf numFmtId="164" fontId="6" fillId="9" borderId="1" xfId="1" applyNumberFormat="1" applyFont="1" applyFill="1" applyBorder="1" applyAlignment="1">
      <alignment horizontal="right" vertical="center" wrapText="1"/>
    </xf>
    <xf numFmtId="164" fontId="6" fillId="0" borderId="9" xfId="0" applyNumberFormat="1" applyFont="1" applyFill="1" applyBorder="1" applyAlignment="1">
      <alignment horizontal="right" vertical="center"/>
    </xf>
    <xf numFmtId="164" fontId="6" fillId="3" borderId="23" xfId="0" applyNumberFormat="1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right" vertical="center"/>
    </xf>
    <xf numFmtId="164" fontId="0" fillId="3" borderId="10" xfId="0" applyNumberFormat="1" applyFont="1" applyFill="1" applyBorder="1" applyAlignment="1">
      <alignment horizontal="right" vertical="center"/>
    </xf>
    <xf numFmtId="164" fontId="6" fillId="3" borderId="10" xfId="0" applyNumberFormat="1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right" vertical="center"/>
    </xf>
    <xf numFmtId="164" fontId="0" fillId="8" borderId="70" xfId="0" applyNumberFormat="1" applyFont="1" applyFill="1" applyBorder="1" applyAlignment="1">
      <alignment horizontal="right" vertical="center"/>
    </xf>
    <xf numFmtId="164" fontId="6" fillId="8" borderId="70" xfId="0" applyNumberFormat="1" applyFont="1" applyFill="1" applyBorder="1" applyAlignment="1">
      <alignment horizontal="right" vertical="center"/>
    </xf>
    <xf numFmtId="164" fontId="0" fillId="10" borderId="70" xfId="0" applyNumberFormat="1" applyFont="1" applyFill="1" applyBorder="1" applyAlignment="1">
      <alignment horizontal="right" vertical="center"/>
    </xf>
    <xf numFmtId="164" fontId="6" fillId="10" borderId="70" xfId="0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9" fillId="4" borderId="14" xfId="0" applyNumberFormat="1" applyFont="1" applyFill="1" applyBorder="1" applyAlignment="1">
      <alignment horizontal="right" vertical="center"/>
    </xf>
    <xf numFmtId="164" fontId="9" fillId="4" borderId="17" xfId="0" applyNumberFormat="1" applyFont="1" applyFill="1" applyBorder="1" applyAlignment="1">
      <alignment horizontal="right" vertical="center"/>
    </xf>
    <xf numFmtId="2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Fill="1"/>
    <xf numFmtId="4" fontId="0" fillId="0" borderId="14" xfId="0" applyNumberFormat="1" applyFont="1" applyFill="1" applyBorder="1" applyAlignment="1">
      <alignment horizontal="right" vertical="center"/>
    </xf>
    <xf numFmtId="164" fontId="0" fillId="0" borderId="14" xfId="0" applyNumberFormat="1" applyFont="1" applyFill="1" applyBorder="1" applyAlignment="1">
      <alignment horizontal="right" vertical="center"/>
    </xf>
    <xf numFmtId="164" fontId="0" fillId="0" borderId="14" xfId="1" applyNumberFormat="1" applyFont="1" applyFill="1" applyBorder="1" applyAlignment="1">
      <alignment horizontal="right" vertical="center"/>
    </xf>
    <xf numFmtId="4" fontId="0" fillId="3" borderId="22" xfId="0" applyNumberFormat="1" applyFont="1" applyFill="1" applyBorder="1" applyAlignment="1">
      <alignment horizontal="right" vertical="center"/>
    </xf>
    <xf numFmtId="164" fontId="0" fillId="3" borderId="22" xfId="0" applyNumberFormat="1" applyFont="1" applyFill="1" applyBorder="1" applyAlignment="1">
      <alignment horizontal="right" vertical="center"/>
    </xf>
    <xf numFmtId="164" fontId="0" fillId="3" borderId="22" xfId="1" applyNumberFormat="1" applyFont="1" applyFill="1" applyBorder="1" applyAlignment="1">
      <alignment horizontal="right" vertical="center"/>
    </xf>
    <xf numFmtId="4" fontId="0" fillId="0" borderId="7" xfId="0" applyNumberFormat="1" applyFont="1" applyFill="1" applyBorder="1" applyAlignment="1">
      <alignment horizontal="right" vertical="center"/>
    </xf>
    <xf numFmtId="164" fontId="0" fillId="0" borderId="7" xfId="0" applyNumberFormat="1" applyFont="1" applyFill="1" applyBorder="1" applyAlignment="1">
      <alignment horizontal="right" vertical="center"/>
    </xf>
    <xf numFmtId="164" fontId="0" fillId="0" borderId="7" xfId="1" applyNumberFormat="1" applyFont="1" applyFill="1" applyBorder="1" applyAlignment="1">
      <alignment horizontal="right" vertical="center"/>
    </xf>
    <xf numFmtId="4" fontId="0" fillId="3" borderId="7" xfId="0" applyNumberFormat="1" applyFont="1" applyFill="1" applyBorder="1" applyAlignment="1">
      <alignment horizontal="right" vertical="center"/>
    </xf>
    <xf numFmtId="164" fontId="0" fillId="3" borderId="7" xfId="0" applyNumberFormat="1" applyFont="1" applyFill="1" applyBorder="1" applyAlignment="1">
      <alignment horizontal="right" vertical="center"/>
    </xf>
    <xf numFmtId="164" fontId="0" fillId="3" borderId="7" xfId="1" applyNumberFormat="1" applyFont="1" applyFill="1" applyBorder="1" applyAlignment="1">
      <alignment horizontal="right" vertical="center"/>
    </xf>
    <xf numFmtId="4" fontId="0" fillId="0" borderId="8" xfId="0" applyNumberFormat="1" applyFont="1" applyFill="1" applyBorder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/>
    </xf>
    <xf numFmtId="164" fontId="0" fillId="0" borderId="8" xfId="1" applyNumberFormat="1" applyFont="1" applyFill="1" applyBorder="1" applyAlignment="1">
      <alignment horizontal="right" vertical="center"/>
    </xf>
    <xf numFmtId="4" fontId="0" fillId="0" borderId="22" xfId="0" applyNumberFormat="1" applyFont="1" applyFill="1" applyBorder="1" applyAlignment="1">
      <alignment horizontal="right" vertical="center"/>
    </xf>
    <xf numFmtId="164" fontId="0" fillId="0" borderId="22" xfId="0" applyNumberFormat="1" applyFont="1" applyFill="1" applyBorder="1" applyAlignment="1">
      <alignment horizontal="right" vertical="center"/>
    </xf>
    <xf numFmtId="164" fontId="0" fillId="0" borderId="22" xfId="1" applyNumberFormat="1" applyFont="1" applyFill="1" applyBorder="1" applyAlignment="1">
      <alignment horizontal="right" vertical="center"/>
    </xf>
    <xf numFmtId="164" fontId="0" fillId="3" borderId="31" xfId="1" applyNumberFormat="1" applyFont="1" applyFill="1" applyBorder="1" applyAlignment="1">
      <alignment horizontal="right" vertical="center"/>
    </xf>
    <xf numFmtId="164" fontId="0" fillId="0" borderId="31" xfId="1" applyNumberFormat="1" applyFont="1" applyFill="1" applyBorder="1" applyAlignment="1">
      <alignment horizontal="right" vertical="center"/>
    </xf>
    <xf numFmtId="164" fontId="0" fillId="3" borderId="31" xfId="0" applyNumberFormat="1" applyFont="1" applyFill="1" applyBorder="1" applyAlignment="1">
      <alignment horizontal="right" vertical="center"/>
    </xf>
    <xf numFmtId="4" fontId="0" fillId="0" borderId="49" xfId="0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/>
    </xf>
    <xf numFmtId="164" fontId="0" fillId="0" borderId="49" xfId="1" applyNumberFormat="1" applyFont="1" applyFill="1" applyBorder="1" applyAlignment="1">
      <alignment horizontal="right" vertical="center"/>
    </xf>
    <xf numFmtId="4" fontId="7" fillId="0" borderId="22" xfId="0" applyNumberFormat="1" applyFont="1" applyFill="1" applyBorder="1" applyAlignment="1">
      <alignment horizontal="right" vertical="center"/>
    </xf>
    <xf numFmtId="164" fontId="7" fillId="0" borderId="22" xfId="0" applyNumberFormat="1" applyFont="1" applyFill="1" applyBorder="1" applyAlignment="1">
      <alignment horizontal="right" vertical="center"/>
    </xf>
    <xf numFmtId="4" fontId="7" fillId="3" borderId="7" xfId="0" applyNumberFormat="1" applyFont="1" applyFill="1" applyBorder="1" applyAlignment="1">
      <alignment horizontal="right" vertical="center"/>
    </xf>
    <xf numFmtId="164" fontId="7" fillId="3" borderId="7" xfId="0" applyNumberFormat="1" applyFont="1" applyFill="1" applyBorder="1" applyAlignment="1">
      <alignment horizontal="right" vertical="center"/>
    </xf>
    <xf numFmtId="4" fontId="7" fillId="0" borderId="7" xfId="0" applyNumberFormat="1" applyFont="1" applyFill="1" applyBorder="1" applyAlignment="1">
      <alignment horizontal="right" vertical="center"/>
    </xf>
    <xf numFmtId="164" fontId="7" fillId="0" borderId="7" xfId="0" applyNumberFormat="1" applyFont="1" applyFill="1" applyBorder="1" applyAlignment="1">
      <alignment horizontal="right" vertical="center"/>
    </xf>
    <xf numFmtId="4" fontId="7" fillId="3" borderId="8" xfId="0" applyNumberFormat="1" applyFont="1" applyFill="1" applyBorder="1" applyAlignment="1">
      <alignment horizontal="right" vertical="center"/>
    </xf>
    <xf numFmtId="164" fontId="0" fillId="3" borderId="8" xfId="0" applyNumberFormat="1" applyFont="1" applyFill="1" applyBorder="1" applyAlignment="1">
      <alignment horizontal="right" vertical="center"/>
    </xf>
    <xf numFmtId="164" fontId="7" fillId="3" borderId="8" xfId="0" applyNumberFormat="1" applyFont="1" applyFill="1" applyBorder="1" applyAlignment="1">
      <alignment horizontal="right" vertical="center"/>
    </xf>
    <xf numFmtId="164" fontId="0" fillId="3" borderId="8" xfId="1" applyNumberFormat="1" applyFont="1" applyFill="1" applyBorder="1" applyAlignment="1">
      <alignment horizontal="right" vertical="center"/>
    </xf>
    <xf numFmtId="4" fontId="7" fillId="0" borderId="14" xfId="0" applyNumberFormat="1" applyFont="1" applyFill="1" applyBorder="1" applyAlignment="1">
      <alignment horizontal="right" vertical="center"/>
    </xf>
    <xf numFmtId="164" fontId="7" fillId="0" borderId="14" xfId="0" applyNumberFormat="1" applyFont="1" applyFill="1" applyBorder="1" applyAlignment="1">
      <alignment horizontal="right" vertical="center"/>
    </xf>
    <xf numFmtId="4" fontId="7" fillId="3" borderId="22" xfId="0" applyNumberFormat="1" applyFont="1" applyFill="1" applyBorder="1" applyAlignment="1">
      <alignment horizontal="right" vertical="center"/>
    </xf>
    <xf numFmtId="164" fontId="7" fillId="3" borderId="22" xfId="0" applyNumberFormat="1" applyFont="1" applyFill="1" applyBorder="1" applyAlignment="1">
      <alignment horizontal="right" vertical="center"/>
    </xf>
    <xf numFmtId="4" fontId="7" fillId="0" borderId="39" xfId="0" applyNumberFormat="1" applyFont="1" applyFill="1" applyBorder="1" applyAlignment="1">
      <alignment horizontal="right" vertical="center"/>
    </xf>
    <xf numFmtId="164" fontId="0" fillId="0" borderId="39" xfId="0" applyNumberFormat="1" applyFont="1" applyFill="1" applyBorder="1" applyAlignment="1">
      <alignment horizontal="right" vertical="center"/>
    </xf>
    <xf numFmtId="164" fontId="7" fillId="0" borderId="39" xfId="0" applyNumberFormat="1" applyFont="1" applyFill="1" applyBorder="1" applyAlignment="1">
      <alignment horizontal="right" vertical="center"/>
    </xf>
    <xf numFmtId="164" fontId="0" fillId="0" borderId="39" xfId="1" applyNumberFormat="1" applyFont="1" applyFill="1" applyBorder="1" applyAlignment="1">
      <alignment horizontal="right" vertical="center"/>
    </xf>
    <xf numFmtId="4" fontId="7" fillId="0" borderId="5" xfId="0" applyNumberFormat="1" applyFont="1" applyFill="1" applyBorder="1" applyAlignment="1">
      <alignment horizontal="right" vertical="center"/>
    </xf>
    <xf numFmtId="164" fontId="0" fillId="0" borderId="5" xfId="0" applyNumberFormat="1" applyFont="1" applyFill="1" applyBorder="1" applyAlignment="1">
      <alignment horizontal="right" vertical="center"/>
    </xf>
    <xf numFmtId="164" fontId="7" fillId="0" borderId="5" xfId="0" applyNumberFormat="1" applyFont="1" applyFill="1" applyBorder="1" applyAlignment="1">
      <alignment horizontal="right" vertical="center"/>
    </xf>
    <xf numFmtId="164" fontId="0" fillId="0" borderId="5" xfId="1" applyNumberFormat="1" applyFont="1" applyFill="1" applyBorder="1" applyAlignment="1">
      <alignment horizontal="right" vertical="center"/>
    </xf>
    <xf numFmtId="4" fontId="7" fillId="3" borderId="49" xfId="0" applyNumberFormat="1" applyFont="1" applyFill="1" applyBorder="1" applyAlignment="1">
      <alignment horizontal="right" vertical="center"/>
    </xf>
    <xf numFmtId="164" fontId="0" fillId="3" borderId="49" xfId="0" applyNumberFormat="1" applyFont="1" applyFill="1" applyBorder="1" applyAlignment="1">
      <alignment horizontal="right" vertical="center"/>
    </xf>
    <xf numFmtId="164" fontId="7" fillId="3" borderId="49" xfId="0" applyNumberFormat="1" applyFont="1" applyFill="1" applyBorder="1" applyAlignment="1">
      <alignment horizontal="right" vertical="center"/>
    </xf>
    <xf numFmtId="164" fontId="0" fillId="3" borderId="49" xfId="1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 wrapText="1"/>
    </xf>
    <xf numFmtId="164" fontId="7" fillId="3" borderId="22" xfId="0" applyNumberFormat="1" applyFont="1" applyFill="1" applyBorder="1" applyAlignment="1">
      <alignment horizontal="right" vertical="center" wrapText="1"/>
    </xf>
    <xf numFmtId="164" fontId="0" fillId="0" borderId="7" xfId="0" applyNumberFormat="1" applyFont="1" applyFill="1" applyBorder="1" applyAlignment="1">
      <alignment horizontal="right" vertical="center" wrapText="1"/>
    </xf>
    <xf numFmtId="4" fontId="0" fillId="3" borderId="8" xfId="0" applyNumberFormat="1" applyFont="1" applyFill="1" applyBorder="1" applyAlignment="1">
      <alignment horizontal="right" vertical="center"/>
    </xf>
    <xf numFmtId="164" fontId="0" fillId="3" borderId="8" xfId="0" applyNumberFormat="1" applyFont="1" applyFill="1" applyBorder="1" applyAlignment="1">
      <alignment horizontal="right" vertical="center" wrapText="1"/>
    </xf>
    <xf numFmtId="4" fontId="0" fillId="2" borderId="22" xfId="0" applyNumberFormat="1" applyFont="1" applyFill="1" applyBorder="1" applyAlignment="1">
      <alignment horizontal="right" vertical="center"/>
    </xf>
    <xf numFmtId="164" fontId="0" fillId="2" borderId="22" xfId="0" applyNumberFormat="1" applyFont="1" applyFill="1" applyBorder="1" applyAlignment="1">
      <alignment horizontal="right" vertical="center" wrapText="1"/>
    </xf>
    <xf numFmtId="164" fontId="0" fillId="2" borderId="22" xfId="0" applyNumberFormat="1" applyFont="1" applyFill="1" applyBorder="1" applyAlignment="1">
      <alignment horizontal="right" vertical="center"/>
    </xf>
    <xf numFmtId="4" fontId="0" fillId="3" borderId="7" xfId="0" applyNumberFormat="1" applyFont="1" applyFill="1" applyBorder="1" applyAlignment="1">
      <alignment horizontal="right" vertical="center" wrapText="1"/>
    </xf>
    <xf numFmtId="164" fontId="0" fillId="3" borderId="7" xfId="0" applyNumberFormat="1" applyFont="1" applyFill="1" applyBorder="1" applyAlignment="1">
      <alignment horizontal="right" vertical="center" wrapText="1"/>
    </xf>
    <xf numFmtId="164" fontId="0" fillId="3" borderId="22" xfId="0" applyNumberFormat="1" applyFont="1" applyFill="1" applyBorder="1" applyAlignment="1">
      <alignment horizontal="right" vertical="center" wrapText="1"/>
    </xf>
    <xf numFmtId="164" fontId="0" fillId="3" borderId="33" xfId="0" applyNumberFormat="1" applyFont="1" applyFill="1" applyBorder="1" applyAlignment="1">
      <alignment horizontal="right" vertical="center"/>
    </xf>
    <xf numFmtId="164" fontId="0" fillId="9" borderId="1" xfId="1" applyNumberFormat="1" applyFont="1" applyFill="1" applyBorder="1" applyAlignment="1">
      <alignment horizontal="right" vertical="center" wrapText="1"/>
    </xf>
    <xf numFmtId="164" fontId="0" fillId="9" borderId="5" xfId="0" applyNumberFormat="1" applyFont="1" applyFill="1" applyBorder="1" applyAlignment="1">
      <alignment horizontal="right" vertical="center"/>
    </xf>
    <xf numFmtId="164" fontId="0" fillId="3" borderId="36" xfId="0" applyNumberFormat="1" applyFont="1" applyFill="1" applyBorder="1" applyAlignment="1">
      <alignment horizontal="right" vertical="center"/>
    </xf>
    <xf numFmtId="164" fontId="0" fillId="8" borderId="73" xfId="0" applyNumberFormat="1" applyFont="1" applyFill="1" applyBorder="1" applyAlignment="1">
      <alignment horizontal="right" vertical="center"/>
    </xf>
    <xf numFmtId="164" fontId="0" fillId="10" borderId="73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4" fontId="11" fillId="3" borderId="1" xfId="1" applyNumberFormat="1" applyFont="1" applyFill="1" applyBorder="1" applyAlignment="1">
      <alignment horizontal="right" vertical="center"/>
    </xf>
    <xf numFmtId="4" fontId="11" fillId="0" borderId="1" xfId="0" applyNumberFormat="1" applyFont="1" applyFill="1" applyBorder="1" applyAlignment="1">
      <alignment horizontal="right" vertical="center"/>
    </xf>
    <xf numFmtId="0" fontId="0" fillId="0" borderId="8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5" fontId="0" fillId="3" borderId="64" xfId="1" applyNumberFormat="1" applyFont="1" applyFill="1" applyBorder="1" applyAlignment="1">
      <alignment horizontal="right" vertical="center"/>
    </xf>
    <xf numFmtId="165" fontId="0" fillId="0" borderId="19" xfId="1" applyNumberFormat="1" applyFont="1" applyFill="1" applyBorder="1" applyAlignment="1">
      <alignment horizontal="right" vertical="center"/>
    </xf>
    <xf numFmtId="165" fontId="0" fillId="3" borderId="51" xfId="1" applyNumberFormat="1" applyFont="1" applyFill="1" applyBorder="1" applyAlignment="1">
      <alignment horizontal="right" vertical="center"/>
    </xf>
    <xf numFmtId="165" fontId="0" fillId="0" borderId="29" xfId="1" applyNumberFormat="1" applyFont="1" applyFill="1" applyBorder="1" applyAlignment="1">
      <alignment horizontal="right" vertical="center"/>
    </xf>
    <xf numFmtId="165" fontId="0" fillId="3" borderId="46" xfId="1" applyNumberFormat="1" applyFont="1" applyFill="1" applyBorder="1" applyAlignment="1">
      <alignment horizontal="right" vertical="center"/>
    </xf>
    <xf numFmtId="165" fontId="0" fillId="0" borderId="51" xfId="1" applyNumberFormat="1" applyFont="1" applyFill="1" applyBorder="1" applyAlignment="1">
      <alignment horizontal="right" vertical="center"/>
    </xf>
    <xf numFmtId="165" fontId="0" fillId="3" borderId="25" xfId="1" applyNumberFormat="1" applyFont="1" applyFill="1" applyBorder="1" applyAlignment="1">
      <alignment horizontal="right" vertical="center"/>
    </xf>
    <xf numFmtId="165" fontId="0" fillId="0" borderId="25" xfId="1" applyNumberFormat="1" applyFont="1" applyFill="1" applyBorder="1" applyAlignment="1">
      <alignment horizontal="right" vertical="center"/>
    </xf>
    <xf numFmtId="165" fontId="0" fillId="3" borderId="27" xfId="1" applyNumberFormat="1" applyFont="1" applyFill="1" applyBorder="1" applyAlignment="1">
      <alignment horizontal="right" vertical="center"/>
    </xf>
    <xf numFmtId="165" fontId="9" fillId="4" borderId="19" xfId="0" applyNumberFormat="1" applyFont="1" applyFill="1" applyBorder="1" applyAlignment="1">
      <alignment horizontal="right" vertical="center"/>
    </xf>
    <xf numFmtId="165" fontId="0" fillId="3" borderId="83" xfId="1" applyNumberFormat="1" applyFont="1" applyFill="1" applyBorder="1" applyAlignment="1">
      <alignment horizontal="right" vertical="center"/>
    </xf>
    <xf numFmtId="165" fontId="0" fillId="0" borderId="67" xfId="1" applyNumberFormat="1" applyFont="1" applyFill="1" applyBorder="1" applyAlignment="1">
      <alignment horizontal="right" vertical="center"/>
    </xf>
    <xf numFmtId="165" fontId="0" fillId="3" borderId="52" xfId="1" applyNumberFormat="1" applyFont="1" applyFill="1" applyBorder="1" applyAlignment="1">
      <alignment horizontal="right" vertical="center"/>
    </xf>
    <xf numFmtId="165" fontId="0" fillId="0" borderId="2" xfId="1" applyNumberFormat="1" applyFont="1" applyFill="1" applyBorder="1" applyAlignment="1">
      <alignment horizontal="right" vertical="center"/>
    </xf>
    <xf numFmtId="165" fontId="0" fillId="3" borderId="47" xfId="1" applyNumberFormat="1" applyFont="1" applyFill="1" applyBorder="1" applyAlignment="1">
      <alignment horizontal="right" vertical="center"/>
    </xf>
    <xf numFmtId="165" fontId="0" fillId="2" borderId="44" xfId="1" applyNumberFormat="1" applyFont="1" applyFill="1" applyBorder="1" applyAlignment="1">
      <alignment horizontal="right" vertical="center"/>
    </xf>
    <xf numFmtId="165" fontId="0" fillId="3" borderId="35" xfId="1" applyNumberFormat="1" applyFont="1" applyFill="1" applyBorder="1" applyAlignment="1">
      <alignment horizontal="right" vertical="center"/>
    </xf>
    <xf numFmtId="165" fontId="0" fillId="0" borderId="35" xfId="1" applyNumberFormat="1" applyFont="1" applyFill="1" applyBorder="1" applyAlignment="1">
      <alignment horizontal="right" vertical="center"/>
    </xf>
    <xf numFmtId="165" fontId="0" fillId="3" borderId="44" xfId="1" applyNumberFormat="1" applyFont="1" applyFill="1" applyBorder="1" applyAlignment="1">
      <alignment horizontal="right" vertical="center"/>
    </xf>
    <xf numFmtId="0" fontId="0" fillId="8" borderId="26" xfId="1" applyFont="1" applyFill="1" applyBorder="1" applyAlignment="1">
      <alignment horizontal="left" vertical="center" wrapText="1"/>
    </xf>
    <xf numFmtId="0" fontId="0" fillId="8" borderId="61" xfId="1" applyFont="1" applyFill="1" applyBorder="1" applyAlignment="1">
      <alignment horizontal="left" vertical="center" wrapText="1"/>
    </xf>
    <xf numFmtId="0" fontId="0" fillId="8" borderId="16" xfId="1" applyFont="1" applyFill="1" applyBorder="1" applyAlignment="1">
      <alignment horizontal="left" vertical="center" wrapText="1"/>
    </xf>
    <xf numFmtId="0" fontId="0" fillId="10" borderId="81" xfId="1" applyFont="1" applyFill="1" applyBorder="1" applyAlignment="1">
      <alignment horizontal="left" vertical="center" wrapText="1"/>
    </xf>
    <xf numFmtId="0" fontId="0" fillId="0" borderId="61" xfId="1" applyFont="1" applyFill="1" applyBorder="1" applyAlignment="1">
      <alignment horizontal="left" vertical="center" wrapText="1"/>
    </xf>
    <xf numFmtId="0" fontId="4" fillId="11" borderId="38" xfId="1" applyFont="1" applyFill="1" applyBorder="1" applyAlignment="1">
      <alignment horizontal="left" vertical="center" wrapText="1"/>
    </xf>
    <xf numFmtId="0" fontId="0" fillId="11" borderId="77" xfId="1" applyFont="1" applyFill="1" applyBorder="1" applyAlignment="1">
      <alignment horizontal="left" vertical="center" wrapText="1"/>
    </xf>
    <xf numFmtId="165" fontId="0" fillId="9" borderId="83" xfId="1" applyNumberFormat="1" applyFont="1" applyFill="1" applyBorder="1" applyAlignment="1">
      <alignment horizontal="right" vertical="center"/>
    </xf>
    <xf numFmtId="165" fontId="0" fillId="0" borderId="60" xfId="1" applyNumberFormat="1" applyFont="1" applyFill="1" applyBorder="1" applyAlignment="1">
      <alignment horizontal="right" vertical="center"/>
    </xf>
    <xf numFmtId="165" fontId="0" fillId="0" borderId="46" xfId="1" applyNumberFormat="1" applyFont="1" applyFill="1" applyBorder="1" applyAlignment="1">
      <alignment horizontal="right" vertical="center"/>
    </xf>
    <xf numFmtId="165" fontId="0" fillId="8" borderId="80" xfId="1" applyNumberFormat="1" applyFont="1" applyFill="1" applyBorder="1" applyAlignment="1">
      <alignment horizontal="right" vertical="center"/>
    </xf>
    <xf numFmtId="165" fontId="0" fillId="10" borderId="63" xfId="1" applyNumberFormat="1" applyFont="1" applyFill="1" applyBorder="1" applyAlignment="1">
      <alignment horizontal="right" vertical="center"/>
    </xf>
    <xf numFmtId="165" fontId="0" fillId="0" borderId="62" xfId="1" applyNumberFormat="1" applyFont="1" applyFill="1" applyBorder="1" applyAlignment="1">
      <alignment horizontal="right" vertical="center"/>
    </xf>
    <xf numFmtId="165" fontId="0" fillId="10" borderId="21" xfId="1" applyNumberFormat="1" applyFont="1" applyFill="1" applyBorder="1" applyAlignment="1">
      <alignment horizontal="right" vertical="center"/>
    </xf>
    <xf numFmtId="165" fontId="0" fillId="0" borderId="27" xfId="1" applyNumberFormat="1" applyFont="1" applyFill="1" applyBorder="1" applyAlignment="1">
      <alignment horizontal="right" vertical="center"/>
    </xf>
    <xf numFmtId="165" fontId="0" fillId="11" borderId="79" xfId="1" applyNumberFormat="1" applyFont="1" applyFill="1" applyBorder="1" applyAlignment="1">
      <alignment horizontal="right" vertical="center"/>
    </xf>
    <xf numFmtId="165" fontId="0" fillId="11" borderId="21" xfId="1" applyNumberFormat="1" applyFont="1" applyFill="1" applyBorder="1" applyAlignment="1">
      <alignment horizontal="right" vertical="center"/>
    </xf>
    <xf numFmtId="165" fontId="0" fillId="3" borderId="24" xfId="1" applyNumberFormat="1" applyFont="1" applyFill="1" applyBorder="1" applyAlignment="1">
      <alignment horizontal="right" vertical="center"/>
    </xf>
    <xf numFmtId="165" fontId="9" fillId="4" borderId="17" xfId="0" applyNumberFormat="1" applyFont="1" applyFill="1" applyBorder="1" applyAlignment="1">
      <alignment horizontal="right" vertical="center"/>
    </xf>
    <xf numFmtId="10" fontId="0" fillId="9" borderId="83" xfId="1" applyNumberFormat="1" applyFont="1" applyFill="1" applyBorder="1" applyAlignment="1">
      <alignment horizontal="right" vertical="center"/>
    </xf>
    <xf numFmtId="10" fontId="0" fillId="0" borderId="60" xfId="1" applyNumberFormat="1" applyFont="1" applyFill="1" applyBorder="1" applyAlignment="1">
      <alignment horizontal="right" vertical="center"/>
    </xf>
    <xf numFmtId="10" fontId="0" fillId="3" borderId="44" xfId="1" applyNumberFormat="1" applyFont="1" applyFill="1" applyBorder="1" applyAlignment="1">
      <alignment horizontal="right" vertical="center"/>
    </xf>
    <xf numFmtId="10" fontId="0" fillId="0" borderId="35" xfId="1" applyNumberFormat="1" applyFont="1" applyFill="1" applyBorder="1" applyAlignment="1">
      <alignment horizontal="right" vertical="center"/>
    </xf>
    <xf numFmtId="10" fontId="0" fillId="3" borderId="35" xfId="1" applyNumberFormat="1" applyFont="1" applyFill="1" applyBorder="1" applyAlignment="1">
      <alignment horizontal="right" vertical="center"/>
    </xf>
    <xf numFmtId="10" fontId="0" fillId="0" borderId="47" xfId="1" applyNumberFormat="1" applyFont="1" applyFill="1" applyBorder="1" applyAlignment="1">
      <alignment horizontal="right" vertical="center"/>
    </xf>
    <xf numFmtId="10" fontId="0" fillId="8" borderId="13" xfId="1" applyNumberFormat="1" applyFont="1" applyFill="1" applyBorder="1" applyAlignment="1">
      <alignment horizontal="right" vertical="center"/>
    </xf>
    <xf numFmtId="10" fontId="0" fillId="10" borderId="64" xfId="1" applyNumberFormat="1" applyFont="1" applyFill="1" applyBorder="1" applyAlignment="1">
      <alignment horizontal="right" vertical="center"/>
    </xf>
    <xf numFmtId="10" fontId="0" fillId="0" borderId="29" xfId="1" applyNumberFormat="1" applyFont="1" applyFill="1" applyBorder="1" applyAlignment="1">
      <alignment horizontal="right" vertical="center"/>
    </xf>
    <xf numFmtId="10" fontId="0" fillId="10" borderId="50" xfId="1" applyNumberFormat="1" applyFont="1" applyFill="1" applyBorder="1" applyAlignment="1">
      <alignment horizontal="right" vertical="center"/>
    </xf>
    <xf numFmtId="10" fontId="0" fillId="0" borderId="44" xfId="1" applyNumberFormat="1" applyFont="1" applyFill="1" applyBorder="1" applyAlignment="1">
      <alignment horizontal="right" vertical="center"/>
    </xf>
    <xf numFmtId="10" fontId="0" fillId="11" borderId="78" xfId="1" applyNumberFormat="1" applyFont="1" applyFill="1" applyBorder="1" applyAlignment="1">
      <alignment horizontal="right" vertical="center"/>
    </xf>
    <xf numFmtId="10" fontId="0" fillId="11" borderId="50" xfId="1" applyNumberFormat="1" applyFont="1" applyFill="1" applyBorder="1" applyAlignment="1">
      <alignment horizontal="right" vertical="center"/>
    </xf>
    <xf numFmtId="10" fontId="0" fillId="3" borderId="69" xfId="1" applyNumberFormat="1" applyFont="1" applyFill="1" applyBorder="1" applyAlignment="1">
      <alignment horizontal="right" vertical="center"/>
    </xf>
    <xf numFmtId="165" fontId="0" fillId="8" borderId="29" xfId="1" applyNumberFormat="1" applyFont="1" applyFill="1" applyBorder="1" applyAlignment="1">
      <alignment horizontal="right" vertical="center"/>
    </xf>
    <xf numFmtId="165" fontId="6" fillId="7" borderId="83" xfId="1" applyNumberFormat="1" applyFont="1" applyFill="1" applyBorder="1" applyAlignment="1">
      <alignment horizontal="right" vertical="center"/>
    </xf>
    <xf numFmtId="165" fontId="0" fillId="7" borderId="58" xfId="1" applyNumberFormat="1" applyFont="1" applyFill="1" applyBorder="1" applyAlignment="1">
      <alignment horizontal="right" vertical="center"/>
    </xf>
    <xf numFmtId="165" fontId="0" fillId="11" borderId="2" xfId="1" applyNumberFormat="1" applyFont="1" applyFill="1" applyBorder="1" applyAlignment="1">
      <alignment horizontal="right" vertical="center"/>
    </xf>
    <xf numFmtId="165" fontId="0" fillId="9" borderId="63" xfId="1" applyNumberFormat="1" applyFont="1" applyFill="1" applyBorder="1" applyAlignment="1">
      <alignment horizontal="right" vertical="center"/>
    </xf>
    <xf numFmtId="165" fontId="0" fillId="13" borderId="60" xfId="1" applyNumberFormat="1" applyFont="1" applyFill="1" applyBorder="1" applyAlignment="1">
      <alignment horizontal="right" vertical="center"/>
    </xf>
    <xf numFmtId="165" fontId="0" fillId="8" borderId="62" xfId="1" applyNumberFormat="1" applyFont="1" applyFill="1" applyBorder="1" applyAlignment="1">
      <alignment horizontal="right" vertical="center"/>
    </xf>
    <xf numFmtId="165" fontId="0" fillId="10" borderId="50" xfId="1" applyNumberFormat="1" applyFont="1" applyFill="1" applyBorder="1" applyAlignment="1">
      <alignment horizontal="right" vertical="center"/>
    </xf>
    <xf numFmtId="165" fontId="0" fillId="7" borderId="83" xfId="1" applyNumberFormat="1" applyFont="1" applyFill="1" applyBorder="1" applyAlignment="1">
      <alignment horizontal="right" vertical="center"/>
    </xf>
    <xf numFmtId="165" fontId="0" fillId="0" borderId="58" xfId="1" applyNumberFormat="1" applyFont="1" applyFill="1" applyBorder="1" applyAlignment="1">
      <alignment horizontal="right" vertical="center"/>
    </xf>
    <xf numFmtId="165" fontId="0" fillId="9" borderId="64" xfId="1" applyNumberFormat="1" applyFont="1" applyFill="1" applyBorder="1" applyAlignment="1">
      <alignment horizontal="right" vertical="center"/>
    </xf>
    <xf numFmtId="165" fontId="0" fillId="0" borderId="44" xfId="1" applyNumberFormat="1" applyFont="1" applyFill="1" applyBorder="1" applyAlignment="1">
      <alignment horizontal="right" vertical="center"/>
    </xf>
    <xf numFmtId="165" fontId="0" fillId="0" borderId="55" xfId="1" applyNumberFormat="1" applyFont="1" applyFill="1" applyBorder="1" applyAlignment="1">
      <alignment horizontal="right" vertical="center"/>
    </xf>
    <xf numFmtId="0" fontId="4" fillId="0" borderId="61" xfId="1" applyFont="1" applyFill="1" applyBorder="1" applyAlignment="1">
      <alignment horizontal="left" vertical="center" wrapText="1"/>
    </xf>
    <xf numFmtId="0" fontId="4" fillId="11" borderId="43" xfId="1" applyFont="1" applyFill="1" applyBorder="1" applyAlignment="1">
      <alignment horizontal="left" vertical="center" wrapText="1"/>
    </xf>
    <xf numFmtId="165" fontId="0" fillId="11" borderId="54" xfId="1" applyNumberFormat="1" applyFont="1" applyFill="1" applyBorder="1" applyAlignment="1">
      <alignment horizontal="right" vertical="center"/>
    </xf>
    <xf numFmtId="0" fontId="4" fillId="11" borderId="26" xfId="1" applyFont="1" applyFill="1" applyBorder="1" applyAlignment="1">
      <alignment horizontal="left" vertical="center" wrapText="1"/>
    </xf>
    <xf numFmtId="165" fontId="0" fillId="11" borderId="41" xfId="1" applyNumberFormat="1" applyFont="1" applyFill="1" applyBorder="1" applyAlignment="1">
      <alignment horizontal="right" vertical="center"/>
    </xf>
    <xf numFmtId="165" fontId="0" fillId="11" borderId="42" xfId="1" applyNumberFormat="1" applyFont="1" applyFill="1" applyBorder="1" applyAlignment="1">
      <alignment horizontal="right" vertical="center"/>
    </xf>
    <xf numFmtId="0" fontId="0" fillId="0" borderId="43" xfId="1" applyFont="1" applyFill="1" applyBorder="1" applyAlignment="1">
      <alignment horizontal="left" vertical="center" wrapText="1"/>
    </xf>
    <xf numFmtId="165" fontId="0" fillId="0" borderId="74" xfId="1" applyNumberFormat="1" applyFont="1" applyFill="1" applyBorder="1" applyAlignment="1">
      <alignment horizontal="right" vertical="center"/>
    </xf>
    <xf numFmtId="165" fontId="0" fillId="8" borderId="42" xfId="1" applyNumberFormat="1" applyFont="1" applyFill="1" applyBorder="1" applyAlignment="1">
      <alignment horizontal="right" vertical="center"/>
    </xf>
    <xf numFmtId="165" fontId="0" fillId="8" borderId="41" xfId="1" applyNumberFormat="1" applyFont="1" applyFill="1" applyBorder="1" applyAlignment="1">
      <alignment horizontal="right" vertical="center"/>
    </xf>
    <xf numFmtId="0" fontId="0" fillId="8" borderId="37" xfId="1" applyFont="1" applyFill="1" applyBorder="1" applyAlignment="1">
      <alignment horizontal="left" vertical="center" wrapText="1"/>
    </xf>
    <xf numFmtId="165" fontId="0" fillId="8" borderId="83" xfId="1" applyNumberFormat="1" applyFont="1" applyFill="1" applyBorder="1" applyAlignment="1">
      <alignment horizontal="right" vertical="center"/>
    </xf>
    <xf numFmtId="165" fontId="0" fillId="8" borderId="63" xfId="1" applyNumberFormat="1" applyFont="1" applyFill="1" applyBorder="1" applyAlignment="1">
      <alignment horizontal="right" vertical="center"/>
    </xf>
    <xf numFmtId="165" fontId="0" fillId="8" borderId="64" xfId="1" applyNumberFormat="1" applyFont="1" applyFill="1" applyBorder="1" applyAlignment="1">
      <alignment horizontal="right" vertical="center"/>
    </xf>
    <xf numFmtId="0" fontId="0" fillId="7" borderId="85" xfId="1" applyFont="1" applyFill="1" applyBorder="1" applyAlignment="1">
      <alignment horizontal="left" vertical="center" wrapText="1"/>
    </xf>
    <xf numFmtId="165" fontId="6" fillId="7" borderId="58" xfId="1" applyNumberFormat="1" applyFont="1" applyFill="1" applyBorder="1" applyAlignment="1">
      <alignment horizontal="right" vertical="center"/>
    </xf>
    <xf numFmtId="165" fontId="6" fillId="7" borderId="55" xfId="1" applyNumberFormat="1" applyFont="1" applyFill="1" applyBorder="1" applyAlignment="1">
      <alignment horizontal="right" vertical="center"/>
    </xf>
    <xf numFmtId="0" fontId="6" fillId="7" borderId="8" xfId="0" applyFont="1" applyFill="1" applyBorder="1" applyAlignment="1">
      <alignment horizontal="left" vertical="center" wrapText="1"/>
    </xf>
    <xf numFmtId="165" fontId="0" fillId="7" borderId="50" xfId="1" applyNumberFormat="1" applyFont="1" applyFill="1" applyBorder="1" applyAlignment="1">
      <alignment horizontal="right" vertical="center"/>
    </xf>
    <xf numFmtId="165" fontId="0" fillId="7" borderId="20" xfId="1" applyNumberFormat="1" applyFont="1" applyFill="1" applyBorder="1" applyAlignment="1">
      <alignment horizontal="right" vertical="center"/>
    </xf>
    <xf numFmtId="0" fontId="6" fillId="0" borderId="22" xfId="0" applyFont="1" applyFill="1" applyBorder="1" applyAlignment="1">
      <alignment horizontal="left" vertical="center" wrapText="1"/>
    </xf>
    <xf numFmtId="164" fontId="0" fillId="0" borderId="36" xfId="0" applyNumberFormat="1" applyFont="1" applyFill="1" applyBorder="1" applyAlignment="1">
      <alignment horizontal="right" vertical="center"/>
    </xf>
    <xf numFmtId="164" fontId="0" fillId="0" borderId="10" xfId="0" applyNumberFormat="1" applyFont="1" applyFill="1" applyBorder="1" applyAlignment="1">
      <alignment horizontal="right" vertical="center"/>
    </xf>
    <xf numFmtId="164" fontId="6" fillId="0" borderId="10" xfId="0" applyNumberFormat="1" applyFont="1" applyFill="1" applyBorder="1" applyAlignment="1">
      <alignment horizontal="right" vertical="center"/>
    </xf>
    <xf numFmtId="2" fontId="6" fillId="3" borderId="34" xfId="0" applyNumberFormat="1" applyFont="1" applyFill="1" applyBorder="1" applyAlignment="1">
      <alignment horizontal="center" vertical="center"/>
    </xf>
    <xf numFmtId="2" fontId="6" fillId="7" borderId="34" xfId="0" applyNumberFormat="1" applyFont="1" applyFill="1" applyBorder="1" applyAlignment="1">
      <alignment horizontal="center" vertical="center"/>
    </xf>
    <xf numFmtId="2" fontId="6" fillId="3" borderId="14" xfId="0" applyNumberFormat="1" applyFont="1" applyFill="1" applyBorder="1" applyAlignment="1">
      <alignment horizontal="center" vertical="center"/>
    </xf>
    <xf numFmtId="2" fontId="6" fillId="3" borderId="15" xfId="0" applyNumberFormat="1" applyFont="1" applyFill="1" applyBorder="1" applyAlignment="1">
      <alignment horizontal="center" vertical="center"/>
    </xf>
    <xf numFmtId="2" fontId="6" fillId="3" borderId="72" xfId="0" applyNumberFormat="1" applyFont="1" applyFill="1" applyBorder="1" applyAlignment="1">
      <alignment horizontal="center" vertical="center"/>
    </xf>
    <xf numFmtId="2" fontId="6" fillId="7" borderId="60" xfId="0" applyNumberFormat="1" applyFont="1" applyFill="1" applyBorder="1" applyAlignment="1">
      <alignment horizontal="center" vertical="center"/>
    </xf>
    <xf numFmtId="2" fontId="6" fillId="3" borderId="60" xfId="0" applyNumberFormat="1" applyFont="1" applyFill="1" applyBorder="1" applyAlignment="1">
      <alignment horizontal="center" vertical="center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89" xfId="1" applyNumberFormat="1" applyFont="1" applyFill="1" applyBorder="1" applyAlignment="1">
      <alignment horizontal="center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2" fillId="6" borderId="73" xfId="1" applyNumberFormat="1" applyFont="1" applyFill="1" applyBorder="1" applyAlignment="1">
      <alignment horizontal="center" vertical="center" wrapText="1"/>
    </xf>
    <xf numFmtId="2" fontId="2" fillId="6" borderId="89" xfId="1" applyNumberFormat="1" applyFont="1" applyFill="1" applyBorder="1" applyAlignment="1">
      <alignment horizontal="center" vertical="center" wrapText="1"/>
    </xf>
    <xf numFmtId="2" fontId="2" fillId="6" borderId="71" xfId="1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left"/>
    </xf>
    <xf numFmtId="9" fontId="0" fillId="0" borderId="80" xfId="1" applyNumberFormat="1" applyFont="1" applyFill="1" applyBorder="1" applyAlignment="1">
      <alignment horizontal="right" vertical="center"/>
    </xf>
    <xf numFmtId="9" fontId="0" fillId="3" borderId="51" xfId="1" applyNumberFormat="1" applyFont="1" applyFill="1" applyBorder="1" applyAlignment="1">
      <alignment horizontal="right" vertical="center"/>
    </xf>
    <xf numFmtId="9" fontId="0" fillId="0" borderId="25" xfId="1" applyNumberFormat="1" applyFont="1" applyFill="1" applyBorder="1" applyAlignment="1">
      <alignment horizontal="right" vertical="center"/>
    </xf>
    <xf numFmtId="9" fontId="0" fillId="3" borderId="25" xfId="1" applyNumberFormat="1" applyFont="1" applyFill="1" applyBorder="1" applyAlignment="1">
      <alignment horizontal="right" vertical="center"/>
    </xf>
    <xf numFmtId="9" fontId="0" fillId="0" borderId="79" xfId="1" applyNumberFormat="1" applyFont="1" applyFill="1" applyBorder="1" applyAlignment="1">
      <alignment horizontal="right" vertical="center"/>
    </xf>
    <xf numFmtId="9" fontId="0" fillId="3" borderId="27" xfId="1" applyNumberFormat="1" applyFont="1" applyFill="1" applyBorder="1" applyAlignment="1">
      <alignment horizontal="right" vertical="center"/>
    </xf>
    <xf numFmtId="9" fontId="0" fillId="0" borderId="46" xfId="1" applyNumberFormat="1" applyFont="1" applyFill="1" applyBorder="1" applyAlignment="1">
      <alignment horizontal="right" vertical="center"/>
    </xf>
    <xf numFmtId="9" fontId="0" fillId="0" borderId="27" xfId="1" applyNumberFormat="1" applyFont="1" applyFill="1" applyBorder="1" applyAlignment="1">
      <alignment horizontal="right" vertical="center"/>
    </xf>
    <xf numFmtId="9" fontId="0" fillId="5" borderId="25" xfId="1" applyNumberFormat="1" applyFont="1" applyFill="1" applyBorder="1" applyAlignment="1">
      <alignment horizontal="right" vertical="center"/>
    </xf>
    <xf numFmtId="9" fontId="0" fillId="3" borderId="62" xfId="1" applyNumberFormat="1" applyFont="1" applyFill="1" applyBorder="1" applyAlignment="1">
      <alignment horizontal="right" vertical="center"/>
    </xf>
    <xf numFmtId="9" fontId="0" fillId="0" borderId="48" xfId="1" applyNumberFormat="1" applyFont="1" applyFill="1" applyBorder="1" applyAlignment="1">
      <alignment horizontal="right" vertical="center"/>
    </xf>
    <xf numFmtId="9" fontId="0" fillId="0" borderId="74" xfId="1" applyNumberFormat="1" applyFont="1" applyFill="1" applyBorder="1" applyAlignment="1">
      <alignment horizontal="right" vertical="center"/>
    </xf>
    <xf numFmtId="9" fontId="0" fillId="3" borderId="46" xfId="1" applyNumberFormat="1" applyFont="1" applyFill="1" applyBorder="1" applyAlignment="1">
      <alignment horizontal="right" vertical="center"/>
    </xf>
    <xf numFmtId="9" fontId="0" fillId="0" borderId="12" xfId="1" applyNumberFormat="1" applyFont="1" applyFill="1" applyBorder="1" applyAlignment="1">
      <alignment horizontal="right" vertical="center"/>
    </xf>
    <xf numFmtId="9" fontId="0" fillId="3" borderId="55" xfId="1" applyNumberFormat="1" applyFont="1" applyFill="1" applyBorder="1" applyAlignment="1">
      <alignment horizontal="right" vertical="center"/>
    </xf>
    <xf numFmtId="9" fontId="0" fillId="0" borderId="56" xfId="1" applyNumberFormat="1" applyFont="1" applyFill="1" applyBorder="1" applyAlignment="1">
      <alignment horizontal="right" vertical="center"/>
    </xf>
    <xf numFmtId="9" fontId="0" fillId="3" borderId="56" xfId="1" applyNumberFormat="1" applyFont="1" applyFill="1" applyBorder="1" applyAlignment="1">
      <alignment horizontal="right" vertical="center"/>
    </xf>
    <xf numFmtId="9" fontId="0" fillId="0" borderId="0" xfId="1" applyNumberFormat="1" applyFont="1" applyFill="1" applyBorder="1" applyAlignment="1">
      <alignment horizontal="right" vertical="center"/>
    </xf>
    <xf numFmtId="9" fontId="0" fillId="3" borderId="20" xfId="1" applyNumberFormat="1" applyFont="1" applyFill="1" applyBorder="1" applyAlignment="1">
      <alignment horizontal="right" vertical="center"/>
    </xf>
    <xf numFmtId="9" fontId="0" fillId="0" borderId="68" xfId="1" applyNumberFormat="1" applyFont="1" applyFill="1" applyBorder="1" applyAlignment="1">
      <alignment horizontal="right" vertical="center"/>
    </xf>
    <xf numFmtId="9" fontId="0" fillId="3" borderId="76" xfId="1" applyNumberFormat="1" applyFont="1" applyFill="1" applyBorder="1" applyAlignment="1">
      <alignment horizontal="right" vertical="center"/>
    </xf>
    <xf numFmtId="2" fontId="2" fillId="6" borderId="67" xfId="1" applyNumberFormat="1" applyFont="1" applyFill="1" applyBorder="1" applyAlignment="1">
      <alignment horizontal="center" vertical="top" wrapText="1"/>
    </xf>
    <xf numFmtId="2" fontId="2" fillId="6" borderId="70" xfId="1" applyNumberFormat="1" applyFont="1" applyFill="1" applyBorder="1" applyAlignment="1">
      <alignment horizontal="center" vertical="center" wrapText="1"/>
    </xf>
    <xf numFmtId="9" fontId="0" fillId="0" borderId="60" xfId="1" applyNumberFormat="1" applyFont="1" applyFill="1" applyBorder="1" applyAlignment="1">
      <alignment horizontal="right" vertical="center"/>
    </xf>
    <xf numFmtId="9" fontId="0" fillId="0" borderId="90" xfId="1" applyNumberFormat="1" applyFont="1" applyFill="1" applyBorder="1" applyAlignment="1">
      <alignment horizontal="right" vertical="center"/>
    </xf>
    <xf numFmtId="164" fontId="0" fillId="8" borderId="14" xfId="0" applyNumberFormat="1" applyFont="1" applyFill="1" applyBorder="1" applyAlignment="1">
      <alignment horizontal="right" vertical="center"/>
    </xf>
    <xf numFmtId="164" fontId="0" fillId="8" borderId="15" xfId="0" applyNumberFormat="1" applyFont="1" applyFill="1" applyBorder="1" applyAlignment="1">
      <alignment horizontal="right" vertical="center"/>
    </xf>
    <xf numFmtId="164" fontId="0" fillId="10" borderId="5" xfId="0" applyNumberFormat="1" applyFont="1" applyFill="1" applyBorder="1" applyAlignment="1">
      <alignment horizontal="right" vertical="center"/>
    </xf>
    <xf numFmtId="164" fontId="0" fillId="10" borderId="6" xfId="0" applyNumberFormat="1" applyFont="1" applyFill="1" applyBorder="1" applyAlignment="1">
      <alignment horizontal="right" vertical="center"/>
    </xf>
    <xf numFmtId="164" fontId="0" fillId="10" borderId="8" xfId="0" applyNumberFormat="1" applyFont="1" applyFill="1" applyBorder="1" applyAlignment="1">
      <alignment horizontal="right" vertical="center"/>
    </xf>
    <xf numFmtId="164" fontId="0" fillId="10" borderId="9" xfId="0" applyNumberFormat="1" applyFont="1" applyFill="1" applyBorder="1" applyAlignment="1">
      <alignment horizontal="right" vertical="center"/>
    </xf>
    <xf numFmtId="164" fontId="0" fillId="11" borderId="7" xfId="0" applyNumberFormat="1" applyFont="1" applyFill="1" applyBorder="1" applyAlignment="1">
      <alignment horizontal="right" vertical="center"/>
    </xf>
    <xf numFmtId="164" fontId="0" fillId="11" borderId="1" xfId="0" applyNumberFormat="1" applyFont="1" applyFill="1" applyBorder="1" applyAlignment="1">
      <alignment horizontal="right" vertical="center"/>
    </xf>
    <xf numFmtId="164" fontId="0" fillId="11" borderId="8" xfId="0" applyNumberFormat="1" applyFont="1" applyFill="1" applyBorder="1" applyAlignment="1">
      <alignment horizontal="right" vertical="center"/>
    </xf>
    <xf numFmtId="164" fontId="0" fillId="11" borderId="9" xfId="0" applyNumberFormat="1" applyFont="1" applyFill="1" applyBorder="1" applyAlignment="1">
      <alignment horizontal="right" vertical="center"/>
    </xf>
    <xf numFmtId="3" fontId="0" fillId="0" borderId="57" xfId="0" applyNumberFormat="1" applyFont="1" applyFill="1" applyBorder="1" applyAlignment="1">
      <alignment horizontal="right" vertical="center"/>
    </xf>
    <xf numFmtId="3" fontId="0" fillId="3" borderId="33" xfId="0" applyNumberFormat="1" applyFont="1" applyFill="1" applyBorder="1" applyAlignment="1">
      <alignment horizontal="right" vertical="center"/>
    </xf>
    <xf numFmtId="3" fontId="0" fillId="3" borderId="23" xfId="0" applyNumberFormat="1" applyFont="1" applyFill="1" applyBorder="1" applyAlignment="1">
      <alignment horizontal="right" vertical="center"/>
    </xf>
    <xf numFmtId="3" fontId="0" fillId="0" borderId="32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3" borderId="32" xfId="0" applyNumberFormat="1" applyFont="1" applyFill="1" applyBorder="1" applyAlignment="1">
      <alignment horizontal="right" vertical="center"/>
    </xf>
    <xf numFmtId="3" fontId="0" fillId="3" borderId="1" xfId="0" applyNumberFormat="1" applyFont="1" applyFill="1" applyBorder="1" applyAlignment="1">
      <alignment horizontal="right" vertical="center"/>
    </xf>
    <xf numFmtId="3" fontId="0" fillId="3" borderId="9" xfId="0" applyNumberFormat="1" applyFont="1" applyFill="1" applyBorder="1" applyAlignment="1">
      <alignment horizontal="right" vertical="center"/>
    </xf>
    <xf numFmtId="3" fontId="0" fillId="3" borderId="0" xfId="0" applyNumberFormat="1" applyFont="1" applyFill="1" applyBorder="1" applyAlignment="1">
      <alignment horizontal="right" vertical="center"/>
    </xf>
    <xf numFmtId="164" fontId="0" fillId="9" borderId="84" xfId="0" applyNumberFormat="1" applyFont="1" applyFill="1" applyBorder="1" applyAlignment="1">
      <alignment horizontal="right" vertical="center"/>
    </xf>
    <xf numFmtId="164" fontId="0" fillId="0" borderId="9" xfId="1" applyNumberFormat="1" applyFont="1" applyFill="1" applyBorder="1" applyAlignment="1">
      <alignment horizontal="right" vertical="center"/>
    </xf>
    <xf numFmtId="164" fontId="6" fillId="0" borderId="9" xfId="1" applyNumberFormat="1" applyFont="1" applyFill="1" applyBorder="1" applyAlignment="1">
      <alignment horizontal="right" vertical="center"/>
    </xf>
    <xf numFmtId="164" fontId="0" fillId="3" borderId="86" xfId="0" applyNumberFormat="1" applyFont="1" applyFill="1" applyBorder="1" applyAlignment="1">
      <alignment horizontal="right" vertical="center"/>
    </xf>
    <xf numFmtId="164" fontId="0" fillId="0" borderId="34" xfId="0" applyNumberFormat="1" applyFont="1" applyFill="1" applyBorder="1" applyAlignment="1">
      <alignment horizontal="right" vertical="center"/>
    </xf>
    <xf numFmtId="164" fontId="0" fillId="8" borderId="17" xfId="0" applyNumberFormat="1" applyFont="1" applyFill="1" applyBorder="1" applyAlignment="1">
      <alignment horizontal="right" vertical="center"/>
    </xf>
    <xf numFmtId="3" fontId="0" fillId="3" borderId="84" xfId="0" applyNumberFormat="1" applyFont="1" applyFill="1" applyBorder="1" applyAlignment="1">
      <alignment horizontal="right" vertical="center"/>
    </xf>
    <xf numFmtId="3" fontId="0" fillId="3" borderId="82" xfId="0" applyNumberFormat="1" applyFont="1" applyFill="1" applyBorder="1" applyAlignment="1">
      <alignment horizontal="right" vertical="center"/>
    </xf>
    <xf numFmtId="3" fontId="6" fillId="3" borderId="82" xfId="0" applyNumberFormat="1" applyFont="1" applyFill="1" applyBorder="1" applyAlignment="1">
      <alignment horizontal="right" vertical="center"/>
    </xf>
    <xf numFmtId="3" fontId="0" fillId="0" borderId="66" xfId="0" applyNumberFormat="1" applyFont="1" applyFill="1" applyBorder="1" applyAlignment="1">
      <alignment horizontal="right" vertical="center"/>
    </xf>
    <xf numFmtId="3" fontId="6" fillId="0" borderId="66" xfId="0" applyNumberFormat="1" applyFont="1" applyFill="1" applyBorder="1" applyAlignment="1">
      <alignment horizontal="right" vertical="center"/>
    </xf>
    <xf numFmtId="3" fontId="7" fillId="3" borderId="33" xfId="0" applyNumberFormat="1" applyFont="1" applyFill="1" applyBorder="1" applyAlignment="1">
      <alignment horizontal="right" vertical="center"/>
    </xf>
    <xf numFmtId="3" fontId="0" fillId="0" borderId="28" xfId="0" applyNumberFormat="1" applyFont="1" applyFill="1" applyBorder="1" applyAlignment="1">
      <alignment horizontal="right" vertical="center"/>
    </xf>
    <xf numFmtId="3" fontId="6" fillId="0" borderId="28" xfId="0" applyNumberFormat="1" applyFont="1" applyFill="1" applyBorder="1" applyAlignment="1">
      <alignment horizontal="right" vertical="center"/>
    </xf>
    <xf numFmtId="3" fontId="0" fillId="3" borderId="34" xfId="0" applyNumberFormat="1" applyFont="1" applyFill="1" applyBorder="1" applyAlignment="1">
      <alignment horizontal="right" vertical="center"/>
    </xf>
    <xf numFmtId="3" fontId="0" fillId="2" borderId="33" xfId="0" applyNumberFormat="1" applyFont="1" applyFill="1" applyBorder="1" applyAlignment="1">
      <alignment horizontal="right" vertical="center"/>
    </xf>
    <xf numFmtId="3" fontId="0" fillId="2" borderId="23" xfId="0" applyNumberFormat="1" applyFont="1" applyFill="1" applyBorder="1" applyAlignment="1">
      <alignment horizontal="right" vertical="center"/>
    </xf>
    <xf numFmtId="3" fontId="0" fillId="3" borderId="32" xfId="0" applyNumberFormat="1" applyFont="1" applyFill="1" applyBorder="1" applyAlignment="1">
      <alignment horizontal="right" vertical="center" wrapText="1"/>
    </xf>
    <xf numFmtId="3" fontId="9" fillId="4" borderId="34" xfId="0" applyNumberFormat="1" applyFont="1" applyFill="1" applyBorder="1" applyAlignment="1">
      <alignment horizontal="right" vertical="center"/>
    </xf>
    <xf numFmtId="3" fontId="9" fillId="4" borderId="9" xfId="0" applyNumberFormat="1" applyFont="1" applyFill="1" applyBorder="1" applyAlignment="1">
      <alignment horizontal="right" vertical="center"/>
    </xf>
    <xf numFmtId="164" fontId="6" fillId="10" borderId="8" xfId="0" applyNumberFormat="1" applyFont="1" applyFill="1" applyBorder="1" applyAlignment="1">
      <alignment horizontal="right" vertical="center" wrapText="1"/>
    </xf>
    <xf numFmtId="164" fontId="6" fillId="10" borderId="9" xfId="0" applyNumberFormat="1" applyFont="1" applyFill="1" applyBorder="1" applyAlignment="1">
      <alignment horizontal="right" vertical="center"/>
    </xf>
    <xf numFmtId="164" fontId="6" fillId="8" borderId="5" xfId="1" applyNumberFormat="1" applyFont="1" applyFill="1" applyBorder="1" applyAlignment="1">
      <alignment horizontal="right" vertical="center"/>
    </xf>
    <xf numFmtId="164" fontId="6" fillId="8" borderId="6" xfId="0" applyNumberFormat="1" applyFont="1" applyFill="1" applyBorder="1" applyAlignment="1">
      <alignment horizontal="right" vertical="center" wrapText="1"/>
    </xf>
    <xf numFmtId="164" fontId="6" fillId="0" borderId="22" xfId="1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 wrapText="1"/>
    </xf>
    <xf numFmtId="164" fontId="6" fillId="8" borderId="7" xfId="1" applyNumberFormat="1" applyFont="1" applyFill="1" applyBorder="1" applyAlignment="1">
      <alignment horizontal="right" vertical="center"/>
    </xf>
    <xf numFmtId="164" fontId="6" fillId="8" borderId="1" xfId="0" applyNumberFormat="1" applyFont="1" applyFill="1" applyBorder="1" applyAlignment="1">
      <alignment horizontal="right" vertical="center" wrapText="1"/>
    </xf>
    <xf numFmtId="164" fontId="6" fillId="0" borderId="22" xfId="0" applyNumberFormat="1" applyFont="1" applyFill="1" applyBorder="1" applyAlignment="1">
      <alignment horizontal="right" vertical="center" wrapText="1"/>
    </xf>
    <xf numFmtId="164" fontId="6" fillId="8" borderId="39" xfId="1" applyNumberFormat="1" applyFont="1" applyFill="1" applyBorder="1" applyAlignment="1">
      <alignment horizontal="right" vertical="center"/>
    </xf>
    <xf numFmtId="164" fontId="6" fillId="8" borderId="40" xfId="0" applyNumberFormat="1" applyFont="1" applyFill="1" applyBorder="1" applyAlignment="1">
      <alignment horizontal="right" vertical="center" wrapText="1"/>
    </xf>
    <xf numFmtId="164" fontId="6" fillId="7" borderId="5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/>
    </xf>
    <xf numFmtId="164" fontId="6" fillId="0" borderId="22" xfId="0" applyNumberFormat="1" applyFont="1" applyFill="1" applyBorder="1" applyAlignment="1">
      <alignment horizontal="right" vertical="center"/>
    </xf>
    <xf numFmtId="164" fontId="6" fillId="7" borderId="22" xfId="0" applyNumberFormat="1" applyFont="1" applyFill="1" applyBorder="1" applyAlignment="1">
      <alignment horizontal="right" vertical="center" wrapText="1"/>
    </xf>
    <xf numFmtId="164" fontId="6" fillId="7" borderId="23" xfId="0" applyNumberFormat="1" applyFont="1" applyFill="1" applyBorder="1" applyAlignment="1">
      <alignment horizontal="right" vertical="center"/>
    </xf>
    <xf numFmtId="164" fontId="6" fillId="7" borderId="8" xfId="0" applyNumberFormat="1" applyFont="1" applyFill="1" applyBorder="1" applyAlignment="1">
      <alignment horizontal="right" vertical="center"/>
    </xf>
    <xf numFmtId="164" fontId="0" fillId="7" borderId="9" xfId="1" applyNumberFormat="1" applyFont="1" applyFill="1" applyBorder="1" applyAlignment="1">
      <alignment horizontal="right" vertical="center"/>
    </xf>
    <xf numFmtId="164" fontId="6" fillId="11" borderId="39" xfId="0" applyNumberFormat="1" applyFont="1" applyFill="1" applyBorder="1" applyAlignment="1">
      <alignment horizontal="right" vertical="center" wrapText="1"/>
    </xf>
    <xf numFmtId="164" fontId="0" fillId="11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 wrapText="1"/>
    </xf>
    <xf numFmtId="164" fontId="6" fillId="11" borderId="7" xfId="0" applyNumberFormat="1" applyFont="1" applyFill="1" applyBorder="1" applyAlignment="1">
      <alignment horizontal="right" vertical="center" wrapText="1"/>
    </xf>
    <xf numFmtId="164" fontId="6" fillId="11" borderId="22" xfId="0" applyNumberFormat="1" applyFont="1" applyFill="1" applyBorder="1" applyAlignment="1">
      <alignment horizontal="right" vertical="center" wrapText="1"/>
    </xf>
    <xf numFmtId="164" fontId="0" fillId="11" borderId="23" xfId="0" applyNumberFormat="1" applyFont="1" applyFill="1" applyBorder="1" applyAlignment="1">
      <alignment horizontal="right" vertical="center"/>
    </xf>
    <xf numFmtId="164" fontId="6" fillId="9" borderId="5" xfId="0" applyNumberFormat="1" applyFont="1" applyFill="1" applyBorder="1" applyAlignment="1">
      <alignment horizontal="right" vertical="center" wrapText="1"/>
    </xf>
    <xf numFmtId="164" fontId="6" fillId="9" borderId="6" xfId="0" applyNumberFormat="1" applyFont="1" applyFill="1" applyBorder="1" applyAlignment="1">
      <alignment horizontal="right" vertical="center"/>
    </xf>
    <xf numFmtId="164" fontId="6" fillId="13" borderId="8" xfId="0" applyNumberFormat="1" applyFont="1" applyFill="1" applyBorder="1" applyAlignment="1">
      <alignment horizontal="right" vertical="center" wrapText="1"/>
    </xf>
    <xf numFmtId="164" fontId="6" fillId="13" borderId="9" xfId="0" applyNumberFormat="1" applyFont="1" applyFill="1" applyBorder="1" applyAlignment="1">
      <alignment horizontal="right" vertical="center"/>
    </xf>
    <xf numFmtId="164" fontId="0" fillId="8" borderId="6" xfId="0" applyNumberFormat="1" applyFont="1" applyFill="1" applyBorder="1" applyAlignment="1">
      <alignment horizontal="right" vertical="center" wrapText="1"/>
    </xf>
    <xf numFmtId="164" fontId="0" fillId="0" borderId="23" xfId="0" applyNumberFormat="1" applyFont="1" applyFill="1" applyBorder="1" applyAlignment="1">
      <alignment horizontal="right" vertical="center" wrapText="1"/>
    </xf>
    <xf numFmtId="164" fontId="0" fillId="8" borderId="1" xfId="0" applyNumberFormat="1" applyFont="1" applyFill="1" applyBorder="1" applyAlignment="1">
      <alignment horizontal="right" vertical="center" wrapText="1"/>
    </xf>
    <xf numFmtId="164" fontId="0" fillId="8" borderId="40" xfId="0" applyNumberFormat="1" applyFont="1" applyFill="1" applyBorder="1" applyAlignment="1">
      <alignment horizontal="right" vertical="center" wrapText="1"/>
    </xf>
    <xf numFmtId="164" fontId="0" fillId="7" borderId="6" xfId="0" applyNumberFormat="1" applyFont="1" applyFill="1" applyBorder="1" applyAlignment="1">
      <alignment horizontal="right" vertical="center"/>
    </xf>
    <xf numFmtId="164" fontId="0" fillId="7" borderId="23" xfId="0" applyNumberFormat="1" applyFont="1" applyFill="1" applyBorder="1" applyAlignment="1">
      <alignment horizontal="right" vertical="center"/>
    </xf>
    <xf numFmtId="164" fontId="0" fillId="9" borderId="6" xfId="0" applyNumberFormat="1" applyFont="1" applyFill="1" applyBorder="1" applyAlignment="1">
      <alignment horizontal="right" vertical="center"/>
    </xf>
    <xf numFmtId="164" fontId="0" fillId="13" borderId="9" xfId="0" applyNumberFormat="1" applyFont="1" applyFill="1" applyBorder="1" applyAlignment="1">
      <alignment horizontal="right" vertical="center"/>
    </xf>
    <xf numFmtId="164" fontId="6" fillId="10" borderId="8" xfId="0" applyNumberFormat="1" applyFont="1" applyFill="1" applyBorder="1" applyAlignment="1">
      <alignment horizontal="right" vertical="center"/>
    </xf>
    <xf numFmtId="164" fontId="6" fillId="8" borderId="84" xfId="0" applyNumberFormat="1" applyFont="1" applyFill="1" applyBorder="1" applyAlignment="1">
      <alignment horizontal="right" vertical="center"/>
    </xf>
    <xf numFmtId="164" fontId="0" fillId="8" borderId="6" xfId="0" applyNumberFormat="1" applyFont="1" applyFill="1" applyBorder="1" applyAlignment="1">
      <alignment horizontal="right" vertical="center"/>
    </xf>
    <xf numFmtId="164" fontId="6" fillId="8" borderId="6" xfId="0" applyNumberFormat="1" applyFont="1" applyFill="1" applyBorder="1" applyAlignment="1">
      <alignment horizontal="right" vertical="center"/>
    </xf>
    <xf numFmtId="164" fontId="6" fillId="0" borderId="33" xfId="0" applyNumberFormat="1" applyFont="1" applyFill="1" applyBorder="1" applyAlignment="1">
      <alignment horizontal="right" vertical="center"/>
    </xf>
    <xf numFmtId="164" fontId="6" fillId="8" borderId="32" xfId="0" applyNumberFormat="1" applyFont="1" applyFill="1" applyBorder="1" applyAlignment="1">
      <alignment horizontal="right" vertical="center"/>
    </xf>
    <xf numFmtId="164" fontId="0" fillId="8" borderId="1" xfId="0" applyNumberFormat="1" applyFont="1" applyFill="1" applyBorder="1" applyAlignment="1">
      <alignment horizontal="right" vertical="center"/>
    </xf>
    <xf numFmtId="164" fontId="6" fillId="8" borderId="1" xfId="0" applyNumberFormat="1" applyFont="1" applyFill="1" applyBorder="1" applyAlignment="1">
      <alignment horizontal="right" vertical="center"/>
    </xf>
    <xf numFmtId="164" fontId="6" fillId="8" borderId="33" xfId="0" applyNumberFormat="1" applyFont="1" applyFill="1" applyBorder="1" applyAlignment="1">
      <alignment horizontal="right" vertical="center"/>
    </xf>
    <xf numFmtId="164" fontId="0" fillId="8" borderId="23" xfId="0" applyNumberFormat="1" applyFont="1" applyFill="1" applyBorder="1" applyAlignment="1">
      <alignment horizontal="right" vertical="center"/>
    </xf>
    <xf numFmtId="164" fontId="6" fillId="8" borderId="40" xfId="0" applyNumberFormat="1" applyFont="1" applyFill="1" applyBorder="1" applyAlignment="1">
      <alignment horizontal="right" vertical="center"/>
    </xf>
    <xf numFmtId="164" fontId="6" fillId="7" borderId="84" xfId="0" applyNumberFormat="1" applyFont="1" applyFill="1" applyBorder="1" applyAlignment="1">
      <alignment horizontal="right" vertical="center"/>
    </xf>
    <xf numFmtId="164" fontId="7" fillId="0" borderId="33" xfId="0" applyNumberFormat="1" applyFont="1" applyFill="1" applyBorder="1" applyAlignment="1">
      <alignment horizontal="right" vertical="center"/>
    </xf>
    <xf numFmtId="164" fontId="6" fillId="7" borderId="33" xfId="0" applyNumberFormat="1" applyFont="1" applyFill="1" applyBorder="1" applyAlignment="1">
      <alignment horizontal="right" vertical="center"/>
    </xf>
    <xf numFmtId="164" fontId="7" fillId="7" borderId="34" xfId="0" applyNumberFormat="1" applyFont="1" applyFill="1" applyBorder="1" applyAlignment="1">
      <alignment horizontal="right" vertical="center"/>
    </xf>
    <xf numFmtId="164" fontId="6" fillId="11" borderId="39" xfId="0" applyNumberFormat="1" applyFont="1" applyFill="1" applyBorder="1" applyAlignment="1">
      <alignment horizontal="right" vertical="center"/>
    </xf>
    <xf numFmtId="164" fontId="6" fillId="11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/>
    </xf>
    <xf numFmtId="164" fontId="6" fillId="11" borderId="32" xfId="0" applyNumberFormat="1" applyFont="1" applyFill="1" applyBorder="1" applyAlignment="1">
      <alignment horizontal="right" vertical="center"/>
    </xf>
    <xf numFmtId="164" fontId="6" fillId="0" borderId="32" xfId="0" applyNumberFormat="1" applyFont="1" applyFill="1" applyBorder="1" applyAlignment="1">
      <alignment horizontal="right" vertical="center"/>
    </xf>
    <xf numFmtId="164" fontId="6" fillId="11" borderId="33" xfId="0" applyNumberFormat="1" applyFont="1" applyFill="1" applyBorder="1" applyAlignment="1">
      <alignment horizontal="right" vertical="center"/>
    </xf>
    <xf numFmtId="164" fontId="6" fillId="9" borderId="5" xfId="0" applyNumberFormat="1" applyFont="1" applyFill="1" applyBorder="1" applyAlignment="1">
      <alignment horizontal="right" vertical="center"/>
    </xf>
    <xf numFmtId="164" fontId="6" fillId="13" borderId="34" xfId="0" applyNumberFormat="1" applyFont="1" applyFill="1" applyBorder="1" applyAlignment="1">
      <alignment horizontal="right" vertical="center"/>
    </xf>
    <xf numFmtId="164" fontId="6" fillId="8" borderId="22" xfId="0" applyNumberFormat="1" applyFont="1" applyFill="1" applyBorder="1" applyAlignment="1">
      <alignment horizontal="right" vertical="center" wrapText="1"/>
    </xf>
    <xf numFmtId="164" fontId="6" fillId="8" borderId="10" xfId="0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horizontal="right" vertical="center"/>
    </xf>
    <xf numFmtId="164" fontId="6" fillId="8" borderId="7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 wrapText="1"/>
    </xf>
    <xf numFmtId="164" fontId="6" fillId="0" borderId="23" xfId="1" applyNumberFormat="1" applyFont="1" applyFill="1" applyBorder="1" applyAlignment="1">
      <alignment horizontal="right" vertical="center"/>
    </xf>
    <xf numFmtId="164" fontId="0" fillId="7" borderId="22" xfId="0" applyNumberFormat="1" applyFont="1" applyFill="1" applyBorder="1" applyAlignment="1">
      <alignment horizontal="right" vertical="center" wrapText="1"/>
    </xf>
    <xf numFmtId="164" fontId="6" fillId="7" borderId="23" xfId="0" applyNumberFormat="1" applyFont="1" applyFill="1" applyBorder="1" applyAlignment="1">
      <alignment horizontal="right" vertical="center" wrapText="1"/>
    </xf>
    <xf numFmtId="164" fontId="0" fillId="7" borderId="8" xfId="0" applyNumberFormat="1" applyFont="1" applyFill="1" applyBorder="1" applyAlignment="1">
      <alignment horizontal="right" vertical="center"/>
    </xf>
    <xf numFmtId="164" fontId="6" fillId="7" borderId="9" xfId="1" applyNumberFormat="1" applyFont="1" applyFill="1" applyBorder="1" applyAlignment="1">
      <alignment horizontal="right" vertical="center"/>
    </xf>
    <xf numFmtId="164" fontId="6" fillId="11" borderId="23" xfId="0" applyNumberFormat="1" applyFont="1" applyFill="1" applyBorder="1" applyAlignment="1">
      <alignment horizontal="right" vertical="center"/>
    </xf>
    <xf numFmtId="164" fontId="6" fillId="11" borderId="1" xfId="0" applyNumberFormat="1" applyFont="1" applyFill="1" applyBorder="1" applyAlignment="1">
      <alignment horizontal="right" vertical="center"/>
    </xf>
    <xf numFmtId="165" fontId="0" fillId="3" borderId="91" xfId="1" applyNumberFormat="1" applyFont="1" applyFill="1" applyBorder="1" applyAlignment="1">
      <alignment horizontal="right" vertical="center"/>
    </xf>
    <xf numFmtId="165" fontId="0" fillId="0" borderId="92" xfId="1" applyNumberFormat="1" applyFont="1" applyFill="1" applyBorder="1" applyAlignment="1">
      <alignment horizontal="right" vertical="center"/>
    </xf>
    <xf numFmtId="165" fontId="0" fillId="3" borderId="92" xfId="1" applyNumberFormat="1" applyFont="1" applyFill="1" applyBorder="1" applyAlignment="1">
      <alignment horizontal="right" vertical="center"/>
    </xf>
    <xf numFmtId="165" fontId="0" fillId="0" borderId="93" xfId="1" applyNumberFormat="1" applyFont="1" applyFill="1" applyBorder="1" applyAlignment="1">
      <alignment horizontal="right" vertical="center"/>
    </xf>
    <xf numFmtId="165" fontId="0" fillId="8" borderId="72" xfId="1" applyNumberFormat="1" applyFont="1" applyFill="1" applyBorder="1" applyAlignment="1">
      <alignment horizontal="right" vertical="center"/>
    </xf>
    <xf numFmtId="165" fontId="0" fillId="0" borderId="47" xfId="1" applyNumberFormat="1" applyFont="1" applyFill="1" applyBorder="1" applyAlignment="1">
      <alignment horizontal="right" vertical="center"/>
    </xf>
    <xf numFmtId="165" fontId="0" fillId="8" borderId="13" xfId="1" applyNumberFormat="1" applyFont="1" applyFill="1" applyBorder="1" applyAlignment="1">
      <alignment horizontal="right" vertical="center"/>
    </xf>
    <xf numFmtId="165" fontId="0" fillId="10" borderId="64" xfId="1" applyNumberFormat="1" applyFont="1" applyFill="1" applyBorder="1" applyAlignment="1">
      <alignment horizontal="right" vertical="center"/>
    </xf>
    <xf numFmtId="165" fontId="0" fillId="3" borderId="69" xfId="1" applyNumberFormat="1" applyFont="1" applyFill="1" applyBorder="1" applyAlignment="1">
      <alignment horizontal="right" vertical="center"/>
    </xf>
    <xf numFmtId="49" fontId="20" fillId="0" borderId="0" xfId="0" applyNumberFormat="1" applyFont="1" applyAlignment="1">
      <alignment horizontal="left" wrapText="1"/>
    </xf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2" fontId="6" fillId="10" borderId="8" xfId="0" applyNumberFormat="1" applyFont="1" applyFill="1" applyBorder="1" applyAlignment="1">
      <alignment horizontal="right" vertical="center" wrapText="1"/>
    </xf>
    <xf numFmtId="2" fontId="0" fillId="10" borderId="9" xfId="0" applyNumberFormat="1" applyFont="1" applyFill="1" applyBorder="1" applyAlignment="1">
      <alignment horizontal="right" vertical="center"/>
    </xf>
    <xf numFmtId="2" fontId="6" fillId="10" borderId="9" xfId="0" applyNumberFormat="1" applyFont="1" applyFill="1" applyBorder="1" applyAlignment="1">
      <alignment horizontal="right" vertical="center"/>
    </xf>
    <xf numFmtId="2" fontId="6" fillId="8" borderId="5" xfId="0" applyNumberFormat="1" applyFont="1" applyFill="1" applyBorder="1" applyAlignment="1">
      <alignment horizontal="right" vertical="center" wrapText="1"/>
    </xf>
    <xf numFmtId="2" fontId="0" fillId="8" borderId="6" xfId="0" applyNumberFormat="1" applyFont="1" applyFill="1" applyBorder="1" applyAlignment="1">
      <alignment horizontal="right" vertical="center"/>
    </xf>
    <xf numFmtId="2" fontId="6" fillId="8" borderId="6" xfId="0" applyNumberFormat="1" applyFont="1" applyFill="1" applyBorder="1" applyAlignment="1">
      <alignment horizontal="right" vertical="center" wrapText="1"/>
    </xf>
    <xf numFmtId="2" fontId="6" fillId="0" borderId="7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Fill="1" applyBorder="1" applyAlignment="1">
      <alignment horizontal="right" vertical="center"/>
    </xf>
    <xf numFmtId="2" fontId="6" fillId="0" borderId="1" xfId="1" applyNumberFormat="1" applyFont="1" applyFill="1" applyBorder="1" applyAlignment="1">
      <alignment horizontal="right" vertical="center"/>
    </xf>
    <xf numFmtId="2" fontId="6" fillId="8" borderId="7" xfId="0" applyNumberFormat="1" applyFont="1" applyFill="1" applyBorder="1" applyAlignment="1">
      <alignment horizontal="right" vertical="center" wrapText="1"/>
    </xf>
    <xf numFmtId="2" fontId="0" fillId="8" borderId="1" xfId="0" applyNumberFormat="1" applyFont="1" applyFill="1" applyBorder="1" applyAlignment="1">
      <alignment horizontal="right" vertical="center"/>
    </xf>
    <xf numFmtId="2" fontId="6" fillId="8" borderId="1" xfId="0" applyNumberFormat="1" applyFont="1" applyFill="1" applyBorder="1" applyAlignment="1">
      <alignment horizontal="right" vertical="center" wrapText="1"/>
    </xf>
    <xf numFmtId="2" fontId="6" fillId="0" borderId="1" xfId="0" applyNumberFormat="1" applyFont="1" applyFill="1" applyBorder="1" applyAlignment="1">
      <alignment horizontal="right" vertical="center"/>
    </xf>
    <xf numFmtId="2" fontId="6" fillId="8" borderId="8" xfId="0" applyNumberFormat="1" applyFont="1" applyFill="1" applyBorder="1" applyAlignment="1">
      <alignment horizontal="right" vertical="center" wrapText="1"/>
    </xf>
    <xf numFmtId="2" fontId="0" fillId="8" borderId="9" xfId="0" applyNumberFormat="1" applyFont="1" applyFill="1" applyBorder="1" applyAlignment="1">
      <alignment horizontal="right" vertical="center"/>
    </xf>
    <xf numFmtId="2" fontId="6" fillId="8" borderId="9" xfId="0" applyNumberFormat="1" applyFont="1" applyFill="1" applyBorder="1" applyAlignment="1">
      <alignment horizontal="right" vertical="center" wrapText="1"/>
    </xf>
    <xf numFmtId="2" fontId="6" fillId="7" borderId="5" xfId="0" applyNumberFormat="1" applyFont="1" applyFill="1" applyBorder="1" applyAlignment="1">
      <alignment horizontal="right" vertical="center" wrapText="1"/>
    </xf>
    <xf numFmtId="2" fontId="0" fillId="7" borderId="6" xfId="0" applyNumberFormat="1" applyFont="1" applyFill="1" applyBorder="1" applyAlignment="1">
      <alignment horizontal="right" vertical="center"/>
    </xf>
    <xf numFmtId="2" fontId="6" fillId="7" borderId="6" xfId="0" applyNumberFormat="1" applyFont="1" applyFill="1" applyBorder="1" applyAlignment="1">
      <alignment horizontal="right" vertical="center"/>
    </xf>
    <xf numFmtId="2" fontId="7" fillId="0" borderId="22" xfId="0" applyNumberFormat="1" applyFont="1" applyFill="1" applyBorder="1" applyAlignment="1">
      <alignment horizontal="right" vertical="center"/>
    </xf>
    <xf numFmtId="2" fontId="0" fillId="0" borderId="23" xfId="0" applyNumberFormat="1" applyFont="1" applyFill="1" applyBorder="1" applyAlignment="1">
      <alignment horizontal="right" vertical="center"/>
    </xf>
    <xf numFmtId="2" fontId="0" fillId="0" borderId="23" xfId="1" applyNumberFormat="1" applyFont="1" applyFill="1" applyBorder="1" applyAlignment="1">
      <alignment horizontal="right" vertical="center"/>
    </xf>
    <xf numFmtId="2" fontId="6" fillId="7" borderId="22" xfId="0" applyNumberFormat="1" applyFont="1" applyFill="1" applyBorder="1" applyAlignment="1">
      <alignment horizontal="right" vertical="center" wrapText="1"/>
    </xf>
    <xf numFmtId="2" fontId="0" fillId="7" borderId="23" xfId="0" applyNumberFormat="1" applyFont="1" applyFill="1" applyBorder="1" applyAlignment="1">
      <alignment horizontal="right" vertical="center"/>
    </xf>
    <xf numFmtId="2" fontId="6" fillId="7" borderId="23" xfId="0" applyNumberFormat="1" applyFont="1" applyFill="1" applyBorder="1" applyAlignment="1">
      <alignment horizontal="right" vertical="center"/>
    </xf>
    <xf numFmtId="2" fontId="7" fillId="7" borderId="8" xfId="0" applyNumberFormat="1" applyFont="1" applyFill="1" applyBorder="1" applyAlignment="1">
      <alignment horizontal="right" vertical="center"/>
    </xf>
    <xf numFmtId="2" fontId="0" fillId="7" borderId="9" xfId="0" applyNumberFormat="1" applyFont="1" applyFill="1" applyBorder="1" applyAlignment="1">
      <alignment horizontal="right" vertical="center"/>
    </xf>
    <xf numFmtId="2" fontId="0" fillId="7" borderId="9" xfId="1" applyNumberFormat="1" applyFont="1" applyFill="1" applyBorder="1" applyAlignment="1">
      <alignment horizontal="right" vertical="center"/>
    </xf>
    <xf numFmtId="2" fontId="6" fillId="11" borderId="39" xfId="0" applyNumberFormat="1" applyFont="1" applyFill="1" applyBorder="1" applyAlignment="1">
      <alignment horizontal="right" vertical="center" wrapText="1"/>
    </xf>
    <xf numFmtId="2" fontId="0" fillId="11" borderId="1" xfId="0" applyNumberFormat="1" applyFont="1" applyFill="1" applyBorder="1" applyAlignment="1">
      <alignment horizontal="right" vertical="center"/>
    </xf>
    <xf numFmtId="2" fontId="0" fillId="11" borderId="23" xfId="0" applyNumberFormat="1" applyFont="1" applyFill="1" applyBorder="1" applyAlignment="1">
      <alignment horizontal="right" vertical="center"/>
    </xf>
    <xf numFmtId="2" fontId="6" fillId="11" borderId="7" xfId="0" applyNumberFormat="1" applyFont="1" applyFill="1" applyBorder="1" applyAlignment="1">
      <alignment horizontal="right" vertical="center" wrapText="1"/>
    </xf>
    <xf numFmtId="2" fontId="6" fillId="11" borderId="22" xfId="0" applyNumberFormat="1" applyFont="1" applyFill="1" applyBorder="1" applyAlignment="1">
      <alignment horizontal="right" vertical="center" wrapText="1"/>
    </xf>
    <xf numFmtId="2" fontId="6" fillId="0" borderId="22" xfId="0" applyNumberFormat="1" applyFont="1" applyFill="1" applyBorder="1" applyAlignment="1">
      <alignment horizontal="right" vertical="center" wrapText="1"/>
    </xf>
    <xf numFmtId="2" fontId="6" fillId="0" borderId="23" xfId="1" applyNumberFormat="1" applyFont="1" applyFill="1" applyBorder="1" applyAlignment="1">
      <alignment horizontal="right" vertical="center"/>
    </xf>
    <xf numFmtId="2" fontId="6" fillId="9" borderId="5" xfId="0" applyNumberFormat="1" applyFont="1" applyFill="1" applyBorder="1" applyAlignment="1">
      <alignment horizontal="right" vertical="center" wrapText="1"/>
    </xf>
    <xf numFmtId="2" fontId="0" fillId="9" borderId="6" xfId="0" applyNumberFormat="1" applyFont="1" applyFill="1" applyBorder="1" applyAlignment="1">
      <alignment horizontal="right" vertical="center"/>
    </xf>
    <xf numFmtId="2" fontId="6" fillId="9" borderId="6" xfId="0" applyNumberFormat="1" applyFont="1" applyFill="1" applyBorder="1" applyAlignment="1">
      <alignment horizontal="right" vertical="center"/>
    </xf>
    <xf numFmtId="2" fontId="6" fillId="0" borderId="23" xfId="0" applyNumberFormat="1" applyFont="1" applyFill="1" applyBorder="1" applyAlignment="1">
      <alignment horizontal="right" vertical="center"/>
    </xf>
    <xf numFmtId="2" fontId="6" fillId="13" borderId="8" xfId="0" applyNumberFormat="1" applyFont="1" applyFill="1" applyBorder="1" applyAlignment="1">
      <alignment horizontal="right" vertical="center" wrapText="1"/>
    </xf>
    <xf numFmtId="2" fontId="0" fillId="13" borderId="9" xfId="0" applyNumberFormat="1" applyFont="1" applyFill="1" applyBorder="1" applyAlignment="1">
      <alignment horizontal="right" vertical="center"/>
    </xf>
    <xf numFmtId="2" fontId="6" fillId="13" borderId="9" xfId="0" applyNumberFormat="1" applyFont="1" applyFill="1" applyBorder="1" applyAlignment="1">
      <alignment horizontal="right" vertical="center"/>
    </xf>
    <xf numFmtId="2" fontId="9" fillId="4" borderId="8" xfId="0" applyNumberFormat="1" applyFont="1" applyFill="1" applyBorder="1" applyAlignment="1">
      <alignment horizontal="right" vertical="center"/>
    </xf>
    <xf numFmtId="2" fontId="9" fillId="4" borderId="9" xfId="0" applyNumberFormat="1" applyFont="1" applyFill="1" applyBorder="1" applyAlignment="1">
      <alignment horizontal="right" vertical="center"/>
    </xf>
    <xf numFmtId="4" fontId="0" fillId="9" borderId="5" xfId="0" applyNumberFormat="1" applyFont="1" applyFill="1" applyBorder="1" applyAlignment="1">
      <alignment horizontal="right" vertical="center"/>
    </xf>
    <xf numFmtId="4" fontId="0" fillId="9" borderId="1" xfId="1" applyNumberFormat="1" applyFont="1" applyFill="1" applyBorder="1" applyAlignment="1">
      <alignment horizontal="right" vertical="center" wrapText="1"/>
    </xf>
    <xf numFmtId="4" fontId="6" fillId="9" borderId="1" xfId="1" applyNumberFormat="1" applyFont="1" applyFill="1" applyBorder="1" applyAlignment="1">
      <alignment horizontal="right" vertical="center" wrapText="1"/>
    </xf>
    <xf numFmtId="4" fontId="6" fillId="0" borderId="9" xfId="0" applyNumberFormat="1" applyFont="1" applyFill="1" applyBorder="1" applyAlignment="1">
      <alignment horizontal="right" vertical="center"/>
    </xf>
    <xf numFmtId="4" fontId="0" fillId="3" borderId="36" xfId="0" applyNumberFormat="1" applyFont="1" applyFill="1" applyBorder="1" applyAlignment="1">
      <alignment horizontal="right" vertical="center"/>
    </xf>
    <xf numFmtId="4" fontId="0" fillId="3" borderId="10" xfId="0" applyNumberFormat="1" applyFont="1" applyFill="1" applyBorder="1" applyAlignment="1">
      <alignment horizontal="right" vertical="center"/>
    </xf>
    <xf numFmtId="4" fontId="0" fillId="8" borderId="14" xfId="0" applyNumberFormat="1" applyFont="1" applyFill="1" applyBorder="1" applyAlignment="1">
      <alignment horizontal="right" vertical="center"/>
    </xf>
    <xf numFmtId="4" fontId="0" fillId="8" borderId="15" xfId="0" applyNumberFormat="1" applyFont="1" applyFill="1" applyBorder="1" applyAlignment="1">
      <alignment horizontal="right" vertical="center"/>
    </xf>
    <xf numFmtId="4" fontId="0" fillId="10" borderId="5" xfId="0" applyNumberFormat="1" applyFont="1" applyFill="1" applyBorder="1" applyAlignment="1">
      <alignment horizontal="right" vertical="center"/>
    </xf>
    <xf numFmtId="4" fontId="0" fillId="10" borderId="6" xfId="0" applyNumberFormat="1" applyFont="1" applyFill="1" applyBorder="1" applyAlignment="1">
      <alignment horizontal="right" vertical="center"/>
    </xf>
    <xf numFmtId="4" fontId="0" fillId="10" borderId="8" xfId="0" applyNumberFormat="1" applyFont="1" applyFill="1" applyBorder="1" applyAlignment="1">
      <alignment horizontal="right" vertical="center"/>
    </xf>
    <xf numFmtId="4" fontId="0" fillId="10" borderId="9" xfId="0" applyNumberFormat="1" applyFont="1" applyFill="1" applyBorder="1" applyAlignment="1">
      <alignment horizontal="right" vertical="center"/>
    </xf>
    <xf numFmtId="4" fontId="0" fillId="11" borderId="7" xfId="0" applyNumberFormat="1" applyFont="1" applyFill="1" applyBorder="1" applyAlignment="1">
      <alignment horizontal="right" vertical="center"/>
    </xf>
    <xf numFmtId="4" fontId="0" fillId="11" borderId="1" xfId="0" applyNumberFormat="1" applyFont="1" applyFill="1" applyBorder="1" applyAlignment="1">
      <alignment horizontal="right" vertical="center"/>
    </xf>
    <xf numFmtId="4" fontId="0" fillId="11" borderId="8" xfId="0" applyNumberFormat="1" applyFont="1" applyFill="1" applyBorder="1" applyAlignment="1">
      <alignment horizontal="right" vertical="center"/>
    </xf>
    <xf numFmtId="4" fontId="0" fillId="11" borderId="9" xfId="0" applyNumberFormat="1" applyFont="1" applyFill="1" applyBorder="1" applyAlignment="1">
      <alignment horizontal="right" vertical="center"/>
    </xf>
    <xf numFmtId="4" fontId="9" fillId="4" borderId="14" xfId="0" applyNumberFormat="1" applyFont="1" applyFill="1" applyBorder="1" applyAlignment="1">
      <alignment horizontal="right" vertical="center"/>
    </xf>
    <xf numFmtId="4" fontId="9" fillId="4" borderId="17" xfId="0" applyNumberFormat="1" applyFont="1" applyFill="1" applyBorder="1" applyAlignment="1">
      <alignment horizontal="right" vertical="center"/>
    </xf>
    <xf numFmtId="164" fontId="11" fillId="0" borderId="1" xfId="0" applyNumberFormat="1" applyFont="1" applyFill="1" applyBorder="1" applyAlignment="1">
      <alignment horizontal="right" vertical="center"/>
    </xf>
    <xf numFmtId="0" fontId="0" fillId="3" borderId="45" xfId="1" applyFont="1" applyFill="1" applyBorder="1" applyAlignment="1">
      <alignment horizontal="left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49" xfId="1" applyNumberFormat="1" applyFont="1" applyFill="1" applyBorder="1" applyAlignment="1">
      <alignment horizontal="center" vertical="center" wrapText="1"/>
    </xf>
    <xf numFmtId="4" fontId="4" fillId="3" borderId="1" xfId="1" applyNumberFormat="1" applyFont="1" applyFill="1" applyBorder="1" applyAlignment="1">
      <alignment horizontal="right" vertical="center"/>
    </xf>
    <xf numFmtId="9" fontId="0" fillId="0" borderId="24" xfId="1" applyNumberFormat="1" applyFont="1" applyFill="1" applyBorder="1" applyAlignment="1">
      <alignment horizontal="right" vertical="center"/>
    </xf>
    <xf numFmtId="164" fontId="11" fillId="0" borderId="1" xfId="1" applyNumberFormat="1" applyFont="1" applyFill="1" applyBorder="1" applyAlignment="1">
      <alignment horizontal="right" vertical="center"/>
    </xf>
    <xf numFmtId="0" fontId="2" fillId="4" borderId="11" xfId="1" applyFont="1" applyFill="1" applyBorder="1" applyAlignment="1">
      <alignment horizontal="left" vertical="center" wrapText="1"/>
    </xf>
    <xf numFmtId="4" fontId="2" fillId="4" borderId="14" xfId="1" applyNumberFormat="1" applyFont="1" applyFill="1" applyBorder="1" applyAlignment="1">
      <alignment horizontal="right" vertical="center"/>
    </xf>
    <xf numFmtId="4" fontId="2" fillId="4" borderId="15" xfId="1" applyNumberFormat="1" applyFont="1" applyFill="1" applyBorder="1" applyAlignment="1">
      <alignment horizontal="right" vertical="center"/>
    </xf>
    <xf numFmtId="165" fontId="2" fillId="4" borderId="13" xfId="1" applyNumberFormat="1" applyFont="1" applyFill="1" applyBorder="1" applyAlignment="1">
      <alignment horizontal="right" vertical="center"/>
    </xf>
    <xf numFmtId="164" fontId="2" fillId="4" borderId="14" xfId="1" applyNumberFormat="1" applyFont="1" applyFill="1" applyBorder="1" applyAlignment="1">
      <alignment horizontal="right" vertical="center"/>
    </xf>
    <xf numFmtId="164" fontId="2" fillId="4" borderId="15" xfId="1" applyNumberFormat="1" applyFont="1" applyFill="1" applyBorder="1" applyAlignment="1">
      <alignment horizontal="right" vertical="center"/>
    </xf>
    <xf numFmtId="164" fontId="2" fillId="4" borderId="30" xfId="1" applyNumberFormat="1" applyFont="1" applyFill="1" applyBorder="1" applyAlignment="1">
      <alignment horizontal="right" vertical="center"/>
    </xf>
    <xf numFmtId="164" fontId="2" fillId="4" borderId="17" xfId="1" applyNumberFormat="1" applyFont="1" applyFill="1" applyBorder="1" applyAlignment="1">
      <alignment horizontal="right" vertical="center"/>
    </xf>
    <xf numFmtId="164" fontId="4" fillId="3" borderId="1" xfId="1" applyNumberFormat="1" applyFont="1" applyFill="1" applyBorder="1" applyAlignment="1">
      <alignment horizontal="right" vertical="center"/>
    </xf>
    <xf numFmtId="165" fontId="9" fillId="4" borderId="13" xfId="0" applyNumberFormat="1" applyFont="1" applyFill="1" applyBorder="1" applyAlignment="1">
      <alignment horizontal="right" vertical="center"/>
    </xf>
    <xf numFmtId="164" fontId="11" fillId="11" borderId="9" xfId="0" applyNumberFormat="1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horizontal="right" vertical="center"/>
    </xf>
    <xf numFmtId="2" fontId="3" fillId="6" borderId="11" xfId="1" applyNumberFormat="1" applyFont="1" applyFill="1" applyBorder="1" applyAlignment="1">
      <alignment horizontal="center" vertical="center" wrapText="1"/>
    </xf>
    <xf numFmtId="2" fontId="3" fillId="6" borderId="12" xfId="1" applyNumberFormat="1" applyFont="1" applyFill="1" applyBorder="1" applyAlignment="1">
      <alignment horizontal="center" vertical="center" wrapText="1"/>
    </xf>
    <xf numFmtId="2" fontId="3" fillId="6" borderId="13" xfId="1" applyNumberFormat="1" applyFont="1" applyFill="1" applyBorder="1" applyAlignment="1">
      <alignment horizontal="center" vertical="center" wrapText="1"/>
    </xf>
    <xf numFmtId="0" fontId="3" fillId="6" borderId="88" xfId="1" applyFont="1" applyFill="1" applyBorder="1" applyAlignment="1">
      <alignment horizontal="center" vertical="center" wrapText="1"/>
    </xf>
    <xf numFmtId="0" fontId="3" fillId="6" borderId="87" xfId="1" applyFont="1" applyFill="1" applyBorder="1" applyAlignment="1">
      <alignment horizontal="center" vertical="center" wrapText="1"/>
    </xf>
    <xf numFmtId="0" fontId="3" fillId="6" borderId="75" xfId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3" fillId="6" borderId="65" xfId="1" applyFont="1" applyFill="1" applyBorder="1" applyAlignment="1">
      <alignment horizontal="center" vertical="center" wrapText="1"/>
    </xf>
    <xf numFmtId="0" fontId="3" fillId="6" borderId="26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center"/>
    </xf>
    <xf numFmtId="0" fontId="5" fillId="6" borderId="68" xfId="0" applyFont="1" applyFill="1" applyBorder="1" applyAlignment="1">
      <alignment horizontal="center" vertical="center"/>
    </xf>
    <xf numFmtId="0" fontId="5" fillId="6" borderId="64" xfId="0" applyFont="1" applyFill="1" applyBorder="1" applyAlignment="1">
      <alignment horizontal="center" vertical="center"/>
    </xf>
    <xf numFmtId="2" fontId="3" fillId="6" borderId="68" xfId="1" applyNumberFormat="1" applyFont="1" applyFill="1" applyBorder="1" applyAlignment="1">
      <alignment horizontal="center" vertical="center" wrapText="1"/>
    </xf>
    <xf numFmtId="2" fontId="3" fillId="6" borderId="59" xfId="1" applyNumberFormat="1" applyFont="1" applyFill="1" applyBorder="1" applyAlignment="1">
      <alignment horizontal="center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49" xfId="1" applyNumberFormat="1" applyFont="1" applyFill="1" applyBorder="1" applyAlignment="1">
      <alignment horizontal="center" vertical="center" wrapText="1"/>
    </xf>
    <xf numFmtId="2" fontId="16" fillId="6" borderId="65" xfId="1" applyNumberFormat="1" applyFont="1" applyFill="1" applyBorder="1" applyAlignment="1">
      <alignment horizontal="center" vertical="center" wrapText="1"/>
    </xf>
    <xf numFmtId="2" fontId="16" fillId="6" borderId="18" xfId="1" applyNumberFormat="1" applyFont="1" applyFill="1" applyBorder="1" applyAlignment="1">
      <alignment horizontal="center" vertical="center" wrapText="1"/>
    </xf>
  </cellXfs>
  <cellStyles count="4">
    <cellStyle name="Normal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3"/>
  <sheetViews>
    <sheetView tabSelected="1" showOutlineSymbols="0" showWhiteSpace="0" view="pageBreakPreview" zoomScale="68" zoomScaleNormal="80" zoomScaleSheetLayoutView="68" workbookViewId="0">
      <pane ySplit="5" topLeftCell="A6" activePane="bottomLeft" state="frozen"/>
      <selection activeCell="A180" sqref="A180"/>
      <selection pane="bottomLeft" activeCell="A164" sqref="A164:XFD171"/>
    </sheetView>
  </sheetViews>
  <sheetFormatPr defaultRowHeight="14.25" x14ac:dyDescent="0.2"/>
  <cols>
    <col min="1" max="1" width="47" style="8" customWidth="1"/>
    <col min="2" max="2" width="10.125" style="32" customWidth="1"/>
    <col min="3" max="5" width="10.125" style="1" customWidth="1"/>
    <col min="6" max="8" width="10.5" style="1" customWidth="1"/>
    <col min="9" max="9" width="9.875" style="1" customWidth="1"/>
    <col min="10" max="10" width="9.75" style="32" customWidth="1"/>
    <col min="11" max="11" width="9.5" style="1" customWidth="1"/>
    <col min="12" max="12" width="9.625" style="1" customWidth="1"/>
    <col min="13" max="13" width="10" style="1" customWidth="1"/>
    <col min="14" max="14" width="9.5" style="1" customWidth="1"/>
    <col min="15" max="17" width="9.75" style="1" customWidth="1"/>
    <col min="18" max="19" width="9.375" style="1" customWidth="1"/>
    <col min="20" max="20" width="10" style="1" customWidth="1"/>
    <col min="21" max="21" width="9.5" style="1" customWidth="1"/>
    <col min="22" max="60" width="9" style="31"/>
    <col min="61" max="68" width="9" style="18"/>
  </cols>
  <sheetData>
    <row r="1" spans="1:68" ht="27.75" customHeight="1" x14ac:dyDescent="0.45">
      <c r="A1" s="517" t="s">
        <v>255</v>
      </c>
      <c r="F1" s="10" t="s">
        <v>175</v>
      </c>
    </row>
    <row r="2" spans="1:68" ht="7.5" customHeight="1" thickBot="1" x14ac:dyDescent="0.25"/>
    <row r="3" spans="1:68" ht="31.5" customHeight="1" thickBot="1" x14ac:dyDescent="0.25">
      <c r="A3" s="607" t="s">
        <v>223</v>
      </c>
      <c r="B3" s="604" t="s">
        <v>212</v>
      </c>
      <c r="C3" s="605"/>
      <c r="D3" s="605"/>
      <c r="E3" s="606"/>
      <c r="F3" s="604" t="s">
        <v>213</v>
      </c>
      <c r="G3" s="605"/>
      <c r="H3" s="605"/>
      <c r="I3" s="606"/>
      <c r="J3" s="604" t="s">
        <v>214</v>
      </c>
      <c r="K3" s="605"/>
      <c r="L3" s="605"/>
      <c r="M3" s="606"/>
      <c r="N3" s="604" t="s">
        <v>215</v>
      </c>
      <c r="O3" s="605"/>
      <c r="P3" s="605"/>
      <c r="Q3" s="606"/>
      <c r="R3" s="604" t="s">
        <v>204</v>
      </c>
      <c r="S3" s="605"/>
      <c r="T3" s="605"/>
      <c r="U3" s="606"/>
    </row>
    <row r="4" spans="1:68" ht="31.5" customHeight="1" x14ac:dyDescent="0.2">
      <c r="A4" s="608"/>
      <c r="B4" s="369" t="s">
        <v>254</v>
      </c>
      <c r="C4" s="395" t="str">
        <f t="shared" ref="C4:U4" si="0">$A$1</f>
        <v>Октябрь 2019</v>
      </c>
      <c r="D4" s="395" t="str">
        <f t="shared" si="0"/>
        <v>Октябрь 2019</v>
      </c>
      <c r="E4" s="371" t="str">
        <f t="shared" si="0"/>
        <v>Октябрь 2019</v>
      </c>
      <c r="F4" s="369" t="str">
        <f t="shared" si="0"/>
        <v>Октябрь 2019</v>
      </c>
      <c r="G4" s="395" t="str">
        <f t="shared" si="0"/>
        <v>Октябрь 2019</v>
      </c>
      <c r="H4" s="395" t="str">
        <f t="shared" si="0"/>
        <v>Октябрь 2019</v>
      </c>
      <c r="I4" s="371" t="str">
        <f t="shared" si="0"/>
        <v>Октябрь 2019</v>
      </c>
      <c r="J4" s="369" t="str">
        <f t="shared" si="0"/>
        <v>Октябрь 2019</v>
      </c>
      <c r="K4" s="395" t="str">
        <f t="shared" si="0"/>
        <v>Октябрь 2019</v>
      </c>
      <c r="L4" s="395" t="str">
        <f t="shared" si="0"/>
        <v>Октябрь 2019</v>
      </c>
      <c r="M4" s="371" t="str">
        <f t="shared" si="0"/>
        <v>Октябрь 2019</v>
      </c>
      <c r="N4" s="369" t="str">
        <f t="shared" si="0"/>
        <v>Октябрь 2019</v>
      </c>
      <c r="O4" s="395" t="str">
        <f t="shared" si="0"/>
        <v>Октябрь 2019</v>
      </c>
      <c r="P4" s="395" t="str">
        <f t="shared" si="0"/>
        <v>Октябрь 2019</v>
      </c>
      <c r="Q4" s="371" t="str">
        <f t="shared" si="0"/>
        <v>Октябрь 2019</v>
      </c>
      <c r="R4" s="369" t="str">
        <f t="shared" si="0"/>
        <v>Октябрь 2019</v>
      </c>
      <c r="S4" s="395" t="str">
        <f t="shared" si="0"/>
        <v>Октябрь 2019</v>
      </c>
      <c r="T4" s="395" t="str">
        <f t="shared" si="0"/>
        <v>Октябрь 2019</v>
      </c>
      <c r="U4" s="371" t="str">
        <f t="shared" si="0"/>
        <v>Октябрь 2019</v>
      </c>
    </row>
    <row r="5" spans="1:68" s="4" customFormat="1" ht="33.75" customHeight="1" thickBot="1" x14ac:dyDescent="0.25">
      <c r="A5" s="609"/>
      <c r="B5" s="107" t="s">
        <v>248</v>
      </c>
      <c r="C5" s="108" t="s">
        <v>246</v>
      </c>
      <c r="D5" s="108" t="s">
        <v>247</v>
      </c>
      <c r="E5" s="394" t="s">
        <v>253</v>
      </c>
      <c r="F5" s="107" t="s">
        <v>248</v>
      </c>
      <c r="G5" s="108" t="s">
        <v>246</v>
      </c>
      <c r="H5" s="108" t="s">
        <v>247</v>
      </c>
      <c r="I5" s="394" t="s">
        <v>253</v>
      </c>
      <c r="J5" s="107" t="s">
        <v>248</v>
      </c>
      <c r="K5" s="108" t="s">
        <v>246</v>
      </c>
      <c r="L5" s="108" t="s">
        <v>247</v>
      </c>
      <c r="M5" s="394" t="s">
        <v>253</v>
      </c>
      <c r="N5" s="107" t="s">
        <v>248</v>
      </c>
      <c r="O5" s="108" t="s">
        <v>246</v>
      </c>
      <c r="P5" s="108" t="s">
        <v>247</v>
      </c>
      <c r="Q5" s="394" t="s">
        <v>253</v>
      </c>
      <c r="R5" s="107" t="s">
        <v>248</v>
      </c>
      <c r="S5" s="108" t="s">
        <v>246</v>
      </c>
      <c r="T5" s="108" t="s">
        <v>247</v>
      </c>
      <c r="U5" s="394" t="s">
        <v>253</v>
      </c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43"/>
      <c r="BJ5" s="43"/>
      <c r="BK5" s="43"/>
      <c r="BL5" s="43"/>
      <c r="BM5" s="43"/>
      <c r="BN5" s="43"/>
      <c r="BO5" s="43"/>
      <c r="BP5" s="43"/>
    </row>
    <row r="6" spans="1:68" s="18" customFormat="1" ht="21" customHeight="1" thickBot="1" x14ac:dyDescent="0.25">
      <c r="A6" s="88" t="s">
        <v>229</v>
      </c>
      <c r="B6" s="198"/>
      <c r="C6" s="109">
        <v>2.9169999999999998</v>
      </c>
      <c r="D6" s="109"/>
      <c r="E6" s="373"/>
      <c r="F6" s="199"/>
      <c r="G6" s="110">
        <v>710.2</v>
      </c>
      <c r="H6" s="110">
        <v>710.2</v>
      </c>
      <c r="I6" s="373">
        <f>H6/G6-1</f>
        <v>0</v>
      </c>
      <c r="J6" s="199"/>
      <c r="K6" s="110">
        <v>15.37</v>
      </c>
      <c r="L6" s="110">
        <v>15.37</v>
      </c>
      <c r="M6" s="373">
        <f>L6/K6-1</f>
        <v>0</v>
      </c>
      <c r="N6" s="200"/>
      <c r="O6" s="112"/>
      <c r="P6" s="112"/>
      <c r="Q6" s="373"/>
      <c r="R6" s="200"/>
      <c r="S6" s="112"/>
      <c r="T6" s="111"/>
      <c r="U6" s="373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</row>
    <row r="7" spans="1:68" s="2" customFormat="1" ht="19.5" customHeight="1" x14ac:dyDescent="0.2">
      <c r="A7" s="76" t="s">
        <v>52</v>
      </c>
      <c r="B7" s="201"/>
      <c r="C7" s="113">
        <v>6.7309999999999999</v>
      </c>
      <c r="D7" s="113"/>
      <c r="E7" s="374"/>
      <c r="F7" s="202">
        <v>1000.09</v>
      </c>
      <c r="G7" s="114">
        <v>1000.09</v>
      </c>
      <c r="H7" s="115">
        <v>1221</v>
      </c>
      <c r="I7" s="374">
        <f t="shared" ref="I7:I70" si="1">H7/G7-1</f>
        <v>0.22089011988920992</v>
      </c>
      <c r="J7" s="202">
        <v>62</v>
      </c>
      <c r="K7" s="114">
        <v>62</v>
      </c>
      <c r="L7" s="114">
        <v>32</v>
      </c>
      <c r="M7" s="374">
        <f t="shared" ref="M7:M70" si="2">L7/K7-1</f>
        <v>-0.4838709677419355</v>
      </c>
      <c r="N7" s="203"/>
      <c r="O7" s="117"/>
      <c r="P7" s="117"/>
      <c r="Q7" s="374"/>
      <c r="R7" s="203"/>
      <c r="S7" s="117"/>
      <c r="T7" s="116"/>
      <c r="U7" s="374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18"/>
      <c r="BJ7" s="18"/>
      <c r="BK7" s="18"/>
      <c r="BL7" s="18"/>
      <c r="BM7" s="18"/>
      <c r="BN7" s="18"/>
      <c r="BO7" s="18"/>
      <c r="BP7" s="18"/>
    </row>
    <row r="8" spans="1:68" s="18" customFormat="1" ht="19.5" customHeight="1" x14ac:dyDescent="0.2">
      <c r="A8" s="19" t="s">
        <v>57</v>
      </c>
      <c r="B8" s="204"/>
      <c r="C8" s="118">
        <v>8.4450000000000003</v>
      </c>
      <c r="D8" s="118"/>
      <c r="E8" s="375"/>
      <c r="F8" s="205">
        <v>305</v>
      </c>
      <c r="G8" s="120">
        <v>1700</v>
      </c>
      <c r="H8" s="120">
        <v>2457</v>
      </c>
      <c r="I8" s="375">
        <f t="shared" si="1"/>
        <v>0.44529411764705884</v>
      </c>
      <c r="J8" s="205">
        <v>30</v>
      </c>
      <c r="K8" s="120">
        <v>28.25</v>
      </c>
      <c r="L8" s="120">
        <v>56</v>
      </c>
      <c r="M8" s="375">
        <f t="shared" si="2"/>
        <v>0.98230088495575218</v>
      </c>
      <c r="N8" s="206"/>
      <c r="O8" s="122"/>
      <c r="P8" s="122"/>
      <c r="Q8" s="375"/>
      <c r="R8" s="206"/>
      <c r="S8" s="122"/>
      <c r="T8" s="121"/>
      <c r="U8" s="375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</row>
    <row r="9" spans="1:68" s="2" customFormat="1" ht="19.5" customHeight="1" x14ac:dyDescent="0.2">
      <c r="A9" s="78" t="s">
        <v>53</v>
      </c>
      <c r="B9" s="207"/>
      <c r="C9" s="123">
        <v>14.701000000000001</v>
      </c>
      <c r="D9" s="123"/>
      <c r="E9" s="376"/>
      <c r="F9" s="208">
        <v>1523</v>
      </c>
      <c r="G9" s="124">
        <v>2261</v>
      </c>
      <c r="H9" s="124">
        <v>1692</v>
      </c>
      <c r="I9" s="376">
        <f t="shared" si="1"/>
        <v>-0.25165855816010618</v>
      </c>
      <c r="J9" s="208">
        <v>44</v>
      </c>
      <c r="K9" s="124">
        <v>29.6</v>
      </c>
      <c r="L9" s="124">
        <v>31</v>
      </c>
      <c r="M9" s="376">
        <f t="shared" si="2"/>
        <v>4.7297297297297147E-2</v>
      </c>
      <c r="N9" s="209"/>
      <c r="O9" s="126"/>
      <c r="P9" s="126"/>
      <c r="Q9" s="376"/>
      <c r="R9" s="209"/>
      <c r="S9" s="126"/>
      <c r="T9" s="125"/>
      <c r="U9" s="376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18"/>
      <c r="BJ9" s="18"/>
      <c r="BK9" s="18"/>
      <c r="BL9" s="18"/>
      <c r="BM9" s="18"/>
      <c r="BN9" s="18"/>
      <c r="BO9" s="18"/>
      <c r="BP9" s="18"/>
    </row>
    <row r="10" spans="1:68" s="18" customFormat="1" ht="19.5" customHeight="1" x14ac:dyDescent="0.2">
      <c r="A10" s="81" t="s">
        <v>54</v>
      </c>
      <c r="B10" s="204"/>
      <c r="C10" s="118">
        <v>6.7510000000000003</v>
      </c>
      <c r="D10" s="118"/>
      <c r="E10" s="377"/>
      <c r="F10" s="205">
        <v>909</v>
      </c>
      <c r="G10" s="120">
        <v>1109</v>
      </c>
      <c r="H10" s="120">
        <v>1048</v>
      </c>
      <c r="I10" s="377">
        <f t="shared" si="1"/>
        <v>-5.5004508566275923E-2</v>
      </c>
      <c r="J10" s="205">
        <v>42</v>
      </c>
      <c r="K10" s="120">
        <v>41.6</v>
      </c>
      <c r="L10" s="120">
        <v>40</v>
      </c>
      <c r="M10" s="377">
        <f t="shared" si="2"/>
        <v>-3.8461538461538547E-2</v>
      </c>
      <c r="N10" s="206"/>
      <c r="O10" s="122"/>
      <c r="P10" s="122"/>
      <c r="Q10" s="377"/>
      <c r="R10" s="206"/>
      <c r="S10" s="122"/>
      <c r="T10" s="127"/>
      <c r="U10" s="377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8" s="18" customFormat="1" ht="19.5" customHeight="1" x14ac:dyDescent="0.2">
      <c r="A11" s="76" t="s">
        <v>55</v>
      </c>
      <c r="B11" s="201"/>
      <c r="C11" s="113">
        <v>22.544</v>
      </c>
      <c r="D11" s="113"/>
      <c r="E11" s="378"/>
      <c r="F11" s="202">
        <v>1528</v>
      </c>
      <c r="G11" s="114">
        <v>1528</v>
      </c>
      <c r="H11" s="114">
        <v>2299</v>
      </c>
      <c r="I11" s="378">
        <f t="shared" si="1"/>
        <v>0.50458115183246077</v>
      </c>
      <c r="J11" s="202">
        <v>69</v>
      </c>
      <c r="K11" s="114">
        <v>69</v>
      </c>
      <c r="L11" s="114">
        <v>80</v>
      </c>
      <c r="M11" s="378">
        <f t="shared" si="2"/>
        <v>0.15942028985507251</v>
      </c>
      <c r="N11" s="202"/>
      <c r="O11" s="114"/>
      <c r="P11" s="114"/>
      <c r="Q11" s="378"/>
      <c r="R11" s="203"/>
      <c r="S11" s="114"/>
      <c r="T11" s="116"/>
      <c r="U11" s="378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8" s="18" customFormat="1" ht="19.5" customHeight="1" thickBot="1" x14ac:dyDescent="0.25">
      <c r="A12" s="80" t="s">
        <v>56</v>
      </c>
      <c r="B12" s="210"/>
      <c r="C12" s="128">
        <v>9.7669999999999995</v>
      </c>
      <c r="D12" s="128"/>
      <c r="E12" s="379"/>
      <c r="F12" s="211">
        <v>626</v>
      </c>
      <c r="G12" s="129">
        <v>626</v>
      </c>
      <c r="H12" s="129">
        <v>1617</v>
      </c>
      <c r="I12" s="379">
        <f t="shared" si="1"/>
        <v>1.5830670926517572</v>
      </c>
      <c r="J12" s="211">
        <v>26</v>
      </c>
      <c r="K12" s="129">
        <v>25.84</v>
      </c>
      <c r="L12" s="129">
        <v>53</v>
      </c>
      <c r="M12" s="379">
        <f t="shared" si="2"/>
        <v>1.0510835913312695</v>
      </c>
      <c r="N12" s="212"/>
      <c r="O12" s="129"/>
      <c r="P12" s="129"/>
      <c r="Q12" s="379"/>
      <c r="R12" s="212"/>
      <c r="S12" s="129"/>
      <c r="T12" s="130"/>
      <c r="U12" s="379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</row>
    <row r="13" spans="1:68" s="2" customFormat="1" ht="19.5" customHeight="1" x14ac:dyDescent="0.2">
      <c r="A13" s="76" t="s">
        <v>0</v>
      </c>
      <c r="B13" s="201"/>
      <c r="C13" s="113">
        <v>12.289</v>
      </c>
      <c r="D13" s="113"/>
      <c r="E13" s="378"/>
      <c r="F13" s="202">
        <v>621</v>
      </c>
      <c r="G13" s="114">
        <v>621</v>
      </c>
      <c r="H13" s="114">
        <v>1068</v>
      </c>
      <c r="I13" s="378">
        <f t="shared" si="1"/>
        <v>0.71980676328502424</v>
      </c>
      <c r="J13" s="202">
        <v>41</v>
      </c>
      <c r="K13" s="114">
        <v>41</v>
      </c>
      <c r="L13" s="114">
        <v>39</v>
      </c>
      <c r="M13" s="378">
        <f t="shared" si="2"/>
        <v>-4.8780487804878092E-2</v>
      </c>
      <c r="N13" s="203"/>
      <c r="O13" s="117"/>
      <c r="P13" s="117"/>
      <c r="Q13" s="378"/>
      <c r="R13" s="203"/>
      <c r="S13" s="117"/>
      <c r="T13" s="116"/>
      <c r="U13" s="378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18"/>
      <c r="BJ13" s="18"/>
      <c r="BK13" s="18"/>
      <c r="BL13" s="18"/>
      <c r="BM13" s="18"/>
      <c r="BN13" s="18"/>
      <c r="BO13" s="18"/>
      <c r="BP13" s="18"/>
    </row>
    <row r="14" spans="1:68" s="2" customFormat="1" ht="26.25" customHeight="1" x14ac:dyDescent="0.2">
      <c r="A14" s="79" t="s">
        <v>225</v>
      </c>
      <c r="B14" s="213"/>
      <c r="C14" s="131">
        <v>11.067</v>
      </c>
      <c r="D14" s="131"/>
      <c r="E14" s="380"/>
      <c r="F14" s="214">
        <v>1351</v>
      </c>
      <c r="G14" s="132">
        <v>1351</v>
      </c>
      <c r="H14" s="132">
        <v>1198</v>
      </c>
      <c r="I14" s="380">
        <f t="shared" si="1"/>
        <v>-0.11324944485566246</v>
      </c>
      <c r="J14" s="214">
        <v>112</v>
      </c>
      <c r="K14" s="132">
        <v>112</v>
      </c>
      <c r="L14" s="132">
        <v>151</v>
      </c>
      <c r="M14" s="380">
        <f t="shared" si="2"/>
        <v>0.34821428571428581</v>
      </c>
      <c r="N14" s="215"/>
      <c r="O14" s="132"/>
      <c r="P14" s="132"/>
      <c r="Q14" s="380"/>
      <c r="R14" s="215"/>
      <c r="S14" s="132"/>
      <c r="T14" s="132"/>
      <c r="U14" s="380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18"/>
      <c r="BJ14" s="18"/>
      <c r="BK14" s="18"/>
      <c r="BL14" s="18"/>
      <c r="BM14" s="18"/>
      <c r="BN14" s="18"/>
      <c r="BO14" s="18"/>
      <c r="BP14" s="18"/>
    </row>
    <row r="15" spans="1:68" s="18" customFormat="1" ht="19.5" customHeight="1" x14ac:dyDescent="0.2">
      <c r="A15" s="78" t="s">
        <v>2</v>
      </c>
      <c r="B15" s="207"/>
      <c r="C15" s="123">
        <v>3.7690000000000001</v>
      </c>
      <c r="D15" s="123"/>
      <c r="E15" s="376"/>
      <c r="F15" s="208">
        <v>1171</v>
      </c>
      <c r="G15" s="124">
        <v>1171</v>
      </c>
      <c r="H15" s="124">
        <v>1357</v>
      </c>
      <c r="I15" s="376">
        <f t="shared" si="1"/>
        <v>0.15883859948761736</v>
      </c>
      <c r="J15" s="208">
        <v>75</v>
      </c>
      <c r="K15" s="124">
        <v>75</v>
      </c>
      <c r="L15" s="124">
        <v>51</v>
      </c>
      <c r="M15" s="376">
        <f t="shared" si="2"/>
        <v>-0.31999999999999995</v>
      </c>
      <c r="N15" s="209"/>
      <c r="O15" s="126"/>
      <c r="P15" s="126"/>
      <c r="Q15" s="376"/>
      <c r="R15" s="209"/>
      <c r="S15" s="126"/>
      <c r="T15" s="125"/>
      <c r="U15" s="376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</row>
    <row r="16" spans="1:68" s="2" customFormat="1" ht="19.5" customHeight="1" x14ac:dyDescent="0.2">
      <c r="A16" s="19" t="s">
        <v>3</v>
      </c>
      <c r="B16" s="204"/>
      <c r="C16" s="118">
        <v>16.324999999999999</v>
      </c>
      <c r="D16" s="118"/>
      <c r="E16" s="375"/>
      <c r="F16" s="205">
        <v>1986</v>
      </c>
      <c r="G16" s="120">
        <v>1986</v>
      </c>
      <c r="H16" s="120">
        <v>2350</v>
      </c>
      <c r="I16" s="375">
        <f t="shared" si="1"/>
        <v>0.18328298086606254</v>
      </c>
      <c r="J16" s="205">
        <v>81</v>
      </c>
      <c r="K16" s="120">
        <v>81</v>
      </c>
      <c r="L16" s="120">
        <v>101</v>
      </c>
      <c r="M16" s="375">
        <f t="shared" si="2"/>
        <v>0.24691358024691357</v>
      </c>
      <c r="N16" s="205"/>
      <c r="O16" s="120"/>
      <c r="P16" s="120"/>
      <c r="Q16" s="375"/>
      <c r="R16" s="206"/>
      <c r="S16" s="120"/>
      <c r="T16" s="121"/>
      <c r="U16" s="375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18"/>
      <c r="BJ16" s="18"/>
      <c r="BK16" s="18"/>
      <c r="BL16" s="18"/>
      <c r="BM16" s="18"/>
      <c r="BN16" s="18"/>
      <c r="BO16" s="18"/>
      <c r="BP16" s="18"/>
    </row>
    <row r="17" spans="1:68" s="18" customFormat="1" ht="19.5" customHeight="1" x14ac:dyDescent="0.2">
      <c r="A17" s="78" t="s">
        <v>4</v>
      </c>
      <c r="B17" s="207"/>
      <c r="C17" s="123">
        <v>13.627000000000001</v>
      </c>
      <c r="D17" s="123"/>
      <c r="E17" s="376"/>
      <c r="F17" s="208">
        <v>1393</v>
      </c>
      <c r="G17" s="124">
        <v>1393</v>
      </c>
      <c r="H17" s="124">
        <v>1539</v>
      </c>
      <c r="I17" s="376">
        <f t="shared" si="1"/>
        <v>0.10480976310122037</v>
      </c>
      <c r="J17" s="208">
        <v>50</v>
      </c>
      <c r="K17" s="124">
        <v>50</v>
      </c>
      <c r="L17" s="124">
        <v>60</v>
      </c>
      <c r="M17" s="376">
        <f t="shared" si="2"/>
        <v>0.19999999999999996</v>
      </c>
      <c r="N17" s="209"/>
      <c r="O17" s="126"/>
      <c r="P17" s="126"/>
      <c r="Q17" s="376"/>
      <c r="R17" s="209"/>
      <c r="S17" s="126"/>
      <c r="T17" s="125"/>
      <c r="U17" s="376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</row>
    <row r="18" spans="1:68" s="2" customFormat="1" ht="19.5" customHeight="1" x14ac:dyDescent="0.2">
      <c r="A18" s="19" t="s">
        <v>5</v>
      </c>
      <c r="B18" s="204"/>
      <c r="C18" s="118">
        <v>18.109000000000002</v>
      </c>
      <c r="D18" s="118"/>
      <c r="E18" s="375"/>
      <c r="F18" s="205">
        <v>1421</v>
      </c>
      <c r="G18" s="120">
        <v>1421</v>
      </c>
      <c r="H18" s="120">
        <v>1546</v>
      </c>
      <c r="I18" s="375">
        <f t="shared" si="1"/>
        <v>8.7966220971147147E-2</v>
      </c>
      <c r="J18" s="205">
        <v>39</v>
      </c>
      <c r="K18" s="120">
        <v>39</v>
      </c>
      <c r="L18" s="120">
        <v>31</v>
      </c>
      <c r="M18" s="375">
        <f t="shared" si="2"/>
        <v>-0.20512820512820518</v>
      </c>
      <c r="N18" s="205"/>
      <c r="O18" s="120"/>
      <c r="P18" s="120"/>
      <c r="Q18" s="375"/>
      <c r="R18" s="206"/>
      <c r="S18" s="120"/>
      <c r="T18" s="121"/>
      <c r="U18" s="375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18"/>
      <c r="BJ18" s="18"/>
      <c r="BK18" s="18"/>
      <c r="BL18" s="18"/>
      <c r="BM18" s="18"/>
      <c r="BN18" s="18"/>
      <c r="BO18" s="18"/>
      <c r="BP18" s="18"/>
    </row>
    <row r="19" spans="1:68" s="18" customFormat="1" ht="19.5" customHeight="1" x14ac:dyDescent="0.2">
      <c r="A19" s="78" t="s">
        <v>6</v>
      </c>
      <c r="B19" s="207"/>
      <c r="C19" s="123">
        <v>8.9779999999999998</v>
      </c>
      <c r="D19" s="123"/>
      <c r="E19" s="376"/>
      <c r="F19" s="208">
        <v>651</v>
      </c>
      <c r="G19" s="124">
        <v>651</v>
      </c>
      <c r="H19" s="124">
        <v>940</v>
      </c>
      <c r="I19" s="376">
        <f t="shared" si="1"/>
        <v>0.44393241167434705</v>
      </c>
      <c r="J19" s="208">
        <v>105</v>
      </c>
      <c r="K19" s="124">
        <v>105</v>
      </c>
      <c r="L19" s="124">
        <v>107</v>
      </c>
      <c r="M19" s="376">
        <f t="shared" si="2"/>
        <v>1.904761904761898E-2</v>
      </c>
      <c r="N19" s="208"/>
      <c r="O19" s="124"/>
      <c r="P19" s="124"/>
      <c r="Q19" s="376"/>
      <c r="R19" s="209"/>
      <c r="S19" s="124"/>
      <c r="T19" s="125"/>
      <c r="U19" s="376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</row>
    <row r="20" spans="1:68" s="2" customFormat="1" ht="19.5" customHeight="1" x14ac:dyDescent="0.2">
      <c r="A20" s="19" t="s">
        <v>7</v>
      </c>
      <c r="B20" s="204"/>
      <c r="C20" s="118">
        <v>15.714</v>
      </c>
      <c r="D20" s="118"/>
      <c r="E20" s="375"/>
      <c r="F20" s="205">
        <v>1980</v>
      </c>
      <c r="G20" s="120">
        <v>2980</v>
      </c>
      <c r="H20" s="120">
        <v>2604</v>
      </c>
      <c r="I20" s="375">
        <f t="shared" si="1"/>
        <v>-0.12617449664429525</v>
      </c>
      <c r="J20" s="205">
        <v>144</v>
      </c>
      <c r="K20" s="120">
        <v>144</v>
      </c>
      <c r="L20" s="120">
        <v>194</v>
      </c>
      <c r="M20" s="375">
        <f t="shared" si="2"/>
        <v>0.34722222222222232</v>
      </c>
      <c r="N20" s="205"/>
      <c r="O20" s="120"/>
      <c r="P20" s="120"/>
      <c r="Q20" s="375"/>
      <c r="R20" s="206"/>
      <c r="S20" s="120"/>
      <c r="T20" s="121"/>
      <c r="U20" s="375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18"/>
      <c r="BJ20" s="18"/>
      <c r="BK20" s="18"/>
      <c r="BL20" s="18"/>
      <c r="BM20" s="18"/>
      <c r="BN20" s="18"/>
      <c r="BO20" s="18"/>
      <c r="BP20" s="18"/>
    </row>
    <row r="21" spans="1:68" s="2" customFormat="1" ht="19.5" customHeight="1" x14ac:dyDescent="0.2">
      <c r="A21" s="78" t="s">
        <v>8</v>
      </c>
      <c r="B21" s="207"/>
      <c r="C21" s="123">
        <v>9.1739999999999995</v>
      </c>
      <c r="D21" s="123"/>
      <c r="E21" s="376"/>
      <c r="F21" s="208">
        <v>1595</v>
      </c>
      <c r="G21" s="124">
        <v>1595</v>
      </c>
      <c r="H21" s="124">
        <v>1195</v>
      </c>
      <c r="I21" s="376">
        <f t="shared" si="1"/>
        <v>-0.2507836990595611</v>
      </c>
      <c r="J21" s="208">
        <v>33</v>
      </c>
      <c r="K21" s="124">
        <v>51.2</v>
      </c>
      <c r="L21" s="124">
        <v>32</v>
      </c>
      <c r="M21" s="376">
        <f t="shared" si="2"/>
        <v>-0.375</v>
      </c>
      <c r="N21" s="209"/>
      <c r="O21" s="126"/>
      <c r="P21" s="126"/>
      <c r="Q21" s="376"/>
      <c r="R21" s="209"/>
      <c r="S21" s="126"/>
      <c r="T21" s="125"/>
      <c r="U21" s="376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18"/>
      <c r="BJ21" s="18"/>
      <c r="BK21" s="18"/>
      <c r="BL21" s="18"/>
      <c r="BM21" s="18"/>
      <c r="BN21" s="18"/>
      <c r="BO21" s="18"/>
      <c r="BP21" s="18"/>
    </row>
    <row r="22" spans="1:68" s="18" customFormat="1" ht="19.5" customHeight="1" x14ac:dyDescent="0.2">
      <c r="A22" s="19" t="s">
        <v>9</v>
      </c>
      <c r="B22" s="204"/>
      <c r="C22" s="131">
        <v>15.378</v>
      </c>
      <c r="D22" s="131"/>
      <c r="E22" s="375"/>
      <c r="F22" s="205">
        <v>1145</v>
      </c>
      <c r="G22" s="120">
        <v>1145</v>
      </c>
      <c r="H22" s="120">
        <v>1633</v>
      </c>
      <c r="I22" s="375">
        <f t="shared" si="1"/>
        <v>0.42620087336244539</v>
      </c>
      <c r="J22" s="205">
        <v>59</v>
      </c>
      <c r="K22" s="120">
        <v>59</v>
      </c>
      <c r="L22" s="132">
        <v>94</v>
      </c>
      <c r="M22" s="375">
        <f t="shared" si="2"/>
        <v>0.59322033898305082</v>
      </c>
      <c r="N22" s="205"/>
      <c r="O22" s="122"/>
      <c r="P22" s="122"/>
      <c r="Q22" s="375"/>
      <c r="R22" s="206"/>
      <c r="S22" s="122"/>
      <c r="T22" s="121"/>
      <c r="U22" s="375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</row>
    <row r="23" spans="1:68" s="2" customFormat="1" ht="19.5" customHeight="1" x14ac:dyDescent="0.2">
      <c r="A23" s="7" t="s">
        <v>233</v>
      </c>
      <c r="B23" s="207"/>
      <c r="C23" s="113">
        <v>11.189</v>
      </c>
      <c r="D23" s="113"/>
      <c r="E23" s="376"/>
      <c r="F23" s="208">
        <v>1711</v>
      </c>
      <c r="G23" s="124">
        <v>1711</v>
      </c>
      <c r="H23" s="124">
        <v>1200</v>
      </c>
      <c r="I23" s="376">
        <f t="shared" si="1"/>
        <v>-0.29865575686732904</v>
      </c>
      <c r="J23" s="208">
        <v>89</v>
      </c>
      <c r="K23" s="124">
        <v>89</v>
      </c>
      <c r="L23" s="114">
        <v>104</v>
      </c>
      <c r="M23" s="376">
        <f t="shared" si="2"/>
        <v>0.1685393258426966</v>
      </c>
      <c r="N23" s="208"/>
      <c r="O23" s="124"/>
      <c r="P23" s="124"/>
      <c r="Q23" s="376"/>
      <c r="R23" s="209"/>
      <c r="S23" s="124"/>
      <c r="T23" s="125"/>
      <c r="U23" s="376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18"/>
      <c r="BJ23" s="18"/>
      <c r="BK23" s="18"/>
      <c r="BL23" s="18"/>
      <c r="BM23" s="18"/>
      <c r="BN23" s="18"/>
      <c r="BO23" s="18"/>
      <c r="BP23" s="18"/>
    </row>
    <row r="24" spans="1:68" s="18" customFormat="1" ht="19.5" customHeight="1" x14ac:dyDescent="0.2">
      <c r="A24" s="19" t="s">
        <v>10</v>
      </c>
      <c r="B24" s="204"/>
      <c r="C24" s="118">
        <v>6.9</v>
      </c>
      <c r="D24" s="118"/>
      <c r="E24" s="375"/>
      <c r="F24" s="205">
        <v>611</v>
      </c>
      <c r="G24" s="120">
        <v>611</v>
      </c>
      <c r="H24" s="120">
        <v>859</v>
      </c>
      <c r="I24" s="375">
        <f t="shared" si="1"/>
        <v>0.40589198036006557</v>
      </c>
      <c r="J24" s="205">
        <v>15</v>
      </c>
      <c r="K24" s="120">
        <v>15</v>
      </c>
      <c r="L24" s="120">
        <v>31</v>
      </c>
      <c r="M24" s="375">
        <f t="shared" si="2"/>
        <v>1.0666666666666669</v>
      </c>
      <c r="N24" s="206"/>
      <c r="O24" s="122"/>
      <c r="P24" s="122"/>
      <c r="Q24" s="375"/>
      <c r="R24" s="206"/>
      <c r="S24" s="122"/>
      <c r="T24" s="121"/>
      <c r="U24" s="375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</row>
    <row r="25" spans="1:68" s="2" customFormat="1" ht="19.5" customHeight="1" x14ac:dyDescent="0.2">
      <c r="A25" s="78" t="s">
        <v>11</v>
      </c>
      <c r="B25" s="207"/>
      <c r="C25" s="123">
        <v>11.664999999999999</v>
      </c>
      <c r="D25" s="123"/>
      <c r="E25" s="376"/>
      <c r="F25" s="208">
        <v>1105</v>
      </c>
      <c r="G25" s="124">
        <v>1105</v>
      </c>
      <c r="H25" s="124">
        <v>1271</v>
      </c>
      <c r="I25" s="376">
        <f t="shared" si="1"/>
        <v>0.15022624434389131</v>
      </c>
      <c r="J25" s="208">
        <v>117</v>
      </c>
      <c r="K25" s="124">
        <v>117</v>
      </c>
      <c r="L25" s="124">
        <v>73</v>
      </c>
      <c r="M25" s="376">
        <f t="shared" si="2"/>
        <v>-0.37606837606837606</v>
      </c>
      <c r="N25" s="208"/>
      <c r="O25" s="126"/>
      <c r="P25" s="126"/>
      <c r="Q25" s="376"/>
      <c r="R25" s="209"/>
      <c r="S25" s="126"/>
      <c r="T25" s="124"/>
      <c r="U25" s="376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18"/>
      <c r="BJ25" s="18"/>
      <c r="BK25" s="18"/>
      <c r="BL25" s="18"/>
      <c r="BM25" s="18"/>
      <c r="BN25" s="18"/>
      <c r="BO25" s="18"/>
      <c r="BP25" s="18"/>
    </row>
    <row r="26" spans="1:68" s="18" customFormat="1" ht="19.5" customHeight="1" x14ac:dyDescent="0.2">
      <c r="A26" s="19" t="s">
        <v>195</v>
      </c>
      <c r="B26" s="204"/>
      <c r="C26" s="118">
        <v>10.132</v>
      </c>
      <c r="D26" s="118"/>
      <c r="E26" s="375"/>
      <c r="F26" s="205">
        <v>2003</v>
      </c>
      <c r="G26" s="120">
        <v>2603</v>
      </c>
      <c r="H26" s="120">
        <v>3114</v>
      </c>
      <c r="I26" s="375">
        <f t="shared" si="1"/>
        <v>0.1963119477525932</v>
      </c>
      <c r="J26" s="205">
        <v>45</v>
      </c>
      <c r="K26" s="120">
        <v>45</v>
      </c>
      <c r="L26" s="120">
        <v>58</v>
      </c>
      <c r="M26" s="375">
        <f t="shared" si="2"/>
        <v>0.28888888888888897</v>
      </c>
      <c r="N26" s="206"/>
      <c r="O26" s="122"/>
      <c r="P26" s="122"/>
      <c r="Q26" s="375"/>
      <c r="R26" s="206"/>
      <c r="S26" s="122"/>
      <c r="T26" s="121"/>
      <c r="U26" s="375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</row>
    <row r="27" spans="1:68" s="2" customFormat="1" ht="19.5" customHeight="1" x14ac:dyDescent="0.2">
      <c r="A27" s="78" t="s">
        <v>12</v>
      </c>
      <c r="B27" s="207"/>
      <c r="C27" s="123">
        <v>12.483000000000001</v>
      </c>
      <c r="D27" s="123"/>
      <c r="E27" s="376"/>
      <c r="F27" s="208">
        <v>614</v>
      </c>
      <c r="G27" s="124">
        <v>614</v>
      </c>
      <c r="H27" s="124">
        <v>809</v>
      </c>
      <c r="I27" s="376">
        <f t="shared" si="1"/>
        <v>0.31758957654723119</v>
      </c>
      <c r="J27" s="208">
        <v>19</v>
      </c>
      <c r="K27" s="124">
        <v>19</v>
      </c>
      <c r="L27" s="124">
        <v>54.96</v>
      </c>
      <c r="M27" s="376">
        <f t="shared" si="2"/>
        <v>1.8926315789473684</v>
      </c>
      <c r="N27" s="209"/>
      <c r="O27" s="126"/>
      <c r="P27" s="126"/>
      <c r="Q27" s="376"/>
      <c r="R27" s="209"/>
      <c r="S27" s="126"/>
      <c r="T27" s="125"/>
      <c r="U27" s="376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18"/>
      <c r="BJ27" s="18"/>
      <c r="BK27" s="18"/>
      <c r="BL27" s="18"/>
      <c r="BM27" s="18"/>
      <c r="BN27" s="18"/>
      <c r="BO27" s="18"/>
      <c r="BP27" s="18"/>
    </row>
    <row r="28" spans="1:68" s="18" customFormat="1" ht="19.5" customHeight="1" x14ac:dyDescent="0.2">
      <c r="A28" s="19" t="s">
        <v>13</v>
      </c>
      <c r="B28" s="204"/>
      <c r="C28" s="118">
        <v>13.891</v>
      </c>
      <c r="D28" s="267"/>
      <c r="E28" s="375"/>
      <c r="F28" s="205">
        <v>592</v>
      </c>
      <c r="G28" s="120">
        <v>592</v>
      </c>
      <c r="H28" s="120">
        <v>718</v>
      </c>
      <c r="I28" s="375">
        <f t="shared" si="1"/>
        <v>0.21283783783783794</v>
      </c>
      <c r="J28" s="205">
        <v>18.440000000000001</v>
      </c>
      <c r="K28" s="120">
        <v>18.440000000000001</v>
      </c>
      <c r="L28" s="120">
        <v>26</v>
      </c>
      <c r="M28" s="375">
        <f t="shared" si="2"/>
        <v>0.40997830802603019</v>
      </c>
      <c r="N28" s="206"/>
      <c r="O28" s="122"/>
      <c r="P28" s="122"/>
      <c r="Q28" s="375"/>
      <c r="R28" s="206"/>
      <c r="S28" s="122"/>
      <c r="T28" s="121"/>
      <c r="U28" s="375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</row>
    <row r="29" spans="1:68" s="18" customFormat="1" ht="19.5" customHeight="1" x14ac:dyDescent="0.2">
      <c r="A29" s="78" t="s">
        <v>14</v>
      </c>
      <c r="B29" s="207"/>
      <c r="C29" s="123">
        <v>15.128</v>
      </c>
      <c r="D29" s="123"/>
      <c r="E29" s="376"/>
      <c r="F29" s="208">
        <v>693</v>
      </c>
      <c r="G29" s="124">
        <v>693</v>
      </c>
      <c r="H29" s="126">
        <v>538</v>
      </c>
      <c r="I29" s="376">
        <f t="shared" si="1"/>
        <v>-0.22366522366522368</v>
      </c>
      <c r="J29" s="208">
        <v>49</v>
      </c>
      <c r="K29" s="124">
        <v>49</v>
      </c>
      <c r="L29" s="124">
        <v>67</v>
      </c>
      <c r="M29" s="376">
        <f t="shared" si="2"/>
        <v>0.36734693877551017</v>
      </c>
      <c r="N29" s="208"/>
      <c r="O29" s="126"/>
      <c r="P29" s="126"/>
      <c r="Q29" s="376"/>
      <c r="R29" s="209"/>
      <c r="S29" s="126"/>
      <c r="T29" s="125"/>
      <c r="U29" s="376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</row>
    <row r="30" spans="1:68" s="18" customFormat="1" ht="19.5" customHeight="1" x14ac:dyDescent="0.2">
      <c r="A30" s="19" t="s">
        <v>15</v>
      </c>
      <c r="B30" s="204"/>
      <c r="C30" s="118">
        <v>13.316000000000001</v>
      </c>
      <c r="D30" s="118"/>
      <c r="E30" s="375"/>
      <c r="F30" s="205">
        <v>1052</v>
      </c>
      <c r="G30" s="120">
        <v>1052</v>
      </c>
      <c r="H30" s="122">
        <v>1290</v>
      </c>
      <c r="I30" s="375">
        <f t="shared" si="1"/>
        <v>0.22623574144486702</v>
      </c>
      <c r="J30" s="205">
        <v>40</v>
      </c>
      <c r="K30" s="120">
        <v>40</v>
      </c>
      <c r="L30" s="120">
        <v>45</v>
      </c>
      <c r="M30" s="375">
        <f t="shared" si="2"/>
        <v>0.125</v>
      </c>
      <c r="N30" s="205"/>
      <c r="O30" s="120"/>
      <c r="P30" s="120"/>
      <c r="Q30" s="375"/>
      <c r="R30" s="206"/>
      <c r="S30" s="120"/>
      <c r="T30" s="121"/>
      <c r="U30" s="375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</row>
    <row r="31" spans="1:68" s="18" customFormat="1" ht="19.5" customHeight="1" x14ac:dyDescent="0.2">
      <c r="A31" s="78" t="s">
        <v>16</v>
      </c>
      <c r="B31" s="207"/>
      <c r="C31" s="113">
        <v>11.744999999999999</v>
      </c>
      <c r="D31" s="113"/>
      <c r="E31" s="376"/>
      <c r="F31" s="208">
        <v>1880</v>
      </c>
      <c r="G31" s="124">
        <v>3180</v>
      </c>
      <c r="H31" s="126">
        <v>1371</v>
      </c>
      <c r="I31" s="376">
        <f t="shared" si="1"/>
        <v>-0.56886792452830193</v>
      </c>
      <c r="J31" s="208">
        <v>121</v>
      </c>
      <c r="K31" s="124">
        <v>121</v>
      </c>
      <c r="L31" s="114">
        <v>38</v>
      </c>
      <c r="M31" s="376">
        <f t="shared" si="2"/>
        <v>-0.68595041322314043</v>
      </c>
      <c r="N31" s="209"/>
      <c r="O31" s="126"/>
      <c r="P31" s="126"/>
      <c r="Q31" s="376"/>
      <c r="R31" s="209"/>
      <c r="S31" s="126"/>
      <c r="T31" s="125"/>
      <c r="U31" s="376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</row>
    <row r="32" spans="1:68" s="18" customFormat="1" ht="19.5" customHeight="1" x14ac:dyDescent="0.2">
      <c r="A32" s="19" t="s">
        <v>17</v>
      </c>
      <c r="B32" s="204"/>
      <c r="C32" s="131">
        <v>11.707000000000001</v>
      </c>
      <c r="D32" s="131"/>
      <c r="E32" s="375"/>
      <c r="F32" s="205">
        <v>1389</v>
      </c>
      <c r="G32" s="120">
        <v>1389</v>
      </c>
      <c r="H32" s="122">
        <v>1571</v>
      </c>
      <c r="I32" s="375">
        <f t="shared" si="1"/>
        <v>0.13102951763858894</v>
      </c>
      <c r="J32" s="205">
        <v>107</v>
      </c>
      <c r="K32" s="120">
        <v>107</v>
      </c>
      <c r="L32" s="132">
        <v>93</v>
      </c>
      <c r="M32" s="375">
        <f t="shared" si="2"/>
        <v>-0.13084112149532712</v>
      </c>
      <c r="N32" s="205"/>
      <c r="O32" s="120"/>
      <c r="P32" s="120"/>
      <c r="Q32" s="375"/>
      <c r="R32" s="206"/>
      <c r="S32" s="120"/>
      <c r="T32" s="121"/>
      <c r="U32" s="375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</row>
    <row r="33" spans="1:60" s="18" customFormat="1" ht="19.5" customHeight="1" x14ac:dyDescent="0.2">
      <c r="A33" s="78" t="s">
        <v>18</v>
      </c>
      <c r="B33" s="207"/>
      <c r="C33" s="123">
        <v>17.276</v>
      </c>
      <c r="D33" s="123"/>
      <c r="E33" s="376"/>
      <c r="F33" s="208">
        <v>575</v>
      </c>
      <c r="G33" s="124">
        <v>575</v>
      </c>
      <c r="H33" s="126">
        <v>1014</v>
      </c>
      <c r="I33" s="376">
        <f t="shared" si="1"/>
        <v>0.76347826086956516</v>
      </c>
      <c r="J33" s="208">
        <v>39</v>
      </c>
      <c r="K33" s="124">
        <v>39</v>
      </c>
      <c r="L33" s="124">
        <v>73</v>
      </c>
      <c r="M33" s="376">
        <f t="shared" si="2"/>
        <v>0.87179487179487181</v>
      </c>
      <c r="N33" s="209"/>
      <c r="O33" s="126"/>
      <c r="P33" s="126"/>
      <c r="Q33" s="376"/>
      <c r="R33" s="209"/>
      <c r="S33" s="126"/>
      <c r="T33" s="125"/>
      <c r="U33" s="376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</row>
    <row r="34" spans="1:60" s="18" customFormat="1" ht="19.5" customHeight="1" x14ac:dyDescent="0.2">
      <c r="A34" s="19" t="s">
        <v>19</v>
      </c>
      <c r="B34" s="204"/>
      <c r="C34" s="118">
        <v>7.226</v>
      </c>
      <c r="D34" s="118"/>
      <c r="E34" s="375"/>
      <c r="F34" s="205">
        <v>692</v>
      </c>
      <c r="G34" s="120">
        <v>692</v>
      </c>
      <c r="H34" s="122">
        <v>1340</v>
      </c>
      <c r="I34" s="375">
        <f t="shared" si="1"/>
        <v>0.93641618497109835</v>
      </c>
      <c r="J34" s="205">
        <v>74</v>
      </c>
      <c r="K34" s="120">
        <v>74</v>
      </c>
      <c r="L34" s="120">
        <v>57</v>
      </c>
      <c r="M34" s="375">
        <f t="shared" si="2"/>
        <v>-0.22972972972972971</v>
      </c>
      <c r="N34" s="206"/>
      <c r="O34" s="120"/>
      <c r="P34" s="120"/>
      <c r="Q34" s="375"/>
      <c r="R34" s="206"/>
      <c r="S34" s="120"/>
      <c r="T34" s="121"/>
      <c r="U34" s="375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</row>
    <row r="35" spans="1:60" s="18" customFormat="1" ht="19.5" customHeight="1" x14ac:dyDescent="0.2">
      <c r="A35" s="78" t="s">
        <v>20</v>
      </c>
      <c r="B35" s="207"/>
      <c r="C35" s="123">
        <v>8.1869999999999994</v>
      </c>
      <c r="D35" s="123"/>
      <c r="E35" s="376"/>
      <c r="F35" s="208">
        <v>1746</v>
      </c>
      <c r="G35" s="124">
        <v>1746</v>
      </c>
      <c r="H35" s="126">
        <v>1959</v>
      </c>
      <c r="I35" s="376">
        <f t="shared" si="1"/>
        <v>0.12199312714776633</v>
      </c>
      <c r="J35" s="208">
        <v>43</v>
      </c>
      <c r="K35" s="124">
        <v>95</v>
      </c>
      <c r="L35" s="124">
        <v>85</v>
      </c>
      <c r="M35" s="376">
        <f t="shared" si="2"/>
        <v>-0.10526315789473684</v>
      </c>
      <c r="N35" s="209"/>
      <c r="O35" s="126"/>
      <c r="P35" s="126"/>
      <c r="Q35" s="376"/>
      <c r="R35" s="209"/>
      <c r="S35" s="126"/>
      <c r="T35" s="125"/>
      <c r="U35" s="376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</row>
    <row r="36" spans="1:60" s="18" customFormat="1" ht="19.5" customHeight="1" x14ac:dyDescent="0.2">
      <c r="A36" s="19" t="s">
        <v>21</v>
      </c>
      <c r="B36" s="204"/>
      <c r="C36" s="118">
        <v>6.5759999999999996</v>
      </c>
      <c r="D36" s="118"/>
      <c r="E36" s="375"/>
      <c r="F36" s="205">
        <v>572</v>
      </c>
      <c r="G36" s="120">
        <v>572</v>
      </c>
      <c r="H36" s="122">
        <v>813</v>
      </c>
      <c r="I36" s="375">
        <f t="shared" si="1"/>
        <v>0.42132867132867124</v>
      </c>
      <c r="J36" s="205">
        <v>40</v>
      </c>
      <c r="K36" s="120">
        <v>40</v>
      </c>
      <c r="L36" s="120">
        <v>44</v>
      </c>
      <c r="M36" s="375">
        <f t="shared" si="2"/>
        <v>0.10000000000000009</v>
      </c>
      <c r="N36" s="206"/>
      <c r="O36" s="120"/>
      <c r="P36" s="120"/>
      <c r="Q36" s="375"/>
      <c r="R36" s="206"/>
      <c r="S36" s="120"/>
      <c r="T36" s="121"/>
      <c r="U36" s="375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</row>
    <row r="37" spans="1:60" s="18" customFormat="1" ht="19.5" customHeight="1" x14ac:dyDescent="0.2">
      <c r="A37" s="78" t="s">
        <v>22</v>
      </c>
      <c r="B37" s="207"/>
      <c r="C37" s="123">
        <v>10.242000000000001</v>
      </c>
      <c r="D37" s="123"/>
      <c r="E37" s="376"/>
      <c r="F37" s="208">
        <v>959</v>
      </c>
      <c r="G37" s="124">
        <v>959</v>
      </c>
      <c r="H37" s="126">
        <v>1107</v>
      </c>
      <c r="I37" s="376">
        <f t="shared" si="1"/>
        <v>0.15432742440041713</v>
      </c>
      <c r="J37" s="208">
        <v>15</v>
      </c>
      <c r="K37" s="124">
        <v>15</v>
      </c>
      <c r="L37" s="124">
        <v>26</v>
      </c>
      <c r="M37" s="376">
        <f t="shared" si="2"/>
        <v>0.73333333333333339</v>
      </c>
      <c r="N37" s="208"/>
      <c r="O37" s="126"/>
      <c r="P37" s="126"/>
      <c r="Q37" s="376"/>
      <c r="R37" s="209"/>
      <c r="S37" s="126"/>
      <c r="T37" s="125"/>
      <c r="U37" s="376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</row>
    <row r="38" spans="1:60" s="18" customFormat="1" ht="19.5" customHeight="1" x14ac:dyDescent="0.2">
      <c r="A38" s="19" t="s">
        <v>23</v>
      </c>
      <c r="B38" s="204"/>
      <c r="C38" s="118">
        <v>8.2119999999999997</v>
      </c>
      <c r="D38" s="118"/>
      <c r="E38" s="375"/>
      <c r="F38" s="205">
        <v>804</v>
      </c>
      <c r="G38" s="120">
        <v>804</v>
      </c>
      <c r="H38" s="122">
        <v>2074</v>
      </c>
      <c r="I38" s="375">
        <f t="shared" si="1"/>
        <v>1.5796019900497513</v>
      </c>
      <c r="J38" s="205">
        <v>45</v>
      </c>
      <c r="K38" s="120">
        <v>45</v>
      </c>
      <c r="L38" s="120">
        <v>55</v>
      </c>
      <c r="M38" s="375">
        <f t="shared" si="2"/>
        <v>0.22222222222222232</v>
      </c>
      <c r="N38" s="205"/>
      <c r="O38" s="120"/>
      <c r="P38" s="120"/>
      <c r="Q38" s="375"/>
      <c r="R38" s="206"/>
      <c r="S38" s="120"/>
      <c r="T38" s="121"/>
      <c r="U38" s="375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</row>
    <row r="39" spans="1:60" s="18" customFormat="1" ht="19.5" customHeight="1" x14ac:dyDescent="0.2">
      <c r="A39" s="78" t="s">
        <v>24</v>
      </c>
      <c r="B39" s="207"/>
      <c r="C39" s="123">
        <v>8.6959999999999997</v>
      </c>
      <c r="D39" s="123"/>
      <c r="E39" s="376"/>
      <c r="F39" s="208">
        <v>564.5</v>
      </c>
      <c r="G39" s="124">
        <v>564.5</v>
      </c>
      <c r="H39" s="126">
        <v>577</v>
      </c>
      <c r="I39" s="376">
        <f t="shared" si="1"/>
        <v>2.2143489813994721E-2</v>
      </c>
      <c r="J39" s="208">
        <v>75</v>
      </c>
      <c r="K39" s="124">
        <v>75</v>
      </c>
      <c r="L39" s="124">
        <v>132</v>
      </c>
      <c r="M39" s="376">
        <f t="shared" si="2"/>
        <v>0.76</v>
      </c>
      <c r="N39" s="216"/>
      <c r="O39" s="126"/>
      <c r="P39" s="126"/>
      <c r="Q39" s="376"/>
      <c r="R39" s="209"/>
      <c r="S39" s="126"/>
      <c r="T39" s="125"/>
      <c r="U39" s="376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</row>
    <row r="40" spans="1:60" s="18" customFormat="1" ht="19.5" customHeight="1" x14ac:dyDescent="0.2">
      <c r="A40" s="19" t="s">
        <v>25</v>
      </c>
      <c r="B40" s="204"/>
      <c r="C40" s="118">
        <v>13.305</v>
      </c>
      <c r="D40" s="118"/>
      <c r="E40" s="375"/>
      <c r="F40" s="205">
        <v>436</v>
      </c>
      <c r="G40" s="120">
        <v>436</v>
      </c>
      <c r="H40" s="120">
        <v>454</v>
      </c>
      <c r="I40" s="375">
        <f t="shared" si="1"/>
        <v>4.1284403669724856E-2</v>
      </c>
      <c r="J40" s="205">
        <v>27</v>
      </c>
      <c r="K40" s="120">
        <v>27</v>
      </c>
      <c r="L40" s="120">
        <v>30</v>
      </c>
      <c r="M40" s="375">
        <f t="shared" si="2"/>
        <v>0.11111111111111116</v>
      </c>
      <c r="N40" s="217"/>
      <c r="O40" s="120"/>
      <c r="P40" s="120"/>
      <c r="Q40" s="375"/>
      <c r="R40" s="206"/>
      <c r="S40" s="120"/>
      <c r="T40" s="121"/>
      <c r="U40" s="375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</row>
    <row r="41" spans="1:60" s="18" customFormat="1" ht="19.5" customHeight="1" x14ac:dyDescent="0.2">
      <c r="A41" s="78" t="s">
        <v>26</v>
      </c>
      <c r="B41" s="207"/>
      <c r="C41" s="113">
        <v>11.429</v>
      </c>
      <c r="D41" s="113"/>
      <c r="E41" s="376"/>
      <c r="F41" s="208">
        <v>1100</v>
      </c>
      <c r="G41" s="124">
        <v>1100</v>
      </c>
      <c r="H41" s="126">
        <v>1156</v>
      </c>
      <c r="I41" s="376">
        <f t="shared" si="1"/>
        <v>5.0909090909091015E-2</v>
      </c>
      <c r="J41" s="208">
        <v>81</v>
      </c>
      <c r="K41" s="124">
        <v>81</v>
      </c>
      <c r="L41" s="114">
        <v>65</v>
      </c>
      <c r="M41" s="376">
        <f t="shared" si="2"/>
        <v>-0.19753086419753085</v>
      </c>
      <c r="N41" s="216"/>
      <c r="O41" s="126"/>
      <c r="P41" s="126"/>
      <c r="Q41" s="376"/>
      <c r="R41" s="209"/>
      <c r="S41" s="126"/>
      <c r="T41" s="125"/>
      <c r="U41" s="376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</row>
    <row r="42" spans="1:60" s="18" customFormat="1" ht="19.5" customHeight="1" x14ac:dyDescent="0.2">
      <c r="A42" s="19" t="s">
        <v>27</v>
      </c>
      <c r="B42" s="204"/>
      <c r="C42" s="131">
        <v>5.7009999999999996</v>
      </c>
      <c r="D42" s="131"/>
      <c r="E42" s="375"/>
      <c r="F42" s="205">
        <v>534.9</v>
      </c>
      <c r="G42" s="120">
        <v>534.9</v>
      </c>
      <c r="H42" s="120">
        <v>385</v>
      </c>
      <c r="I42" s="375">
        <f t="shared" si="1"/>
        <v>-0.28023929706487194</v>
      </c>
      <c r="J42" s="205">
        <v>20</v>
      </c>
      <c r="K42" s="120">
        <v>20</v>
      </c>
      <c r="L42" s="132">
        <v>45</v>
      </c>
      <c r="M42" s="375">
        <f t="shared" si="2"/>
        <v>1.25</v>
      </c>
      <c r="N42" s="217"/>
      <c r="O42" s="120"/>
      <c r="P42" s="120"/>
      <c r="Q42" s="375"/>
      <c r="R42" s="206"/>
      <c r="S42" s="120"/>
      <c r="T42" s="121"/>
      <c r="U42" s="375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</row>
    <row r="43" spans="1:60" s="18" customFormat="1" ht="19.5" customHeight="1" x14ac:dyDescent="0.2">
      <c r="A43" s="78" t="s">
        <v>28</v>
      </c>
      <c r="B43" s="207"/>
      <c r="C43" s="123">
        <v>21.838000000000001</v>
      </c>
      <c r="D43" s="123"/>
      <c r="E43" s="376"/>
      <c r="F43" s="208">
        <v>4555</v>
      </c>
      <c r="G43" s="124">
        <v>4555</v>
      </c>
      <c r="H43" s="126">
        <v>2479</v>
      </c>
      <c r="I43" s="376">
        <f t="shared" si="1"/>
        <v>-0.45576289791437985</v>
      </c>
      <c r="J43" s="208">
        <v>57</v>
      </c>
      <c r="K43" s="124">
        <v>110</v>
      </c>
      <c r="L43" s="124">
        <v>88</v>
      </c>
      <c r="M43" s="376">
        <f t="shared" si="2"/>
        <v>-0.19999999999999996</v>
      </c>
      <c r="N43" s="216"/>
      <c r="O43" s="126"/>
      <c r="P43" s="126"/>
      <c r="Q43" s="376"/>
      <c r="R43" s="209"/>
      <c r="S43" s="126"/>
      <c r="T43" s="125"/>
      <c r="U43" s="376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</row>
    <row r="44" spans="1:60" s="18" customFormat="1" ht="19.5" customHeight="1" x14ac:dyDescent="0.2">
      <c r="A44" s="19" t="s">
        <v>29</v>
      </c>
      <c r="B44" s="204"/>
      <c r="C44" s="118">
        <v>9.641</v>
      </c>
      <c r="D44" s="118"/>
      <c r="E44" s="375"/>
      <c r="F44" s="205">
        <v>956</v>
      </c>
      <c r="G44" s="120">
        <v>956</v>
      </c>
      <c r="H44" s="120">
        <v>2283</v>
      </c>
      <c r="I44" s="375">
        <f t="shared" si="1"/>
        <v>1.3880753138075312</v>
      </c>
      <c r="J44" s="205">
        <v>54</v>
      </c>
      <c r="K44" s="120">
        <v>54</v>
      </c>
      <c r="L44" s="120">
        <v>62</v>
      </c>
      <c r="M44" s="375">
        <f t="shared" si="2"/>
        <v>0.14814814814814814</v>
      </c>
      <c r="N44" s="217"/>
      <c r="O44" s="120"/>
      <c r="P44" s="120"/>
      <c r="Q44" s="375"/>
      <c r="R44" s="206"/>
      <c r="S44" s="120"/>
      <c r="T44" s="121"/>
      <c r="U44" s="375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</row>
    <row r="45" spans="1:60" s="18" customFormat="1" ht="19.5" customHeight="1" x14ac:dyDescent="0.2">
      <c r="A45" s="78" t="s">
        <v>30</v>
      </c>
      <c r="B45" s="207"/>
      <c r="C45" s="123">
        <v>12.888999999999999</v>
      </c>
      <c r="D45" s="123"/>
      <c r="E45" s="376"/>
      <c r="F45" s="208">
        <v>1494</v>
      </c>
      <c r="G45" s="124">
        <v>1494</v>
      </c>
      <c r="H45" s="126">
        <v>1606</v>
      </c>
      <c r="I45" s="376">
        <f t="shared" si="1"/>
        <v>7.4966532797858143E-2</v>
      </c>
      <c r="J45" s="208">
        <v>44</v>
      </c>
      <c r="K45" s="124">
        <v>44</v>
      </c>
      <c r="L45" s="124">
        <v>54</v>
      </c>
      <c r="M45" s="376">
        <f t="shared" si="2"/>
        <v>0.22727272727272729</v>
      </c>
      <c r="N45" s="218"/>
      <c r="O45" s="126"/>
      <c r="P45" s="126"/>
      <c r="Q45" s="376"/>
      <c r="R45" s="209"/>
      <c r="S45" s="126"/>
      <c r="T45" s="125"/>
      <c r="U45" s="376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</row>
    <row r="46" spans="1:60" s="18" customFormat="1" ht="19.5" customHeight="1" x14ac:dyDescent="0.2">
      <c r="A46" s="19" t="s">
        <v>31</v>
      </c>
      <c r="B46" s="204"/>
      <c r="C46" s="118">
        <v>4.57</v>
      </c>
      <c r="D46" s="118"/>
      <c r="E46" s="375"/>
      <c r="F46" s="205">
        <v>886</v>
      </c>
      <c r="G46" s="120">
        <v>886</v>
      </c>
      <c r="H46" s="122">
        <v>883</v>
      </c>
      <c r="I46" s="375">
        <f t="shared" si="1"/>
        <v>-3.3860045146726359E-3</v>
      </c>
      <c r="J46" s="205">
        <v>20</v>
      </c>
      <c r="K46" s="120">
        <v>20</v>
      </c>
      <c r="L46" s="120">
        <v>36</v>
      </c>
      <c r="M46" s="375">
        <f t="shared" si="2"/>
        <v>0.8</v>
      </c>
      <c r="N46" s="217"/>
      <c r="O46" s="120"/>
      <c r="P46" s="120"/>
      <c r="Q46" s="375"/>
      <c r="R46" s="206"/>
      <c r="S46" s="120"/>
      <c r="T46" s="121"/>
      <c r="U46" s="375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</row>
    <row r="47" spans="1:60" s="18" customFormat="1" ht="19.5" customHeight="1" x14ac:dyDescent="0.2">
      <c r="A47" s="78" t="s">
        <v>32</v>
      </c>
      <c r="B47" s="207"/>
      <c r="C47" s="123">
        <v>3.93</v>
      </c>
      <c r="D47" s="123"/>
      <c r="E47" s="376"/>
      <c r="F47" s="208">
        <v>184</v>
      </c>
      <c r="G47" s="124">
        <v>184</v>
      </c>
      <c r="H47" s="600">
        <v>0</v>
      </c>
      <c r="I47" s="376">
        <f t="shared" si="1"/>
        <v>-1</v>
      </c>
      <c r="J47" s="208">
        <v>1</v>
      </c>
      <c r="K47" s="124">
        <v>6</v>
      </c>
      <c r="L47" s="124">
        <v>0</v>
      </c>
      <c r="M47" s="376">
        <f t="shared" si="2"/>
        <v>-1</v>
      </c>
      <c r="N47" s="216"/>
      <c r="O47" s="126"/>
      <c r="P47" s="126"/>
      <c r="Q47" s="376"/>
      <c r="R47" s="209"/>
      <c r="S47" s="126"/>
      <c r="T47" s="125"/>
      <c r="U47" s="376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</row>
    <row r="48" spans="1:60" s="18" customFormat="1" ht="19.5" customHeight="1" x14ac:dyDescent="0.2">
      <c r="A48" s="19" t="s">
        <v>33</v>
      </c>
      <c r="B48" s="204"/>
      <c r="C48" s="118">
        <v>6.1660000000000004</v>
      </c>
      <c r="D48" s="118"/>
      <c r="E48" s="375"/>
      <c r="F48" s="205">
        <v>271</v>
      </c>
      <c r="G48" s="120">
        <v>271</v>
      </c>
      <c r="H48" s="122">
        <v>283</v>
      </c>
      <c r="I48" s="375">
        <f t="shared" si="1"/>
        <v>4.4280442804428111E-2</v>
      </c>
      <c r="J48" s="205">
        <v>13</v>
      </c>
      <c r="K48" s="120">
        <v>13</v>
      </c>
      <c r="L48" s="120">
        <v>32</v>
      </c>
      <c r="M48" s="375">
        <f t="shared" si="2"/>
        <v>1.4615384615384617</v>
      </c>
      <c r="N48" s="217"/>
      <c r="O48" s="120"/>
      <c r="P48" s="120"/>
      <c r="Q48" s="375"/>
      <c r="R48" s="206"/>
      <c r="S48" s="120"/>
      <c r="T48" s="121"/>
      <c r="U48" s="375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</row>
    <row r="49" spans="1:68" s="18" customFormat="1" ht="19.5" customHeight="1" x14ac:dyDescent="0.2">
      <c r="A49" s="78" t="s">
        <v>1</v>
      </c>
      <c r="B49" s="207"/>
      <c r="C49" s="123">
        <v>12.013999999999999</v>
      </c>
      <c r="D49" s="123"/>
      <c r="E49" s="376"/>
      <c r="F49" s="208">
        <v>1694</v>
      </c>
      <c r="G49" s="124">
        <v>1694</v>
      </c>
      <c r="H49" s="126">
        <v>995</v>
      </c>
      <c r="I49" s="376">
        <f t="shared" si="1"/>
        <v>-0.41263282172373084</v>
      </c>
      <c r="J49" s="208">
        <v>78</v>
      </c>
      <c r="K49" s="124">
        <v>78</v>
      </c>
      <c r="L49" s="124">
        <v>55</v>
      </c>
      <c r="M49" s="376">
        <f t="shared" si="2"/>
        <v>-0.29487179487179482</v>
      </c>
      <c r="N49" s="216"/>
      <c r="O49" s="126"/>
      <c r="P49" s="126"/>
      <c r="Q49" s="376"/>
      <c r="R49" s="209"/>
      <c r="S49" s="126"/>
      <c r="T49" s="125"/>
      <c r="U49" s="376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</row>
    <row r="50" spans="1:68" s="18" customFormat="1" ht="19.5" customHeight="1" x14ac:dyDescent="0.2">
      <c r="A50" s="19" t="s">
        <v>34</v>
      </c>
      <c r="B50" s="204"/>
      <c r="C50" s="118">
        <v>14.384</v>
      </c>
      <c r="D50" s="118"/>
      <c r="E50" s="375"/>
      <c r="F50" s="205">
        <v>5770</v>
      </c>
      <c r="G50" s="122">
        <v>2770</v>
      </c>
      <c r="H50" s="591">
        <v>0</v>
      </c>
      <c r="I50" s="375">
        <f t="shared" si="1"/>
        <v>-1</v>
      </c>
      <c r="J50" s="205">
        <v>157</v>
      </c>
      <c r="K50" s="122">
        <v>36.799999999999997</v>
      </c>
      <c r="L50" s="583">
        <v>0</v>
      </c>
      <c r="M50" s="375">
        <f t="shared" si="2"/>
        <v>-1</v>
      </c>
      <c r="N50" s="217"/>
      <c r="O50" s="120"/>
      <c r="P50" s="120"/>
      <c r="Q50" s="375"/>
      <c r="R50" s="206"/>
      <c r="S50" s="120"/>
      <c r="T50" s="121"/>
      <c r="U50" s="375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</row>
    <row r="51" spans="1:68" s="18" customFormat="1" ht="19.5" customHeight="1" x14ac:dyDescent="0.2">
      <c r="A51" s="78" t="s">
        <v>35</v>
      </c>
      <c r="B51" s="207"/>
      <c r="C51" s="113">
        <v>16.940999999999999</v>
      </c>
      <c r="D51" s="113"/>
      <c r="E51" s="376"/>
      <c r="F51" s="208">
        <v>734.16</v>
      </c>
      <c r="G51" s="124">
        <v>677.72799999999995</v>
      </c>
      <c r="H51" s="126">
        <v>2695</v>
      </c>
      <c r="I51" s="376">
        <f t="shared" si="1"/>
        <v>2.9765215543698949</v>
      </c>
      <c r="J51" s="208">
        <v>26</v>
      </c>
      <c r="K51" s="124">
        <v>26</v>
      </c>
      <c r="L51" s="114">
        <v>86.195999999999998</v>
      </c>
      <c r="M51" s="376">
        <f t="shared" si="2"/>
        <v>2.315230769230769</v>
      </c>
      <c r="N51" s="218"/>
      <c r="O51" s="126"/>
      <c r="P51" s="126"/>
      <c r="Q51" s="376"/>
      <c r="R51" s="209"/>
      <c r="S51" s="126"/>
      <c r="T51" s="125"/>
      <c r="U51" s="376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</row>
    <row r="52" spans="1:68" s="18" customFormat="1" ht="19.5" customHeight="1" x14ac:dyDescent="0.2">
      <c r="A52" s="19" t="s">
        <v>191</v>
      </c>
      <c r="B52" s="204"/>
      <c r="C52" s="131">
        <v>16.23</v>
      </c>
      <c r="D52" s="131"/>
      <c r="E52" s="375"/>
      <c r="F52" s="205">
        <v>1445.02</v>
      </c>
      <c r="G52" s="120">
        <v>1445.02</v>
      </c>
      <c r="H52" s="122">
        <v>2196</v>
      </c>
      <c r="I52" s="375">
        <f t="shared" si="1"/>
        <v>0.51970214945121862</v>
      </c>
      <c r="J52" s="205">
        <v>100</v>
      </c>
      <c r="K52" s="120">
        <v>100</v>
      </c>
      <c r="L52" s="132">
        <v>101</v>
      </c>
      <c r="M52" s="375">
        <f t="shared" si="2"/>
        <v>1.0000000000000009E-2</v>
      </c>
      <c r="N52" s="205"/>
      <c r="O52" s="120"/>
      <c r="P52" s="120"/>
      <c r="Q52" s="375"/>
      <c r="R52" s="206"/>
      <c r="S52" s="120"/>
      <c r="T52" s="121"/>
      <c r="U52" s="375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</row>
    <row r="53" spans="1:68" s="18" customFormat="1" ht="19.5" customHeight="1" x14ac:dyDescent="0.2">
      <c r="A53" s="78" t="s">
        <v>36</v>
      </c>
      <c r="B53" s="207"/>
      <c r="C53" s="123">
        <v>17.669</v>
      </c>
      <c r="D53" s="123"/>
      <c r="E53" s="376"/>
      <c r="F53" s="208">
        <v>826</v>
      </c>
      <c r="G53" s="124">
        <v>826</v>
      </c>
      <c r="H53" s="126">
        <v>1057</v>
      </c>
      <c r="I53" s="376">
        <f t="shared" si="1"/>
        <v>0.27966101694915246</v>
      </c>
      <c r="J53" s="208">
        <v>41</v>
      </c>
      <c r="K53" s="124">
        <v>41</v>
      </c>
      <c r="L53" s="124">
        <v>55</v>
      </c>
      <c r="M53" s="376">
        <f t="shared" si="2"/>
        <v>0.34146341463414642</v>
      </c>
      <c r="N53" s="209"/>
      <c r="O53" s="126"/>
      <c r="P53" s="126"/>
      <c r="Q53" s="376"/>
      <c r="R53" s="209"/>
      <c r="S53" s="126"/>
      <c r="T53" s="125"/>
      <c r="U53" s="376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</row>
    <row r="54" spans="1:68" s="18" customFormat="1" ht="19.5" customHeight="1" x14ac:dyDescent="0.2">
      <c r="A54" s="19" t="s">
        <v>37</v>
      </c>
      <c r="B54" s="204"/>
      <c r="C54" s="118">
        <v>14.313000000000001</v>
      </c>
      <c r="D54" s="118"/>
      <c r="E54" s="375"/>
      <c r="F54" s="205">
        <v>809</v>
      </c>
      <c r="G54" s="120">
        <v>809</v>
      </c>
      <c r="H54" s="122">
        <v>1792</v>
      </c>
      <c r="I54" s="375">
        <f t="shared" si="1"/>
        <v>1.215080346106304</v>
      </c>
      <c r="J54" s="205">
        <v>12</v>
      </c>
      <c r="K54" s="120">
        <v>12</v>
      </c>
      <c r="L54" s="120">
        <v>38</v>
      </c>
      <c r="M54" s="375">
        <f t="shared" si="2"/>
        <v>2.1666666666666665</v>
      </c>
      <c r="N54" s="206"/>
      <c r="O54" s="120"/>
      <c r="P54" s="120"/>
      <c r="Q54" s="375"/>
      <c r="R54" s="206"/>
      <c r="S54" s="120"/>
      <c r="T54" s="121"/>
      <c r="U54" s="375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</row>
    <row r="55" spans="1:68" s="18" customFormat="1" ht="19.5" customHeight="1" x14ac:dyDescent="0.2">
      <c r="A55" s="78" t="s">
        <v>38</v>
      </c>
      <c r="B55" s="207"/>
      <c r="C55" s="123">
        <v>16.471</v>
      </c>
      <c r="D55" s="123"/>
      <c r="E55" s="376"/>
      <c r="F55" s="208">
        <v>1497</v>
      </c>
      <c r="G55" s="124">
        <v>1497</v>
      </c>
      <c r="H55" s="126">
        <v>1929</v>
      </c>
      <c r="I55" s="376">
        <f t="shared" si="1"/>
        <v>0.2885771543086173</v>
      </c>
      <c r="J55" s="208">
        <v>77</v>
      </c>
      <c r="K55" s="124">
        <v>77</v>
      </c>
      <c r="L55" s="124">
        <v>131</v>
      </c>
      <c r="M55" s="376">
        <f t="shared" si="2"/>
        <v>0.70129870129870131</v>
      </c>
      <c r="N55" s="208"/>
      <c r="O55" s="126"/>
      <c r="P55" s="126"/>
      <c r="Q55" s="376"/>
      <c r="R55" s="209"/>
      <c r="S55" s="126"/>
      <c r="T55" s="125"/>
      <c r="U55" s="376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</row>
    <row r="56" spans="1:68" s="18" customFormat="1" ht="19.5" customHeight="1" x14ac:dyDescent="0.2">
      <c r="A56" s="19" t="s">
        <v>39</v>
      </c>
      <c r="B56" s="204"/>
      <c r="C56" s="118">
        <v>30.167999999999999</v>
      </c>
      <c r="D56" s="118"/>
      <c r="E56" s="375"/>
      <c r="F56" s="205">
        <v>2604</v>
      </c>
      <c r="G56" s="120">
        <v>2604</v>
      </c>
      <c r="H56" s="122">
        <v>2649</v>
      </c>
      <c r="I56" s="375">
        <f t="shared" si="1"/>
        <v>1.7281105990783363E-2</v>
      </c>
      <c r="J56" s="205">
        <v>230</v>
      </c>
      <c r="K56" s="120">
        <v>230</v>
      </c>
      <c r="L56" s="120">
        <v>243</v>
      </c>
      <c r="M56" s="375">
        <f t="shared" si="2"/>
        <v>5.6521739130434678E-2</v>
      </c>
      <c r="N56" s="205"/>
      <c r="O56" s="120"/>
      <c r="P56" s="120"/>
      <c r="Q56" s="375"/>
      <c r="R56" s="206"/>
      <c r="S56" s="120"/>
      <c r="T56" s="121"/>
      <c r="U56" s="375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</row>
    <row r="57" spans="1:68" s="18" customFormat="1" ht="19.5" customHeight="1" x14ac:dyDescent="0.2">
      <c r="A57" s="78" t="s">
        <v>40</v>
      </c>
      <c r="B57" s="207"/>
      <c r="C57" s="123">
        <v>10.32</v>
      </c>
      <c r="D57" s="123"/>
      <c r="E57" s="376"/>
      <c r="F57" s="208">
        <v>2135</v>
      </c>
      <c r="G57" s="124">
        <v>2135</v>
      </c>
      <c r="H57" s="126">
        <v>3035</v>
      </c>
      <c r="I57" s="376">
        <f t="shared" si="1"/>
        <v>0.42154566744730682</v>
      </c>
      <c r="J57" s="208">
        <v>73</v>
      </c>
      <c r="K57" s="124">
        <v>73</v>
      </c>
      <c r="L57" s="124">
        <v>92</v>
      </c>
      <c r="M57" s="376">
        <f t="shared" si="2"/>
        <v>0.26027397260273966</v>
      </c>
      <c r="N57" s="209"/>
      <c r="O57" s="126"/>
      <c r="P57" s="126"/>
      <c r="Q57" s="376"/>
      <c r="R57" s="209"/>
      <c r="S57" s="126"/>
      <c r="T57" s="125"/>
      <c r="U57" s="376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</row>
    <row r="58" spans="1:68" s="18" customFormat="1" ht="19.5" customHeight="1" x14ac:dyDescent="0.2">
      <c r="A58" s="19" t="s">
        <v>41</v>
      </c>
      <c r="B58" s="204"/>
      <c r="C58" s="118">
        <v>12.262</v>
      </c>
      <c r="D58" s="118"/>
      <c r="E58" s="375"/>
      <c r="F58" s="205">
        <v>967</v>
      </c>
      <c r="G58" s="120">
        <v>967</v>
      </c>
      <c r="H58" s="122">
        <v>1125</v>
      </c>
      <c r="I58" s="375">
        <f t="shared" si="1"/>
        <v>0.16339193381592554</v>
      </c>
      <c r="J58" s="205">
        <v>147</v>
      </c>
      <c r="K58" s="120">
        <v>147</v>
      </c>
      <c r="L58" s="120">
        <v>278</v>
      </c>
      <c r="M58" s="375">
        <f t="shared" si="2"/>
        <v>0.89115646258503411</v>
      </c>
      <c r="N58" s="206"/>
      <c r="O58" s="120"/>
      <c r="P58" s="120"/>
      <c r="Q58" s="375"/>
      <c r="R58" s="206"/>
      <c r="S58" s="120"/>
      <c r="T58" s="121"/>
      <c r="U58" s="375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</row>
    <row r="59" spans="1:68" s="18" customFormat="1" ht="19.5" customHeight="1" x14ac:dyDescent="0.2">
      <c r="A59" s="78" t="s">
        <v>42</v>
      </c>
      <c r="B59" s="207"/>
      <c r="C59" s="123">
        <v>9.375</v>
      </c>
      <c r="D59" s="123"/>
      <c r="E59" s="376"/>
      <c r="F59" s="208">
        <v>479</v>
      </c>
      <c r="G59" s="124">
        <v>479</v>
      </c>
      <c r="H59" s="126">
        <v>503</v>
      </c>
      <c r="I59" s="376">
        <f t="shared" si="1"/>
        <v>5.0104384133611735E-2</v>
      </c>
      <c r="J59" s="208">
        <v>42</v>
      </c>
      <c r="K59" s="124">
        <v>42</v>
      </c>
      <c r="L59" s="124">
        <v>70</v>
      </c>
      <c r="M59" s="376">
        <f t="shared" si="2"/>
        <v>0.66666666666666674</v>
      </c>
      <c r="N59" s="208"/>
      <c r="O59" s="126"/>
      <c r="P59" s="126"/>
      <c r="Q59" s="376"/>
      <c r="R59" s="209"/>
      <c r="S59" s="126"/>
      <c r="T59" s="125"/>
      <c r="U59" s="376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</row>
    <row r="60" spans="1:68" s="18" customFormat="1" ht="19.5" customHeight="1" x14ac:dyDescent="0.2">
      <c r="A60" s="19" t="s">
        <v>43</v>
      </c>
      <c r="B60" s="204"/>
      <c r="C60" s="118">
        <v>9.3320000000000007</v>
      </c>
      <c r="D60" s="118"/>
      <c r="E60" s="375"/>
      <c r="F60" s="205">
        <v>1117</v>
      </c>
      <c r="G60" s="120">
        <v>1117</v>
      </c>
      <c r="H60" s="122">
        <v>1053</v>
      </c>
      <c r="I60" s="375">
        <f t="shared" si="1"/>
        <v>-5.7296329453894401E-2</v>
      </c>
      <c r="J60" s="205">
        <v>74</v>
      </c>
      <c r="K60" s="120">
        <v>74</v>
      </c>
      <c r="L60" s="120">
        <v>79</v>
      </c>
      <c r="M60" s="375">
        <f t="shared" si="2"/>
        <v>6.7567567567567544E-2</v>
      </c>
      <c r="N60" s="205"/>
      <c r="O60" s="120"/>
      <c r="P60" s="120"/>
      <c r="Q60" s="375"/>
      <c r="R60" s="206"/>
      <c r="S60" s="120"/>
      <c r="T60" s="121"/>
      <c r="U60" s="375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</row>
    <row r="61" spans="1:68" s="18" customFormat="1" ht="19.5" customHeight="1" x14ac:dyDescent="0.2">
      <c r="A61" s="78" t="s">
        <v>44</v>
      </c>
      <c r="B61" s="207"/>
      <c r="C61" s="113">
        <v>10.050000000000001</v>
      </c>
      <c r="D61" s="113"/>
      <c r="E61" s="376"/>
      <c r="F61" s="208">
        <v>1563</v>
      </c>
      <c r="G61" s="124">
        <v>1563</v>
      </c>
      <c r="H61" s="126">
        <v>843</v>
      </c>
      <c r="I61" s="376">
        <f t="shared" si="1"/>
        <v>-0.46065259117082535</v>
      </c>
      <c r="J61" s="208">
        <v>50</v>
      </c>
      <c r="K61" s="124">
        <v>150</v>
      </c>
      <c r="L61" s="114">
        <v>54</v>
      </c>
      <c r="M61" s="376">
        <f t="shared" si="2"/>
        <v>-0.64</v>
      </c>
      <c r="N61" s="209"/>
      <c r="O61" s="126"/>
      <c r="P61" s="126"/>
      <c r="Q61" s="376"/>
      <c r="R61" s="209"/>
      <c r="S61" s="126"/>
      <c r="T61" s="125"/>
      <c r="U61" s="376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</row>
    <row r="62" spans="1:68" s="18" customFormat="1" ht="19.5" customHeight="1" x14ac:dyDescent="0.2">
      <c r="A62" s="19" t="s">
        <v>45</v>
      </c>
      <c r="B62" s="204"/>
      <c r="C62" s="118">
        <v>9.3309999999999995</v>
      </c>
      <c r="D62" s="118"/>
      <c r="E62" s="375"/>
      <c r="F62" s="205">
        <v>2011.7</v>
      </c>
      <c r="G62" s="120">
        <v>3311</v>
      </c>
      <c r="H62" s="122">
        <v>186</v>
      </c>
      <c r="I62" s="375">
        <f t="shared" si="1"/>
        <v>-0.94382361824222294</v>
      </c>
      <c r="J62" s="205">
        <v>115</v>
      </c>
      <c r="K62" s="120">
        <v>115</v>
      </c>
      <c r="L62" s="120">
        <v>108</v>
      </c>
      <c r="M62" s="375">
        <f t="shared" si="2"/>
        <v>-6.0869565217391286E-2</v>
      </c>
      <c r="N62" s="205"/>
      <c r="O62" s="120"/>
      <c r="P62" s="120"/>
      <c r="Q62" s="375"/>
      <c r="R62" s="206"/>
      <c r="S62" s="120"/>
      <c r="T62" s="121"/>
      <c r="U62" s="375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</row>
    <row r="63" spans="1:68" s="2" customFormat="1" ht="19.5" customHeight="1" x14ac:dyDescent="0.2">
      <c r="A63" s="78" t="s">
        <v>46</v>
      </c>
      <c r="B63" s="207"/>
      <c r="C63" s="123">
        <v>11.612</v>
      </c>
      <c r="D63" s="123"/>
      <c r="E63" s="381"/>
      <c r="F63" s="208">
        <v>1200</v>
      </c>
      <c r="G63" s="124">
        <v>1200</v>
      </c>
      <c r="H63" s="126">
        <v>2203</v>
      </c>
      <c r="I63" s="381">
        <f t="shared" si="1"/>
        <v>0.83583333333333343</v>
      </c>
      <c r="J63" s="208">
        <v>38</v>
      </c>
      <c r="K63" s="124">
        <v>38</v>
      </c>
      <c r="L63" s="124">
        <v>109</v>
      </c>
      <c r="M63" s="381">
        <f t="shared" si="2"/>
        <v>1.8684210526315788</v>
      </c>
      <c r="N63" s="208"/>
      <c r="O63" s="126"/>
      <c r="P63" s="126"/>
      <c r="Q63" s="381"/>
      <c r="R63" s="209"/>
      <c r="S63" s="126"/>
      <c r="T63" s="136"/>
      <c r="U63" s="38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18"/>
      <c r="BJ63" s="18"/>
      <c r="BK63" s="18"/>
      <c r="BL63" s="18"/>
      <c r="BM63" s="18"/>
      <c r="BN63" s="18"/>
      <c r="BO63" s="18"/>
      <c r="BP63" s="18"/>
    </row>
    <row r="64" spans="1:68" s="18" customFormat="1" ht="19.5" customHeight="1" x14ac:dyDescent="0.2">
      <c r="A64" s="19" t="s">
        <v>47</v>
      </c>
      <c r="B64" s="204"/>
      <c r="C64" s="118">
        <v>16.067</v>
      </c>
      <c r="D64" s="118"/>
      <c r="E64" s="375"/>
      <c r="F64" s="205">
        <v>3494</v>
      </c>
      <c r="G64" s="120">
        <v>4494</v>
      </c>
      <c r="H64" s="122">
        <v>3665</v>
      </c>
      <c r="I64" s="375">
        <f t="shared" si="1"/>
        <v>-0.18446817979528263</v>
      </c>
      <c r="J64" s="205">
        <v>153</v>
      </c>
      <c r="K64" s="120">
        <v>153</v>
      </c>
      <c r="L64" s="120">
        <v>181</v>
      </c>
      <c r="M64" s="375">
        <f t="shared" si="2"/>
        <v>0.18300653594771243</v>
      </c>
      <c r="N64" s="205"/>
      <c r="O64" s="120"/>
      <c r="P64" s="120"/>
      <c r="Q64" s="375"/>
      <c r="R64" s="206"/>
      <c r="S64" s="120"/>
      <c r="T64" s="121"/>
      <c r="U64" s="375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</row>
    <row r="65" spans="1:68" s="2" customFormat="1" ht="19.5" customHeight="1" x14ac:dyDescent="0.2">
      <c r="A65" s="78" t="s">
        <v>48</v>
      </c>
      <c r="B65" s="207"/>
      <c r="C65" s="123">
        <v>17.907</v>
      </c>
      <c r="D65" s="123"/>
      <c r="E65" s="381"/>
      <c r="F65" s="208">
        <v>3736</v>
      </c>
      <c r="G65" s="124">
        <v>3736</v>
      </c>
      <c r="H65" s="126">
        <v>3063</v>
      </c>
      <c r="I65" s="381">
        <f t="shared" si="1"/>
        <v>-0.18013918629550318</v>
      </c>
      <c r="J65" s="208">
        <v>211</v>
      </c>
      <c r="K65" s="124">
        <v>211</v>
      </c>
      <c r="L65" s="124">
        <v>178</v>
      </c>
      <c r="M65" s="381">
        <f t="shared" si="2"/>
        <v>-0.15639810426540279</v>
      </c>
      <c r="N65" s="208"/>
      <c r="O65" s="126"/>
      <c r="P65" s="126"/>
      <c r="Q65" s="381"/>
      <c r="R65" s="209"/>
      <c r="S65" s="126"/>
      <c r="T65" s="136"/>
      <c r="U65" s="38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18"/>
      <c r="BJ65" s="18"/>
      <c r="BK65" s="18"/>
      <c r="BL65" s="18"/>
      <c r="BM65" s="18"/>
      <c r="BN65" s="18"/>
      <c r="BO65" s="18"/>
      <c r="BP65" s="18"/>
    </row>
    <row r="66" spans="1:68" s="18" customFormat="1" ht="19.5" customHeight="1" x14ac:dyDescent="0.2">
      <c r="A66" s="17" t="s">
        <v>49</v>
      </c>
      <c r="B66" s="204"/>
      <c r="C66" s="118">
        <v>22.382999999999999</v>
      </c>
      <c r="D66" s="118"/>
      <c r="E66" s="375"/>
      <c r="F66" s="205">
        <v>3185</v>
      </c>
      <c r="G66" s="120">
        <v>3185</v>
      </c>
      <c r="H66" s="122">
        <v>3756</v>
      </c>
      <c r="I66" s="375">
        <f t="shared" si="1"/>
        <v>0.1792778649921507</v>
      </c>
      <c r="J66" s="205">
        <v>86</v>
      </c>
      <c r="K66" s="120">
        <v>86</v>
      </c>
      <c r="L66" s="120">
        <v>97</v>
      </c>
      <c r="M66" s="375">
        <f t="shared" si="2"/>
        <v>0.12790697674418605</v>
      </c>
      <c r="N66" s="205"/>
      <c r="O66" s="120"/>
      <c r="P66" s="120"/>
      <c r="Q66" s="375"/>
      <c r="R66" s="206"/>
      <c r="S66" s="120"/>
      <c r="T66" s="121"/>
      <c r="U66" s="375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spans="1:68" s="2" customFormat="1" ht="19.5" customHeight="1" x14ac:dyDescent="0.2">
      <c r="A67" s="78" t="s">
        <v>50</v>
      </c>
      <c r="B67" s="207"/>
      <c r="C67" s="123">
        <v>13.12</v>
      </c>
      <c r="D67" s="123"/>
      <c r="E67" s="381"/>
      <c r="F67" s="208">
        <v>1595</v>
      </c>
      <c r="G67" s="124">
        <v>1595</v>
      </c>
      <c r="H67" s="126">
        <v>1667</v>
      </c>
      <c r="I67" s="381">
        <f t="shared" si="1"/>
        <v>4.5141065830720972E-2</v>
      </c>
      <c r="J67" s="208">
        <v>84</v>
      </c>
      <c r="K67" s="124">
        <v>84</v>
      </c>
      <c r="L67" s="124">
        <v>128</v>
      </c>
      <c r="M67" s="381">
        <f t="shared" si="2"/>
        <v>0.52380952380952372</v>
      </c>
      <c r="N67" s="208"/>
      <c r="O67" s="126"/>
      <c r="P67" s="126"/>
      <c r="Q67" s="381"/>
      <c r="R67" s="209"/>
      <c r="S67" s="126"/>
      <c r="T67" s="136"/>
      <c r="U67" s="38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18"/>
      <c r="BJ67" s="18"/>
      <c r="BK67" s="18"/>
      <c r="BL67" s="18"/>
      <c r="BM67" s="18"/>
      <c r="BN67" s="18"/>
      <c r="BO67" s="18"/>
      <c r="BP67" s="18"/>
    </row>
    <row r="68" spans="1:68" s="18" customFormat="1" ht="19.5" customHeight="1" x14ac:dyDescent="0.2">
      <c r="A68" s="81" t="s">
        <v>51</v>
      </c>
      <c r="B68" s="204"/>
      <c r="C68" s="118">
        <v>23.638999999999999</v>
      </c>
      <c r="D68" s="118"/>
      <c r="E68" s="377"/>
      <c r="F68" s="205">
        <v>1346</v>
      </c>
      <c r="G68" s="120">
        <v>1346</v>
      </c>
      <c r="H68" s="122">
        <v>1580</v>
      </c>
      <c r="I68" s="377">
        <f t="shared" si="1"/>
        <v>0.17384843982169396</v>
      </c>
      <c r="J68" s="205">
        <v>50</v>
      </c>
      <c r="K68" s="120">
        <v>50</v>
      </c>
      <c r="L68" s="120">
        <v>56</v>
      </c>
      <c r="M68" s="377">
        <f t="shared" si="2"/>
        <v>0.12000000000000011</v>
      </c>
      <c r="N68" s="205"/>
      <c r="O68" s="120"/>
      <c r="P68" s="120"/>
      <c r="Q68" s="377"/>
      <c r="R68" s="206"/>
      <c r="S68" s="120"/>
      <c r="T68" s="127"/>
      <c r="U68" s="377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spans="1:68" s="2" customFormat="1" ht="19.5" customHeight="1" x14ac:dyDescent="0.2">
      <c r="A69" s="82" t="s">
        <v>59</v>
      </c>
      <c r="B69" s="207"/>
      <c r="C69" s="123">
        <v>6.42</v>
      </c>
      <c r="D69" s="123"/>
      <c r="E69" s="382"/>
      <c r="F69" s="208">
        <v>1637</v>
      </c>
      <c r="G69" s="126">
        <v>1637</v>
      </c>
      <c r="H69" s="126">
        <v>907</v>
      </c>
      <c r="I69" s="382">
        <f t="shared" si="1"/>
        <v>-0.44593769089798407</v>
      </c>
      <c r="J69" s="208">
        <v>70</v>
      </c>
      <c r="K69" s="126">
        <v>70</v>
      </c>
      <c r="L69" s="124">
        <v>65</v>
      </c>
      <c r="M69" s="382">
        <f t="shared" si="2"/>
        <v>-7.1428571428571397E-2</v>
      </c>
      <c r="N69" s="208"/>
      <c r="O69" s="126">
        <v>5</v>
      </c>
      <c r="P69" s="126"/>
      <c r="Q69" s="382"/>
      <c r="R69" s="209"/>
      <c r="S69" s="126"/>
      <c r="T69" s="126"/>
      <c r="U69" s="382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18"/>
      <c r="BJ69" s="18"/>
      <c r="BK69" s="18"/>
      <c r="BL69" s="18"/>
      <c r="BM69" s="18"/>
      <c r="BN69" s="18"/>
      <c r="BO69" s="18"/>
      <c r="BP69" s="18"/>
    </row>
    <row r="70" spans="1:68" s="18" customFormat="1" ht="19.5" customHeight="1" thickBot="1" x14ac:dyDescent="0.25">
      <c r="A70" s="83" t="s">
        <v>58</v>
      </c>
      <c r="B70" s="219"/>
      <c r="C70" s="138">
        <v>2.3210000000000002</v>
      </c>
      <c r="D70" s="138"/>
      <c r="E70" s="383"/>
      <c r="F70" s="220">
        <v>334</v>
      </c>
      <c r="G70" s="139">
        <v>334</v>
      </c>
      <c r="H70" s="139">
        <v>192</v>
      </c>
      <c r="I70" s="383">
        <f t="shared" si="1"/>
        <v>-0.42514970059880242</v>
      </c>
      <c r="J70" s="220">
        <v>8</v>
      </c>
      <c r="K70" s="139">
        <v>8</v>
      </c>
      <c r="L70" s="139">
        <v>18</v>
      </c>
      <c r="M70" s="383">
        <f t="shared" si="2"/>
        <v>1.25</v>
      </c>
      <c r="N70" s="221"/>
      <c r="O70" s="129"/>
      <c r="P70" s="129"/>
      <c r="Q70" s="396"/>
      <c r="R70" s="220"/>
      <c r="S70" s="129"/>
      <c r="T70" s="139"/>
      <c r="U70" s="383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spans="1:68" s="18" customFormat="1" ht="19.5" customHeight="1" x14ac:dyDescent="0.2">
      <c r="A71" s="101" t="s">
        <v>180</v>
      </c>
      <c r="B71" s="222"/>
      <c r="C71" s="141"/>
      <c r="D71" s="141"/>
      <c r="E71" s="384"/>
      <c r="F71" s="214">
        <v>1736</v>
      </c>
      <c r="G71" s="142">
        <v>1421.12</v>
      </c>
      <c r="H71" s="142">
        <v>771</v>
      </c>
      <c r="I71" s="384">
        <f t="shared" ref="I71:I134" si="3">H71/G71-1</f>
        <v>-0.45747016437739241</v>
      </c>
      <c r="J71" s="223">
        <v>31</v>
      </c>
      <c r="K71" s="142">
        <v>26</v>
      </c>
      <c r="L71" s="142">
        <v>16</v>
      </c>
      <c r="M71" s="384">
        <f t="shared" ref="M71:M134" si="4">L71/K71-1</f>
        <v>-0.38461538461538458</v>
      </c>
      <c r="N71" s="215"/>
      <c r="O71" s="142"/>
      <c r="P71" s="143"/>
      <c r="Q71" s="397"/>
      <c r="R71" s="215">
        <v>199</v>
      </c>
      <c r="S71" s="142">
        <v>404</v>
      </c>
      <c r="T71" s="155"/>
      <c r="U71" s="384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</row>
    <row r="72" spans="1:68" s="18" customFormat="1" ht="30" customHeight="1" x14ac:dyDescent="0.2">
      <c r="A72" s="78" t="s">
        <v>60</v>
      </c>
      <c r="B72" s="224"/>
      <c r="C72" s="137">
        <v>3.0089999999999999</v>
      </c>
      <c r="D72" s="137"/>
      <c r="E72" s="376"/>
      <c r="F72" s="208">
        <v>984</v>
      </c>
      <c r="G72" s="126">
        <v>852.48599999999999</v>
      </c>
      <c r="H72" s="126">
        <v>824</v>
      </c>
      <c r="I72" s="376">
        <f t="shared" si="3"/>
        <v>-3.3415211510804843E-2</v>
      </c>
      <c r="J72" s="225">
        <v>42</v>
      </c>
      <c r="K72" s="126">
        <v>29.231999999999999</v>
      </c>
      <c r="L72" s="126">
        <v>41</v>
      </c>
      <c r="M72" s="376">
        <f t="shared" si="4"/>
        <v>0.40257252326217841</v>
      </c>
      <c r="N72" s="208"/>
      <c r="O72" s="126"/>
      <c r="P72" s="126"/>
      <c r="Q72" s="376"/>
      <c r="R72" s="208"/>
      <c r="S72" s="126"/>
      <c r="T72" s="126"/>
      <c r="U72" s="376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</row>
    <row r="73" spans="1:68" s="2" customFormat="1" ht="30" customHeight="1" x14ac:dyDescent="0.2">
      <c r="A73" s="19" t="s">
        <v>61</v>
      </c>
      <c r="B73" s="226"/>
      <c r="C73" s="135"/>
      <c r="D73" s="135"/>
      <c r="E73" s="375"/>
      <c r="F73" s="205">
        <v>2009</v>
      </c>
      <c r="G73" s="122">
        <v>25600</v>
      </c>
      <c r="H73" s="122">
        <v>1995</v>
      </c>
      <c r="I73" s="375">
        <f t="shared" si="3"/>
        <v>-0.92207031250000004</v>
      </c>
      <c r="J73" s="227">
        <v>41</v>
      </c>
      <c r="K73" s="122">
        <v>27.3</v>
      </c>
      <c r="L73" s="122">
        <v>42</v>
      </c>
      <c r="M73" s="375">
        <f t="shared" si="4"/>
        <v>0.53846153846153832</v>
      </c>
      <c r="N73" s="206"/>
      <c r="O73" s="122"/>
      <c r="P73" s="122"/>
      <c r="Q73" s="375"/>
      <c r="R73" s="206"/>
      <c r="S73" s="122"/>
      <c r="T73" s="122"/>
      <c r="U73" s="375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18"/>
      <c r="BJ73" s="18"/>
      <c r="BK73" s="18"/>
      <c r="BL73" s="18"/>
      <c r="BM73" s="18"/>
      <c r="BN73" s="18"/>
      <c r="BO73" s="18"/>
      <c r="BP73" s="18"/>
    </row>
    <row r="74" spans="1:68" s="18" customFormat="1" ht="30" customHeight="1" x14ac:dyDescent="0.2">
      <c r="A74" s="78" t="s">
        <v>62</v>
      </c>
      <c r="B74" s="224"/>
      <c r="C74" s="137">
        <v>3.8079999999999998</v>
      </c>
      <c r="D74" s="137"/>
      <c r="E74" s="376"/>
      <c r="F74" s="208">
        <v>1952</v>
      </c>
      <c r="G74" s="126">
        <v>1020</v>
      </c>
      <c r="H74" s="126">
        <v>694</v>
      </c>
      <c r="I74" s="376">
        <f t="shared" si="3"/>
        <v>-0.31960784313725488</v>
      </c>
      <c r="J74" s="225">
        <v>32</v>
      </c>
      <c r="K74" s="126">
        <v>30.1</v>
      </c>
      <c r="L74" s="126">
        <v>57</v>
      </c>
      <c r="M74" s="376">
        <f t="shared" si="4"/>
        <v>0.89368770764119598</v>
      </c>
      <c r="N74" s="208"/>
      <c r="O74" s="126"/>
      <c r="P74" s="126"/>
      <c r="Q74" s="376"/>
      <c r="R74" s="209"/>
      <c r="S74" s="126"/>
      <c r="T74" s="126"/>
      <c r="U74" s="376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</row>
    <row r="75" spans="1:68" s="18" customFormat="1" ht="30" customHeight="1" x14ac:dyDescent="0.2">
      <c r="A75" s="19" t="s">
        <v>224</v>
      </c>
      <c r="B75" s="226"/>
      <c r="C75" s="135">
        <v>7.82</v>
      </c>
      <c r="D75" s="135"/>
      <c r="E75" s="375"/>
      <c r="F75" s="205">
        <v>4679</v>
      </c>
      <c r="G75" s="122">
        <v>1297</v>
      </c>
      <c r="H75" s="122">
        <v>992</v>
      </c>
      <c r="I75" s="375">
        <f t="shared" si="3"/>
        <v>-0.23515805705474169</v>
      </c>
      <c r="J75" s="227">
        <v>69</v>
      </c>
      <c r="K75" s="122">
        <v>48.3</v>
      </c>
      <c r="L75" s="122">
        <v>95</v>
      </c>
      <c r="M75" s="375">
        <f t="shared" si="4"/>
        <v>0.9668737060041408</v>
      </c>
      <c r="N75" s="205"/>
      <c r="O75" s="122">
        <v>41</v>
      </c>
      <c r="P75" s="122"/>
      <c r="Q75" s="375"/>
      <c r="R75" s="206"/>
      <c r="S75" s="122"/>
      <c r="T75" s="122"/>
      <c r="U75" s="375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</row>
    <row r="76" spans="1:68" s="2" customFormat="1" ht="30" customHeight="1" x14ac:dyDescent="0.2">
      <c r="A76" s="78" t="s">
        <v>63</v>
      </c>
      <c r="B76" s="224"/>
      <c r="C76" s="137">
        <v>11.074</v>
      </c>
      <c r="D76" s="137"/>
      <c r="E76" s="376"/>
      <c r="F76" s="208">
        <v>1125</v>
      </c>
      <c r="G76" s="126">
        <v>286.16500000000002</v>
      </c>
      <c r="H76" s="126">
        <v>245</v>
      </c>
      <c r="I76" s="376">
        <f t="shared" si="3"/>
        <v>-0.14385057571680682</v>
      </c>
      <c r="J76" s="225">
        <v>73</v>
      </c>
      <c r="K76" s="126">
        <v>73</v>
      </c>
      <c r="L76" s="126">
        <v>51</v>
      </c>
      <c r="M76" s="376">
        <f t="shared" si="4"/>
        <v>-0.30136986301369861</v>
      </c>
      <c r="N76" s="208"/>
      <c r="O76" s="126"/>
      <c r="P76" s="126">
        <v>26</v>
      </c>
      <c r="Q76" s="376"/>
      <c r="R76" s="208"/>
      <c r="S76" s="126"/>
      <c r="T76" s="126"/>
      <c r="U76" s="376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18"/>
      <c r="BJ76" s="18"/>
      <c r="BK76" s="18"/>
      <c r="BL76" s="18"/>
      <c r="BM76" s="18"/>
      <c r="BN76" s="18"/>
      <c r="BO76" s="18"/>
      <c r="BP76" s="18"/>
    </row>
    <row r="77" spans="1:68" s="18" customFormat="1" ht="30" customHeight="1" x14ac:dyDescent="0.2">
      <c r="A77" s="19" t="s">
        <v>64</v>
      </c>
      <c r="B77" s="226"/>
      <c r="C77" s="135">
        <v>13.265000000000001</v>
      </c>
      <c r="D77" s="135"/>
      <c r="E77" s="375"/>
      <c r="F77" s="205">
        <v>5961</v>
      </c>
      <c r="G77" s="122">
        <v>2664.6979999999999</v>
      </c>
      <c r="H77" s="122">
        <v>3238</v>
      </c>
      <c r="I77" s="375">
        <f t="shared" si="3"/>
        <v>0.21514708233353286</v>
      </c>
      <c r="J77" s="227">
        <v>153</v>
      </c>
      <c r="K77" s="122">
        <v>130</v>
      </c>
      <c r="L77" s="122">
        <v>131</v>
      </c>
      <c r="M77" s="375">
        <f t="shared" si="4"/>
        <v>7.692307692307665E-3</v>
      </c>
      <c r="N77" s="205"/>
      <c r="O77" s="122"/>
      <c r="P77" s="122"/>
      <c r="Q77" s="375"/>
      <c r="R77" s="206"/>
      <c r="S77" s="122"/>
      <c r="T77" s="134"/>
      <c r="U77" s="375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</row>
    <row r="78" spans="1:68" s="2" customFormat="1" ht="30" customHeight="1" x14ac:dyDescent="0.2">
      <c r="A78" s="78" t="s">
        <v>65</v>
      </c>
      <c r="B78" s="224"/>
      <c r="C78" s="137">
        <v>5.35</v>
      </c>
      <c r="D78" s="137"/>
      <c r="E78" s="376"/>
      <c r="F78" s="208">
        <v>4522</v>
      </c>
      <c r="G78" s="126">
        <v>1025.597</v>
      </c>
      <c r="H78" s="126">
        <v>1552</v>
      </c>
      <c r="I78" s="376">
        <f t="shared" si="3"/>
        <v>0.51326495689827478</v>
      </c>
      <c r="J78" s="225">
        <v>174</v>
      </c>
      <c r="K78" s="126">
        <v>140</v>
      </c>
      <c r="L78" s="126">
        <v>139</v>
      </c>
      <c r="M78" s="376">
        <f t="shared" si="4"/>
        <v>-7.1428571428571175E-3</v>
      </c>
      <c r="N78" s="209"/>
      <c r="O78" s="126"/>
      <c r="P78" s="126"/>
      <c r="Q78" s="376"/>
      <c r="R78" s="209"/>
      <c r="S78" s="126"/>
      <c r="T78" s="133"/>
      <c r="U78" s="376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18"/>
      <c r="BJ78" s="18"/>
      <c r="BK78" s="18"/>
      <c r="BL78" s="18"/>
      <c r="BM78" s="18"/>
      <c r="BN78" s="18"/>
      <c r="BO78" s="18"/>
      <c r="BP78" s="18"/>
    </row>
    <row r="79" spans="1:68" s="18" customFormat="1" ht="30" customHeight="1" x14ac:dyDescent="0.2">
      <c r="A79" s="19" t="s">
        <v>66</v>
      </c>
      <c r="B79" s="226"/>
      <c r="C79" s="135"/>
      <c r="D79" s="135"/>
      <c r="E79" s="375"/>
      <c r="F79" s="205">
        <v>3860</v>
      </c>
      <c r="G79" s="122"/>
      <c r="H79" s="122">
        <v>355</v>
      </c>
      <c r="I79" s="375"/>
      <c r="J79" s="227">
        <v>78</v>
      </c>
      <c r="K79" s="122"/>
      <c r="L79" s="122"/>
      <c r="M79" s="375"/>
      <c r="N79" s="206"/>
      <c r="O79" s="122"/>
      <c r="P79" s="122"/>
      <c r="Q79" s="375"/>
      <c r="R79" s="206"/>
      <c r="S79" s="122"/>
      <c r="T79" s="134"/>
      <c r="U79" s="375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</row>
    <row r="80" spans="1:68" s="2" customFormat="1" ht="30" customHeight="1" x14ac:dyDescent="0.2">
      <c r="A80" s="78" t="s">
        <v>67</v>
      </c>
      <c r="B80" s="224"/>
      <c r="C80" s="137">
        <v>13.254</v>
      </c>
      <c r="D80" s="137"/>
      <c r="E80" s="376"/>
      <c r="F80" s="208">
        <v>5188</v>
      </c>
      <c r="G80" s="126">
        <v>1763.93</v>
      </c>
      <c r="H80" s="126">
        <v>1415</v>
      </c>
      <c r="I80" s="376">
        <f t="shared" si="3"/>
        <v>-0.19781397220978159</v>
      </c>
      <c r="J80" s="225">
        <v>130</v>
      </c>
      <c r="K80" s="126">
        <v>87.5</v>
      </c>
      <c r="L80" s="126">
        <v>87</v>
      </c>
      <c r="M80" s="376">
        <f t="shared" si="4"/>
        <v>-5.7142857142856718E-3</v>
      </c>
      <c r="N80" s="208"/>
      <c r="O80" s="126"/>
      <c r="P80" s="126"/>
      <c r="Q80" s="376"/>
      <c r="R80" s="209"/>
      <c r="S80" s="126"/>
      <c r="T80" s="133"/>
      <c r="U80" s="376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18"/>
      <c r="BJ80" s="18"/>
      <c r="BK80" s="18"/>
      <c r="BL80" s="18"/>
      <c r="BM80" s="18"/>
      <c r="BN80" s="18"/>
      <c r="BO80" s="18"/>
      <c r="BP80" s="18"/>
    </row>
    <row r="81" spans="1:68" s="18" customFormat="1" ht="30" customHeight="1" x14ac:dyDescent="0.2">
      <c r="A81" s="19" t="s">
        <v>68</v>
      </c>
      <c r="B81" s="226"/>
      <c r="C81" s="135">
        <v>9.3620000000000001</v>
      </c>
      <c r="D81" s="135"/>
      <c r="E81" s="375"/>
      <c r="F81" s="205">
        <v>5735</v>
      </c>
      <c r="G81" s="122">
        <v>3072.32</v>
      </c>
      <c r="H81" s="122">
        <v>3913</v>
      </c>
      <c r="I81" s="375">
        <f t="shared" si="3"/>
        <v>0.27363035100510347</v>
      </c>
      <c r="J81" s="227">
        <v>143</v>
      </c>
      <c r="K81" s="122">
        <v>61.88</v>
      </c>
      <c r="L81" s="122">
        <v>107</v>
      </c>
      <c r="M81" s="375">
        <f t="shared" si="4"/>
        <v>0.72915319974143489</v>
      </c>
      <c r="N81" s="205"/>
      <c r="O81" s="122"/>
      <c r="P81" s="122"/>
      <c r="Q81" s="375"/>
      <c r="R81" s="206"/>
      <c r="S81" s="122"/>
      <c r="T81" s="134"/>
      <c r="U81" s="375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</row>
    <row r="82" spans="1:68" s="2" customFormat="1" ht="30" customHeight="1" x14ac:dyDescent="0.2">
      <c r="A82" s="78" t="s">
        <v>140</v>
      </c>
      <c r="B82" s="224"/>
      <c r="C82" s="137">
        <v>8.23</v>
      </c>
      <c r="D82" s="137"/>
      <c r="E82" s="376"/>
      <c r="F82" s="208">
        <v>2777</v>
      </c>
      <c r="G82" s="126">
        <v>1388.2439999999999</v>
      </c>
      <c r="H82" s="126">
        <v>1388</v>
      </c>
      <c r="I82" s="376">
        <f t="shared" si="3"/>
        <v>-1.7576160963050924E-4</v>
      </c>
      <c r="J82" s="225">
        <v>99</v>
      </c>
      <c r="K82" s="126">
        <v>70.7</v>
      </c>
      <c r="L82" s="126">
        <v>100</v>
      </c>
      <c r="M82" s="376">
        <f t="shared" si="4"/>
        <v>0.41442715700141441</v>
      </c>
      <c r="N82" s="208"/>
      <c r="O82" s="126"/>
      <c r="P82" s="126"/>
      <c r="Q82" s="376"/>
      <c r="R82" s="209"/>
      <c r="S82" s="126"/>
      <c r="T82" s="133"/>
      <c r="U82" s="376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18"/>
      <c r="BJ82" s="18"/>
      <c r="BK82" s="18"/>
      <c r="BL82" s="18"/>
      <c r="BM82" s="18"/>
      <c r="BN82" s="18"/>
      <c r="BO82" s="18"/>
      <c r="BP82" s="18"/>
    </row>
    <row r="83" spans="1:68" s="18" customFormat="1" ht="30" customHeight="1" x14ac:dyDescent="0.2">
      <c r="A83" s="19" t="s">
        <v>69</v>
      </c>
      <c r="B83" s="226"/>
      <c r="C83" s="135">
        <v>10.566000000000001</v>
      </c>
      <c r="D83" s="135"/>
      <c r="E83" s="375"/>
      <c r="F83" s="205">
        <v>4977</v>
      </c>
      <c r="G83" s="122">
        <v>2347.2939999999999</v>
      </c>
      <c r="H83" s="122">
        <v>1582</v>
      </c>
      <c r="I83" s="375">
        <f t="shared" si="3"/>
        <v>-0.32603244416762445</v>
      </c>
      <c r="J83" s="227">
        <v>79</v>
      </c>
      <c r="K83" s="122">
        <v>79.8</v>
      </c>
      <c r="L83" s="122">
        <v>86</v>
      </c>
      <c r="M83" s="375">
        <f t="shared" si="4"/>
        <v>7.7694235588972482E-2</v>
      </c>
      <c r="N83" s="205"/>
      <c r="O83" s="122"/>
      <c r="P83" s="122"/>
      <c r="Q83" s="375"/>
      <c r="R83" s="206"/>
      <c r="S83" s="122"/>
      <c r="T83" s="134"/>
      <c r="U83" s="375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</row>
    <row r="84" spans="1:68" s="2" customFormat="1" ht="30" customHeight="1" x14ac:dyDescent="0.2">
      <c r="A84" s="78" t="s">
        <v>71</v>
      </c>
      <c r="B84" s="224"/>
      <c r="C84" s="137">
        <v>7.984</v>
      </c>
      <c r="D84" s="137"/>
      <c r="E84" s="376"/>
      <c r="F84" s="208">
        <v>2128</v>
      </c>
      <c r="G84" s="126">
        <v>1397.4970000000001</v>
      </c>
      <c r="H84" s="126">
        <v>1740</v>
      </c>
      <c r="I84" s="376">
        <f t="shared" si="3"/>
        <v>0.24508317370269839</v>
      </c>
      <c r="J84" s="225">
        <v>91</v>
      </c>
      <c r="K84" s="126">
        <v>88.2</v>
      </c>
      <c r="L84" s="126">
        <v>88</v>
      </c>
      <c r="M84" s="376">
        <f t="shared" si="4"/>
        <v>-2.2675736961451642E-3</v>
      </c>
      <c r="N84" s="209"/>
      <c r="O84" s="126"/>
      <c r="P84" s="126"/>
      <c r="Q84" s="376"/>
      <c r="R84" s="208"/>
      <c r="S84" s="126"/>
      <c r="T84" s="126"/>
      <c r="U84" s="376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18"/>
      <c r="BJ84" s="18"/>
      <c r="BK84" s="18"/>
      <c r="BL84" s="18"/>
      <c r="BM84" s="18"/>
      <c r="BN84" s="18"/>
      <c r="BO84" s="18"/>
      <c r="BP84" s="18"/>
    </row>
    <row r="85" spans="1:68" s="18" customFormat="1" ht="30" customHeight="1" x14ac:dyDescent="0.2">
      <c r="A85" s="19" t="s">
        <v>70</v>
      </c>
      <c r="B85" s="226"/>
      <c r="C85" s="119">
        <v>8.8650000000000002</v>
      </c>
      <c r="D85" s="119"/>
      <c r="E85" s="375"/>
      <c r="F85" s="205">
        <v>1942</v>
      </c>
      <c r="G85" s="122">
        <v>1105.973</v>
      </c>
      <c r="H85" s="122">
        <v>414</v>
      </c>
      <c r="I85" s="375">
        <f t="shared" si="3"/>
        <v>-0.62566898106915803</v>
      </c>
      <c r="J85" s="227">
        <v>34</v>
      </c>
      <c r="K85" s="122">
        <v>33.6</v>
      </c>
      <c r="L85" s="122">
        <v>38</v>
      </c>
      <c r="M85" s="375">
        <f t="shared" si="4"/>
        <v>0.13095238095238093</v>
      </c>
      <c r="N85" s="205">
        <v>11</v>
      </c>
      <c r="O85" s="122">
        <v>23.84</v>
      </c>
      <c r="P85" s="122">
        <v>20</v>
      </c>
      <c r="Q85" s="375"/>
      <c r="R85" s="206"/>
      <c r="S85" s="122"/>
      <c r="T85" s="121"/>
      <c r="U85" s="375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</row>
    <row r="86" spans="1:68" s="2" customFormat="1" ht="30" customHeight="1" x14ac:dyDescent="0.2">
      <c r="A86" s="78" t="s">
        <v>72</v>
      </c>
      <c r="B86" s="224"/>
      <c r="C86" s="137">
        <v>0.16700000000000001</v>
      </c>
      <c r="D86" s="137"/>
      <c r="E86" s="381"/>
      <c r="F86" s="208">
        <v>2790</v>
      </c>
      <c r="G86" s="126">
        <v>829.54600000000005</v>
      </c>
      <c r="H86" s="126">
        <v>831</v>
      </c>
      <c r="I86" s="381">
        <f t="shared" si="3"/>
        <v>1.7527659707838872E-3</v>
      </c>
      <c r="J86" s="225">
        <v>64</v>
      </c>
      <c r="K86" s="126">
        <v>50.4</v>
      </c>
      <c r="L86" s="126">
        <v>62</v>
      </c>
      <c r="M86" s="381">
        <f t="shared" si="4"/>
        <v>0.23015873015873023</v>
      </c>
      <c r="N86" s="209"/>
      <c r="O86" s="126"/>
      <c r="P86" s="126"/>
      <c r="Q86" s="381"/>
      <c r="R86" s="209"/>
      <c r="S86" s="126"/>
      <c r="T86" s="136"/>
      <c r="U86" s="38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18"/>
      <c r="BJ86" s="18"/>
      <c r="BK86" s="18"/>
      <c r="BL86" s="18"/>
      <c r="BM86" s="18"/>
      <c r="BN86" s="18"/>
      <c r="BO86" s="18"/>
      <c r="BP86" s="18"/>
    </row>
    <row r="87" spans="1:68" s="18" customFormat="1" ht="30" customHeight="1" x14ac:dyDescent="0.2">
      <c r="A87" s="19" t="s">
        <v>73</v>
      </c>
      <c r="B87" s="226"/>
      <c r="C87" s="135">
        <v>7.8460000000000001</v>
      </c>
      <c r="D87" s="135"/>
      <c r="E87" s="375"/>
      <c r="F87" s="205">
        <v>6166</v>
      </c>
      <c r="G87" s="122">
        <v>2625.6959999999999</v>
      </c>
      <c r="H87" s="122">
        <v>1896</v>
      </c>
      <c r="I87" s="375">
        <f t="shared" si="3"/>
        <v>-0.2779057438484881</v>
      </c>
      <c r="J87" s="227">
        <v>91</v>
      </c>
      <c r="K87" s="122">
        <v>178</v>
      </c>
      <c r="L87" s="122">
        <v>125</v>
      </c>
      <c r="M87" s="375">
        <f t="shared" si="4"/>
        <v>-0.297752808988764</v>
      </c>
      <c r="N87" s="205"/>
      <c r="O87" s="122"/>
      <c r="P87" s="122"/>
      <c r="Q87" s="375"/>
      <c r="R87" s="206"/>
      <c r="S87" s="122"/>
      <c r="T87" s="121"/>
      <c r="U87" s="375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</row>
    <row r="88" spans="1:68" s="2" customFormat="1" ht="30" customHeight="1" x14ac:dyDescent="0.2">
      <c r="A88" s="78" t="s">
        <v>74</v>
      </c>
      <c r="B88" s="224"/>
      <c r="C88" s="137">
        <v>6.4610000000000003</v>
      </c>
      <c r="D88" s="137"/>
      <c r="E88" s="381"/>
      <c r="F88" s="208">
        <v>2756</v>
      </c>
      <c r="G88" s="126">
        <v>1202.039</v>
      </c>
      <c r="H88" s="126">
        <v>600</v>
      </c>
      <c r="I88" s="381">
        <f t="shared" si="3"/>
        <v>-0.50084814219838125</v>
      </c>
      <c r="J88" s="225">
        <v>87</v>
      </c>
      <c r="K88" s="126">
        <v>74.2</v>
      </c>
      <c r="L88" s="126">
        <v>93</v>
      </c>
      <c r="M88" s="381">
        <f t="shared" si="4"/>
        <v>0.25336927223719674</v>
      </c>
      <c r="N88" s="209"/>
      <c r="O88" s="126"/>
      <c r="P88" s="126"/>
      <c r="Q88" s="381"/>
      <c r="R88" s="209"/>
      <c r="S88" s="126"/>
      <c r="T88" s="136"/>
      <c r="U88" s="38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18"/>
      <c r="BJ88" s="18"/>
      <c r="BK88" s="18"/>
      <c r="BL88" s="18"/>
      <c r="BM88" s="18"/>
      <c r="BN88" s="18"/>
      <c r="BO88" s="18"/>
      <c r="BP88" s="18"/>
    </row>
    <row r="89" spans="1:68" s="18" customFormat="1" ht="30" customHeight="1" x14ac:dyDescent="0.2">
      <c r="A89" s="19" t="s">
        <v>75</v>
      </c>
      <c r="B89" s="226"/>
      <c r="C89" s="135">
        <v>6.4009999999999998</v>
      </c>
      <c r="D89" s="135"/>
      <c r="E89" s="375"/>
      <c r="F89" s="205">
        <v>1520</v>
      </c>
      <c r="G89" s="122">
        <v>1035.8</v>
      </c>
      <c r="H89" s="122">
        <v>538</v>
      </c>
      <c r="I89" s="375">
        <f t="shared" si="3"/>
        <v>-0.48059470940335969</v>
      </c>
      <c r="J89" s="227">
        <v>48</v>
      </c>
      <c r="K89" s="122">
        <v>47</v>
      </c>
      <c r="L89" s="122">
        <v>36</v>
      </c>
      <c r="M89" s="375">
        <f t="shared" si="4"/>
        <v>-0.23404255319148937</v>
      </c>
      <c r="N89" s="205"/>
      <c r="O89" s="122"/>
      <c r="P89" s="122"/>
      <c r="Q89" s="375"/>
      <c r="R89" s="206"/>
      <c r="S89" s="122"/>
      <c r="T89" s="121"/>
      <c r="U89" s="375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</row>
    <row r="90" spans="1:68" s="2" customFormat="1" ht="30" customHeight="1" x14ac:dyDescent="0.2">
      <c r="A90" s="78" t="s">
        <v>76</v>
      </c>
      <c r="B90" s="224"/>
      <c r="C90" s="137">
        <v>11.348000000000001</v>
      </c>
      <c r="D90" s="137"/>
      <c r="E90" s="381"/>
      <c r="F90" s="208">
        <v>2785</v>
      </c>
      <c r="G90" s="126">
        <v>362.83199999999999</v>
      </c>
      <c r="H90" s="126">
        <v>497</v>
      </c>
      <c r="I90" s="381">
        <f t="shared" si="3"/>
        <v>0.36977995325660373</v>
      </c>
      <c r="J90" s="225">
        <v>99</v>
      </c>
      <c r="K90" s="126">
        <v>119.7</v>
      </c>
      <c r="L90" s="126">
        <v>0</v>
      </c>
      <c r="M90" s="381">
        <f t="shared" si="4"/>
        <v>-1</v>
      </c>
      <c r="N90" s="209"/>
      <c r="O90" s="126"/>
      <c r="P90" s="126"/>
      <c r="Q90" s="381"/>
      <c r="R90" s="208"/>
      <c r="S90" s="126"/>
      <c r="T90" s="126"/>
      <c r="U90" s="38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18"/>
      <c r="BJ90" s="18"/>
      <c r="BK90" s="18"/>
      <c r="BL90" s="18"/>
      <c r="BM90" s="18"/>
      <c r="BN90" s="18"/>
      <c r="BO90" s="18"/>
      <c r="BP90" s="18"/>
    </row>
    <row r="91" spans="1:68" s="18" customFormat="1" ht="30" customHeight="1" x14ac:dyDescent="0.2">
      <c r="A91" s="19" t="s">
        <v>77</v>
      </c>
      <c r="B91" s="226"/>
      <c r="C91" s="135">
        <v>8.8249999999999993</v>
      </c>
      <c r="D91" s="135"/>
      <c r="E91" s="375"/>
      <c r="F91" s="205">
        <v>1200</v>
      </c>
      <c r="G91" s="122">
        <v>879.31500000000005</v>
      </c>
      <c r="H91" s="122">
        <v>633</v>
      </c>
      <c r="I91" s="375">
        <f t="shared" si="3"/>
        <v>-0.28012145818051559</v>
      </c>
      <c r="J91" s="227">
        <v>52</v>
      </c>
      <c r="K91" s="122">
        <v>54.6</v>
      </c>
      <c r="L91" s="122">
        <v>118</v>
      </c>
      <c r="M91" s="375">
        <f t="shared" si="4"/>
        <v>1.161172161172161</v>
      </c>
      <c r="N91" s="206"/>
      <c r="O91" s="122"/>
      <c r="P91" s="122"/>
      <c r="Q91" s="375"/>
      <c r="R91" s="205"/>
      <c r="S91" s="122"/>
      <c r="T91" s="122"/>
      <c r="U91" s="375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</row>
    <row r="92" spans="1:68" s="2" customFormat="1" ht="30" customHeight="1" x14ac:dyDescent="0.2">
      <c r="A92" s="78" t="s">
        <v>78</v>
      </c>
      <c r="B92" s="224"/>
      <c r="C92" s="137">
        <v>8.7050000000000001</v>
      </c>
      <c r="D92" s="137"/>
      <c r="E92" s="381"/>
      <c r="F92" s="208">
        <v>3819</v>
      </c>
      <c r="G92" s="126">
        <v>1030.548</v>
      </c>
      <c r="H92" s="126">
        <v>128.72</v>
      </c>
      <c r="I92" s="381">
        <f t="shared" si="3"/>
        <v>-0.87509558021557465</v>
      </c>
      <c r="J92" s="225">
        <v>85</v>
      </c>
      <c r="K92" s="126">
        <v>113.4</v>
      </c>
      <c r="L92" s="126">
        <v>113.63200000000001</v>
      </c>
      <c r="M92" s="381">
        <f t="shared" si="4"/>
        <v>2.0458553791886658E-3</v>
      </c>
      <c r="N92" s="208"/>
      <c r="O92" s="126"/>
      <c r="P92" s="126">
        <v>3</v>
      </c>
      <c r="Q92" s="381"/>
      <c r="R92" s="209"/>
      <c r="S92" s="126"/>
      <c r="T92" s="136"/>
      <c r="U92" s="38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18"/>
      <c r="BJ92" s="18"/>
      <c r="BK92" s="18"/>
      <c r="BL92" s="18"/>
      <c r="BM92" s="18"/>
      <c r="BN92" s="18"/>
      <c r="BO92" s="18"/>
      <c r="BP92" s="18"/>
    </row>
    <row r="93" spans="1:68" s="18" customFormat="1" ht="30" customHeight="1" x14ac:dyDescent="0.2">
      <c r="A93" s="19" t="s">
        <v>79</v>
      </c>
      <c r="B93" s="226"/>
      <c r="C93" s="135">
        <v>2.3220000000000001</v>
      </c>
      <c r="D93" s="135"/>
      <c r="E93" s="375"/>
      <c r="F93" s="205">
        <v>2933</v>
      </c>
      <c r="G93" s="122">
        <v>1301.6400000000001</v>
      </c>
      <c r="H93" s="122">
        <v>601</v>
      </c>
      <c r="I93" s="375">
        <f t="shared" si="3"/>
        <v>-0.53827479180111248</v>
      </c>
      <c r="J93" s="227">
        <v>56</v>
      </c>
      <c r="K93" s="122">
        <v>24.5</v>
      </c>
      <c r="L93" s="122">
        <v>54</v>
      </c>
      <c r="M93" s="375">
        <f t="shared" si="4"/>
        <v>1.204081632653061</v>
      </c>
      <c r="N93" s="205"/>
      <c r="O93" s="122"/>
      <c r="P93" s="122"/>
      <c r="Q93" s="375"/>
      <c r="R93" s="206"/>
      <c r="S93" s="122"/>
      <c r="T93" s="121"/>
      <c r="U93" s="375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</row>
    <row r="94" spans="1:68" s="2" customFormat="1" ht="30" customHeight="1" x14ac:dyDescent="0.2">
      <c r="A94" s="78" t="s">
        <v>80</v>
      </c>
      <c r="B94" s="224"/>
      <c r="C94" s="137">
        <v>2.452</v>
      </c>
      <c r="D94" s="137"/>
      <c r="E94" s="381"/>
      <c r="F94" s="208">
        <v>1360</v>
      </c>
      <c r="G94" s="126">
        <v>1010.307</v>
      </c>
      <c r="H94" s="126">
        <v>400</v>
      </c>
      <c r="I94" s="381">
        <f t="shared" si="3"/>
        <v>-0.60408073981472965</v>
      </c>
      <c r="J94" s="225">
        <v>34</v>
      </c>
      <c r="K94" s="126">
        <v>35</v>
      </c>
      <c r="L94" s="126">
        <v>19</v>
      </c>
      <c r="M94" s="381">
        <f t="shared" si="4"/>
        <v>-0.45714285714285718</v>
      </c>
      <c r="N94" s="208">
        <v>9</v>
      </c>
      <c r="O94" s="126">
        <v>10</v>
      </c>
      <c r="P94" s="126"/>
      <c r="Q94" s="381"/>
      <c r="R94" s="209"/>
      <c r="S94" s="126"/>
      <c r="T94" s="136"/>
      <c r="U94" s="38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18"/>
      <c r="BJ94" s="18"/>
      <c r="BK94" s="18"/>
      <c r="BL94" s="18"/>
      <c r="BM94" s="18"/>
      <c r="BN94" s="18"/>
      <c r="BO94" s="18"/>
      <c r="BP94" s="18"/>
    </row>
    <row r="95" spans="1:68" s="18" customFormat="1" ht="27.75" customHeight="1" x14ac:dyDescent="0.2">
      <c r="A95" s="19" t="s">
        <v>81</v>
      </c>
      <c r="B95" s="226"/>
      <c r="C95" s="135">
        <v>5.0129999999999999</v>
      </c>
      <c r="D95" s="135"/>
      <c r="E95" s="375"/>
      <c r="F95" s="205">
        <v>2455</v>
      </c>
      <c r="G95" s="122">
        <v>1415.9970000000001</v>
      </c>
      <c r="H95" s="122">
        <v>557</v>
      </c>
      <c r="I95" s="375">
        <f t="shared" si="3"/>
        <v>-0.6066375846841483</v>
      </c>
      <c r="J95" s="227">
        <v>49</v>
      </c>
      <c r="K95" s="122">
        <v>44</v>
      </c>
      <c r="L95" s="122">
        <v>68</v>
      </c>
      <c r="M95" s="375">
        <f t="shared" si="4"/>
        <v>0.54545454545454541</v>
      </c>
      <c r="N95" s="206"/>
      <c r="O95" s="122"/>
      <c r="P95" s="122"/>
      <c r="Q95" s="375"/>
      <c r="R95" s="206"/>
      <c r="S95" s="122"/>
      <c r="T95" s="121"/>
      <c r="U95" s="375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</row>
    <row r="96" spans="1:68" s="2" customFormat="1" ht="30" customHeight="1" x14ac:dyDescent="0.2">
      <c r="A96" s="78" t="s">
        <v>82</v>
      </c>
      <c r="B96" s="224"/>
      <c r="C96" s="137">
        <v>4.1150000000000002</v>
      </c>
      <c r="D96" s="137"/>
      <c r="E96" s="381"/>
      <c r="F96" s="208">
        <v>2408</v>
      </c>
      <c r="G96" s="126">
        <v>950.06500000000005</v>
      </c>
      <c r="H96" s="126">
        <v>722</v>
      </c>
      <c r="I96" s="381">
        <f t="shared" si="3"/>
        <v>-0.24005199644234876</v>
      </c>
      <c r="J96" s="225">
        <v>44</v>
      </c>
      <c r="K96" s="126">
        <v>39.200000000000003</v>
      </c>
      <c r="L96" s="126">
        <v>46</v>
      </c>
      <c r="M96" s="381">
        <f t="shared" si="4"/>
        <v>0.1734693877551019</v>
      </c>
      <c r="N96" s="208"/>
      <c r="O96" s="126"/>
      <c r="P96" s="126"/>
      <c r="Q96" s="381"/>
      <c r="R96" s="209"/>
      <c r="S96" s="126"/>
      <c r="T96" s="136"/>
      <c r="U96" s="38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18"/>
      <c r="BJ96" s="18"/>
      <c r="BK96" s="18"/>
      <c r="BL96" s="18"/>
      <c r="BM96" s="18"/>
      <c r="BN96" s="18"/>
      <c r="BO96" s="18"/>
      <c r="BP96" s="18"/>
    </row>
    <row r="97" spans="1:68" s="18" customFormat="1" ht="30" customHeight="1" x14ac:dyDescent="0.2">
      <c r="A97" s="19" t="s">
        <v>83</v>
      </c>
      <c r="B97" s="226"/>
      <c r="C97" s="135">
        <v>9.0039999999999996</v>
      </c>
      <c r="D97" s="135"/>
      <c r="E97" s="375"/>
      <c r="F97" s="205">
        <v>2896</v>
      </c>
      <c r="G97" s="122">
        <v>902.63900000000001</v>
      </c>
      <c r="H97" s="122">
        <v>211.72</v>
      </c>
      <c r="I97" s="375">
        <f t="shared" si="3"/>
        <v>-0.76544332784202762</v>
      </c>
      <c r="J97" s="227">
        <v>91</v>
      </c>
      <c r="K97" s="122">
        <v>68.599999999999994</v>
      </c>
      <c r="L97" s="122">
        <v>6.6319999999999997</v>
      </c>
      <c r="M97" s="375">
        <f t="shared" si="4"/>
        <v>-0.90332361516034987</v>
      </c>
      <c r="N97" s="206"/>
      <c r="O97" s="122"/>
      <c r="P97" s="122"/>
      <c r="Q97" s="375"/>
      <c r="R97" s="206"/>
      <c r="S97" s="122"/>
      <c r="T97" s="121"/>
      <c r="U97" s="375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</row>
    <row r="98" spans="1:68" s="2" customFormat="1" ht="30" customHeight="1" x14ac:dyDescent="0.2">
      <c r="A98" s="78" t="s">
        <v>84</v>
      </c>
      <c r="B98" s="224"/>
      <c r="C98" s="137">
        <v>4.6909999999999998</v>
      </c>
      <c r="D98" s="137"/>
      <c r="E98" s="381"/>
      <c r="F98" s="208">
        <v>1440</v>
      </c>
      <c r="G98" s="126">
        <v>1437.06</v>
      </c>
      <c r="H98" s="126">
        <v>814</v>
      </c>
      <c r="I98" s="381">
        <f t="shared" si="3"/>
        <v>-0.43356575229983441</v>
      </c>
      <c r="J98" s="225">
        <v>65</v>
      </c>
      <c r="K98" s="126">
        <v>45</v>
      </c>
      <c r="L98" s="126">
        <v>45</v>
      </c>
      <c r="M98" s="381">
        <f t="shared" si="4"/>
        <v>0</v>
      </c>
      <c r="N98" s="209"/>
      <c r="O98" s="126"/>
      <c r="P98" s="126"/>
      <c r="Q98" s="381"/>
      <c r="R98" s="209"/>
      <c r="S98" s="126"/>
      <c r="T98" s="136"/>
      <c r="U98" s="38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18"/>
      <c r="BJ98" s="18"/>
      <c r="BK98" s="18"/>
      <c r="BL98" s="18"/>
      <c r="BM98" s="18"/>
      <c r="BN98" s="18"/>
      <c r="BO98" s="18"/>
      <c r="BP98" s="18"/>
    </row>
    <row r="99" spans="1:68" s="18" customFormat="1" ht="30" customHeight="1" x14ac:dyDescent="0.2">
      <c r="A99" s="19" t="s">
        <v>85</v>
      </c>
      <c r="B99" s="226"/>
      <c r="C99" s="135">
        <v>4.633</v>
      </c>
      <c r="D99" s="135"/>
      <c r="E99" s="375"/>
      <c r="F99" s="205">
        <v>4104</v>
      </c>
      <c r="G99" s="122">
        <v>1471.6959999999999</v>
      </c>
      <c r="H99" s="122">
        <v>382</v>
      </c>
      <c r="I99" s="375">
        <f t="shared" si="3"/>
        <v>-0.74043552472793295</v>
      </c>
      <c r="J99" s="227">
        <v>54</v>
      </c>
      <c r="K99" s="122">
        <v>74.900000000000006</v>
      </c>
      <c r="L99" s="122">
        <v>74</v>
      </c>
      <c r="M99" s="375">
        <f t="shared" si="4"/>
        <v>-1.2016021361815787E-2</v>
      </c>
      <c r="N99" s="206"/>
      <c r="O99" s="122"/>
      <c r="P99" s="122"/>
      <c r="Q99" s="375"/>
      <c r="R99" s="206"/>
      <c r="S99" s="122"/>
      <c r="T99" s="121"/>
      <c r="U99" s="375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</row>
    <row r="100" spans="1:68" s="2" customFormat="1" ht="30" customHeight="1" x14ac:dyDescent="0.2">
      <c r="A100" s="78" t="s">
        <v>86</v>
      </c>
      <c r="B100" s="224"/>
      <c r="C100" s="137">
        <v>9.2880000000000003</v>
      </c>
      <c r="D100" s="137"/>
      <c r="E100" s="381"/>
      <c r="F100" s="208">
        <v>3129</v>
      </c>
      <c r="G100" s="126">
        <v>2243.018</v>
      </c>
      <c r="H100" s="126">
        <v>1299</v>
      </c>
      <c r="I100" s="381">
        <f t="shared" si="3"/>
        <v>-0.42086956056527414</v>
      </c>
      <c r="J100" s="225">
        <v>148</v>
      </c>
      <c r="K100" s="126">
        <v>89.6</v>
      </c>
      <c r="L100" s="126">
        <v>164</v>
      </c>
      <c r="M100" s="381">
        <f t="shared" si="4"/>
        <v>0.83035714285714302</v>
      </c>
      <c r="N100" s="208"/>
      <c r="O100" s="126"/>
      <c r="P100" s="126"/>
      <c r="Q100" s="381"/>
      <c r="R100" s="209"/>
      <c r="S100" s="126"/>
      <c r="T100" s="136"/>
      <c r="U100" s="38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18"/>
      <c r="BJ100" s="18"/>
      <c r="BK100" s="18"/>
      <c r="BL100" s="18"/>
      <c r="BM100" s="18"/>
      <c r="BN100" s="18"/>
      <c r="BO100" s="18"/>
      <c r="BP100" s="18"/>
    </row>
    <row r="101" spans="1:68" s="18" customFormat="1" ht="30" customHeight="1" x14ac:dyDescent="0.2">
      <c r="A101" s="19" t="s">
        <v>87</v>
      </c>
      <c r="B101" s="226"/>
      <c r="C101" s="135">
        <v>4.2750000000000004</v>
      </c>
      <c r="D101" s="135"/>
      <c r="E101" s="375"/>
      <c r="F101" s="205">
        <v>1884</v>
      </c>
      <c r="G101" s="122">
        <v>723.26400000000001</v>
      </c>
      <c r="H101" s="122">
        <v>687</v>
      </c>
      <c r="I101" s="375">
        <f t="shared" si="3"/>
        <v>-5.0139368197504641E-2</v>
      </c>
      <c r="J101" s="227">
        <v>29</v>
      </c>
      <c r="K101" s="122">
        <v>35</v>
      </c>
      <c r="L101" s="122">
        <v>22</v>
      </c>
      <c r="M101" s="375">
        <f t="shared" si="4"/>
        <v>-0.37142857142857144</v>
      </c>
      <c r="N101" s="206"/>
      <c r="O101" s="122"/>
      <c r="P101" s="122"/>
      <c r="Q101" s="375"/>
      <c r="R101" s="206"/>
      <c r="S101" s="122"/>
      <c r="T101" s="121"/>
      <c r="U101" s="375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</row>
    <row r="102" spans="1:68" s="2" customFormat="1" ht="30" customHeight="1" x14ac:dyDescent="0.2">
      <c r="A102" s="78" t="s">
        <v>88</v>
      </c>
      <c r="B102" s="224"/>
      <c r="C102" s="137">
        <v>5.7130000000000001</v>
      </c>
      <c r="D102" s="137"/>
      <c r="E102" s="381"/>
      <c r="F102" s="208">
        <v>1412</v>
      </c>
      <c r="G102" s="126">
        <v>1204.5999999999999</v>
      </c>
      <c r="H102" s="126">
        <v>338</v>
      </c>
      <c r="I102" s="381">
        <f t="shared" si="3"/>
        <v>-0.71940893242570148</v>
      </c>
      <c r="J102" s="225">
        <v>56</v>
      </c>
      <c r="K102" s="126">
        <v>45</v>
      </c>
      <c r="L102" s="126">
        <v>3</v>
      </c>
      <c r="M102" s="381">
        <f t="shared" si="4"/>
        <v>-0.93333333333333335</v>
      </c>
      <c r="N102" s="209"/>
      <c r="O102" s="126"/>
      <c r="P102" s="126"/>
      <c r="Q102" s="381"/>
      <c r="R102" s="209"/>
      <c r="S102" s="126"/>
      <c r="T102" s="126"/>
      <c r="U102" s="38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18"/>
      <c r="BJ102" s="18"/>
      <c r="BK102" s="18"/>
      <c r="BL102" s="18"/>
      <c r="BM102" s="18"/>
      <c r="BN102" s="18"/>
      <c r="BO102" s="18"/>
      <c r="BP102" s="18"/>
    </row>
    <row r="103" spans="1:68" s="18" customFormat="1" ht="30" customHeight="1" x14ac:dyDescent="0.2">
      <c r="A103" s="19" t="s">
        <v>89</v>
      </c>
      <c r="B103" s="226"/>
      <c r="C103" s="135">
        <v>10.819000000000001</v>
      </c>
      <c r="D103" s="135"/>
      <c r="E103" s="375"/>
      <c r="F103" s="205">
        <v>3094</v>
      </c>
      <c r="G103" s="122">
        <v>1499.8230000000001</v>
      </c>
      <c r="H103" s="122">
        <v>1641</v>
      </c>
      <c r="I103" s="375">
        <f t="shared" si="3"/>
        <v>9.4129107234653731E-2</v>
      </c>
      <c r="J103" s="227">
        <v>173</v>
      </c>
      <c r="K103" s="122">
        <v>131.6</v>
      </c>
      <c r="L103" s="122">
        <v>70</v>
      </c>
      <c r="M103" s="375">
        <f t="shared" si="4"/>
        <v>-0.46808510638297873</v>
      </c>
      <c r="N103" s="205"/>
      <c r="O103" s="122"/>
      <c r="P103" s="122"/>
      <c r="Q103" s="375"/>
      <c r="R103" s="205"/>
      <c r="S103" s="122"/>
      <c r="T103" s="122"/>
      <c r="U103" s="375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</row>
    <row r="104" spans="1:68" s="2" customFormat="1" ht="30" customHeight="1" x14ac:dyDescent="0.2">
      <c r="A104" s="78" t="s">
        <v>90</v>
      </c>
      <c r="B104" s="224"/>
      <c r="C104" s="137">
        <v>5.28</v>
      </c>
      <c r="D104" s="137"/>
      <c r="E104" s="376"/>
      <c r="F104" s="208">
        <v>5920</v>
      </c>
      <c r="G104" s="126">
        <v>2975.0210000000002</v>
      </c>
      <c r="H104" s="126">
        <v>2006</v>
      </c>
      <c r="I104" s="376">
        <f t="shared" si="3"/>
        <v>-0.32571904534455387</v>
      </c>
      <c r="J104" s="225">
        <v>146</v>
      </c>
      <c r="K104" s="126">
        <v>174.3</v>
      </c>
      <c r="L104" s="126">
        <v>189</v>
      </c>
      <c r="M104" s="376">
        <f t="shared" si="4"/>
        <v>8.43373493975903E-2</v>
      </c>
      <c r="N104" s="208"/>
      <c r="O104" s="126"/>
      <c r="P104" s="126"/>
      <c r="Q104" s="376"/>
      <c r="R104" s="209"/>
      <c r="S104" s="126"/>
      <c r="T104" s="125"/>
      <c r="U104" s="376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18"/>
      <c r="BJ104" s="18"/>
      <c r="BK104" s="18"/>
      <c r="BL104" s="18"/>
      <c r="BM104" s="18"/>
      <c r="BN104" s="18"/>
      <c r="BO104" s="18"/>
      <c r="BP104" s="18"/>
    </row>
    <row r="105" spans="1:68" s="18" customFormat="1" ht="30" customHeight="1" x14ac:dyDescent="0.2">
      <c r="A105" s="19" t="s">
        <v>91</v>
      </c>
      <c r="B105" s="226"/>
      <c r="C105" s="135">
        <v>7.8</v>
      </c>
      <c r="D105" s="135"/>
      <c r="E105" s="375"/>
      <c r="F105" s="205">
        <v>3950</v>
      </c>
      <c r="G105" s="122">
        <v>1902.4690000000001</v>
      </c>
      <c r="H105" s="122">
        <v>2151</v>
      </c>
      <c r="I105" s="375">
        <f t="shared" si="3"/>
        <v>0.13063603138868496</v>
      </c>
      <c r="J105" s="227">
        <v>79</v>
      </c>
      <c r="K105" s="122">
        <v>136.5</v>
      </c>
      <c r="L105" s="122">
        <v>148</v>
      </c>
      <c r="M105" s="375">
        <f t="shared" si="4"/>
        <v>8.4249084249084172E-2</v>
      </c>
      <c r="N105" s="205"/>
      <c r="O105" s="122"/>
      <c r="P105" s="122"/>
      <c r="Q105" s="375"/>
      <c r="R105" s="206"/>
      <c r="S105" s="122"/>
      <c r="T105" s="121"/>
      <c r="U105" s="375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</row>
    <row r="106" spans="1:68" s="2" customFormat="1" ht="30" customHeight="1" x14ac:dyDescent="0.2">
      <c r="A106" s="78" t="s">
        <v>92</v>
      </c>
      <c r="B106" s="224"/>
      <c r="C106" s="137">
        <v>1.4570000000000001</v>
      </c>
      <c r="D106" s="137"/>
      <c r="E106" s="376"/>
      <c r="F106" s="208">
        <v>3150</v>
      </c>
      <c r="G106" s="126">
        <v>1167.3040000000001</v>
      </c>
      <c r="H106" s="126">
        <v>970</v>
      </c>
      <c r="I106" s="376">
        <f t="shared" si="3"/>
        <v>-0.16902537813628671</v>
      </c>
      <c r="J106" s="225">
        <v>90</v>
      </c>
      <c r="K106" s="126">
        <v>81.900000000000006</v>
      </c>
      <c r="L106" s="126">
        <v>73</v>
      </c>
      <c r="M106" s="376">
        <f t="shared" si="4"/>
        <v>-0.10866910866910873</v>
      </c>
      <c r="N106" s="209"/>
      <c r="O106" s="126"/>
      <c r="P106" s="126"/>
      <c r="Q106" s="376"/>
      <c r="R106" s="209"/>
      <c r="S106" s="126"/>
      <c r="T106" s="125"/>
      <c r="U106" s="376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18"/>
      <c r="BJ106" s="18"/>
      <c r="BK106" s="18"/>
      <c r="BL106" s="18"/>
      <c r="BM106" s="18"/>
      <c r="BN106" s="18"/>
      <c r="BO106" s="18"/>
      <c r="BP106" s="18"/>
    </row>
    <row r="107" spans="1:68" s="18" customFormat="1" ht="30" customHeight="1" x14ac:dyDescent="0.2">
      <c r="A107" s="19" t="s">
        <v>93</v>
      </c>
      <c r="B107" s="226"/>
      <c r="C107" s="135">
        <v>4.4660000000000002</v>
      </c>
      <c r="D107" s="135"/>
      <c r="E107" s="375"/>
      <c r="F107" s="205">
        <v>3578</v>
      </c>
      <c r="G107" s="122">
        <v>1258.8910000000001</v>
      </c>
      <c r="H107" s="122">
        <v>997</v>
      </c>
      <c r="I107" s="375">
        <f t="shared" si="3"/>
        <v>-0.20803310215102022</v>
      </c>
      <c r="J107" s="227">
        <v>47</v>
      </c>
      <c r="K107" s="122">
        <v>72.8</v>
      </c>
      <c r="L107" s="146">
        <v>63</v>
      </c>
      <c r="M107" s="375">
        <f t="shared" si="4"/>
        <v>-0.13461538461538458</v>
      </c>
      <c r="N107" s="205"/>
      <c r="O107" s="122"/>
      <c r="P107" s="122"/>
      <c r="Q107" s="375"/>
      <c r="R107" s="206"/>
      <c r="S107" s="122"/>
      <c r="T107" s="121"/>
      <c r="U107" s="375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</row>
    <row r="108" spans="1:68" s="2" customFormat="1" ht="30" customHeight="1" x14ac:dyDescent="0.2">
      <c r="A108" s="78" t="s">
        <v>94</v>
      </c>
      <c r="B108" s="224"/>
      <c r="C108" s="137">
        <v>6.444</v>
      </c>
      <c r="D108" s="137"/>
      <c r="E108" s="376"/>
      <c r="F108" s="208">
        <v>5403</v>
      </c>
      <c r="G108" s="126">
        <v>2332.0430000000001</v>
      </c>
      <c r="H108" s="126">
        <v>2062</v>
      </c>
      <c r="I108" s="376">
        <f t="shared" si="3"/>
        <v>-0.11579674988840261</v>
      </c>
      <c r="J108" s="225">
        <v>110</v>
      </c>
      <c r="K108" s="126">
        <v>211.4</v>
      </c>
      <c r="L108" s="126">
        <v>125</v>
      </c>
      <c r="M108" s="376">
        <f t="shared" si="4"/>
        <v>-0.40870387890255444</v>
      </c>
      <c r="N108" s="208"/>
      <c r="O108" s="126"/>
      <c r="P108" s="126"/>
      <c r="Q108" s="376"/>
      <c r="R108" s="209"/>
      <c r="S108" s="126"/>
      <c r="T108" s="125"/>
      <c r="U108" s="376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18"/>
      <c r="BJ108" s="18"/>
      <c r="BK108" s="18"/>
      <c r="BL108" s="18"/>
      <c r="BM108" s="18"/>
      <c r="BN108" s="18"/>
      <c r="BO108" s="18"/>
      <c r="BP108" s="18"/>
    </row>
    <row r="109" spans="1:68" s="18" customFormat="1" ht="30" customHeight="1" x14ac:dyDescent="0.2">
      <c r="A109" s="19" t="s">
        <v>95</v>
      </c>
      <c r="B109" s="226"/>
      <c r="C109" s="135">
        <v>4.9779999999999998</v>
      </c>
      <c r="D109" s="135"/>
      <c r="E109" s="375"/>
      <c r="F109" s="205">
        <v>1989</v>
      </c>
      <c r="G109" s="122">
        <v>596.85599999999999</v>
      </c>
      <c r="H109" s="122">
        <v>514</v>
      </c>
      <c r="I109" s="375">
        <f t="shared" si="3"/>
        <v>-0.13882075408473737</v>
      </c>
      <c r="J109" s="227">
        <v>27</v>
      </c>
      <c r="K109" s="122">
        <v>37.799999999999997</v>
      </c>
      <c r="L109" s="122">
        <v>25</v>
      </c>
      <c r="M109" s="375">
        <f t="shared" si="4"/>
        <v>-0.33862433862433861</v>
      </c>
      <c r="N109" s="205">
        <v>13.428000000000001</v>
      </c>
      <c r="O109" s="122">
        <v>22.03</v>
      </c>
      <c r="P109" s="122">
        <v>3.0110000000000001</v>
      </c>
      <c r="Q109" s="375"/>
      <c r="R109" s="206"/>
      <c r="S109" s="122"/>
      <c r="T109" s="121"/>
      <c r="U109" s="375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</row>
    <row r="110" spans="1:68" s="2" customFormat="1" ht="30" customHeight="1" x14ac:dyDescent="0.2">
      <c r="A110" s="78" t="s">
        <v>96</v>
      </c>
      <c r="B110" s="224"/>
      <c r="C110" s="137">
        <v>12</v>
      </c>
      <c r="D110" s="137"/>
      <c r="E110" s="376"/>
      <c r="F110" s="208">
        <v>2779</v>
      </c>
      <c r="G110" s="126">
        <v>3261.7280000000001</v>
      </c>
      <c r="H110" s="126">
        <v>481.72</v>
      </c>
      <c r="I110" s="376">
        <f t="shared" si="3"/>
        <v>-0.85231141284619683</v>
      </c>
      <c r="J110" s="225">
        <v>117</v>
      </c>
      <c r="K110" s="126">
        <v>247.1</v>
      </c>
      <c r="L110" s="126">
        <v>86.632000000000005</v>
      </c>
      <c r="M110" s="376">
        <f t="shared" si="4"/>
        <v>-0.64940509915014166</v>
      </c>
      <c r="N110" s="208"/>
      <c r="O110" s="126"/>
      <c r="P110" s="126"/>
      <c r="Q110" s="376"/>
      <c r="R110" s="209"/>
      <c r="S110" s="126"/>
      <c r="T110" s="125"/>
      <c r="U110" s="376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18"/>
      <c r="BJ110" s="18"/>
      <c r="BK110" s="18"/>
      <c r="BL110" s="18"/>
      <c r="BM110" s="18"/>
      <c r="BN110" s="18"/>
      <c r="BO110" s="18"/>
      <c r="BP110" s="18"/>
    </row>
    <row r="111" spans="1:68" s="18" customFormat="1" ht="30" customHeight="1" x14ac:dyDescent="0.2">
      <c r="A111" s="19" t="s">
        <v>97</v>
      </c>
      <c r="B111" s="226"/>
      <c r="C111" s="135"/>
      <c r="D111" s="135"/>
      <c r="E111" s="375"/>
      <c r="F111" s="205">
        <v>1610</v>
      </c>
      <c r="G111" s="122"/>
      <c r="H111" s="122">
        <v>129</v>
      </c>
      <c r="I111" s="375"/>
      <c r="J111" s="227">
        <v>22</v>
      </c>
      <c r="K111" s="122"/>
      <c r="L111" s="122">
        <v>13</v>
      </c>
      <c r="M111" s="375"/>
      <c r="N111" s="206"/>
      <c r="O111" s="122"/>
      <c r="P111" s="122"/>
      <c r="Q111" s="375"/>
      <c r="R111" s="206"/>
      <c r="S111" s="122"/>
      <c r="T111" s="121"/>
      <c r="U111" s="375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</row>
    <row r="112" spans="1:68" s="2" customFormat="1" ht="30" customHeight="1" x14ac:dyDescent="0.2">
      <c r="A112" s="78" t="s">
        <v>98</v>
      </c>
      <c r="B112" s="224"/>
      <c r="C112" s="137">
        <v>8.2949999999999999</v>
      </c>
      <c r="D112" s="137"/>
      <c r="E112" s="376"/>
      <c r="F112" s="209">
        <v>1650</v>
      </c>
      <c r="G112" s="126">
        <v>977.12199999999996</v>
      </c>
      <c r="H112" s="126">
        <v>530</v>
      </c>
      <c r="I112" s="376">
        <f t="shared" si="3"/>
        <v>-0.45759076144022959</v>
      </c>
      <c r="J112" s="225">
        <v>57</v>
      </c>
      <c r="K112" s="126">
        <v>56.7</v>
      </c>
      <c r="L112" s="126">
        <v>50</v>
      </c>
      <c r="M112" s="376">
        <f t="shared" si="4"/>
        <v>-0.11816578483245155</v>
      </c>
      <c r="N112" s="209"/>
      <c r="O112" s="126">
        <v>9</v>
      </c>
      <c r="P112" s="126"/>
      <c r="Q112" s="376"/>
      <c r="R112" s="209"/>
      <c r="S112" s="126"/>
      <c r="T112" s="125"/>
      <c r="U112" s="376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18"/>
      <c r="BJ112" s="18"/>
      <c r="BK112" s="18"/>
      <c r="BL112" s="18"/>
      <c r="BM112" s="18"/>
      <c r="BN112" s="18"/>
      <c r="BO112" s="18"/>
      <c r="BP112" s="18"/>
    </row>
    <row r="113" spans="1:68" s="18" customFormat="1" ht="30" customHeight="1" x14ac:dyDescent="0.2">
      <c r="A113" s="19" t="s">
        <v>99</v>
      </c>
      <c r="B113" s="226"/>
      <c r="C113" s="135">
        <v>4.7290000000000001</v>
      </c>
      <c r="D113" s="135"/>
      <c r="E113" s="375"/>
      <c r="F113" s="205">
        <v>2656</v>
      </c>
      <c r="G113" s="122">
        <v>960.524</v>
      </c>
      <c r="H113" s="122">
        <v>1039</v>
      </c>
      <c r="I113" s="375">
        <f t="shared" si="3"/>
        <v>8.1701238074217919E-2</v>
      </c>
      <c r="J113" s="227">
        <v>41</v>
      </c>
      <c r="K113" s="122">
        <v>45.5</v>
      </c>
      <c r="L113" s="122">
        <v>49</v>
      </c>
      <c r="M113" s="375">
        <f t="shared" si="4"/>
        <v>7.6923076923076872E-2</v>
      </c>
      <c r="N113" s="206"/>
      <c r="O113" s="122"/>
      <c r="P113" s="122"/>
      <c r="Q113" s="375"/>
      <c r="R113" s="206"/>
      <c r="S113" s="122"/>
      <c r="T113" s="121"/>
      <c r="U113" s="375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</row>
    <row r="114" spans="1:68" s="2" customFormat="1" ht="30" customHeight="1" x14ac:dyDescent="0.2">
      <c r="A114" s="78" t="s">
        <v>100</v>
      </c>
      <c r="B114" s="224"/>
      <c r="C114" s="137">
        <v>18.335999999999999</v>
      </c>
      <c r="D114" s="137"/>
      <c r="E114" s="376"/>
      <c r="F114" s="208">
        <v>6787</v>
      </c>
      <c r="G114" s="126">
        <v>4103.732</v>
      </c>
      <c r="H114" s="126">
        <v>2098</v>
      </c>
      <c r="I114" s="376">
        <f t="shared" si="3"/>
        <v>-0.48875803780558769</v>
      </c>
      <c r="J114" s="225">
        <v>182</v>
      </c>
      <c r="K114" s="126">
        <v>145.6</v>
      </c>
      <c r="L114" s="126">
        <v>109</v>
      </c>
      <c r="M114" s="376">
        <f t="shared" si="4"/>
        <v>-0.25137362637362637</v>
      </c>
      <c r="N114" s="208"/>
      <c r="O114" s="126"/>
      <c r="P114" s="126"/>
      <c r="Q114" s="376"/>
      <c r="R114" s="209"/>
      <c r="S114" s="126"/>
      <c r="T114" s="125"/>
      <c r="U114" s="376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18"/>
      <c r="BJ114" s="18"/>
      <c r="BK114" s="18"/>
      <c r="BL114" s="18"/>
      <c r="BM114" s="18"/>
      <c r="BN114" s="18"/>
      <c r="BO114" s="18"/>
      <c r="BP114" s="18"/>
    </row>
    <row r="115" spans="1:68" s="18" customFormat="1" ht="30" customHeight="1" x14ac:dyDescent="0.2">
      <c r="A115" s="19" t="s">
        <v>101</v>
      </c>
      <c r="B115" s="226"/>
      <c r="C115" s="135">
        <v>10.532999999999999</v>
      </c>
      <c r="D115" s="135"/>
      <c r="E115" s="375"/>
      <c r="F115" s="205">
        <v>4942</v>
      </c>
      <c r="G115" s="122">
        <v>2381.6999999999998</v>
      </c>
      <c r="H115" s="122">
        <v>1541</v>
      </c>
      <c r="I115" s="375">
        <f t="shared" si="3"/>
        <v>-0.35298316328672796</v>
      </c>
      <c r="J115" s="227">
        <v>135</v>
      </c>
      <c r="K115" s="122">
        <v>16.100000000000001</v>
      </c>
      <c r="L115" s="122">
        <v>111</v>
      </c>
      <c r="M115" s="375">
        <f t="shared" si="4"/>
        <v>5.8944099378881978</v>
      </c>
      <c r="N115" s="205"/>
      <c r="O115" s="122"/>
      <c r="P115" s="122"/>
      <c r="Q115" s="375"/>
      <c r="R115" s="206"/>
      <c r="S115" s="122"/>
      <c r="T115" s="121"/>
      <c r="U115" s="375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</row>
    <row r="116" spans="1:68" s="2" customFormat="1" ht="30" customHeight="1" x14ac:dyDescent="0.2">
      <c r="A116" s="78" t="s">
        <v>102</v>
      </c>
      <c r="B116" s="224"/>
      <c r="C116" s="137">
        <v>8.0239999999999991</v>
      </c>
      <c r="D116" s="137"/>
      <c r="E116" s="376"/>
      <c r="F116" s="208">
        <v>3144</v>
      </c>
      <c r="G116" s="126">
        <v>826.64099999999996</v>
      </c>
      <c r="H116" s="126">
        <v>151.72</v>
      </c>
      <c r="I116" s="376">
        <f t="shared" si="3"/>
        <v>-0.81646204337795969</v>
      </c>
      <c r="J116" s="225">
        <v>76</v>
      </c>
      <c r="K116" s="126">
        <v>96.6</v>
      </c>
      <c r="L116" s="126">
        <v>42.631999999999998</v>
      </c>
      <c r="M116" s="376">
        <f t="shared" si="4"/>
        <v>-0.55867494824016561</v>
      </c>
      <c r="N116" s="208"/>
      <c r="O116" s="126"/>
      <c r="P116" s="126"/>
      <c r="Q116" s="376"/>
      <c r="R116" s="209"/>
      <c r="S116" s="126"/>
      <c r="T116" s="125"/>
      <c r="U116" s="376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18"/>
      <c r="BJ116" s="18"/>
      <c r="BK116" s="18"/>
      <c r="BL116" s="18"/>
      <c r="BM116" s="18"/>
      <c r="BN116" s="18"/>
      <c r="BO116" s="18"/>
      <c r="BP116" s="18"/>
    </row>
    <row r="117" spans="1:68" s="18" customFormat="1" ht="30" customHeight="1" x14ac:dyDescent="0.2">
      <c r="A117" s="19" t="s">
        <v>103</v>
      </c>
      <c r="B117" s="226"/>
      <c r="C117" s="135">
        <v>10.318</v>
      </c>
      <c r="D117" s="135"/>
      <c r="E117" s="375"/>
      <c r="F117" s="205">
        <v>5350</v>
      </c>
      <c r="G117" s="122">
        <v>1761.02</v>
      </c>
      <c r="H117" s="122">
        <v>1459</v>
      </c>
      <c r="I117" s="375">
        <f t="shared" si="3"/>
        <v>-0.17150287901329908</v>
      </c>
      <c r="J117" s="227">
        <v>132</v>
      </c>
      <c r="K117" s="122">
        <v>55.3</v>
      </c>
      <c r="L117" s="122">
        <v>152</v>
      </c>
      <c r="M117" s="375">
        <f t="shared" si="4"/>
        <v>1.7486437613019894</v>
      </c>
      <c r="N117" s="205"/>
      <c r="O117" s="122"/>
      <c r="P117" s="122"/>
      <c r="Q117" s="375"/>
      <c r="R117" s="206"/>
      <c r="S117" s="122"/>
      <c r="T117" s="121"/>
      <c r="U117" s="375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</row>
    <row r="118" spans="1:68" s="2" customFormat="1" ht="30" customHeight="1" x14ac:dyDescent="0.2">
      <c r="A118" s="78" t="s">
        <v>104</v>
      </c>
      <c r="B118" s="224"/>
      <c r="C118" s="137">
        <v>8.2539999999999996</v>
      </c>
      <c r="D118" s="137"/>
      <c r="E118" s="376"/>
      <c r="F118" s="208">
        <v>3839</v>
      </c>
      <c r="G118" s="126">
        <v>1595.345</v>
      </c>
      <c r="H118" s="126">
        <v>1051</v>
      </c>
      <c r="I118" s="376">
        <f t="shared" si="3"/>
        <v>-0.34120832797921452</v>
      </c>
      <c r="J118" s="225">
        <v>79</v>
      </c>
      <c r="K118" s="126">
        <v>111.3</v>
      </c>
      <c r="L118" s="126">
        <v>55</v>
      </c>
      <c r="M118" s="376">
        <f t="shared" si="4"/>
        <v>-0.50584007187780777</v>
      </c>
      <c r="N118" s="208"/>
      <c r="O118" s="126"/>
      <c r="P118" s="126"/>
      <c r="Q118" s="376"/>
      <c r="R118" s="209"/>
      <c r="S118" s="126"/>
      <c r="T118" s="125"/>
      <c r="U118" s="376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18"/>
      <c r="BJ118" s="18"/>
      <c r="BK118" s="18"/>
      <c r="BL118" s="18"/>
      <c r="BM118" s="18"/>
      <c r="BN118" s="18"/>
      <c r="BO118" s="18"/>
      <c r="BP118" s="18"/>
    </row>
    <row r="119" spans="1:68" s="18" customFormat="1" ht="30" customHeight="1" x14ac:dyDescent="0.2">
      <c r="A119" s="19" t="s">
        <v>105</v>
      </c>
      <c r="B119" s="226"/>
      <c r="C119" s="135">
        <v>27.946000000000002</v>
      </c>
      <c r="D119" s="135"/>
      <c r="E119" s="375"/>
      <c r="F119" s="205">
        <v>4601</v>
      </c>
      <c r="G119" s="122">
        <v>2800.44</v>
      </c>
      <c r="H119" s="122">
        <v>1737</v>
      </c>
      <c r="I119" s="375">
        <f t="shared" si="3"/>
        <v>-0.37974032652011824</v>
      </c>
      <c r="J119" s="227">
        <v>113</v>
      </c>
      <c r="K119" s="122">
        <v>120.4</v>
      </c>
      <c r="L119" s="122">
        <v>106</v>
      </c>
      <c r="M119" s="375">
        <f t="shared" si="4"/>
        <v>-0.11960132890365449</v>
      </c>
      <c r="N119" s="205"/>
      <c r="O119" s="122"/>
      <c r="P119" s="122"/>
      <c r="Q119" s="375"/>
      <c r="R119" s="206"/>
      <c r="S119" s="122"/>
      <c r="T119" s="121"/>
      <c r="U119" s="375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</row>
    <row r="120" spans="1:68" s="2" customFormat="1" ht="30" customHeight="1" x14ac:dyDescent="0.2">
      <c r="A120" s="78" t="s">
        <v>106</v>
      </c>
      <c r="B120" s="224"/>
      <c r="C120" s="137">
        <v>7.5229999999999997</v>
      </c>
      <c r="D120" s="137"/>
      <c r="E120" s="376"/>
      <c r="F120" s="208">
        <v>2763</v>
      </c>
      <c r="G120" s="126">
        <v>1216.451</v>
      </c>
      <c r="H120" s="126">
        <v>456</v>
      </c>
      <c r="I120" s="376">
        <f t="shared" si="3"/>
        <v>-0.62513903149407579</v>
      </c>
      <c r="J120" s="225">
        <v>57</v>
      </c>
      <c r="K120" s="126">
        <v>72.099999999999994</v>
      </c>
      <c r="L120" s="126">
        <v>62</v>
      </c>
      <c r="M120" s="376">
        <f t="shared" si="4"/>
        <v>-0.1400832177531206</v>
      </c>
      <c r="N120" s="208"/>
      <c r="O120" s="126"/>
      <c r="P120" s="126"/>
      <c r="Q120" s="376"/>
      <c r="R120" s="209"/>
      <c r="S120" s="126"/>
      <c r="T120" s="125"/>
      <c r="U120" s="376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18"/>
      <c r="BJ120" s="18"/>
      <c r="BK120" s="18"/>
      <c r="BL120" s="18"/>
      <c r="BM120" s="18"/>
      <c r="BN120" s="18"/>
      <c r="BO120" s="18"/>
      <c r="BP120" s="18"/>
    </row>
    <row r="121" spans="1:68" s="18" customFormat="1" ht="30" customHeight="1" x14ac:dyDescent="0.2">
      <c r="A121" s="19" t="s">
        <v>107</v>
      </c>
      <c r="B121" s="226"/>
      <c r="C121" s="135">
        <v>7.5750000000000002</v>
      </c>
      <c r="D121" s="135"/>
      <c r="E121" s="375"/>
      <c r="F121" s="205">
        <v>934</v>
      </c>
      <c r="G121" s="122">
        <v>2581.4180000000001</v>
      </c>
      <c r="H121" s="122">
        <v>0</v>
      </c>
      <c r="I121" s="375">
        <f t="shared" si="3"/>
        <v>-1</v>
      </c>
      <c r="J121" s="227">
        <v>47</v>
      </c>
      <c r="K121" s="122">
        <v>120</v>
      </c>
      <c r="L121" s="122">
        <v>-23</v>
      </c>
      <c r="M121" s="375">
        <f t="shared" si="4"/>
        <v>-1.1916666666666667</v>
      </c>
      <c r="N121" s="205"/>
      <c r="O121" s="122"/>
      <c r="P121" s="122"/>
      <c r="Q121" s="375"/>
      <c r="R121" s="206"/>
      <c r="S121" s="122"/>
      <c r="T121" s="121"/>
      <c r="U121" s="375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</row>
    <row r="122" spans="1:68" s="2" customFormat="1" ht="30" customHeight="1" x14ac:dyDescent="0.2">
      <c r="A122" s="78" t="s">
        <v>108</v>
      </c>
      <c r="B122" s="224"/>
      <c r="C122" s="137"/>
      <c r="D122" s="137"/>
      <c r="E122" s="376"/>
      <c r="F122" s="208">
        <v>5970</v>
      </c>
      <c r="G122" s="126"/>
      <c r="H122" s="126">
        <v>1648</v>
      </c>
      <c r="I122" s="376"/>
      <c r="J122" s="225">
        <v>242</v>
      </c>
      <c r="K122" s="126"/>
      <c r="L122" s="126">
        <v>62</v>
      </c>
      <c r="M122" s="376"/>
      <c r="N122" s="208"/>
      <c r="O122" s="126"/>
      <c r="P122" s="126"/>
      <c r="Q122" s="376"/>
      <c r="R122" s="209"/>
      <c r="S122" s="126"/>
      <c r="T122" s="125"/>
      <c r="U122" s="376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18"/>
      <c r="BJ122" s="18"/>
      <c r="BK122" s="18"/>
      <c r="BL122" s="18"/>
      <c r="BM122" s="18"/>
      <c r="BN122" s="18"/>
      <c r="BO122" s="18"/>
      <c r="BP122" s="18"/>
    </row>
    <row r="123" spans="1:68" s="18" customFormat="1" ht="30" customHeight="1" x14ac:dyDescent="0.2">
      <c r="A123" s="19" t="s">
        <v>109</v>
      </c>
      <c r="B123" s="226"/>
      <c r="C123" s="135">
        <v>6.7930000000000001</v>
      </c>
      <c r="D123" s="135"/>
      <c r="E123" s="375"/>
      <c r="F123" s="205">
        <v>4544</v>
      </c>
      <c r="G123" s="122">
        <v>2434.433</v>
      </c>
      <c r="H123" s="122">
        <v>1377</v>
      </c>
      <c r="I123" s="375">
        <f t="shared" si="3"/>
        <v>-0.43436520947588209</v>
      </c>
      <c r="J123" s="227">
        <v>97</v>
      </c>
      <c r="K123" s="122">
        <v>73.400000000000006</v>
      </c>
      <c r="L123" s="122">
        <v>165</v>
      </c>
      <c r="M123" s="375">
        <f t="shared" si="4"/>
        <v>1.2479564032697548</v>
      </c>
      <c r="N123" s="205"/>
      <c r="O123" s="122"/>
      <c r="P123" s="122"/>
      <c r="Q123" s="375"/>
      <c r="R123" s="206"/>
      <c r="S123" s="122"/>
      <c r="T123" s="121"/>
      <c r="U123" s="375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</row>
    <row r="124" spans="1:68" s="18" customFormat="1" ht="30" customHeight="1" x14ac:dyDescent="0.2">
      <c r="A124" s="78" t="s">
        <v>110</v>
      </c>
      <c r="B124" s="224"/>
      <c r="C124" s="137">
        <v>8.18</v>
      </c>
      <c r="D124" s="137"/>
      <c r="E124" s="376"/>
      <c r="F124" s="208">
        <v>4841</v>
      </c>
      <c r="G124" s="126">
        <v>1526.674</v>
      </c>
      <c r="H124" s="126">
        <v>4121</v>
      </c>
      <c r="I124" s="376">
        <f t="shared" si="3"/>
        <v>1.6993320119423005</v>
      </c>
      <c r="J124" s="225">
        <v>102</v>
      </c>
      <c r="K124" s="126">
        <v>122.5</v>
      </c>
      <c r="L124" s="126">
        <v>130</v>
      </c>
      <c r="M124" s="376">
        <f t="shared" si="4"/>
        <v>6.1224489795918435E-2</v>
      </c>
      <c r="N124" s="209"/>
      <c r="O124" s="126"/>
      <c r="P124" s="126"/>
      <c r="Q124" s="376"/>
      <c r="R124" s="209"/>
      <c r="S124" s="126"/>
      <c r="T124" s="125"/>
      <c r="U124" s="376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</row>
    <row r="125" spans="1:68" s="18" customFormat="1" ht="30" customHeight="1" x14ac:dyDescent="0.2">
      <c r="A125" s="19" t="s">
        <v>111</v>
      </c>
      <c r="B125" s="226"/>
      <c r="C125" s="135">
        <v>11.225</v>
      </c>
      <c r="D125" s="135"/>
      <c r="E125" s="375"/>
      <c r="F125" s="205">
        <v>5280</v>
      </c>
      <c r="G125" s="122">
        <v>2215.873</v>
      </c>
      <c r="H125" s="122">
        <v>1618</v>
      </c>
      <c r="I125" s="375">
        <f t="shared" si="3"/>
        <v>-0.26981374835110139</v>
      </c>
      <c r="J125" s="227">
        <v>94</v>
      </c>
      <c r="K125" s="122">
        <v>102.2</v>
      </c>
      <c r="L125" s="122">
        <v>138</v>
      </c>
      <c r="M125" s="375">
        <f t="shared" si="4"/>
        <v>0.35029354207436403</v>
      </c>
      <c r="N125" s="205"/>
      <c r="O125" s="122"/>
      <c r="P125" s="122"/>
      <c r="Q125" s="375"/>
      <c r="R125" s="206"/>
      <c r="S125" s="122"/>
      <c r="T125" s="121"/>
      <c r="U125" s="375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</row>
    <row r="126" spans="1:68" s="18" customFormat="1" ht="30" customHeight="1" x14ac:dyDescent="0.2">
      <c r="A126" s="78" t="s">
        <v>112</v>
      </c>
      <c r="B126" s="224"/>
      <c r="C126" s="137">
        <v>12.736000000000001</v>
      </c>
      <c r="D126" s="137"/>
      <c r="E126" s="376"/>
      <c r="F126" s="208">
        <v>5930</v>
      </c>
      <c r="G126" s="126">
        <v>2066.5889999999999</v>
      </c>
      <c r="H126" s="126">
        <v>1611</v>
      </c>
      <c r="I126" s="376">
        <f t="shared" si="3"/>
        <v>-0.22045457514774347</v>
      </c>
      <c r="J126" s="225">
        <v>150</v>
      </c>
      <c r="K126" s="126">
        <v>137.19999999999999</v>
      </c>
      <c r="L126" s="126">
        <v>140</v>
      </c>
      <c r="M126" s="376">
        <f t="shared" si="4"/>
        <v>2.0408163265306145E-2</v>
      </c>
      <c r="N126" s="209"/>
      <c r="O126" s="126"/>
      <c r="P126" s="126"/>
      <c r="Q126" s="376"/>
      <c r="R126" s="209"/>
      <c r="S126" s="126"/>
      <c r="T126" s="125"/>
      <c r="U126" s="376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</row>
    <row r="127" spans="1:68" s="18" customFormat="1" ht="30" customHeight="1" x14ac:dyDescent="0.2">
      <c r="A127" s="19" t="s">
        <v>113</v>
      </c>
      <c r="B127" s="226"/>
      <c r="C127" s="135"/>
      <c r="D127" s="135"/>
      <c r="E127" s="375"/>
      <c r="F127" s="205">
        <v>2308</v>
      </c>
      <c r="G127" s="122"/>
      <c r="H127" s="122">
        <v>685</v>
      </c>
      <c r="I127" s="375"/>
      <c r="J127" s="227">
        <v>53</v>
      </c>
      <c r="K127" s="122"/>
      <c r="L127" s="122">
        <v>81</v>
      </c>
      <c r="M127" s="375"/>
      <c r="N127" s="205"/>
      <c r="O127" s="122"/>
      <c r="P127" s="122"/>
      <c r="Q127" s="375"/>
      <c r="R127" s="206"/>
      <c r="S127" s="122"/>
      <c r="T127" s="121"/>
      <c r="U127" s="375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</row>
    <row r="128" spans="1:68" s="18" customFormat="1" ht="30" customHeight="1" x14ac:dyDescent="0.2">
      <c r="A128" s="78" t="s">
        <v>114</v>
      </c>
      <c r="B128" s="224"/>
      <c r="C128" s="137">
        <v>11.483000000000001</v>
      </c>
      <c r="D128" s="137"/>
      <c r="E128" s="376"/>
      <c r="F128" s="208">
        <v>7150</v>
      </c>
      <c r="G128" s="126">
        <v>984.55399999999997</v>
      </c>
      <c r="H128" s="126">
        <v>3252</v>
      </c>
      <c r="I128" s="376">
        <f t="shared" si="3"/>
        <v>2.3030184225547812</v>
      </c>
      <c r="J128" s="225">
        <v>203</v>
      </c>
      <c r="K128" s="126">
        <v>128.6</v>
      </c>
      <c r="L128" s="126">
        <v>132</v>
      </c>
      <c r="M128" s="376">
        <f t="shared" si="4"/>
        <v>2.6438569206842955E-2</v>
      </c>
      <c r="N128" s="208"/>
      <c r="O128" s="126"/>
      <c r="P128" s="126"/>
      <c r="Q128" s="376"/>
      <c r="R128" s="209"/>
      <c r="S128" s="126"/>
      <c r="T128" s="125"/>
      <c r="U128" s="376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</row>
    <row r="129" spans="1:68" s="18" customFormat="1" ht="30" customHeight="1" x14ac:dyDescent="0.2">
      <c r="A129" s="19" t="s">
        <v>115</v>
      </c>
      <c r="B129" s="226"/>
      <c r="C129" s="135">
        <v>5.8849999999999998</v>
      </c>
      <c r="D129" s="135"/>
      <c r="E129" s="375"/>
      <c r="F129" s="205">
        <v>3802</v>
      </c>
      <c r="G129" s="122">
        <v>1910.3589999999999</v>
      </c>
      <c r="H129" s="122">
        <v>1845</v>
      </c>
      <c r="I129" s="375">
        <f t="shared" si="3"/>
        <v>-3.4212941127819363E-2</v>
      </c>
      <c r="J129" s="227">
        <v>98</v>
      </c>
      <c r="K129" s="122">
        <v>137.214</v>
      </c>
      <c r="L129" s="122">
        <v>91</v>
      </c>
      <c r="M129" s="375">
        <f t="shared" si="4"/>
        <v>-0.33680236710539735</v>
      </c>
      <c r="N129" s="205"/>
      <c r="O129" s="122"/>
      <c r="P129" s="122"/>
      <c r="Q129" s="375"/>
      <c r="R129" s="206"/>
      <c r="S129" s="122"/>
      <c r="T129" s="121"/>
      <c r="U129" s="375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</row>
    <row r="130" spans="1:68" s="18" customFormat="1" ht="30" customHeight="1" x14ac:dyDescent="0.2">
      <c r="A130" s="78" t="s">
        <v>116</v>
      </c>
      <c r="B130" s="224"/>
      <c r="C130" s="589">
        <v>12.18</v>
      </c>
      <c r="D130" s="266"/>
      <c r="E130" s="376"/>
      <c r="F130" s="208">
        <v>2538</v>
      </c>
      <c r="G130" s="126">
        <v>1276.203</v>
      </c>
      <c r="H130" s="126">
        <v>978</v>
      </c>
      <c r="I130" s="376">
        <f t="shared" si="3"/>
        <v>-0.2336642368024523</v>
      </c>
      <c r="J130" s="225">
        <v>60</v>
      </c>
      <c r="K130" s="126">
        <v>51.8</v>
      </c>
      <c r="L130" s="126">
        <v>74</v>
      </c>
      <c r="M130" s="376">
        <f t="shared" si="4"/>
        <v>0.4285714285714286</v>
      </c>
      <c r="N130" s="209"/>
      <c r="O130" s="126"/>
      <c r="P130" s="126"/>
      <c r="Q130" s="376"/>
      <c r="R130" s="209"/>
      <c r="S130" s="126"/>
      <c r="T130" s="125"/>
      <c r="U130" s="376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</row>
    <row r="131" spans="1:68" s="18" customFormat="1" ht="30" customHeight="1" x14ac:dyDescent="0.2">
      <c r="A131" s="19" t="s">
        <v>117</v>
      </c>
      <c r="B131" s="226"/>
      <c r="C131" s="135">
        <v>8.42</v>
      </c>
      <c r="D131" s="135"/>
      <c r="E131" s="375"/>
      <c r="F131" s="205">
        <v>3488</v>
      </c>
      <c r="G131" s="122">
        <v>2526.8000000000002</v>
      </c>
      <c r="H131" s="122">
        <v>1656</v>
      </c>
      <c r="I131" s="375">
        <f t="shared" si="3"/>
        <v>-0.34462561342409381</v>
      </c>
      <c r="J131" s="227">
        <v>106</v>
      </c>
      <c r="K131" s="122">
        <v>79.3</v>
      </c>
      <c r="L131" s="122">
        <v>119</v>
      </c>
      <c r="M131" s="375">
        <f t="shared" si="4"/>
        <v>0.50063051702395978</v>
      </c>
      <c r="N131" s="205"/>
      <c r="O131" s="122">
        <v>18.263999999999999</v>
      </c>
      <c r="P131" s="122"/>
      <c r="Q131" s="375"/>
      <c r="R131" s="206"/>
      <c r="S131" s="122"/>
      <c r="T131" s="121"/>
      <c r="U131" s="375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</row>
    <row r="132" spans="1:68" s="18" customFormat="1" ht="30" customHeight="1" x14ac:dyDescent="0.2">
      <c r="A132" s="78" t="s">
        <v>118</v>
      </c>
      <c r="B132" s="224"/>
      <c r="C132" s="137">
        <v>11.201000000000001</v>
      </c>
      <c r="D132" s="137"/>
      <c r="E132" s="376"/>
      <c r="F132" s="208">
        <v>6406</v>
      </c>
      <c r="G132" s="126">
        <v>2854.7530000000002</v>
      </c>
      <c r="H132" s="126">
        <v>1777</v>
      </c>
      <c r="I132" s="376">
        <f t="shared" si="3"/>
        <v>-0.37752933441176872</v>
      </c>
      <c r="J132" s="225">
        <v>133</v>
      </c>
      <c r="K132" s="126">
        <v>114.8</v>
      </c>
      <c r="L132" s="126">
        <v>124</v>
      </c>
      <c r="M132" s="376">
        <f t="shared" si="4"/>
        <v>8.0139372822299659E-2</v>
      </c>
      <c r="N132" s="208"/>
      <c r="O132" s="126"/>
      <c r="P132" s="126"/>
      <c r="Q132" s="376"/>
      <c r="R132" s="209"/>
      <c r="S132" s="126"/>
      <c r="T132" s="125"/>
      <c r="U132" s="376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</row>
    <row r="133" spans="1:68" s="18" customFormat="1" ht="30" customHeight="1" x14ac:dyDescent="0.2">
      <c r="A133" s="19" t="s">
        <v>119</v>
      </c>
      <c r="B133" s="226"/>
      <c r="C133" s="135">
        <v>8.1679999999999993</v>
      </c>
      <c r="D133" s="135"/>
      <c r="E133" s="375"/>
      <c r="F133" s="205">
        <v>4841</v>
      </c>
      <c r="G133" s="122">
        <v>1999.0260000000001</v>
      </c>
      <c r="H133" s="122">
        <v>1683</v>
      </c>
      <c r="I133" s="375">
        <f t="shared" si="3"/>
        <v>-0.15808998982504485</v>
      </c>
      <c r="J133" s="227">
        <v>121</v>
      </c>
      <c r="K133" s="122">
        <v>102.2</v>
      </c>
      <c r="L133" s="122">
        <v>97</v>
      </c>
      <c r="M133" s="375">
        <f t="shared" si="4"/>
        <v>-5.0880626223091974E-2</v>
      </c>
      <c r="N133" s="205"/>
      <c r="O133" s="122"/>
      <c r="P133" s="122"/>
      <c r="Q133" s="375"/>
      <c r="R133" s="206"/>
      <c r="S133" s="122"/>
      <c r="T133" s="121"/>
      <c r="U133" s="375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</row>
    <row r="134" spans="1:68" s="18" customFormat="1" ht="30" customHeight="1" x14ac:dyDescent="0.2">
      <c r="A134" s="78" t="s">
        <v>120</v>
      </c>
      <c r="B134" s="224"/>
      <c r="C134" s="137">
        <v>7.452</v>
      </c>
      <c r="D134" s="137"/>
      <c r="E134" s="376"/>
      <c r="F134" s="208">
        <v>5019</v>
      </c>
      <c r="G134" s="126">
        <v>2243.5720000000001</v>
      </c>
      <c r="H134" s="126">
        <v>1449</v>
      </c>
      <c r="I134" s="376">
        <f t="shared" si="3"/>
        <v>-0.35415489228783392</v>
      </c>
      <c r="J134" s="225">
        <v>130</v>
      </c>
      <c r="K134" s="126">
        <v>68.3</v>
      </c>
      <c r="L134" s="126">
        <v>98</v>
      </c>
      <c r="M134" s="376">
        <f t="shared" si="4"/>
        <v>0.43484626647144964</v>
      </c>
      <c r="N134" s="208"/>
      <c r="O134" s="126"/>
      <c r="P134" s="126"/>
      <c r="Q134" s="376"/>
      <c r="R134" s="209"/>
      <c r="S134" s="126"/>
      <c r="T134" s="125"/>
      <c r="U134" s="376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</row>
    <row r="135" spans="1:68" s="18" customFormat="1" ht="30" customHeight="1" x14ac:dyDescent="0.2">
      <c r="A135" s="19" t="s">
        <v>121</v>
      </c>
      <c r="B135" s="226"/>
      <c r="C135" s="135">
        <v>11.375999999999999</v>
      </c>
      <c r="D135" s="135"/>
      <c r="E135" s="375"/>
      <c r="F135" s="205">
        <v>3850</v>
      </c>
      <c r="G135" s="122">
        <v>3603.9360000000001</v>
      </c>
      <c r="H135" s="122">
        <v>1829</v>
      </c>
      <c r="I135" s="375">
        <f t="shared" ref="I135:I163" si="5">H135/G135-1</f>
        <v>-0.49249931186347373</v>
      </c>
      <c r="J135" s="227">
        <v>193</v>
      </c>
      <c r="K135" s="122">
        <v>159.6</v>
      </c>
      <c r="L135" s="122">
        <v>239</v>
      </c>
      <c r="M135" s="375">
        <f t="shared" ref="M135:M163" si="6">L135/K135-1</f>
        <v>0.49749373433583965</v>
      </c>
      <c r="N135" s="205"/>
      <c r="O135" s="122"/>
      <c r="P135" s="122"/>
      <c r="Q135" s="375"/>
      <c r="R135" s="206"/>
      <c r="S135" s="122"/>
      <c r="T135" s="121"/>
      <c r="U135" s="375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</row>
    <row r="136" spans="1:68" s="2" customFormat="1" ht="30" customHeight="1" x14ac:dyDescent="0.2">
      <c r="A136" s="78" t="s">
        <v>122</v>
      </c>
      <c r="B136" s="224"/>
      <c r="C136" s="137">
        <v>4.3650000000000002</v>
      </c>
      <c r="D136" s="137"/>
      <c r="E136" s="376"/>
      <c r="F136" s="208">
        <v>4458</v>
      </c>
      <c r="G136" s="126">
        <v>3234.357</v>
      </c>
      <c r="H136" s="126">
        <v>2044</v>
      </c>
      <c r="I136" s="376">
        <f t="shared" si="5"/>
        <v>-0.36803513032111168</v>
      </c>
      <c r="J136" s="225">
        <v>68</v>
      </c>
      <c r="K136" s="126">
        <v>80.849999999999994</v>
      </c>
      <c r="L136" s="126">
        <v>86</v>
      </c>
      <c r="M136" s="376">
        <f t="shared" si="6"/>
        <v>6.3698206555349524E-2</v>
      </c>
      <c r="N136" s="208"/>
      <c r="O136" s="126"/>
      <c r="P136" s="126"/>
      <c r="Q136" s="376"/>
      <c r="R136" s="209"/>
      <c r="S136" s="126"/>
      <c r="T136" s="125"/>
      <c r="U136" s="376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18"/>
      <c r="BJ136" s="18"/>
      <c r="BK136" s="18"/>
      <c r="BL136" s="18"/>
      <c r="BM136" s="18"/>
      <c r="BN136" s="18"/>
      <c r="BO136" s="18"/>
      <c r="BP136" s="18"/>
    </row>
    <row r="137" spans="1:68" s="18" customFormat="1" ht="30" customHeight="1" x14ac:dyDescent="0.2">
      <c r="A137" s="19" t="s">
        <v>123</v>
      </c>
      <c r="B137" s="226"/>
      <c r="C137" s="135">
        <v>9.1020000000000003</v>
      </c>
      <c r="D137" s="135"/>
      <c r="E137" s="375"/>
      <c r="F137" s="205">
        <v>3410</v>
      </c>
      <c r="G137" s="122">
        <v>2521.8229999999999</v>
      </c>
      <c r="H137" s="122">
        <v>1632</v>
      </c>
      <c r="I137" s="375">
        <f t="shared" si="5"/>
        <v>-0.35284910955289084</v>
      </c>
      <c r="J137" s="227">
        <v>65</v>
      </c>
      <c r="K137" s="122">
        <v>87.5</v>
      </c>
      <c r="L137" s="122">
        <v>85</v>
      </c>
      <c r="M137" s="375">
        <f t="shared" si="6"/>
        <v>-2.8571428571428581E-2</v>
      </c>
      <c r="N137" s="205"/>
      <c r="O137" s="122"/>
      <c r="P137" s="122"/>
      <c r="Q137" s="375"/>
      <c r="R137" s="206"/>
      <c r="S137" s="122"/>
      <c r="T137" s="121"/>
      <c r="U137" s="375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</row>
    <row r="138" spans="1:68" s="2" customFormat="1" ht="30" customHeight="1" x14ac:dyDescent="0.2">
      <c r="A138" s="78" t="s">
        <v>124</v>
      </c>
      <c r="B138" s="224"/>
      <c r="C138" s="137">
        <v>9.5649999999999995</v>
      </c>
      <c r="D138" s="137"/>
      <c r="E138" s="376"/>
      <c r="F138" s="208">
        <v>3639</v>
      </c>
      <c r="G138" s="126">
        <v>1897.2639999999999</v>
      </c>
      <c r="H138" s="126">
        <v>1283</v>
      </c>
      <c r="I138" s="376">
        <f t="shared" si="5"/>
        <v>-0.3237630609129778</v>
      </c>
      <c r="J138" s="225">
        <v>96</v>
      </c>
      <c r="K138" s="126">
        <v>121.8</v>
      </c>
      <c r="L138" s="126">
        <v>151</v>
      </c>
      <c r="M138" s="376">
        <f t="shared" si="6"/>
        <v>0.23973727422003277</v>
      </c>
      <c r="N138" s="208"/>
      <c r="O138" s="126">
        <v>56</v>
      </c>
      <c r="P138" s="126"/>
      <c r="Q138" s="376"/>
      <c r="R138" s="209"/>
      <c r="S138" s="126"/>
      <c r="T138" s="125"/>
      <c r="U138" s="376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18"/>
      <c r="BJ138" s="18"/>
      <c r="BK138" s="18"/>
      <c r="BL138" s="18"/>
      <c r="BM138" s="18"/>
      <c r="BN138" s="18"/>
      <c r="BO138" s="18"/>
      <c r="BP138" s="18"/>
    </row>
    <row r="139" spans="1:68" s="18" customFormat="1" ht="30" customHeight="1" x14ac:dyDescent="0.2">
      <c r="A139" s="19" t="s">
        <v>125</v>
      </c>
      <c r="B139" s="226"/>
      <c r="C139" s="135">
        <v>6.5919999999999996</v>
      </c>
      <c r="D139" s="135"/>
      <c r="E139" s="375"/>
      <c r="F139" s="205">
        <v>2734</v>
      </c>
      <c r="G139" s="122">
        <v>1526.9690000000001</v>
      </c>
      <c r="H139" s="122">
        <v>645</v>
      </c>
      <c r="I139" s="375">
        <f t="shared" si="5"/>
        <v>-0.57759456806261289</v>
      </c>
      <c r="J139" s="227">
        <v>143</v>
      </c>
      <c r="K139" s="122">
        <v>87.5</v>
      </c>
      <c r="L139" s="122">
        <v>72</v>
      </c>
      <c r="M139" s="375">
        <f t="shared" si="6"/>
        <v>-0.17714285714285716</v>
      </c>
      <c r="N139" s="205"/>
      <c r="O139" s="122"/>
      <c r="P139" s="122"/>
      <c r="Q139" s="375"/>
      <c r="R139" s="206"/>
      <c r="S139" s="122"/>
      <c r="T139" s="121"/>
      <c r="U139" s="375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</row>
    <row r="140" spans="1:68" s="2" customFormat="1" ht="30" customHeight="1" x14ac:dyDescent="0.2">
      <c r="A140" s="78" t="s">
        <v>126</v>
      </c>
      <c r="B140" s="224"/>
      <c r="C140" s="137">
        <v>11.557</v>
      </c>
      <c r="D140" s="137"/>
      <c r="E140" s="376"/>
      <c r="F140" s="208">
        <v>8947</v>
      </c>
      <c r="G140" s="126">
        <v>5315</v>
      </c>
      <c r="H140" s="126">
        <v>2020</v>
      </c>
      <c r="I140" s="376">
        <f t="shared" si="5"/>
        <v>-0.61994355597365947</v>
      </c>
      <c r="J140" s="225">
        <v>192</v>
      </c>
      <c r="K140" s="126">
        <v>123.5</v>
      </c>
      <c r="L140" s="126">
        <v>261</v>
      </c>
      <c r="M140" s="376">
        <f t="shared" si="6"/>
        <v>1.1133603238866399</v>
      </c>
      <c r="N140" s="208"/>
      <c r="O140" s="126"/>
      <c r="P140" s="126"/>
      <c r="Q140" s="376"/>
      <c r="R140" s="209"/>
      <c r="S140" s="126"/>
      <c r="T140" s="125"/>
      <c r="U140" s="376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18"/>
      <c r="BJ140" s="18"/>
      <c r="BK140" s="18"/>
      <c r="BL140" s="18"/>
      <c r="BM140" s="18"/>
      <c r="BN140" s="18"/>
      <c r="BO140" s="18"/>
      <c r="BP140" s="18"/>
    </row>
    <row r="141" spans="1:68" s="18" customFormat="1" ht="39" customHeight="1" x14ac:dyDescent="0.2">
      <c r="A141" s="19" t="s">
        <v>127</v>
      </c>
      <c r="B141" s="226"/>
      <c r="C141" s="135">
        <v>12.491</v>
      </c>
      <c r="D141" s="135"/>
      <c r="E141" s="375"/>
      <c r="F141" s="205">
        <v>2424</v>
      </c>
      <c r="G141" s="122">
        <v>1747.7460000000001</v>
      </c>
      <c r="H141" s="122">
        <v>0</v>
      </c>
      <c r="I141" s="375">
        <f t="shared" si="5"/>
        <v>-1</v>
      </c>
      <c r="J141" s="227">
        <v>64</v>
      </c>
      <c r="K141" s="122">
        <v>80.5</v>
      </c>
      <c r="L141" s="122">
        <v>-7</v>
      </c>
      <c r="M141" s="375">
        <f t="shared" si="6"/>
        <v>-1.0869565217391304</v>
      </c>
      <c r="N141" s="205"/>
      <c r="O141" s="122"/>
      <c r="P141" s="122"/>
      <c r="Q141" s="375"/>
      <c r="R141" s="206"/>
      <c r="S141" s="122"/>
      <c r="T141" s="121"/>
      <c r="U141" s="375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</row>
    <row r="142" spans="1:68" s="2" customFormat="1" ht="30" customHeight="1" x14ac:dyDescent="0.2">
      <c r="A142" s="78" t="s">
        <v>129</v>
      </c>
      <c r="B142" s="224"/>
      <c r="C142" s="137">
        <v>13.449</v>
      </c>
      <c r="D142" s="137"/>
      <c r="E142" s="376"/>
      <c r="F142" s="208">
        <v>4501</v>
      </c>
      <c r="G142" s="126">
        <v>3543.6469999999999</v>
      </c>
      <c r="H142" s="126">
        <v>2080</v>
      </c>
      <c r="I142" s="376">
        <f t="shared" si="5"/>
        <v>-0.4130340860700854</v>
      </c>
      <c r="J142" s="225">
        <v>103</v>
      </c>
      <c r="K142" s="126">
        <v>78.8</v>
      </c>
      <c r="L142" s="126">
        <v>68</v>
      </c>
      <c r="M142" s="376">
        <f t="shared" si="6"/>
        <v>-0.13705583756345174</v>
      </c>
      <c r="N142" s="208"/>
      <c r="O142" s="126"/>
      <c r="P142" s="126"/>
      <c r="Q142" s="376"/>
      <c r="R142" s="209"/>
      <c r="S142" s="126"/>
      <c r="T142" s="125"/>
      <c r="U142" s="376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18"/>
      <c r="BJ142" s="18"/>
      <c r="BK142" s="18"/>
      <c r="BL142" s="18"/>
      <c r="BM142" s="18"/>
      <c r="BN142" s="18"/>
      <c r="BO142" s="18"/>
      <c r="BP142" s="18"/>
    </row>
    <row r="143" spans="1:68" s="18" customFormat="1" ht="30" customHeight="1" x14ac:dyDescent="0.2">
      <c r="A143" s="19" t="s">
        <v>128</v>
      </c>
      <c r="B143" s="226"/>
      <c r="C143" s="119">
        <v>9.1</v>
      </c>
      <c r="D143" s="119"/>
      <c r="E143" s="590"/>
      <c r="F143" s="205">
        <v>6241</v>
      </c>
      <c r="G143" s="122">
        <v>4776</v>
      </c>
      <c r="H143" s="122">
        <v>3545</v>
      </c>
      <c r="I143" s="590">
        <f t="shared" si="5"/>
        <v>-0.25774706867671693</v>
      </c>
      <c r="J143" s="227">
        <v>127</v>
      </c>
      <c r="K143" s="122">
        <v>100.1</v>
      </c>
      <c r="L143" s="122">
        <v>155</v>
      </c>
      <c r="M143" s="590">
        <f t="shared" si="6"/>
        <v>0.54845154845154864</v>
      </c>
      <c r="N143" s="205"/>
      <c r="O143" s="122"/>
      <c r="P143" s="122"/>
      <c r="Q143" s="590"/>
      <c r="R143" s="206"/>
      <c r="S143" s="122"/>
      <c r="T143" s="121"/>
      <c r="U143" s="590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</row>
    <row r="144" spans="1:68" s="2" customFormat="1" ht="30" customHeight="1" x14ac:dyDescent="0.2">
      <c r="A144" s="78" t="s">
        <v>130</v>
      </c>
      <c r="B144" s="224"/>
      <c r="C144" s="137">
        <v>11.432</v>
      </c>
      <c r="D144" s="137"/>
      <c r="E144" s="376"/>
      <c r="F144" s="208">
        <v>2431</v>
      </c>
      <c r="G144" s="126">
        <v>2090.6559999999999</v>
      </c>
      <c r="H144" s="126">
        <v>1652</v>
      </c>
      <c r="I144" s="376">
        <f t="shared" si="5"/>
        <v>-0.20981739702753588</v>
      </c>
      <c r="J144" s="225">
        <v>45</v>
      </c>
      <c r="K144" s="126">
        <v>62.3</v>
      </c>
      <c r="L144" s="126">
        <v>48</v>
      </c>
      <c r="M144" s="376">
        <f t="shared" si="6"/>
        <v>-0.2295345104333868</v>
      </c>
      <c r="N144" s="208"/>
      <c r="O144" s="126"/>
      <c r="P144" s="126"/>
      <c r="Q144" s="376"/>
      <c r="R144" s="209"/>
      <c r="S144" s="126"/>
      <c r="T144" s="125"/>
      <c r="U144" s="376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18"/>
      <c r="BJ144" s="18"/>
      <c r="BK144" s="18"/>
      <c r="BL144" s="18"/>
      <c r="BM144" s="18"/>
      <c r="BN144" s="18"/>
      <c r="BO144" s="18"/>
      <c r="BP144" s="18"/>
    </row>
    <row r="145" spans="1:68" s="18" customFormat="1" ht="30" customHeight="1" x14ac:dyDescent="0.2">
      <c r="A145" s="19" t="s">
        <v>131</v>
      </c>
      <c r="B145" s="226"/>
      <c r="C145" s="135">
        <v>17.724</v>
      </c>
      <c r="D145" s="135"/>
      <c r="E145" s="375"/>
      <c r="F145" s="205">
        <v>2708</v>
      </c>
      <c r="G145" s="122">
        <v>3307.029</v>
      </c>
      <c r="H145" s="122">
        <v>1604</v>
      </c>
      <c r="I145" s="375">
        <f t="shared" si="5"/>
        <v>-0.51497250250904969</v>
      </c>
      <c r="J145" s="227">
        <v>54</v>
      </c>
      <c r="K145" s="122">
        <v>120.4</v>
      </c>
      <c r="L145" s="122">
        <v>154</v>
      </c>
      <c r="M145" s="375">
        <f t="shared" si="6"/>
        <v>0.27906976744186029</v>
      </c>
      <c r="N145" s="205"/>
      <c r="O145" s="122"/>
      <c r="P145" s="122"/>
      <c r="Q145" s="375"/>
      <c r="R145" s="206"/>
      <c r="S145" s="122"/>
      <c r="T145" s="121"/>
      <c r="U145" s="375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</row>
    <row r="146" spans="1:68" s="2" customFormat="1" ht="30" customHeight="1" x14ac:dyDescent="0.2">
      <c r="A146" s="78" t="s">
        <v>132</v>
      </c>
      <c r="B146" s="224"/>
      <c r="C146" s="137">
        <v>22.628</v>
      </c>
      <c r="D146" s="137"/>
      <c r="E146" s="376"/>
      <c r="F146" s="208">
        <v>4798</v>
      </c>
      <c r="G146" s="126">
        <v>2601.6999999999998</v>
      </c>
      <c r="H146" s="126">
        <v>2293</v>
      </c>
      <c r="I146" s="376">
        <f t="shared" si="5"/>
        <v>-0.11865318829995763</v>
      </c>
      <c r="J146" s="225">
        <v>164</v>
      </c>
      <c r="K146" s="126">
        <v>142.80000000000001</v>
      </c>
      <c r="L146" s="126">
        <v>120</v>
      </c>
      <c r="M146" s="376">
        <f t="shared" si="6"/>
        <v>-0.15966386554621859</v>
      </c>
      <c r="N146" s="208"/>
      <c r="O146" s="126"/>
      <c r="P146" s="126"/>
      <c r="Q146" s="376"/>
      <c r="R146" s="209"/>
      <c r="S146" s="126"/>
      <c r="T146" s="125"/>
      <c r="U146" s="376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18"/>
      <c r="BJ146" s="18"/>
      <c r="BK146" s="18"/>
      <c r="BL146" s="18"/>
      <c r="BM146" s="18"/>
      <c r="BN146" s="18"/>
      <c r="BO146" s="18"/>
      <c r="BP146" s="18"/>
    </row>
    <row r="147" spans="1:68" s="18" customFormat="1" ht="30" customHeight="1" x14ac:dyDescent="0.2">
      <c r="A147" s="19" t="s">
        <v>133</v>
      </c>
      <c r="B147" s="226"/>
      <c r="C147" s="135">
        <v>14.741</v>
      </c>
      <c r="D147" s="135"/>
      <c r="E147" s="375"/>
      <c r="F147" s="205">
        <v>5770</v>
      </c>
      <c r="G147" s="122">
        <v>4430</v>
      </c>
      <c r="H147" s="122">
        <v>2715</v>
      </c>
      <c r="I147" s="375">
        <f t="shared" si="5"/>
        <v>-0.38713318284424381</v>
      </c>
      <c r="J147" s="227">
        <v>114</v>
      </c>
      <c r="K147" s="122">
        <v>124.5</v>
      </c>
      <c r="L147" s="122">
        <v>129</v>
      </c>
      <c r="M147" s="375">
        <f t="shared" si="6"/>
        <v>3.6144578313253017E-2</v>
      </c>
      <c r="N147" s="205"/>
      <c r="O147" s="122">
        <v>56</v>
      </c>
      <c r="P147" s="122"/>
      <c r="Q147" s="375"/>
      <c r="R147" s="206"/>
      <c r="S147" s="122"/>
      <c r="T147" s="121"/>
      <c r="U147" s="375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</row>
    <row r="148" spans="1:68" s="2" customFormat="1" ht="30" customHeight="1" x14ac:dyDescent="0.2">
      <c r="A148" s="78" t="s">
        <v>134</v>
      </c>
      <c r="B148" s="224"/>
      <c r="C148" s="137">
        <v>20.227</v>
      </c>
      <c r="D148" s="137"/>
      <c r="E148" s="376"/>
      <c r="F148" s="208">
        <v>5500</v>
      </c>
      <c r="G148" s="126">
        <v>2052.7570000000001</v>
      </c>
      <c r="H148" s="126">
        <v>1787</v>
      </c>
      <c r="I148" s="376">
        <f t="shared" si="5"/>
        <v>-0.12946344842570268</v>
      </c>
      <c r="J148" s="225">
        <v>154</v>
      </c>
      <c r="K148" s="126">
        <v>151</v>
      </c>
      <c r="L148" s="126">
        <v>183</v>
      </c>
      <c r="M148" s="376">
        <f t="shared" si="6"/>
        <v>0.21192052980132448</v>
      </c>
      <c r="N148" s="208"/>
      <c r="O148" s="126">
        <v>56</v>
      </c>
      <c r="P148" s="126"/>
      <c r="Q148" s="376"/>
      <c r="R148" s="209"/>
      <c r="S148" s="126"/>
      <c r="T148" s="125"/>
      <c r="U148" s="376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18"/>
      <c r="BJ148" s="18"/>
      <c r="BK148" s="18"/>
      <c r="BL148" s="18"/>
      <c r="BM148" s="18"/>
      <c r="BN148" s="18"/>
      <c r="BO148" s="18"/>
      <c r="BP148" s="18"/>
    </row>
    <row r="149" spans="1:68" s="18" customFormat="1" ht="30" customHeight="1" x14ac:dyDescent="0.2">
      <c r="A149" s="19" t="s">
        <v>135</v>
      </c>
      <c r="B149" s="226"/>
      <c r="C149" s="135">
        <v>9.2829999999999995</v>
      </c>
      <c r="D149" s="135"/>
      <c r="E149" s="375"/>
      <c r="F149" s="205">
        <v>2147</v>
      </c>
      <c r="G149" s="122">
        <v>1564.81</v>
      </c>
      <c r="H149" s="122">
        <v>1420</v>
      </c>
      <c r="I149" s="375">
        <f t="shared" si="5"/>
        <v>-9.2541586518490981E-2</v>
      </c>
      <c r="J149" s="227">
        <v>50</v>
      </c>
      <c r="K149" s="122">
        <v>46.9</v>
      </c>
      <c r="L149" s="122">
        <v>66</v>
      </c>
      <c r="M149" s="375">
        <f t="shared" si="6"/>
        <v>0.40724946695095943</v>
      </c>
      <c r="N149" s="205"/>
      <c r="O149" s="122"/>
      <c r="P149" s="122"/>
      <c r="Q149" s="375"/>
      <c r="R149" s="206"/>
      <c r="S149" s="122"/>
      <c r="T149" s="121"/>
      <c r="U149" s="375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</row>
    <row r="150" spans="1:68" s="2" customFormat="1" ht="30" customHeight="1" x14ac:dyDescent="0.2">
      <c r="A150" s="78" t="s">
        <v>136</v>
      </c>
      <c r="B150" s="224"/>
      <c r="C150" s="137">
        <v>21.193999999999999</v>
      </c>
      <c r="D150" s="137"/>
      <c r="E150" s="376"/>
      <c r="F150" s="208">
        <v>4724</v>
      </c>
      <c r="G150" s="126">
        <v>1646.3869999999999</v>
      </c>
      <c r="H150" s="126">
        <v>1877</v>
      </c>
      <c r="I150" s="376">
        <f t="shared" si="5"/>
        <v>0.14007217015197515</v>
      </c>
      <c r="J150" s="225">
        <v>139</v>
      </c>
      <c r="K150" s="126">
        <v>118.3</v>
      </c>
      <c r="L150" s="126">
        <v>203</v>
      </c>
      <c r="M150" s="376">
        <f t="shared" si="6"/>
        <v>0.71597633136094685</v>
      </c>
      <c r="N150" s="208"/>
      <c r="O150" s="126">
        <v>56</v>
      </c>
      <c r="P150" s="126"/>
      <c r="Q150" s="376"/>
      <c r="R150" s="209"/>
      <c r="S150" s="126"/>
      <c r="T150" s="125"/>
      <c r="U150" s="376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18"/>
      <c r="BJ150" s="18"/>
      <c r="BK150" s="18"/>
      <c r="BL150" s="18"/>
      <c r="BM150" s="18"/>
      <c r="BN150" s="18"/>
      <c r="BO150" s="18"/>
      <c r="BP150" s="18"/>
    </row>
    <row r="151" spans="1:68" s="18" customFormat="1" ht="42" customHeight="1" x14ac:dyDescent="0.2">
      <c r="A151" s="19" t="s">
        <v>141</v>
      </c>
      <c r="B151" s="226"/>
      <c r="C151" s="135">
        <v>15.97</v>
      </c>
      <c r="D151" s="135"/>
      <c r="E151" s="375"/>
      <c r="F151" s="205">
        <v>4799</v>
      </c>
      <c r="G151" s="122">
        <v>2103.7399999999998</v>
      </c>
      <c r="H151" s="122">
        <v>1833</v>
      </c>
      <c r="I151" s="375">
        <f t="shared" si="5"/>
        <v>-0.12869461055073339</v>
      </c>
      <c r="J151" s="227">
        <v>140</v>
      </c>
      <c r="K151" s="122">
        <v>90.3</v>
      </c>
      <c r="L151" s="122">
        <v>169</v>
      </c>
      <c r="M151" s="375">
        <f t="shared" si="6"/>
        <v>0.87153931339977864</v>
      </c>
      <c r="N151" s="205"/>
      <c r="O151" s="122"/>
      <c r="P151" s="122"/>
      <c r="Q151" s="375"/>
      <c r="R151" s="206"/>
      <c r="S151" s="122"/>
      <c r="T151" s="121"/>
      <c r="U151" s="375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</row>
    <row r="152" spans="1:68" s="2" customFormat="1" ht="30" customHeight="1" x14ac:dyDescent="0.2">
      <c r="A152" s="78" t="s">
        <v>137</v>
      </c>
      <c r="B152" s="224"/>
      <c r="C152" s="137">
        <v>17.167000000000002</v>
      </c>
      <c r="D152" s="137"/>
      <c r="E152" s="376"/>
      <c r="F152" s="208">
        <v>5140</v>
      </c>
      <c r="G152" s="126">
        <v>2043.617</v>
      </c>
      <c r="H152" s="126">
        <v>1378</v>
      </c>
      <c r="I152" s="376">
        <f t="shared" si="5"/>
        <v>-0.32570535477048779</v>
      </c>
      <c r="J152" s="225">
        <v>132</v>
      </c>
      <c r="K152" s="126">
        <v>106</v>
      </c>
      <c r="L152" s="126">
        <v>214</v>
      </c>
      <c r="M152" s="376">
        <f t="shared" si="6"/>
        <v>1.0188679245283021</v>
      </c>
      <c r="N152" s="208"/>
      <c r="O152" s="126"/>
      <c r="P152" s="126"/>
      <c r="Q152" s="376"/>
      <c r="R152" s="209"/>
      <c r="S152" s="126"/>
      <c r="T152" s="125"/>
      <c r="U152" s="376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18"/>
      <c r="BJ152" s="18"/>
      <c r="BK152" s="18"/>
      <c r="BL152" s="18"/>
      <c r="BM152" s="18"/>
      <c r="BN152" s="18"/>
      <c r="BO152" s="18"/>
      <c r="BP152" s="18"/>
    </row>
    <row r="153" spans="1:68" s="18" customFormat="1" ht="30" customHeight="1" x14ac:dyDescent="0.2">
      <c r="A153" s="19" t="s">
        <v>139</v>
      </c>
      <c r="B153" s="226"/>
      <c r="C153" s="119">
        <v>17.690999999999999</v>
      </c>
      <c r="D153" s="119"/>
      <c r="E153" s="375"/>
      <c r="F153" s="205">
        <v>3553</v>
      </c>
      <c r="G153" s="122">
        <v>2235.7840000000001</v>
      </c>
      <c r="H153" s="122">
        <v>2038</v>
      </c>
      <c r="I153" s="375">
        <f t="shared" si="5"/>
        <v>-8.8462928440314448E-2</v>
      </c>
      <c r="J153" s="227">
        <v>85</v>
      </c>
      <c r="K153" s="122">
        <v>83.3</v>
      </c>
      <c r="L153" s="122">
        <v>159</v>
      </c>
      <c r="M153" s="375">
        <f t="shared" si="6"/>
        <v>0.908763505402161</v>
      </c>
      <c r="N153" s="206"/>
      <c r="O153" s="122"/>
      <c r="P153" s="122"/>
      <c r="Q153" s="375"/>
      <c r="R153" s="206"/>
      <c r="S153" s="122"/>
      <c r="T153" s="121"/>
      <c r="U153" s="375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</row>
    <row r="154" spans="1:68" s="2" customFormat="1" ht="30" customHeight="1" thickBot="1" x14ac:dyDescent="0.25">
      <c r="A154" s="77" t="s">
        <v>138</v>
      </c>
      <c r="B154" s="228"/>
      <c r="C154" s="147">
        <v>17.826000000000001</v>
      </c>
      <c r="D154" s="147"/>
      <c r="E154" s="385"/>
      <c r="F154" s="229">
        <v>6480</v>
      </c>
      <c r="G154" s="148">
        <v>4079.8620000000001</v>
      </c>
      <c r="H154" s="148">
        <v>1781</v>
      </c>
      <c r="I154" s="385">
        <f t="shared" si="5"/>
        <v>-0.5634656270236591</v>
      </c>
      <c r="J154" s="230">
        <v>186</v>
      </c>
      <c r="K154" s="148">
        <v>221.2</v>
      </c>
      <c r="L154" s="148">
        <v>183</v>
      </c>
      <c r="M154" s="385">
        <f t="shared" si="6"/>
        <v>-0.17269439421338151</v>
      </c>
      <c r="N154" s="229"/>
      <c r="O154" s="148"/>
      <c r="P154" s="148"/>
      <c r="Q154" s="385"/>
      <c r="R154" s="231"/>
      <c r="S154" s="148"/>
      <c r="T154" s="149"/>
      <c r="U154" s="385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18"/>
      <c r="BJ154" s="18"/>
      <c r="BK154" s="18"/>
      <c r="BL154" s="18"/>
      <c r="BM154" s="18"/>
      <c r="BN154" s="18"/>
      <c r="BO154" s="18"/>
      <c r="BP154" s="18"/>
    </row>
    <row r="155" spans="1:68" s="27" customFormat="1" ht="19.5" customHeight="1" thickBot="1" x14ac:dyDescent="0.25">
      <c r="A155" s="42" t="s">
        <v>182</v>
      </c>
      <c r="B155" s="232"/>
      <c r="C155" s="150">
        <v>17.623999999999999</v>
      </c>
      <c r="D155" s="150"/>
      <c r="E155" s="386"/>
      <c r="F155" s="199">
        <v>15937</v>
      </c>
      <c r="G155" s="112">
        <v>19551</v>
      </c>
      <c r="H155" s="112">
        <v>19551</v>
      </c>
      <c r="I155" s="386">
        <f t="shared" si="5"/>
        <v>0</v>
      </c>
      <c r="J155" s="233">
        <v>371</v>
      </c>
      <c r="K155" s="112">
        <v>424</v>
      </c>
      <c r="L155" s="112">
        <v>629</v>
      </c>
      <c r="M155" s="386">
        <f t="shared" si="6"/>
        <v>0.48349056603773577</v>
      </c>
      <c r="N155" s="199"/>
      <c r="O155" s="112"/>
      <c r="P155" s="112"/>
      <c r="Q155" s="386"/>
      <c r="R155" s="200">
        <v>29</v>
      </c>
      <c r="S155" s="151">
        <v>18</v>
      </c>
      <c r="T155" s="112"/>
      <c r="U155" s="386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</row>
    <row r="156" spans="1:68" s="29" customFormat="1" ht="27" customHeight="1" x14ac:dyDescent="0.2">
      <c r="A156" s="41" t="s">
        <v>183</v>
      </c>
      <c r="B156" s="234"/>
      <c r="C156" s="152">
        <v>40.756999999999998</v>
      </c>
      <c r="D156" s="152"/>
      <c r="E156" s="387"/>
      <c r="F156" s="202">
        <v>4521</v>
      </c>
      <c r="G156" s="117">
        <v>6655.88</v>
      </c>
      <c r="H156" s="117">
        <v>5254</v>
      </c>
      <c r="I156" s="387">
        <f t="shared" si="5"/>
        <v>-0.21062278767045084</v>
      </c>
      <c r="J156" s="235">
        <v>58</v>
      </c>
      <c r="K156" s="117">
        <v>308</v>
      </c>
      <c r="L156" s="117">
        <v>229.21800000000002</v>
      </c>
      <c r="M156" s="387">
        <f>L156/K156-1</f>
        <v>-0.25578571428571428</v>
      </c>
      <c r="N156" s="202"/>
      <c r="O156" s="117"/>
      <c r="P156" s="117"/>
      <c r="Q156" s="387"/>
      <c r="R156" s="203"/>
      <c r="S156" s="117"/>
      <c r="T156" s="117"/>
      <c r="U156" s="387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</row>
    <row r="157" spans="1:68" s="29" customFormat="1" ht="22.5" customHeight="1" x14ac:dyDescent="0.2">
      <c r="A157" s="28" t="s">
        <v>184</v>
      </c>
      <c r="B157" s="226"/>
      <c r="C157" s="135">
        <v>20.393999999999998</v>
      </c>
      <c r="D157" s="135"/>
      <c r="E157" s="388"/>
      <c r="F157" s="205">
        <v>2667</v>
      </c>
      <c r="G157" s="122">
        <v>3138</v>
      </c>
      <c r="H157" s="603">
        <v>3477</v>
      </c>
      <c r="I157" s="388">
        <f t="shared" si="5"/>
        <v>0.10803059273422555</v>
      </c>
      <c r="J157" s="227">
        <v>63</v>
      </c>
      <c r="K157" s="122">
        <v>68</v>
      </c>
      <c r="L157" s="122">
        <v>77</v>
      </c>
      <c r="M157" s="388">
        <f t="shared" si="6"/>
        <v>0.13235294117647056</v>
      </c>
      <c r="N157" s="205"/>
      <c r="O157" s="122"/>
      <c r="P157" s="122"/>
      <c r="Q157" s="388"/>
      <c r="R157" s="206"/>
      <c r="S157" s="122"/>
      <c r="T157" s="122"/>
      <c r="U157" s="388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</row>
    <row r="158" spans="1:68" s="29" customFormat="1" ht="30" customHeight="1" x14ac:dyDescent="0.2">
      <c r="A158" s="35" t="s">
        <v>186</v>
      </c>
      <c r="B158" s="224"/>
      <c r="C158" s="137">
        <v>9.2370000000000001</v>
      </c>
      <c r="D158" s="137"/>
      <c r="E158" s="389"/>
      <c r="F158" s="208">
        <v>704</v>
      </c>
      <c r="G158" s="126">
        <v>554.4</v>
      </c>
      <c r="H158" s="126">
        <v>555</v>
      </c>
      <c r="I158" s="389">
        <f t="shared" si="5"/>
        <v>1.0822510822510178E-3</v>
      </c>
      <c r="J158" s="225">
        <v>35</v>
      </c>
      <c r="K158" s="126">
        <v>35</v>
      </c>
      <c r="L158" s="126">
        <v>18</v>
      </c>
      <c r="M158" s="389">
        <f t="shared" si="6"/>
        <v>-0.48571428571428577</v>
      </c>
      <c r="N158" s="208"/>
      <c r="O158" s="126"/>
      <c r="P158" s="126"/>
      <c r="Q158" s="389"/>
      <c r="R158" s="209"/>
      <c r="S158" s="126"/>
      <c r="T158" s="126"/>
      <c r="U158" s="389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</row>
    <row r="159" spans="1:68" s="31" customFormat="1" ht="30" customHeight="1" x14ac:dyDescent="0.2">
      <c r="A159" s="30" t="s">
        <v>185</v>
      </c>
      <c r="B159" s="236"/>
      <c r="C159" s="153">
        <v>2.556</v>
      </c>
      <c r="D159" s="153"/>
      <c r="E159" s="390"/>
      <c r="F159" s="237">
        <v>284</v>
      </c>
      <c r="G159" s="146">
        <v>44.48</v>
      </c>
      <c r="H159" s="146">
        <v>270</v>
      </c>
      <c r="I159" s="390">
        <f t="shared" si="5"/>
        <v>5.0701438848920866</v>
      </c>
      <c r="J159" s="238">
        <v>9</v>
      </c>
      <c r="K159" s="146">
        <v>2</v>
      </c>
      <c r="L159" s="146">
        <v>11</v>
      </c>
      <c r="M159" s="390">
        <f t="shared" si="6"/>
        <v>4.5</v>
      </c>
      <c r="N159" s="237"/>
      <c r="O159" s="146"/>
      <c r="P159" s="146"/>
      <c r="Q159" s="390"/>
      <c r="R159" s="239"/>
      <c r="S159" s="146"/>
      <c r="T159" s="146"/>
      <c r="U159" s="390"/>
    </row>
    <row r="160" spans="1:68" s="31" customFormat="1" ht="30" customHeight="1" thickBot="1" x14ac:dyDescent="0.25">
      <c r="A160" s="36" t="s">
        <v>187</v>
      </c>
      <c r="B160" s="228"/>
      <c r="C160" s="147">
        <v>5.21</v>
      </c>
      <c r="D160" s="147"/>
      <c r="E160" s="391"/>
      <c r="F160" s="229">
        <v>765</v>
      </c>
      <c r="G160" s="148">
        <v>1073.7</v>
      </c>
      <c r="H160" s="148">
        <v>1026</v>
      </c>
      <c r="I160" s="391">
        <f t="shared" si="5"/>
        <v>-4.4425817267393142E-2</v>
      </c>
      <c r="J160" s="230">
        <v>8</v>
      </c>
      <c r="K160" s="148">
        <v>10</v>
      </c>
      <c r="L160" s="148">
        <v>10</v>
      </c>
      <c r="M160" s="391">
        <f t="shared" si="6"/>
        <v>0</v>
      </c>
      <c r="N160" s="229"/>
      <c r="O160" s="148"/>
      <c r="P160" s="148"/>
      <c r="Q160" s="391"/>
      <c r="R160" s="231"/>
      <c r="S160" s="148"/>
      <c r="T160" s="148"/>
      <c r="U160" s="391"/>
    </row>
    <row r="161" spans="1:21" s="31" customFormat="1" ht="20.25" customHeight="1" x14ac:dyDescent="0.2">
      <c r="A161" s="100" t="s">
        <v>258</v>
      </c>
      <c r="B161" s="240"/>
      <c r="C161" s="154">
        <v>5.71</v>
      </c>
      <c r="D161" s="154"/>
      <c r="E161" s="392"/>
      <c r="F161" s="241"/>
      <c r="G161" s="155">
        <v>3893.12</v>
      </c>
      <c r="H161" s="155">
        <v>3662.24</v>
      </c>
      <c r="I161" s="392">
        <f t="shared" si="5"/>
        <v>-5.9304619431201688E-2</v>
      </c>
      <c r="J161" s="242"/>
      <c r="K161" s="155">
        <v>153.47200000000001</v>
      </c>
      <c r="L161" s="155">
        <v>123.104</v>
      </c>
      <c r="M161" s="392">
        <f t="shared" si="6"/>
        <v>-0.19787322768974147</v>
      </c>
      <c r="N161" s="241"/>
      <c r="O161" s="155"/>
      <c r="P161" s="155"/>
      <c r="Q161" s="392"/>
      <c r="R161" s="243"/>
      <c r="S161" s="155"/>
      <c r="T161" s="155"/>
      <c r="U161" s="392"/>
    </row>
    <row r="162" spans="1:21" s="31" customFormat="1" ht="19.5" customHeight="1" thickBot="1" x14ac:dyDescent="0.25">
      <c r="A162" s="99" t="s">
        <v>259</v>
      </c>
      <c r="B162" s="244"/>
      <c r="C162" s="156">
        <v>14.6</v>
      </c>
      <c r="D162" s="156"/>
      <c r="E162" s="393"/>
      <c r="F162" s="245"/>
      <c r="G162" s="157">
        <v>24240.6</v>
      </c>
      <c r="H162" s="157">
        <v>11604.28</v>
      </c>
      <c r="I162" s="393">
        <f t="shared" si="5"/>
        <v>-0.52128742687887253</v>
      </c>
      <c r="J162" s="246"/>
      <c r="K162" s="157">
        <v>1378.838</v>
      </c>
      <c r="L162" s="157">
        <v>180.36799999999999</v>
      </c>
      <c r="M162" s="393">
        <f t="shared" si="6"/>
        <v>-0.86918840356880211</v>
      </c>
      <c r="N162" s="245"/>
      <c r="O162" s="157"/>
      <c r="P162" s="157"/>
      <c r="Q162" s="393"/>
      <c r="R162" s="247"/>
      <c r="S162" s="157"/>
      <c r="T162" s="157"/>
      <c r="U162" s="393"/>
    </row>
    <row r="163" spans="1:21" ht="23.25" customHeight="1" thickBot="1" x14ac:dyDescent="0.25">
      <c r="A163" s="592"/>
      <c r="B163" s="593">
        <f t="shared" ref="B163:T163" si="7">SUM(B6:B162)</f>
        <v>0</v>
      </c>
      <c r="C163" s="594">
        <f>SUM(C6:C162)</f>
        <v>1644.5690000000002</v>
      </c>
      <c r="D163" s="594">
        <f t="shared" si="7"/>
        <v>0</v>
      </c>
      <c r="E163" s="595">
        <f t="shared" ref="E163" si="8">D163/C163-1</f>
        <v>-1</v>
      </c>
      <c r="F163" s="596">
        <f t="shared" si="7"/>
        <v>425383.37</v>
      </c>
      <c r="G163" s="597">
        <f>SUM(G6:G162)</f>
        <v>330129.45200000005</v>
      </c>
      <c r="H163" s="598">
        <f>SUM(H6:H162)</f>
        <v>252542.6</v>
      </c>
      <c r="I163" s="595">
        <f t="shared" si="5"/>
        <v>-0.23501947957069891</v>
      </c>
      <c r="J163" s="596">
        <f t="shared" si="7"/>
        <v>12800.44</v>
      </c>
      <c r="K163" s="597">
        <f t="shared" si="7"/>
        <v>13989.785999999996</v>
      </c>
      <c r="L163" s="597">
        <f t="shared" si="7"/>
        <v>13963.743999999999</v>
      </c>
      <c r="M163" s="595">
        <f t="shared" si="6"/>
        <v>-1.8615009550537742E-3</v>
      </c>
      <c r="N163" s="596">
        <f t="shared" si="7"/>
        <v>33.427999999999997</v>
      </c>
      <c r="O163" s="597">
        <f t="shared" si="7"/>
        <v>353.13400000000001</v>
      </c>
      <c r="P163" s="597">
        <f t="shared" si="7"/>
        <v>52.011000000000003</v>
      </c>
      <c r="Q163" s="595">
        <f t="shared" ref="Q163" si="9">P163/O163-1</f>
        <v>-0.85271596617714518</v>
      </c>
      <c r="R163" s="596">
        <f>SUM(R6:R162)</f>
        <v>228</v>
      </c>
      <c r="S163" s="599">
        <f t="shared" si="7"/>
        <v>422</v>
      </c>
      <c r="T163" s="597">
        <f t="shared" si="7"/>
        <v>0</v>
      </c>
      <c r="U163" s="595">
        <f t="shared" ref="U163" si="10">T163/S163-1</f>
        <v>-1</v>
      </c>
    </row>
  </sheetData>
  <mergeCells count="6">
    <mergeCell ref="R3:U3"/>
    <mergeCell ref="A3:A5"/>
    <mergeCell ref="F3:I3"/>
    <mergeCell ref="J3:M3"/>
    <mergeCell ref="N3:Q3"/>
    <mergeCell ref="B3:E3"/>
  </mergeCells>
  <pageMargins left="0.23622047244094491" right="0.23622047244094491" top="0.35433070866141736" bottom="0.35433070866141736" header="0.31496062992125984" footer="0.31496062992125984"/>
  <pageSetup paperSize="9" scale="46" fitToHeight="0" orientation="landscape" r:id="rId1"/>
  <rowBreaks count="1" manualBreakCount="1">
    <brk id="133" max="16" man="1"/>
  </rowBreaks>
  <ignoredErrors>
    <ignoredError sqref="E163:Q16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53"/>
  <sheetViews>
    <sheetView showOutlineSymbols="0" showWhiteSpace="0" zoomScale="70" zoomScaleNormal="70" workbookViewId="0">
      <selection activeCell="A23" sqref="A23:XFD30"/>
    </sheetView>
  </sheetViews>
  <sheetFormatPr defaultRowHeight="14.25" x14ac:dyDescent="0.2"/>
  <cols>
    <col min="1" max="1" width="52.125" style="8" customWidth="1"/>
    <col min="2" max="3" width="9.125" customWidth="1"/>
    <col min="4" max="4" width="9.5" customWidth="1"/>
    <col min="5" max="5" width="9.375" style="5" customWidth="1"/>
    <col min="6" max="7" width="10.75" style="1" customWidth="1"/>
    <col min="8" max="8" width="10.375" style="1" customWidth="1"/>
    <col min="9" max="9" width="10.75" style="5" customWidth="1"/>
    <col min="10" max="12" width="9.875" customWidth="1"/>
    <col min="13" max="13" width="9.875" style="5" customWidth="1"/>
    <col min="14" max="15" width="8.5" customWidth="1"/>
    <col min="16" max="16" width="9" customWidth="1"/>
    <col min="17" max="17" width="9" style="5" customWidth="1"/>
    <col min="18" max="20" width="9.375" customWidth="1"/>
    <col min="21" max="21" width="9.375" style="5" customWidth="1"/>
    <col min="22" max="85" width="9" style="18"/>
  </cols>
  <sheetData>
    <row r="1" spans="1:85" ht="26.25" customHeight="1" x14ac:dyDescent="0.45">
      <c r="A1" s="517" t="s">
        <v>255</v>
      </c>
      <c r="F1" s="10" t="s">
        <v>176</v>
      </c>
    </row>
    <row r="2" spans="1:85" ht="9" customHeight="1" thickBot="1" x14ac:dyDescent="0.25"/>
    <row r="3" spans="1:85" ht="22.5" customHeight="1" thickBot="1" x14ac:dyDescent="0.25">
      <c r="A3" s="613" t="s">
        <v>223</v>
      </c>
      <c r="B3" s="610" t="s">
        <v>212</v>
      </c>
      <c r="C3" s="611"/>
      <c r="D3" s="611"/>
      <c r="E3" s="612"/>
      <c r="F3" s="604" t="s">
        <v>213</v>
      </c>
      <c r="G3" s="605"/>
      <c r="H3" s="605"/>
      <c r="I3" s="605"/>
      <c r="J3" s="610" t="s">
        <v>214</v>
      </c>
      <c r="K3" s="611"/>
      <c r="L3" s="611"/>
      <c r="M3" s="612"/>
      <c r="N3" s="611" t="s">
        <v>215</v>
      </c>
      <c r="O3" s="611"/>
      <c r="P3" s="611"/>
      <c r="Q3" s="612"/>
      <c r="R3" s="610" t="s">
        <v>204</v>
      </c>
      <c r="S3" s="611"/>
      <c r="T3" s="611"/>
      <c r="U3" s="612"/>
    </row>
    <row r="4" spans="1:85" ht="30" x14ac:dyDescent="0.2">
      <c r="A4" s="614"/>
      <c r="B4" s="369" t="str">
        <f t="shared" ref="B4:M4" si="0">$A$1</f>
        <v>Октябрь 2019</v>
      </c>
      <c r="C4" s="395" t="str">
        <f t="shared" si="0"/>
        <v>Октябрь 2019</v>
      </c>
      <c r="D4" s="395" t="str">
        <f t="shared" si="0"/>
        <v>Октябрь 2019</v>
      </c>
      <c r="E4" s="371" t="str">
        <f t="shared" si="0"/>
        <v>Октябрь 2019</v>
      </c>
      <c r="F4" s="369" t="str">
        <f t="shared" si="0"/>
        <v>Октябрь 2019</v>
      </c>
      <c r="G4" s="395" t="str">
        <f t="shared" si="0"/>
        <v>Октябрь 2019</v>
      </c>
      <c r="H4" s="395" t="str">
        <f t="shared" si="0"/>
        <v>Октябрь 2019</v>
      </c>
      <c r="I4" s="371" t="str">
        <f t="shared" si="0"/>
        <v>Октябрь 2019</v>
      </c>
      <c r="J4" s="369" t="str">
        <f t="shared" si="0"/>
        <v>Октябрь 2019</v>
      </c>
      <c r="K4" s="395" t="str">
        <f t="shared" si="0"/>
        <v>Октябрь 2019</v>
      </c>
      <c r="L4" s="395" t="str">
        <f t="shared" si="0"/>
        <v>Октябрь 2019</v>
      </c>
      <c r="M4" s="371" t="str">
        <f t="shared" si="0"/>
        <v>Октябрь 2019</v>
      </c>
      <c r="N4" s="369" t="str">
        <f t="shared" ref="N4:U4" si="1">$A$1</f>
        <v>Октябрь 2019</v>
      </c>
      <c r="O4" s="395" t="str">
        <f t="shared" si="1"/>
        <v>Октябрь 2019</v>
      </c>
      <c r="P4" s="395" t="str">
        <f t="shared" si="1"/>
        <v>Октябрь 2019</v>
      </c>
      <c r="Q4" s="371" t="str">
        <f t="shared" si="1"/>
        <v>Октябрь 2019</v>
      </c>
      <c r="R4" s="369" t="str">
        <f t="shared" si="1"/>
        <v>Октябрь 2019</v>
      </c>
      <c r="S4" s="395" t="str">
        <f t="shared" si="1"/>
        <v>Октябрь 2019</v>
      </c>
      <c r="T4" s="395" t="str">
        <f t="shared" si="1"/>
        <v>Октябрь 2019</v>
      </c>
      <c r="U4" s="371" t="str">
        <f t="shared" si="1"/>
        <v>Октябрь 2019</v>
      </c>
    </row>
    <row r="5" spans="1:85" s="4" customFormat="1" ht="30.75" thickBot="1" x14ac:dyDescent="0.25">
      <c r="A5" s="615"/>
      <c r="B5" s="107" t="s">
        <v>248</v>
      </c>
      <c r="C5" s="108" t="s">
        <v>246</v>
      </c>
      <c r="D5" s="108" t="s">
        <v>247</v>
      </c>
      <c r="E5" s="394" t="s">
        <v>253</v>
      </c>
      <c r="F5" s="107" t="s">
        <v>248</v>
      </c>
      <c r="G5" s="108" t="s">
        <v>246</v>
      </c>
      <c r="H5" s="108" t="s">
        <v>247</v>
      </c>
      <c r="I5" s="394" t="s">
        <v>253</v>
      </c>
      <c r="J5" s="107" t="s">
        <v>248</v>
      </c>
      <c r="K5" s="108" t="s">
        <v>246</v>
      </c>
      <c r="L5" s="108" t="s">
        <v>247</v>
      </c>
      <c r="M5" s="394" t="s">
        <v>253</v>
      </c>
      <c r="N5" s="107" t="s">
        <v>248</v>
      </c>
      <c r="O5" s="108" t="s">
        <v>246</v>
      </c>
      <c r="P5" s="108" t="s">
        <v>247</v>
      </c>
      <c r="Q5" s="394" t="s">
        <v>253</v>
      </c>
      <c r="R5" s="107" t="s">
        <v>248</v>
      </c>
      <c r="S5" s="108" t="s">
        <v>246</v>
      </c>
      <c r="T5" s="108" t="s">
        <v>247</v>
      </c>
      <c r="U5" s="394" t="s">
        <v>253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</row>
    <row r="6" spans="1:85" s="2" customFormat="1" ht="21" customHeight="1" x14ac:dyDescent="0.2">
      <c r="A6" s="90" t="s">
        <v>230</v>
      </c>
      <c r="B6" s="158"/>
      <c r="C6" s="159">
        <v>2.6190000000000002</v>
      </c>
      <c r="D6" s="159"/>
      <c r="E6" s="280">
        <f t="shared" ref="E6:E22" si="2">D6/C6-1</f>
        <v>-1</v>
      </c>
      <c r="F6" s="160"/>
      <c r="G6" s="161">
        <v>786.3</v>
      </c>
      <c r="H6" s="161">
        <v>649.44000000000005</v>
      </c>
      <c r="I6" s="270">
        <f t="shared" ref="I6:I9" si="3">H6/G6-1</f>
        <v>-0.17405570392979763</v>
      </c>
      <c r="J6" s="162"/>
      <c r="K6" s="163">
        <v>7</v>
      </c>
      <c r="L6" s="163">
        <v>1</v>
      </c>
      <c r="M6" s="280">
        <f t="shared" ref="M6:M9" si="4">L6/K6-1</f>
        <v>-0.85714285714285721</v>
      </c>
      <c r="N6" s="423"/>
      <c r="O6" s="424"/>
      <c r="P6" s="425"/>
      <c r="Q6" s="280"/>
      <c r="R6" s="164"/>
      <c r="S6" s="163"/>
      <c r="T6" s="163"/>
      <c r="U6" s="280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</row>
    <row r="7" spans="1:85" s="18" customFormat="1" ht="21" customHeight="1" thickBot="1" x14ac:dyDescent="0.25">
      <c r="A7" s="24" t="s">
        <v>231</v>
      </c>
      <c r="B7" s="219"/>
      <c r="C7" s="165"/>
      <c r="D7" s="165"/>
      <c r="E7" s="281"/>
      <c r="F7" s="248"/>
      <c r="G7" s="139">
        <v>519.4</v>
      </c>
      <c r="H7" s="139">
        <v>117.2</v>
      </c>
      <c r="I7" s="271">
        <f t="shared" si="3"/>
        <v>-0.77435502502887943</v>
      </c>
      <c r="J7" s="220"/>
      <c r="K7" s="166">
        <v>12</v>
      </c>
      <c r="L7" s="166"/>
      <c r="M7" s="281">
        <f t="shared" si="4"/>
        <v>-1</v>
      </c>
      <c r="N7" s="408"/>
      <c r="O7" s="426"/>
      <c r="P7" s="427"/>
      <c r="Q7" s="281"/>
      <c r="R7" s="167"/>
      <c r="S7" s="166"/>
      <c r="T7" s="166"/>
      <c r="U7" s="281"/>
    </row>
    <row r="8" spans="1:85" s="18" customFormat="1" ht="28.5" x14ac:dyDescent="0.2">
      <c r="A8" s="76" t="s">
        <v>158</v>
      </c>
      <c r="B8" s="234"/>
      <c r="C8" s="113">
        <v>23.081</v>
      </c>
      <c r="D8" s="168"/>
      <c r="E8" s="282">
        <f t="shared" si="2"/>
        <v>-1</v>
      </c>
      <c r="F8" s="249">
        <v>21992</v>
      </c>
      <c r="G8" s="114">
        <v>23163.1</v>
      </c>
      <c r="H8" s="115">
        <v>28899</v>
      </c>
      <c r="I8" s="272">
        <f t="shared" si="3"/>
        <v>0.2476309302295463</v>
      </c>
      <c r="J8" s="235">
        <v>705</v>
      </c>
      <c r="K8" s="114">
        <v>763</v>
      </c>
      <c r="L8" s="115">
        <v>689.5</v>
      </c>
      <c r="M8" s="282">
        <f t="shared" si="4"/>
        <v>-9.6330275229357776E-2</v>
      </c>
      <c r="N8" s="428"/>
      <c r="O8" s="410"/>
      <c r="P8" s="416"/>
      <c r="Q8" s="282"/>
      <c r="R8" s="202"/>
      <c r="S8" s="169"/>
      <c r="T8" s="169"/>
      <c r="U8" s="282"/>
    </row>
    <row r="9" spans="1:85" s="18" customFormat="1" ht="21" customHeight="1" x14ac:dyDescent="0.2">
      <c r="A9" s="19" t="s">
        <v>163</v>
      </c>
      <c r="B9" s="204"/>
      <c r="C9" s="170">
        <v>40.771999999999998</v>
      </c>
      <c r="D9" s="170"/>
      <c r="E9" s="283">
        <f t="shared" si="2"/>
        <v>-1</v>
      </c>
      <c r="F9" s="250">
        <v>27447</v>
      </c>
      <c r="G9" s="122">
        <v>34317.599999999999</v>
      </c>
      <c r="H9" s="122">
        <v>40088.68</v>
      </c>
      <c r="I9" s="273">
        <f t="shared" si="3"/>
        <v>0.16816677156910753</v>
      </c>
      <c r="J9" s="205">
        <v>1501</v>
      </c>
      <c r="K9" s="171">
        <v>1386.4</v>
      </c>
      <c r="L9" s="171">
        <v>1491.58</v>
      </c>
      <c r="M9" s="283">
        <f t="shared" si="4"/>
        <v>7.5865551067512804E-2</v>
      </c>
      <c r="N9" s="411"/>
      <c r="O9" s="429"/>
      <c r="P9" s="430"/>
      <c r="Q9" s="283"/>
      <c r="R9" s="227"/>
      <c r="S9" s="171"/>
      <c r="T9" s="171"/>
      <c r="U9" s="283"/>
    </row>
    <row r="10" spans="1:85" s="18" customFormat="1" ht="21" customHeight="1" thickBot="1" x14ac:dyDescent="0.25">
      <c r="A10" s="584" t="s">
        <v>257</v>
      </c>
      <c r="B10" s="251"/>
      <c r="C10" s="172">
        <v>34.000999999999998</v>
      </c>
      <c r="D10" s="172"/>
      <c r="E10" s="284">
        <f t="shared" si="2"/>
        <v>-1</v>
      </c>
      <c r="F10" s="252">
        <v>13175.2</v>
      </c>
      <c r="G10" s="173">
        <v>11693.696</v>
      </c>
      <c r="H10" s="173">
        <v>15533.638000000001</v>
      </c>
      <c r="I10" s="274">
        <f>H10/G10-1</f>
        <v>0.32837710164519418</v>
      </c>
      <c r="J10" s="229">
        <v>391</v>
      </c>
      <c r="K10" s="173">
        <v>459.024</v>
      </c>
      <c r="L10" s="173">
        <v>307</v>
      </c>
      <c r="M10" s="284">
        <f>L10/K10-1</f>
        <v>-0.33118965457143856</v>
      </c>
      <c r="N10" s="431"/>
      <c r="O10" s="415"/>
      <c r="P10" s="415"/>
      <c r="Q10" s="284"/>
      <c r="R10" s="229">
        <v>66</v>
      </c>
      <c r="S10" s="173">
        <v>80</v>
      </c>
      <c r="T10" s="173"/>
      <c r="U10" s="284"/>
    </row>
    <row r="11" spans="1:85" s="2" customFormat="1" ht="21" customHeight="1" x14ac:dyDescent="0.2">
      <c r="A11" s="89" t="s">
        <v>192</v>
      </c>
      <c r="B11" s="253"/>
      <c r="C11" s="174">
        <v>48.252000000000002</v>
      </c>
      <c r="D11" s="174"/>
      <c r="E11" s="285">
        <f t="shared" si="2"/>
        <v>-1</v>
      </c>
      <c r="F11" s="254">
        <v>50900</v>
      </c>
      <c r="G11" s="175">
        <v>54256</v>
      </c>
      <c r="H11" s="175">
        <v>83520.990000000005</v>
      </c>
      <c r="I11" s="275">
        <f t="shared" ref="I11:I21" si="5">H11/G11-1</f>
        <v>0.53938716455322933</v>
      </c>
      <c r="J11" s="255">
        <v>2248</v>
      </c>
      <c r="K11" s="175">
        <v>2008.45</v>
      </c>
      <c r="L11" s="175">
        <v>3538.8</v>
      </c>
      <c r="M11" s="285">
        <f t="shared" ref="M11:M21" si="6">L11/K11-1</f>
        <v>0.76195573701112806</v>
      </c>
      <c r="N11" s="432"/>
      <c r="O11" s="433"/>
      <c r="P11" s="433"/>
      <c r="Q11" s="285"/>
      <c r="R11" s="255">
        <v>1073</v>
      </c>
      <c r="S11" s="175">
        <v>1015</v>
      </c>
      <c r="T11" s="175">
        <v>854</v>
      </c>
      <c r="U11" s="285">
        <f t="shared" ref="U11:U12" si="7">T11/S11-1</f>
        <v>-0.1586206896551724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</row>
    <row r="12" spans="1:85" s="2" customFormat="1" ht="21" customHeight="1" x14ac:dyDescent="0.2">
      <c r="A12" s="78" t="s">
        <v>159</v>
      </c>
      <c r="B12" s="256"/>
      <c r="C12" s="123">
        <v>47.691000000000003</v>
      </c>
      <c r="D12" s="123"/>
      <c r="E12" s="286">
        <f t="shared" si="2"/>
        <v>-1</v>
      </c>
      <c r="F12" s="257">
        <v>42140</v>
      </c>
      <c r="G12" s="124">
        <v>45234.400000000001</v>
      </c>
      <c r="H12" s="124">
        <v>41390.1</v>
      </c>
      <c r="I12" s="276">
        <f t="shared" si="5"/>
        <v>-8.4986205188971264E-2</v>
      </c>
      <c r="J12" s="257">
        <v>1493</v>
      </c>
      <c r="K12" s="124">
        <v>1430.2</v>
      </c>
      <c r="L12" s="124">
        <v>1305</v>
      </c>
      <c r="M12" s="286">
        <f t="shared" si="6"/>
        <v>-8.7540204167249391E-2</v>
      </c>
      <c r="N12" s="434"/>
      <c r="O12" s="414"/>
      <c r="P12" s="414"/>
      <c r="Q12" s="286"/>
      <c r="R12" s="257">
        <v>184</v>
      </c>
      <c r="S12" s="124">
        <v>90</v>
      </c>
      <c r="T12" s="124">
        <v>245</v>
      </c>
      <c r="U12" s="286">
        <f t="shared" si="7"/>
        <v>1.7222222222222223</v>
      </c>
      <c r="V12" s="105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</row>
    <row r="13" spans="1:85" s="2" customFormat="1" ht="21" customHeight="1" x14ac:dyDescent="0.2">
      <c r="A13" s="19" t="s">
        <v>228</v>
      </c>
      <c r="B13" s="204"/>
      <c r="C13" s="118">
        <v>24.625</v>
      </c>
      <c r="D13" s="118"/>
      <c r="E13" s="287">
        <f t="shared" si="2"/>
        <v>-1</v>
      </c>
      <c r="F13" s="250">
        <v>7323</v>
      </c>
      <c r="G13" s="120">
        <v>6969.26</v>
      </c>
      <c r="H13" s="120">
        <v>7249</v>
      </c>
      <c r="I13" s="277">
        <f t="shared" si="5"/>
        <v>4.0139125244287088E-2</v>
      </c>
      <c r="J13" s="205">
        <v>-36</v>
      </c>
      <c r="K13" s="120">
        <v>401.8</v>
      </c>
      <c r="L13" s="120">
        <v>-197</v>
      </c>
      <c r="M13" s="287">
        <f t="shared" si="6"/>
        <v>-1.4902936784469885</v>
      </c>
      <c r="N13" s="411"/>
      <c r="O13" s="412"/>
      <c r="P13" s="412"/>
      <c r="Q13" s="287"/>
      <c r="R13" s="205"/>
      <c r="S13" s="120"/>
      <c r="T13" s="120"/>
      <c r="U13" s="287"/>
      <c r="V13" s="105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</row>
    <row r="14" spans="1:85" s="2" customFormat="1" ht="21" customHeight="1" x14ac:dyDescent="0.2">
      <c r="A14" s="7" t="s">
        <v>165</v>
      </c>
      <c r="B14" s="256">
        <v>9.9480000000000004</v>
      </c>
      <c r="C14" s="123">
        <v>10.08</v>
      </c>
      <c r="D14" s="123">
        <v>10</v>
      </c>
      <c r="E14" s="286">
        <f t="shared" si="2"/>
        <v>-7.9365079365079083E-3</v>
      </c>
      <c r="F14" s="257">
        <v>8853</v>
      </c>
      <c r="G14" s="124">
        <v>10630.8</v>
      </c>
      <c r="H14" s="124">
        <v>7500</v>
      </c>
      <c r="I14" s="276">
        <f t="shared" si="5"/>
        <v>-0.294502765549159</v>
      </c>
      <c r="J14" s="257">
        <v>1013</v>
      </c>
      <c r="K14" s="124">
        <v>1029</v>
      </c>
      <c r="L14" s="124">
        <v>963</v>
      </c>
      <c r="M14" s="286">
        <f t="shared" si="6"/>
        <v>-6.4139941690962154E-2</v>
      </c>
      <c r="N14" s="413"/>
      <c r="O14" s="414"/>
      <c r="P14" s="414"/>
      <c r="Q14" s="286"/>
      <c r="R14" s="257"/>
      <c r="S14" s="124"/>
      <c r="T14" s="124"/>
      <c r="U14" s="286"/>
      <c r="V14" s="105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</row>
    <row r="15" spans="1:85" s="2" customFormat="1" ht="21" customHeight="1" x14ac:dyDescent="0.2">
      <c r="A15" s="19" t="s">
        <v>164</v>
      </c>
      <c r="B15" s="204"/>
      <c r="C15" s="118">
        <v>41.116</v>
      </c>
      <c r="D15" s="118"/>
      <c r="E15" s="287">
        <f t="shared" si="2"/>
        <v>-1</v>
      </c>
      <c r="F15" s="250">
        <v>25915</v>
      </c>
      <c r="G15" s="120">
        <v>30220.799999999999</v>
      </c>
      <c r="H15" s="120">
        <v>39211.85</v>
      </c>
      <c r="I15" s="277">
        <f t="shared" si="5"/>
        <v>0.29751197850487077</v>
      </c>
      <c r="J15" s="205">
        <v>968</v>
      </c>
      <c r="K15" s="120">
        <v>813.6</v>
      </c>
      <c r="L15" s="120">
        <v>1015</v>
      </c>
      <c r="M15" s="287">
        <f t="shared" si="6"/>
        <v>0.24754178957718787</v>
      </c>
      <c r="N15" s="411"/>
      <c r="O15" s="412"/>
      <c r="P15" s="412"/>
      <c r="Q15" s="287"/>
      <c r="R15" s="205"/>
      <c r="S15" s="120"/>
      <c r="T15" s="120"/>
      <c r="U15" s="287"/>
      <c r="V15" s="105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</row>
    <row r="16" spans="1:85" s="2" customFormat="1" ht="21" customHeight="1" thickBot="1" x14ac:dyDescent="0.25">
      <c r="A16" s="77" t="s">
        <v>162</v>
      </c>
      <c r="B16" s="251"/>
      <c r="C16" s="172">
        <v>6.827</v>
      </c>
      <c r="D16" s="172"/>
      <c r="E16" s="284">
        <f t="shared" si="2"/>
        <v>-1</v>
      </c>
      <c r="F16" s="252">
        <v>847</v>
      </c>
      <c r="G16" s="173">
        <v>732</v>
      </c>
      <c r="H16" s="173">
        <v>805</v>
      </c>
      <c r="I16" s="274">
        <f t="shared" si="5"/>
        <v>9.9726775956284097E-2</v>
      </c>
      <c r="J16" s="229">
        <v>22.2</v>
      </c>
      <c r="K16" s="173">
        <v>14.56</v>
      </c>
      <c r="L16" s="173">
        <v>12</v>
      </c>
      <c r="M16" s="284">
        <f t="shared" si="6"/>
        <v>-0.17582417582417587</v>
      </c>
      <c r="N16" s="431"/>
      <c r="O16" s="415"/>
      <c r="P16" s="415"/>
      <c r="Q16" s="284"/>
      <c r="R16" s="229">
        <v>10</v>
      </c>
      <c r="S16" s="173">
        <v>13</v>
      </c>
      <c r="T16" s="173"/>
      <c r="U16" s="284"/>
      <c r="V16" s="105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</row>
    <row r="17" spans="1:85" s="2" customFormat="1" ht="21" customHeight="1" x14ac:dyDescent="0.2">
      <c r="A17" s="76" t="s">
        <v>194</v>
      </c>
      <c r="B17" s="201"/>
      <c r="C17" s="113">
        <v>28.510999999999999</v>
      </c>
      <c r="D17" s="113"/>
      <c r="E17" s="288">
        <f t="shared" si="2"/>
        <v>-1</v>
      </c>
      <c r="F17" s="258">
        <v>13227</v>
      </c>
      <c r="G17" s="114">
        <v>13289.5</v>
      </c>
      <c r="H17" s="114">
        <v>16578.43</v>
      </c>
      <c r="I17" s="278">
        <f t="shared" si="5"/>
        <v>0.24748335151811585</v>
      </c>
      <c r="J17" s="202">
        <v>304</v>
      </c>
      <c r="K17" s="114">
        <v>260.3</v>
      </c>
      <c r="L17" s="114">
        <v>228.6</v>
      </c>
      <c r="M17" s="288">
        <f t="shared" si="6"/>
        <v>-0.12178255858624665</v>
      </c>
      <c r="N17" s="409"/>
      <c r="O17" s="410"/>
      <c r="P17" s="410"/>
      <c r="Q17" s="288"/>
      <c r="R17" s="259"/>
      <c r="S17" s="113">
        <v>150</v>
      </c>
      <c r="T17" s="114"/>
      <c r="U17" s="288"/>
      <c r="V17" s="105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</row>
    <row r="18" spans="1:85" s="18" customFormat="1" ht="21" customHeight="1" x14ac:dyDescent="0.2">
      <c r="A18" s="19" t="s">
        <v>161</v>
      </c>
      <c r="B18" s="204"/>
      <c r="C18" s="118">
        <v>25.667000000000002</v>
      </c>
      <c r="D18" s="118"/>
      <c r="E18" s="287">
        <f t="shared" si="2"/>
        <v>-1</v>
      </c>
      <c r="F18" s="250">
        <v>9329.67</v>
      </c>
      <c r="G18" s="120">
        <v>7861.6</v>
      </c>
      <c r="H18" s="120">
        <v>10776.42</v>
      </c>
      <c r="I18" s="277">
        <f t="shared" si="5"/>
        <v>0.37076676503510719</v>
      </c>
      <c r="J18" s="205">
        <v>308.8</v>
      </c>
      <c r="K18" s="120">
        <v>266.39999999999998</v>
      </c>
      <c r="L18" s="120">
        <v>218.51</v>
      </c>
      <c r="M18" s="287">
        <f t="shared" si="6"/>
        <v>-0.17976726726726722</v>
      </c>
      <c r="N18" s="411"/>
      <c r="O18" s="412">
        <v>5</v>
      </c>
      <c r="P18" s="412"/>
      <c r="Q18" s="287">
        <f t="shared" ref="Q18:Q19" si="8">P18/O18-1</f>
        <v>-1</v>
      </c>
      <c r="R18" s="145"/>
      <c r="S18" s="118"/>
      <c r="T18" s="120"/>
      <c r="U18" s="287"/>
    </row>
    <row r="19" spans="1:85" s="2" customFormat="1" ht="21" customHeight="1" x14ac:dyDescent="0.2">
      <c r="A19" s="78" t="s">
        <v>193</v>
      </c>
      <c r="B19" s="207"/>
      <c r="C19" s="123">
        <v>10.34</v>
      </c>
      <c r="D19" s="123"/>
      <c r="E19" s="286">
        <f t="shared" si="2"/>
        <v>-1</v>
      </c>
      <c r="F19" s="257">
        <v>4083</v>
      </c>
      <c r="G19" s="124">
        <v>3488.9</v>
      </c>
      <c r="H19" s="124">
        <v>6903.7</v>
      </c>
      <c r="I19" s="276">
        <f t="shared" si="5"/>
        <v>0.97876121413626072</v>
      </c>
      <c r="J19" s="208">
        <v>56</v>
      </c>
      <c r="K19" s="124">
        <v>169.7</v>
      </c>
      <c r="L19" s="124">
        <v>124.6</v>
      </c>
      <c r="M19" s="286">
        <f t="shared" si="6"/>
        <v>-0.26576311137301123</v>
      </c>
      <c r="N19" s="413"/>
      <c r="O19" s="414">
        <v>3</v>
      </c>
      <c r="P19" s="414"/>
      <c r="Q19" s="286">
        <f t="shared" si="8"/>
        <v>-1</v>
      </c>
      <c r="R19" s="144"/>
      <c r="S19" s="123">
        <v>0</v>
      </c>
      <c r="T19" s="124"/>
      <c r="U19" s="286"/>
      <c r="V19" s="75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</row>
    <row r="20" spans="1:85" s="18" customFormat="1" ht="21" customHeight="1" x14ac:dyDescent="0.2">
      <c r="A20" s="19" t="s">
        <v>160</v>
      </c>
      <c r="B20" s="204"/>
      <c r="C20" s="118">
        <v>9.9860000000000007</v>
      </c>
      <c r="D20" s="118"/>
      <c r="E20" s="287">
        <f t="shared" si="2"/>
        <v>-1</v>
      </c>
      <c r="F20" s="250">
        <v>775</v>
      </c>
      <c r="G20" s="120">
        <v>2827.6</v>
      </c>
      <c r="H20" s="120">
        <v>2596.3000000000002</v>
      </c>
      <c r="I20" s="277">
        <f t="shared" si="5"/>
        <v>-8.1800820483802439E-2</v>
      </c>
      <c r="J20" s="205">
        <v>63.7</v>
      </c>
      <c r="K20" s="120">
        <v>117.5</v>
      </c>
      <c r="L20" s="120">
        <v>117.5</v>
      </c>
      <c r="M20" s="287">
        <f t="shared" si="6"/>
        <v>0</v>
      </c>
      <c r="N20" s="411"/>
      <c r="O20" s="412"/>
      <c r="P20" s="412"/>
      <c r="Q20" s="287"/>
      <c r="R20" s="145"/>
      <c r="S20" s="118"/>
      <c r="T20" s="120"/>
      <c r="U20" s="287"/>
    </row>
    <row r="21" spans="1:85" s="2" customFormat="1" ht="21" customHeight="1" x14ac:dyDescent="0.2">
      <c r="A21" s="7" t="s">
        <v>232</v>
      </c>
      <c r="B21" s="207"/>
      <c r="C21" s="123">
        <v>20.48</v>
      </c>
      <c r="D21" s="123"/>
      <c r="E21" s="286">
        <f t="shared" si="2"/>
        <v>-1</v>
      </c>
      <c r="F21" s="257">
        <v>4438</v>
      </c>
      <c r="G21" s="124">
        <v>5375.2</v>
      </c>
      <c r="H21" s="124">
        <v>5273</v>
      </c>
      <c r="I21" s="276">
        <f t="shared" si="5"/>
        <v>-1.9013246018752761E-2</v>
      </c>
      <c r="J21" s="208">
        <v>311</v>
      </c>
      <c r="K21" s="124">
        <v>232.3</v>
      </c>
      <c r="L21" s="124">
        <v>187</v>
      </c>
      <c r="M21" s="286">
        <f t="shared" si="6"/>
        <v>-0.1950064571674559</v>
      </c>
      <c r="N21" s="413"/>
      <c r="O21" s="414"/>
      <c r="P21" s="414"/>
      <c r="Q21" s="286"/>
      <c r="R21" s="144"/>
      <c r="S21" s="123">
        <v>170</v>
      </c>
      <c r="T21" s="124"/>
      <c r="U21" s="28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</row>
    <row r="22" spans="1:85" ht="24.75" customHeight="1" thickBot="1" x14ac:dyDescent="0.25">
      <c r="A22" s="16"/>
      <c r="B22" s="176">
        <f>SUM(B6:B21)</f>
        <v>9.9480000000000004</v>
      </c>
      <c r="C22" s="177">
        <f t="shared" ref="C22:T22" si="9">SUM(C6:C21)</f>
        <v>374.04800000000006</v>
      </c>
      <c r="D22" s="177">
        <f t="shared" si="9"/>
        <v>10</v>
      </c>
      <c r="E22" s="279">
        <f t="shared" si="2"/>
        <v>-0.97326546325605268</v>
      </c>
      <c r="F22" s="178">
        <f t="shared" si="9"/>
        <v>230444.87000000002</v>
      </c>
      <c r="G22" s="179">
        <f t="shared" si="9"/>
        <v>251366.15599999999</v>
      </c>
      <c r="H22" s="179">
        <f t="shared" si="9"/>
        <v>307092.74800000002</v>
      </c>
      <c r="I22" s="279">
        <f>H22/G22-1</f>
        <v>0.22169488879004073</v>
      </c>
      <c r="J22" s="178">
        <f t="shared" si="9"/>
        <v>9348.7000000000007</v>
      </c>
      <c r="K22" s="179">
        <f t="shared" si="9"/>
        <v>9371.2339999999986</v>
      </c>
      <c r="L22" s="179">
        <f t="shared" si="9"/>
        <v>10002.090000000002</v>
      </c>
      <c r="M22" s="279">
        <f>L22/K22-1</f>
        <v>6.7318348896207691E-2</v>
      </c>
      <c r="N22" s="435">
        <f t="shared" si="9"/>
        <v>0</v>
      </c>
      <c r="O22" s="436">
        <f t="shared" si="9"/>
        <v>8</v>
      </c>
      <c r="P22" s="436">
        <f t="shared" si="9"/>
        <v>0</v>
      </c>
      <c r="Q22" s="279">
        <f t="shared" ref="Q22" si="10">P22/O22-1</f>
        <v>-1</v>
      </c>
      <c r="R22" s="178">
        <f t="shared" si="9"/>
        <v>1333</v>
      </c>
      <c r="S22" s="179">
        <f>SUM(S6:S21)</f>
        <v>1518</v>
      </c>
      <c r="T22" s="179">
        <f t="shared" si="9"/>
        <v>1099</v>
      </c>
      <c r="U22" s="279">
        <f t="shared" ref="U22" si="11">T22/S22-1</f>
        <v>-0.27602108036890649</v>
      </c>
    </row>
    <row r="23" spans="1:85" x14ac:dyDescent="0.2">
      <c r="C23" s="196"/>
      <c r="G23" s="195"/>
      <c r="K23" s="196"/>
      <c r="O23" s="196"/>
    </row>
    <row r="24" spans="1:85" x14ac:dyDescent="0.2">
      <c r="C24" s="196"/>
      <c r="G24" s="195"/>
      <c r="K24" s="196"/>
      <c r="O24" s="196"/>
    </row>
    <row r="25" spans="1:85" x14ac:dyDescent="0.2">
      <c r="C25" s="196"/>
      <c r="G25" s="195"/>
      <c r="K25" s="196"/>
      <c r="O25" s="196"/>
    </row>
    <row r="26" spans="1:85" x14ac:dyDescent="0.2">
      <c r="C26" s="196"/>
      <c r="G26" s="195"/>
      <c r="K26" s="196"/>
      <c r="O26" s="196"/>
    </row>
    <row r="27" spans="1:85" x14ac:dyDescent="0.2">
      <c r="C27" s="196"/>
      <c r="G27" s="195"/>
      <c r="K27" s="196"/>
      <c r="O27" s="196"/>
    </row>
    <row r="28" spans="1:85" x14ac:dyDescent="0.2">
      <c r="C28" s="196"/>
      <c r="G28" s="195"/>
      <c r="K28" s="196"/>
      <c r="O28" s="196"/>
    </row>
    <row r="29" spans="1:85" x14ac:dyDescent="0.2">
      <c r="C29" s="196"/>
      <c r="G29" s="195"/>
      <c r="K29" s="196"/>
      <c r="O29" s="196"/>
    </row>
    <row r="30" spans="1:85" x14ac:dyDescent="0.2">
      <c r="C30" s="196"/>
      <c r="G30" s="195"/>
      <c r="K30" s="196"/>
      <c r="O30" s="196"/>
    </row>
    <row r="31" spans="1:85" x14ac:dyDescent="0.2">
      <c r="C31" s="196"/>
      <c r="G31" s="195"/>
      <c r="K31" s="196"/>
      <c r="O31" s="196"/>
    </row>
    <row r="32" spans="1:85" x14ac:dyDescent="0.2">
      <c r="C32" s="196"/>
      <c r="G32" s="195"/>
      <c r="K32" s="196"/>
      <c r="O32" s="196"/>
    </row>
    <row r="33" spans="3:15" x14ac:dyDescent="0.2">
      <c r="C33" s="196"/>
      <c r="G33" s="195"/>
      <c r="K33" s="196"/>
      <c r="O33" s="196"/>
    </row>
    <row r="34" spans="3:15" x14ac:dyDescent="0.2">
      <c r="C34" s="196"/>
      <c r="G34" s="195"/>
      <c r="K34" s="196"/>
      <c r="O34" s="196"/>
    </row>
    <row r="35" spans="3:15" x14ac:dyDescent="0.2">
      <c r="C35" s="196"/>
      <c r="G35" s="195"/>
      <c r="K35" s="196"/>
      <c r="O35" s="196"/>
    </row>
    <row r="36" spans="3:15" x14ac:dyDescent="0.2">
      <c r="C36" s="196"/>
      <c r="G36" s="195"/>
      <c r="K36" s="196"/>
      <c r="O36" s="196"/>
    </row>
    <row r="37" spans="3:15" x14ac:dyDescent="0.2">
      <c r="C37" s="196"/>
      <c r="G37" s="195"/>
      <c r="K37" s="196"/>
      <c r="O37" s="196"/>
    </row>
    <row r="38" spans="3:15" x14ac:dyDescent="0.2">
      <c r="C38" s="196"/>
      <c r="G38" s="195"/>
      <c r="K38" s="196"/>
      <c r="O38" s="196"/>
    </row>
    <row r="39" spans="3:15" x14ac:dyDescent="0.2">
      <c r="C39" s="196"/>
      <c r="G39" s="195"/>
      <c r="K39" s="196"/>
      <c r="O39" s="196"/>
    </row>
    <row r="40" spans="3:15" x14ac:dyDescent="0.2">
      <c r="C40" s="196"/>
      <c r="G40" s="195"/>
      <c r="K40" s="196"/>
      <c r="O40" s="196"/>
    </row>
    <row r="41" spans="3:15" x14ac:dyDescent="0.2">
      <c r="C41" s="196"/>
      <c r="G41" s="195"/>
      <c r="K41" s="196"/>
      <c r="O41" s="196"/>
    </row>
    <row r="42" spans="3:15" x14ac:dyDescent="0.2">
      <c r="C42" s="196"/>
      <c r="G42" s="195"/>
      <c r="K42" s="196"/>
      <c r="O42" s="196"/>
    </row>
    <row r="43" spans="3:15" x14ac:dyDescent="0.2">
      <c r="C43" s="196"/>
      <c r="G43" s="195"/>
      <c r="K43" s="196"/>
      <c r="O43" s="196"/>
    </row>
    <row r="44" spans="3:15" x14ac:dyDescent="0.2">
      <c r="C44" s="196"/>
      <c r="G44" s="195"/>
      <c r="K44" s="196"/>
      <c r="O44" s="196"/>
    </row>
    <row r="45" spans="3:15" x14ac:dyDescent="0.2">
      <c r="C45" s="196"/>
      <c r="G45" s="195"/>
      <c r="K45" s="196"/>
      <c r="O45" s="196"/>
    </row>
    <row r="46" spans="3:15" x14ac:dyDescent="0.2">
      <c r="C46" s="196"/>
      <c r="G46" s="195"/>
      <c r="K46" s="196"/>
      <c r="O46" s="196"/>
    </row>
    <row r="47" spans="3:15" x14ac:dyDescent="0.2">
      <c r="C47" s="196"/>
      <c r="G47" s="195"/>
      <c r="K47" s="196"/>
      <c r="O47" s="196"/>
    </row>
    <row r="48" spans="3:15" x14ac:dyDescent="0.2">
      <c r="C48" s="196"/>
      <c r="G48" s="195"/>
      <c r="K48" s="196"/>
      <c r="O48" s="196"/>
    </row>
    <row r="49" spans="3:19" x14ac:dyDescent="0.2">
      <c r="C49" s="196"/>
      <c r="G49" s="195"/>
      <c r="K49" s="196"/>
      <c r="O49" s="196"/>
    </row>
    <row r="50" spans="3:19" x14ac:dyDescent="0.2">
      <c r="C50" s="196"/>
      <c r="G50" s="195"/>
      <c r="K50" s="196"/>
      <c r="O50" s="196"/>
    </row>
    <row r="51" spans="3:19" x14ac:dyDescent="0.2">
      <c r="C51" s="196"/>
      <c r="G51" s="195"/>
      <c r="K51" s="196"/>
      <c r="O51" s="196"/>
    </row>
    <row r="52" spans="3:19" x14ac:dyDescent="0.2">
      <c r="C52" s="196"/>
      <c r="G52" s="195"/>
      <c r="K52" s="196"/>
      <c r="O52" s="196"/>
    </row>
    <row r="53" spans="3:19" x14ac:dyDescent="0.2">
      <c r="C53" s="196"/>
      <c r="G53" s="195"/>
      <c r="K53" s="196"/>
      <c r="O53" s="196"/>
    </row>
    <row r="54" spans="3:19" x14ac:dyDescent="0.2">
      <c r="C54" s="196"/>
      <c r="G54" s="195"/>
      <c r="K54" s="196"/>
      <c r="O54" s="196"/>
    </row>
    <row r="55" spans="3:19" x14ac:dyDescent="0.2">
      <c r="C55" s="196"/>
      <c r="G55" s="195"/>
      <c r="K55" s="196"/>
      <c r="O55" s="196"/>
    </row>
    <row r="56" spans="3:19" x14ac:dyDescent="0.2">
      <c r="C56" s="196"/>
      <c r="G56" s="195"/>
      <c r="K56" s="196"/>
      <c r="O56" s="196"/>
    </row>
    <row r="57" spans="3:19" x14ac:dyDescent="0.2">
      <c r="C57" s="196"/>
      <c r="G57" s="195"/>
      <c r="K57" s="196"/>
      <c r="O57" s="196"/>
    </row>
    <row r="58" spans="3:19" x14ac:dyDescent="0.2">
      <c r="C58" s="196"/>
      <c r="G58" s="195"/>
      <c r="K58" s="196"/>
      <c r="O58" s="196"/>
    </row>
    <row r="59" spans="3:19" x14ac:dyDescent="0.2">
      <c r="C59" s="196"/>
      <c r="G59" s="195"/>
      <c r="K59" s="196"/>
      <c r="O59" s="196"/>
    </row>
    <row r="60" spans="3:19" x14ac:dyDescent="0.2">
      <c r="C60" s="196"/>
      <c r="G60" s="195"/>
      <c r="K60" s="196"/>
      <c r="O60" s="196"/>
    </row>
    <row r="61" spans="3:19" x14ac:dyDescent="0.2">
      <c r="C61" s="196"/>
      <c r="G61" s="195"/>
      <c r="K61" s="196"/>
      <c r="O61" s="196"/>
    </row>
    <row r="62" spans="3:19" x14ac:dyDescent="0.2">
      <c r="C62" s="196"/>
      <c r="G62" s="195"/>
      <c r="K62" s="196"/>
      <c r="O62" s="196"/>
      <c r="S62" s="196"/>
    </row>
    <row r="63" spans="3:19" x14ac:dyDescent="0.2">
      <c r="C63" s="196"/>
      <c r="G63" s="195"/>
      <c r="K63" s="196"/>
      <c r="O63" s="196"/>
    </row>
    <row r="64" spans="3:19" x14ac:dyDescent="0.2">
      <c r="C64" s="196"/>
      <c r="G64" s="195"/>
      <c r="K64" s="196"/>
      <c r="O64" s="196"/>
    </row>
    <row r="65" spans="3:15" x14ac:dyDescent="0.2">
      <c r="C65" s="196"/>
      <c r="G65" s="195"/>
      <c r="K65" s="196"/>
      <c r="O65" s="196"/>
    </row>
    <row r="66" spans="3:15" x14ac:dyDescent="0.2">
      <c r="C66" s="196"/>
      <c r="G66" s="195"/>
      <c r="K66" s="196"/>
      <c r="O66" s="196"/>
    </row>
    <row r="67" spans="3:15" x14ac:dyDescent="0.2">
      <c r="C67" s="196"/>
      <c r="G67" s="195"/>
      <c r="K67" s="196"/>
      <c r="O67" s="196"/>
    </row>
    <row r="68" spans="3:15" x14ac:dyDescent="0.2">
      <c r="C68" s="196"/>
      <c r="G68" s="195"/>
      <c r="K68" s="196"/>
      <c r="O68" s="196"/>
    </row>
    <row r="69" spans="3:15" x14ac:dyDescent="0.2">
      <c r="C69" s="196"/>
      <c r="G69" s="195"/>
      <c r="K69" s="196"/>
      <c r="O69" s="196"/>
    </row>
    <row r="70" spans="3:15" x14ac:dyDescent="0.2">
      <c r="C70" s="196"/>
      <c r="G70" s="195"/>
      <c r="K70" s="196"/>
      <c r="O70" s="196"/>
    </row>
    <row r="71" spans="3:15" x14ac:dyDescent="0.2">
      <c r="C71" s="196"/>
      <c r="G71" s="195"/>
      <c r="K71" s="196"/>
      <c r="O71" s="196"/>
    </row>
    <row r="72" spans="3:15" x14ac:dyDescent="0.2">
      <c r="C72" s="196"/>
      <c r="G72" s="195"/>
      <c r="K72" s="196"/>
      <c r="O72" s="196"/>
    </row>
    <row r="73" spans="3:15" x14ac:dyDescent="0.2">
      <c r="C73" s="196"/>
      <c r="G73" s="195"/>
      <c r="K73" s="196"/>
      <c r="O73" s="196"/>
    </row>
    <row r="74" spans="3:15" x14ac:dyDescent="0.2">
      <c r="C74" s="196"/>
      <c r="G74" s="195"/>
      <c r="K74" s="196"/>
      <c r="O74" s="196"/>
    </row>
    <row r="75" spans="3:15" x14ac:dyDescent="0.2">
      <c r="C75" s="196"/>
      <c r="G75" s="195"/>
      <c r="K75" s="196"/>
      <c r="O75" s="196"/>
    </row>
    <row r="76" spans="3:15" x14ac:dyDescent="0.2">
      <c r="C76" s="196"/>
      <c r="G76" s="195"/>
      <c r="K76" s="196"/>
      <c r="O76" s="196"/>
    </row>
    <row r="77" spans="3:15" x14ac:dyDescent="0.2">
      <c r="C77" s="196"/>
      <c r="G77" s="195"/>
      <c r="K77" s="196"/>
      <c r="O77" s="196"/>
    </row>
    <row r="78" spans="3:15" x14ac:dyDescent="0.2">
      <c r="C78" s="196"/>
      <c r="G78" s="195"/>
      <c r="K78" s="196"/>
      <c r="O78" s="196"/>
    </row>
    <row r="79" spans="3:15" x14ac:dyDescent="0.2">
      <c r="C79" s="196"/>
      <c r="G79" s="195"/>
      <c r="K79" s="196"/>
      <c r="O79" s="196"/>
    </row>
    <row r="80" spans="3:15" x14ac:dyDescent="0.2">
      <c r="C80" s="196"/>
      <c r="G80" s="195"/>
      <c r="K80" s="196"/>
      <c r="O80" s="196"/>
    </row>
    <row r="81" spans="3:15" x14ac:dyDescent="0.2">
      <c r="C81" s="196"/>
      <c r="G81" s="195"/>
      <c r="K81" s="196"/>
      <c r="O81" s="196"/>
    </row>
    <row r="82" spans="3:15" x14ac:dyDescent="0.2">
      <c r="C82" s="196"/>
      <c r="G82" s="195"/>
      <c r="K82" s="196"/>
      <c r="O82" s="196"/>
    </row>
    <row r="83" spans="3:15" x14ac:dyDescent="0.2">
      <c r="C83" s="196"/>
      <c r="G83" s="195"/>
      <c r="K83" s="196"/>
      <c r="O83" s="196"/>
    </row>
    <row r="84" spans="3:15" x14ac:dyDescent="0.2">
      <c r="C84" s="196"/>
      <c r="G84" s="195"/>
      <c r="K84" s="196"/>
      <c r="O84" s="196"/>
    </row>
    <row r="85" spans="3:15" x14ac:dyDescent="0.2">
      <c r="C85" s="196"/>
      <c r="G85" s="195"/>
      <c r="K85" s="196"/>
      <c r="O85" s="196"/>
    </row>
    <row r="86" spans="3:15" x14ac:dyDescent="0.2">
      <c r="C86" s="196"/>
      <c r="G86" s="195"/>
      <c r="K86" s="196"/>
      <c r="O86" s="196"/>
    </row>
    <row r="87" spans="3:15" x14ac:dyDescent="0.2">
      <c r="C87" s="196"/>
      <c r="G87" s="195"/>
      <c r="K87" s="196"/>
      <c r="O87" s="196"/>
    </row>
    <row r="88" spans="3:15" x14ac:dyDescent="0.2">
      <c r="C88" s="196"/>
      <c r="G88" s="195"/>
      <c r="K88" s="196"/>
      <c r="O88" s="196"/>
    </row>
    <row r="89" spans="3:15" x14ac:dyDescent="0.2">
      <c r="C89" s="196"/>
      <c r="G89" s="195"/>
      <c r="K89" s="196"/>
      <c r="O89" s="196"/>
    </row>
    <row r="90" spans="3:15" x14ac:dyDescent="0.2">
      <c r="C90" s="196"/>
      <c r="G90" s="195"/>
      <c r="K90" s="196"/>
      <c r="O90" s="196"/>
    </row>
    <row r="91" spans="3:15" x14ac:dyDescent="0.2">
      <c r="C91" s="196"/>
      <c r="G91" s="195"/>
      <c r="K91" s="196"/>
      <c r="O91" s="196"/>
    </row>
    <row r="92" spans="3:15" x14ac:dyDescent="0.2">
      <c r="C92" s="196"/>
      <c r="G92" s="195"/>
      <c r="K92" s="196"/>
      <c r="O92" s="196"/>
    </row>
    <row r="93" spans="3:15" x14ac:dyDescent="0.2">
      <c r="C93" s="196"/>
      <c r="G93" s="195"/>
      <c r="K93" s="196"/>
      <c r="O93" s="196"/>
    </row>
    <row r="94" spans="3:15" x14ac:dyDescent="0.2">
      <c r="C94" s="196"/>
      <c r="G94" s="195"/>
      <c r="K94" s="196"/>
      <c r="O94" s="196"/>
    </row>
    <row r="95" spans="3:15" x14ac:dyDescent="0.2">
      <c r="C95" s="196"/>
      <c r="G95" s="195"/>
      <c r="K95" s="196"/>
      <c r="O95" s="196"/>
    </row>
    <row r="96" spans="3:15" x14ac:dyDescent="0.2">
      <c r="C96" s="196"/>
      <c r="G96" s="195"/>
      <c r="K96" s="196"/>
      <c r="O96" s="196"/>
    </row>
    <row r="97" spans="3:15" x14ac:dyDescent="0.2">
      <c r="C97" s="196"/>
      <c r="G97" s="195"/>
      <c r="K97" s="196"/>
      <c r="O97" s="196"/>
    </row>
    <row r="98" spans="3:15" x14ac:dyDescent="0.2">
      <c r="C98" s="196"/>
      <c r="G98" s="195"/>
      <c r="K98" s="196"/>
      <c r="O98" s="196"/>
    </row>
    <row r="99" spans="3:15" x14ac:dyDescent="0.2">
      <c r="C99" s="196"/>
      <c r="G99" s="195"/>
      <c r="K99" s="196"/>
      <c r="O99" s="196"/>
    </row>
    <row r="100" spans="3:15" x14ac:dyDescent="0.2">
      <c r="C100" s="196"/>
      <c r="G100" s="195"/>
      <c r="K100" s="196"/>
      <c r="O100" s="196"/>
    </row>
    <row r="101" spans="3:15" x14ac:dyDescent="0.2">
      <c r="C101" s="196"/>
      <c r="G101" s="195"/>
      <c r="K101" s="196"/>
      <c r="O101" s="196"/>
    </row>
    <row r="102" spans="3:15" x14ac:dyDescent="0.2">
      <c r="C102" s="196"/>
      <c r="G102" s="195"/>
      <c r="K102" s="196"/>
      <c r="O102" s="196"/>
    </row>
    <row r="103" spans="3:15" x14ac:dyDescent="0.2">
      <c r="C103" s="196"/>
      <c r="G103" s="195"/>
      <c r="K103" s="196"/>
      <c r="O103" s="196"/>
    </row>
    <row r="104" spans="3:15" x14ac:dyDescent="0.2">
      <c r="C104" s="196"/>
      <c r="G104" s="195"/>
      <c r="K104" s="196"/>
      <c r="O104" s="196"/>
    </row>
    <row r="105" spans="3:15" x14ac:dyDescent="0.2">
      <c r="C105" s="196"/>
      <c r="G105" s="195"/>
      <c r="K105" s="196"/>
      <c r="O105" s="196"/>
    </row>
    <row r="106" spans="3:15" x14ac:dyDescent="0.2">
      <c r="C106" s="196"/>
      <c r="G106" s="195"/>
      <c r="K106" s="196"/>
      <c r="O106" s="196"/>
    </row>
    <row r="107" spans="3:15" x14ac:dyDescent="0.2">
      <c r="C107" s="196"/>
      <c r="G107" s="195"/>
      <c r="K107" s="196"/>
      <c r="O107" s="196"/>
    </row>
    <row r="108" spans="3:15" x14ac:dyDescent="0.2">
      <c r="C108" s="196"/>
      <c r="G108" s="195"/>
      <c r="K108" s="196"/>
      <c r="O108" s="196"/>
    </row>
    <row r="109" spans="3:15" x14ac:dyDescent="0.2">
      <c r="C109" s="196"/>
      <c r="G109" s="195"/>
      <c r="K109" s="196"/>
      <c r="O109" s="196"/>
    </row>
    <row r="110" spans="3:15" x14ac:dyDescent="0.2">
      <c r="C110" s="196"/>
      <c r="G110" s="195"/>
      <c r="K110" s="196"/>
      <c r="O110" s="196"/>
    </row>
    <row r="111" spans="3:15" x14ac:dyDescent="0.2">
      <c r="C111" s="196"/>
      <c r="G111" s="195"/>
      <c r="K111" s="196"/>
      <c r="O111" s="196"/>
    </row>
    <row r="112" spans="3:15" x14ac:dyDescent="0.2">
      <c r="C112" s="196"/>
      <c r="G112" s="195"/>
      <c r="K112" s="196"/>
      <c r="O112" s="196"/>
    </row>
    <row r="113" spans="3:15" x14ac:dyDescent="0.2">
      <c r="C113" s="196"/>
      <c r="G113" s="195"/>
      <c r="K113" s="196"/>
      <c r="O113" s="196"/>
    </row>
    <row r="114" spans="3:15" x14ac:dyDescent="0.2">
      <c r="C114" s="196"/>
      <c r="G114" s="195"/>
      <c r="K114" s="196"/>
      <c r="O114" s="196"/>
    </row>
    <row r="115" spans="3:15" x14ac:dyDescent="0.2">
      <c r="C115" s="196"/>
      <c r="G115" s="195"/>
      <c r="K115" s="196"/>
      <c r="O115" s="196"/>
    </row>
    <row r="116" spans="3:15" x14ac:dyDescent="0.2">
      <c r="C116" s="196"/>
      <c r="G116" s="195"/>
      <c r="K116" s="196"/>
      <c r="O116" s="196"/>
    </row>
    <row r="117" spans="3:15" x14ac:dyDescent="0.2">
      <c r="C117" s="196"/>
      <c r="G117" s="195"/>
      <c r="K117" s="196"/>
      <c r="O117" s="196"/>
    </row>
    <row r="118" spans="3:15" x14ac:dyDescent="0.2">
      <c r="C118" s="196"/>
      <c r="G118" s="195"/>
      <c r="K118" s="196"/>
      <c r="O118" s="196"/>
    </row>
    <row r="119" spans="3:15" x14ac:dyDescent="0.2">
      <c r="C119" s="196"/>
      <c r="G119" s="195"/>
      <c r="K119" s="196"/>
      <c r="O119" s="196"/>
    </row>
    <row r="120" spans="3:15" x14ac:dyDescent="0.2">
      <c r="C120" s="196"/>
      <c r="G120" s="195"/>
      <c r="K120" s="196"/>
      <c r="O120" s="196"/>
    </row>
    <row r="121" spans="3:15" x14ac:dyDescent="0.2">
      <c r="C121" s="196"/>
      <c r="G121" s="195"/>
      <c r="K121" s="196"/>
      <c r="O121" s="196"/>
    </row>
    <row r="122" spans="3:15" x14ac:dyDescent="0.2">
      <c r="C122" s="196"/>
      <c r="G122" s="195"/>
      <c r="K122" s="196"/>
      <c r="O122" s="196"/>
    </row>
    <row r="123" spans="3:15" x14ac:dyDescent="0.2">
      <c r="C123" s="196"/>
      <c r="G123" s="195"/>
      <c r="K123" s="196"/>
      <c r="O123" s="196"/>
    </row>
    <row r="124" spans="3:15" x14ac:dyDescent="0.2">
      <c r="C124" s="196"/>
      <c r="G124" s="195"/>
      <c r="K124" s="196"/>
      <c r="O124" s="196"/>
    </row>
    <row r="125" spans="3:15" x14ac:dyDescent="0.2">
      <c r="C125" s="196"/>
      <c r="G125" s="195"/>
      <c r="K125" s="196"/>
      <c r="O125" s="196"/>
    </row>
    <row r="126" spans="3:15" x14ac:dyDescent="0.2">
      <c r="C126" s="196"/>
      <c r="G126" s="195"/>
      <c r="K126" s="196"/>
      <c r="O126" s="196"/>
    </row>
    <row r="127" spans="3:15" x14ac:dyDescent="0.2">
      <c r="C127" s="196"/>
      <c r="G127" s="195"/>
      <c r="K127" s="196"/>
      <c r="O127" s="196"/>
    </row>
    <row r="128" spans="3:15" x14ac:dyDescent="0.2">
      <c r="C128" s="196"/>
      <c r="G128" s="195"/>
      <c r="K128" s="196"/>
      <c r="O128" s="196"/>
    </row>
    <row r="129" spans="3:15" x14ac:dyDescent="0.2">
      <c r="C129" s="196"/>
      <c r="G129" s="195"/>
      <c r="K129" s="196"/>
      <c r="O129" s="196"/>
    </row>
    <row r="130" spans="3:15" x14ac:dyDescent="0.2">
      <c r="C130" s="196"/>
      <c r="G130" s="195"/>
      <c r="K130" s="196"/>
      <c r="O130" s="196"/>
    </row>
    <row r="131" spans="3:15" x14ac:dyDescent="0.2">
      <c r="C131" s="196"/>
      <c r="G131" s="195"/>
      <c r="K131" s="196"/>
      <c r="O131" s="196"/>
    </row>
    <row r="132" spans="3:15" x14ac:dyDescent="0.2">
      <c r="C132" s="196"/>
      <c r="G132" s="195"/>
      <c r="K132" s="196"/>
      <c r="O132" s="196"/>
    </row>
    <row r="133" spans="3:15" x14ac:dyDescent="0.2">
      <c r="C133" s="196"/>
      <c r="G133" s="195"/>
      <c r="K133" s="196"/>
      <c r="O133" s="196"/>
    </row>
    <row r="134" spans="3:15" x14ac:dyDescent="0.2">
      <c r="C134" s="196"/>
      <c r="G134" s="195"/>
      <c r="K134" s="196"/>
      <c r="O134" s="196"/>
    </row>
    <row r="135" spans="3:15" x14ac:dyDescent="0.2">
      <c r="C135" s="196"/>
      <c r="G135" s="195"/>
      <c r="K135" s="196"/>
      <c r="O135" s="196"/>
    </row>
    <row r="136" spans="3:15" x14ac:dyDescent="0.2">
      <c r="C136" s="196"/>
      <c r="G136" s="195"/>
      <c r="K136" s="196"/>
      <c r="O136" s="196"/>
    </row>
    <row r="137" spans="3:15" x14ac:dyDescent="0.2">
      <c r="C137" s="196"/>
      <c r="G137" s="195"/>
      <c r="K137" s="196"/>
      <c r="O137" s="196"/>
    </row>
    <row r="138" spans="3:15" x14ac:dyDescent="0.2">
      <c r="C138" s="196"/>
      <c r="G138" s="195"/>
      <c r="K138" s="196"/>
      <c r="O138" s="196"/>
    </row>
    <row r="139" spans="3:15" x14ac:dyDescent="0.2">
      <c r="C139" s="196"/>
      <c r="G139" s="195"/>
      <c r="K139" s="196"/>
      <c r="O139" s="196"/>
    </row>
    <row r="140" spans="3:15" x14ac:dyDescent="0.2">
      <c r="C140" s="196"/>
      <c r="G140" s="195"/>
      <c r="K140" s="196"/>
      <c r="O140" s="196"/>
    </row>
    <row r="141" spans="3:15" x14ac:dyDescent="0.2">
      <c r="C141" s="196"/>
      <c r="G141" s="195"/>
      <c r="K141" s="196"/>
      <c r="O141" s="196"/>
    </row>
    <row r="142" spans="3:15" x14ac:dyDescent="0.2">
      <c r="C142" s="196"/>
      <c r="G142" s="195"/>
      <c r="K142" s="196"/>
      <c r="O142" s="196"/>
    </row>
    <row r="143" spans="3:15" x14ac:dyDescent="0.2">
      <c r="C143" s="196"/>
      <c r="G143" s="195"/>
      <c r="K143" s="196"/>
      <c r="O143" s="196"/>
    </row>
    <row r="144" spans="3:15" x14ac:dyDescent="0.2">
      <c r="C144" s="196"/>
      <c r="G144" s="195"/>
      <c r="K144" s="196"/>
      <c r="O144" s="196"/>
    </row>
    <row r="145" spans="3:19" x14ac:dyDescent="0.2">
      <c r="C145" s="196"/>
      <c r="G145" s="195"/>
      <c r="K145" s="196"/>
      <c r="O145" s="196"/>
    </row>
    <row r="146" spans="3:19" x14ac:dyDescent="0.2">
      <c r="C146" s="196"/>
      <c r="G146" s="195"/>
      <c r="K146" s="196"/>
      <c r="O146" s="196"/>
      <c r="S146" s="196">
        <v>22.4</v>
      </c>
    </row>
    <row r="147" spans="3:19" x14ac:dyDescent="0.2">
      <c r="C147" s="196"/>
      <c r="G147" s="195"/>
      <c r="K147" s="196"/>
      <c r="O147" s="196"/>
    </row>
    <row r="148" spans="3:19" x14ac:dyDescent="0.2">
      <c r="C148" s="196"/>
      <c r="G148" s="195"/>
      <c r="K148" s="196"/>
      <c r="O148" s="196"/>
    </row>
    <row r="149" spans="3:19" x14ac:dyDescent="0.2">
      <c r="C149" s="196"/>
      <c r="G149" s="195"/>
      <c r="K149" s="196"/>
      <c r="O149" s="196"/>
    </row>
    <row r="150" spans="3:19" x14ac:dyDescent="0.2">
      <c r="C150" s="196"/>
      <c r="G150" s="195"/>
      <c r="K150" s="196"/>
      <c r="O150" s="196"/>
    </row>
    <row r="151" spans="3:19" x14ac:dyDescent="0.2">
      <c r="C151" s="196"/>
      <c r="G151" s="195"/>
      <c r="K151" s="196"/>
      <c r="O151" s="196"/>
    </row>
    <row r="152" spans="3:19" x14ac:dyDescent="0.2">
      <c r="C152" s="196"/>
      <c r="G152" s="195"/>
      <c r="K152" s="196"/>
      <c r="O152" s="196"/>
    </row>
    <row r="153" spans="3:19" x14ac:dyDescent="0.2">
      <c r="C153" s="196"/>
      <c r="G153" s="195"/>
      <c r="K153" s="196"/>
      <c r="O153" s="196">
        <v>1.1200000000000001</v>
      </c>
    </row>
  </sheetData>
  <mergeCells count="6">
    <mergeCell ref="R3:U3"/>
    <mergeCell ref="A3:A5"/>
    <mergeCell ref="F3:I3"/>
    <mergeCell ref="J3:M3"/>
    <mergeCell ref="N3:Q3"/>
    <mergeCell ref="B3:E3"/>
  </mergeCells>
  <pageMargins left="0.25" right="0.25" top="0.75" bottom="0.75" header="0.3" footer="0.3"/>
  <pageSetup paperSize="9" scale="65" fitToHeight="0" orientation="landscape" r:id="rId1"/>
  <ignoredErrors>
    <ignoredError sqref="E22:Q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1"/>
  <sheetViews>
    <sheetView showOutlineSymbols="0" showWhiteSpace="0" zoomScale="70" zoomScaleNormal="70" workbookViewId="0">
      <pane ySplit="5" topLeftCell="A6" activePane="bottomLeft" state="frozen"/>
      <selection activeCell="A180" sqref="A180"/>
      <selection pane="bottomLeft" activeCell="G36" sqref="G36"/>
    </sheetView>
  </sheetViews>
  <sheetFormatPr defaultRowHeight="14.25" x14ac:dyDescent="0.2"/>
  <cols>
    <col min="1" max="1" width="52.875" style="8" customWidth="1"/>
    <col min="2" max="2" width="9.25" customWidth="1"/>
    <col min="3" max="3" width="9.125" customWidth="1"/>
    <col min="4" max="4" width="9.375" customWidth="1"/>
    <col min="5" max="5" width="9.375" style="5" customWidth="1"/>
    <col min="6" max="6" width="9.5" style="1" customWidth="1"/>
    <col min="7" max="7" width="10.125" style="1" customWidth="1"/>
    <col min="8" max="8" width="10.375" style="1" customWidth="1"/>
    <col min="9" max="9" width="9.625" style="5" customWidth="1"/>
    <col min="10" max="11" width="9.25" customWidth="1"/>
    <col min="12" max="12" width="9" customWidth="1"/>
    <col min="13" max="13" width="9.5" style="5" customWidth="1"/>
    <col min="14" max="14" width="9" customWidth="1"/>
    <col min="15" max="15" width="9.375" customWidth="1"/>
    <col min="16" max="16" width="9.25" customWidth="1"/>
    <col min="17" max="17" width="9" style="5" customWidth="1"/>
    <col min="18" max="18" width="9" style="75"/>
    <col min="19" max="25" width="9" style="18"/>
  </cols>
  <sheetData>
    <row r="1" spans="1:25" ht="27.75" customHeight="1" x14ac:dyDescent="0.45">
      <c r="A1" s="517" t="s">
        <v>255</v>
      </c>
      <c r="F1" s="10" t="s">
        <v>178</v>
      </c>
    </row>
    <row r="2" spans="1:25" ht="6.75" customHeight="1" thickBot="1" x14ac:dyDescent="0.25"/>
    <row r="3" spans="1:25" ht="22.5" customHeight="1" thickBot="1" x14ac:dyDescent="0.25">
      <c r="A3" s="613" t="s">
        <v>223</v>
      </c>
      <c r="B3" s="616" t="s">
        <v>212</v>
      </c>
      <c r="C3" s="617"/>
      <c r="D3" s="617"/>
      <c r="E3" s="618"/>
      <c r="F3" s="619" t="s">
        <v>238</v>
      </c>
      <c r="G3" s="619"/>
      <c r="H3" s="619"/>
      <c r="I3" s="619"/>
      <c r="J3" s="616" t="s">
        <v>214</v>
      </c>
      <c r="K3" s="617"/>
      <c r="L3" s="617"/>
      <c r="M3" s="618"/>
      <c r="N3" s="616" t="s">
        <v>204</v>
      </c>
      <c r="O3" s="617"/>
      <c r="P3" s="617"/>
      <c r="Q3" s="618"/>
    </row>
    <row r="4" spans="1:25" ht="30" x14ac:dyDescent="0.2">
      <c r="A4" s="614"/>
      <c r="B4" s="369" t="str">
        <f t="shared" ref="B4:N4" si="0">$A$1</f>
        <v>Октябрь 2019</v>
      </c>
      <c r="C4" s="395" t="str">
        <f t="shared" si="0"/>
        <v>Октябрь 2019</v>
      </c>
      <c r="D4" s="395" t="str">
        <f t="shared" si="0"/>
        <v>Октябрь 2019</v>
      </c>
      <c r="E4" s="371" t="str">
        <f t="shared" si="0"/>
        <v>Октябрь 2019</v>
      </c>
      <c r="F4" s="369" t="str">
        <f t="shared" si="0"/>
        <v>Октябрь 2019</v>
      </c>
      <c r="G4" s="395" t="str">
        <f t="shared" si="0"/>
        <v>Октябрь 2019</v>
      </c>
      <c r="H4" s="395" t="str">
        <f t="shared" si="0"/>
        <v>Октябрь 2019</v>
      </c>
      <c r="I4" s="371" t="str">
        <f t="shared" si="0"/>
        <v>Октябрь 2019</v>
      </c>
      <c r="J4" s="369" t="str">
        <f t="shared" si="0"/>
        <v>Октябрь 2019</v>
      </c>
      <c r="K4" s="395" t="str">
        <f t="shared" si="0"/>
        <v>Октябрь 2019</v>
      </c>
      <c r="L4" s="395" t="str">
        <f t="shared" si="0"/>
        <v>Октябрь 2019</v>
      </c>
      <c r="M4" s="371" t="str">
        <f t="shared" si="0"/>
        <v>Октябрь 2019</v>
      </c>
      <c r="N4" s="369" t="str">
        <f t="shared" si="0"/>
        <v>Октябрь 2019</v>
      </c>
      <c r="O4" s="395" t="str">
        <f>$A$1</f>
        <v>Октябрь 2019</v>
      </c>
      <c r="P4" s="395" t="str">
        <f>$A$1</f>
        <v>Октябрь 2019</v>
      </c>
      <c r="Q4" s="371" t="str">
        <f>$A$1</f>
        <v>Октябрь 2019</v>
      </c>
    </row>
    <row r="5" spans="1:25" s="9" customFormat="1" ht="30.75" thickBot="1" x14ac:dyDescent="0.25">
      <c r="A5" s="615"/>
      <c r="B5" s="107" t="s">
        <v>248</v>
      </c>
      <c r="C5" s="108" t="s">
        <v>246</v>
      </c>
      <c r="D5" s="108" t="s">
        <v>247</v>
      </c>
      <c r="E5" s="394" t="s">
        <v>253</v>
      </c>
      <c r="F5" s="107" t="s">
        <v>248</v>
      </c>
      <c r="G5" s="108" t="s">
        <v>246</v>
      </c>
      <c r="H5" s="108" t="s">
        <v>247</v>
      </c>
      <c r="I5" s="394" t="s">
        <v>253</v>
      </c>
      <c r="J5" s="107" t="s">
        <v>248</v>
      </c>
      <c r="K5" s="108" t="s">
        <v>246</v>
      </c>
      <c r="L5" s="108" t="s">
        <v>247</v>
      </c>
      <c r="M5" s="394" t="s">
        <v>253</v>
      </c>
      <c r="N5" s="107" t="s">
        <v>248</v>
      </c>
      <c r="O5" s="108" t="s">
        <v>246</v>
      </c>
      <c r="P5" s="108" t="s">
        <v>247</v>
      </c>
      <c r="Q5" s="394" t="s">
        <v>253</v>
      </c>
      <c r="R5" s="84"/>
      <c r="S5" s="26"/>
      <c r="T5" s="26"/>
      <c r="U5" s="26"/>
      <c r="V5" s="26"/>
      <c r="W5" s="26"/>
      <c r="X5" s="26"/>
      <c r="Y5" s="26"/>
    </row>
    <row r="6" spans="1:25" s="21" customFormat="1" ht="21.75" customHeight="1" x14ac:dyDescent="0.2">
      <c r="A6" s="46" t="s">
        <v>221</v>
      </c>
      <c r="B6" s="565"/>
      <c r="C6" s="566">
        <v>8</v>
      </c>
      <c r="D6" s="567"/>
      <c r="E6" s="296">
        <f t="shared" ref="E6:E26" si="1">D6/C6-1</f>
        <v>-1</v>
      </c>
      <c r="F6" s="417">
        <v>418</v>
      </c>
      <c r="G6" s="260">
        <v>866.62800000000004</v>
      </c>
      <c r="H6" s="180">
        <f>374+207</f>
        <v>581</v>
      </c>
      <c r="I6" s="296">
        <f t="shared" ref="I6:I28" si="2">H6/G6-1</f>
        <v>-0.32958547381344705</v>
      </c>
      <c r="J6" s="261">
        <v>1.76</v>
      </c>
      <c r="K6" s="260">
        <v>40</v>
      </c>
      <c r="L6" s="180">
        <f>1.73+24</f>
        <v>25.73</v>
      </c>
      <c r="M6" s="308">
        <f t="shared" ref="M6:M28" si="3">L6/K6-1</f>
        <v>-0.35675000000000001</v>
      </c>
      <c r="N6" s="261"/>
      <c r="O6" s="260">
        <v>35.200000000000003</v>
      </c>
      <c r="P6" s="180"/>
      <c r="Q6" s="296">
        <f t="shared" ref="Q6:Q28" si="4">P6/O6-1</f>
        <v>-1</v>
      </c>
      <c r="R6" s="85"/>
      <c r="S6" s="44"/>
      <c r="T6" s="44"/>
      <c r="U6" s="44"/>
      <c r="V6" s="44"/>
      <c r="W6" s="44"/>
      <c r="X6" s="44"/>
      <c r="Y6" s="44"/>
    </row>
    <row r="7" spans="1:25" s="2" customFormat="1" ht="21.75" customHeight="1" thickBot="1" x14ac:dyDescent="0.25">
      <c r="A7" s="25" t="s">
        <v>148</v>
      </c>
      <c r="B7" s="219"/>
      <c r="C7" s="128"/>
      <c r="D7" s="568"/>
      <c r="E7" s="297"/>
      <c r="F7" s="140">
        <v>590</v>
      </c>
      <c r="G7" s="418">
        <v>725</v>
      </c>
      <c r="H7" s="419">
        <v>626</v>
      </c>
      <c r="I7" s="297">
        <f t="shared" si="2"/>
        <v>-0.13655172413793104</v>
      </c>
      <c r="J7" s="220">
        <v>2.2400000000000002</v>
      </c>
      <c r="K7" s="129">
        <v>3.8</v>
      </c>
      <c r="L7" s="181">
        <v>3.27</v>
      </c>
      <c r="M7" s="309">
        <f>L7/K7-1</f>
        <v>-0.13947368421052631</v>
      </c>
      <c r="N7" s="220"/>
      <c r="O7" s="129">
        <v>96.8</v>
      </c>
      <c r="P7" s="181">
        <v>26</v>
      </c>
      <c r="Q7" s="297">
        <f t="shared" si="4"/>
        <v>-0.73140495867768596</v>
      </c>
      <c r="R7" s="75"/>
      <c r="S7" s="18"/>
      <c r="T7" s="18"/>
      <c r="U7" s="18"/>
      <c r="V7" s="18"/>
      <c r="W7" s="18"/>
      <c r="X7" s="18"/>
      <c r="Y7" s="18"/>
    </row>
    <row r="8" spans="1:25" s="2" customFormat="1" ht="21.75" customHeight="1" x14ac:dyDescent="0.2">
      <c r="A8" s="6" t="s">
        <v>151</v>
      </c>
      <c r="B8" s="201"/>
      <c r="C8" s="113">
        <v>4.8959999999999999</v>
      </c>
      <c r="D8" s="113"/>
      <c r="E8" s="508">
        <f t="shared" si="1"/>
        <v>-1</v>
      </c>
      <c r="F8" s="259">
        <v>1523.92</v>
      </c>
      <c r="G8" s="114">
        <v>1570.4</v>
      </c>
      <c r="H8" s="114">
        <v>1507.576</v>
      </c>
      <c r="I8" s="278">
        <f t="shared" si="2"/>
        <v>-4.0005094243504846E-2</v>
      </c>
      <c r="J8" s="202">
        <v>29</v>
      </c>
      <c r="K8" s="114">
        <v>14.464</v>
      </c>
      <c r="L8" s="114">
        <v>14.07</v>
      </c>
      <c r="M8" s="310">
        <f t="shared" si="3"/>
        <v>-2.7240044247787587E-2</v>
      </c>
      <c r="N8" s="202"/>
      <c r="O8" s="114"/>
      <c r="P8" s="182"/>
      <c r="Q8" s="288"/>
      <c r="R8" s="75"/>
      <c r="S8" s="18"/>
      <c r="T8" s="18"/>
      <c r="U8" s="18"/>
      <c r="V8" s="18"/>
      <c r="W8" s="18"/>
      <c r="X8" s="18"/>
      <c r="Y8" s="18"/>
    </row>
    <row r="9" spans="1:25" s="2" customFormat="1" ht="21.75" customHeight="1" x14ac:dyDescent="0.2">
      <c r="A9" s="17" t="s">
        <v>152</v>
      </c>
      <c r="B9" s="204"/>
      <c r="C9" s="118">
        <v>4.67</v>
      </c>
      <c r="D9" s="118"/>
      <c r="E9" s="509">
        <f t="shared" si="1"/>
        <v>-1</v>
      </c>
      <c r="F9" s="145">
        <v>561</v>
      </c>
      <c r="G9" s="120">
        <v>520.79999999999995</v>
      </c>
      <c r="H9" s="120">
        <v>752</v>
      </c>
      <c r="I9" s="277">
        <f t="shared" si="2"/>
        <v>0.44393241167434727</v>
      </c>
      <c r="J9" s="205">
        <v>7</v>
      </c>
      <c r="K9" s="120">
        <v>5.6</v>
      </c>
      <c r="L9" s="120">
        <v>13</v>
      </c>
      <c r="M9" s="311">
        <f t="shared" si="3"/>
        <v>1.3214285714285716</v>
      </c>
      <c r="N9" s="205"/>
      <c r="O9" s="120"/>
      <c r="P9" s="183"/>
      <c r="Q9" s="287"/>
      <c r="R9" s="75"/>
      <c r="S9" s="18"/>
      <c r="T9" s="18"/>
      <c r="U9" s="18"/>
      <c r="V9" s="18"/>
      <c r="W9" s="18"/>
      <c r="X9" s="18"/>
      <c r="Y9" s="18"/>
    </row>
    <row r="10" spans="1:25" s="2" customFormat="1" ht="21.75" customHeight="1" x14ac:dyDescent="0.2">
      <c r="A10" s="7" t="s">
        <v>241</v>
      </c>
      <c r="B10" s="569"/>
      <c r="C10" s="570">
        <v>3.8540000000000001</v>
      </c>
      <c r="D10" s="570"/>
      <c r="E10" s="510">
        <f t="shared" si="1"/>
        <v>-1</v>
      </c>
      <c r="F10" s="420">
        <v>1096</v>
      </c>
      <c r="G10" s="184">
        <v>852.8</v>
      </c>
      <c r="H10" s="184">
        <v>928</v>
      </c>
      <c r="I10" s="276">
        <f t="shared" si="2"/>
        <v>8.8180112570356517E-2</v>
      </c>
      <c r="J10" s="262">
        <v>20</v>
      </c>
      <c r="K10" s="184">
        <v>11.2</v>
      </c>
      <c r="L10" s="184">
        <v>11</v>
      </c>
      <c r="M10" s="312">
        <f t="shared" si="3"/>
        <v>-1.7857142857142794E-2</v>
      </c>
      <c r="N10" s="262"/>
      <c r="O10" s="184"/>
      <c r="P10" s="185"/>
      <c r="Q10" s="286"/>
      <c r="R10" s="75"/>
      <c r="S10" s="18"/>
      <c r="T10" s="18"/>
      <c r="U10" s="18"/>
      <c r="V10" s="18"/>
      <c r="W10" s="18"/>
      <c r="X10" s="18"/>
      <c r="Y10" s="18"/>
    </row>
    <row r="11" spans="1:25" s="18" customFormat="1" ht="21.75" customHeight="1" x14ac:dyDescent="0.2">
      <c r="A11" s="17" t="s">
        <v>144</v>
      </c>
      <c r="B11" s="204"/>
      <c r="C11" s="118">
        <v>1.234</v>
      </c>
      <c r="D11" s="118"/>
      <c r="E11" s="509">
        <f t="shared" si="1"/>
        <v>-1</v>
      </c>
      <c r="F11" s="145">
        <v>398</v>
      </c>
      <c r="G11" s="120">
        <v>303.2</v>
      </c>
      <c r="H11" s="120">
        <v>303</v>
      </c>
      <c r="I11" s="277">
        <f t="shared" si="2"/>
        <v>-6.5963060686013986E-4</v>
      </c>
      <c r="J11" s="205">
        <v>8</v>
      </c>
      <c r="K11" s="120">
        <v>10.4</v>
      </c>
      <c r="L11" s="120">
        <v>11</v>
      </c>
      <c r="M11" s="311">
        <f t="shared" si="3"/>
        <v>5.7692307692307709E-2</v>
      </c>
      <c r="N11" s="205"/>
      <c r="O11" s="120"/>
      <c r="P11" s="183"/>
      <c r="Q11" s="287"/>
      <c r="R11" s="75"/>
    </row>
    <row r="12" spans="1:25" s="2" customFormat="1" ht="21.75" customHeight="1" x14ac:dyDescent="0.2">
      <c r="A12" s="7" t="s">
        <v>243</v>
      </c>
      <c r="B12" s="569"/>
      <c r="C12" s="570">
        <v>2.7069999999999999</v>
      </c>
      <c r="D12" s="570"/>
      <c r="E12" s="510">
        <f t="shared" si="1"/>
        <v>-1</v>
      </c>
      <c r="F12" s="420">
        <v>375</v>
      </c>
      <c r="G12" s="184">
        <v>380</v>
      </c>
      <c r="H12" s="184">
        <v>385</v>
      </c>
      <c r="I12" s="276">
        <f t="shared" si="2"/>
        <v>1.3157894736842035E-2</v>
      </c>
      <c r="J12" s="262">
        <v>24</v>
      </c>
      <c r="K12" s="184">
        <v>11.084</v>
      </c>
      <c r="L12" s="184">
        <v>10</v>
      </c>
      <c r="M12" s="312">
        <f t="shared" si="3"/>
        <v>-9.7798628653915531E-2</v>
      </c>
      <c r="N12" s="262"/>
      <c r="O12" s="184"/>
      <c r="P12" s="185"/>
      <c r="Q12" s="286"/>
      <c r="R12" s="75"/>
      <c r="S12" s="18"/>
      <c r="T12" s="18"/>
      <c r="U12" s="18"/>
      <c r="V12" s="18"/>
      <c r="W12" s="18"/>
      <c r="X12" s="18"/>
      <c r="Y12" s="18"/>
    </row>
    <row r="13" spans="1:25" s="2" customFormat="1" ht="21.75" customHeight="1" x14ac:dyDescent="0.2">
      <c r="A13" s="17" t="s">
        <v>145</v>
      </c>
      <c r="B13" s="204"/>
      <c r="C13" s="118"/>
      <c r="D13" s="118"/>
      <c r="E13" s="509"/>
      <c r="F13" s="145">
        <v>194.02</v>
      </c>
      <c r="G13" s="120">
        <v>201.77600000000001</v>
      </c>
      <c r="H13" s="120">
        <v>260</v>
      </c>
      <c r="I13" s="277">
        <f>H13/G13-1</f>
        <v>0.28855760843707867</v>
      </c>
      <c r="J13" s="205">
        <v>9</v>
      </c>
      <c r="K13" s="120">
        <v>7.3520000000000003</v>
      </c>
      <c r="L13" s="120">
        <v>10</v>
      </c>
      <c r="M13" s="311">
        <f t="shared" si="3"/>
        <v>0.36017410228509239</v>
      </c>
      <c r="N13" s="205">
        <v>163</v>
      </c>
      <c r="O13" s="120">
        <v>714.7</v>
      </c>
      <c r="P13" s="183">
        <v>690</v>
      </c>
      <c r="Q13" s="287">
        <f t="shared" si="4"/>
        <v>-3.4559955225968997E-2</v>
      </c>
      <c r="R13" s="75"/>
      <c r="S13" s="18"/>
      <c r="T13" s="18"/>
      <c r="U13" s="18"/>
      <c r="V13" s="18"/>
      <c r="W13" s="18"/>
      <c r="X13" s="18"/>
      <c r="Y13" s="18"/>
    </row>
    <row r="14" spans="1:25" s="2" customFormat="1" ht="21.75" customHeight="1" x14ac:dyDescent="0.2">
      <c r="A14" s="7" t="s">
        <v>146</v>
      </c>
      <c r="B14" s="207"/>
      <c r="C14" s="570">
        <v>1.712</v>
      </c>
      <c r="D14" s="123"/>
      <c r="E14" s="510">
        <f t="shared" si="1"/>
        <v>-1</v>
      </c>
      <c r="F14" s="144">
        <v>322</v>
      </c>
      <c r="G14" s="124">
        <v>324</v>
      </c>
      <c r="H14" s="124">
        <v>326</v>
      </c>
      <c r="I14" s="276">
        <f t="shared" si="2"/>
        <v>6.1728395061728669E-3</v>
      </c>
      <c r="J14" s="208">
        <v>7</v>
      </c>
      <c r="K14" s="124">
        <v>4</v>
      </c>
      <c r="L14" s="124">
        <v>4</v>
      </c>
      <c r="M14" s="312">
        <f t="shared" si="3"/>
        <v>0</v>
      </c>
      <c r="N14" s="208"/>
      <c r="O14" s="124"/>
      <c r="P14" s="186"/>
      <c r="Q14" s="286"/>
      <c r="R14" s="75"/>
      <c r="S14" s="18"/>
      <c r="T14" s="18"/>
      <c r="U14" s="18"/>
      <c r="V14" s="18"/>
      <c r="W14" s="18"/>
      <c r="X14" s="18"/>
      <c r="Y14" s="18"/>
    </row>
    <row r="15" spans="1:25" ht="21.75" customHeight="1" thickBot="1" x14ac:dyDescent="0.25">
      <c r="A15" s="23" t="s">
        <v>143</v>
      </c>
      <c r="B15" s="210"/>
      <c r="C15" s="128">
        <v>0.82699999999999996</v>
      </c>
      <c r="D15" s="128"/>
      <c r="E15" s="511">
        <f t="shared" si="1"/>
        <v>-1</v>
      </c>
      <c r="F15" s="421">
        <v>185</v>
      </c>
      <c r="G15" s="129">
        <v>200</v>
      </c>
      <c r="H15" s="129">
        <v>231.27999999999997</v>
      </c>
      <c r="I15" s="298">
        <f t="shared" si="2"/>
        <v>0.15639999999999987</v>
      </c>
      <c r="J15" s="211">
        <v>8</v>
      </c>
      <c r="K15" s="129">
        <v>7.2</v>
      </c>
      <c r="L15" s="129">
        <v>7</v>
      </c>
      <c r="M15" s="313">
        <f t="shared" si="3"/>
        <v>-2.777777777777779E-2</v>
      </c>
      <c r="N15" s="211"/>
      <c r="O15" s="129"/>
      <c r="P15" s="181"/>
      <c r="Q15" s="513"/>
    </row>
    <row r="16" spans="1:25" s="2" customFormat="1" ht="21.75" customHeight="1" thickBot="1" x14ac:dyDescent="0.25">
      <c r="A16" s="291" t="s">
        <v>240</v>
      </c>
      <c r="B16" s="571"/>
      <c r="C16" s="572">
        <v>15.3</v>
      </c>
      <c r="D16" s="572"/>
      <c r="E16" s="512">
        <f t="shared" si="1"/>
        <v>-1</v>
      </c>
      <c r="F16" s="422">
        <v>2828</v>
      </c>
      <c r="G16" s="399">
        <v>2268</v>
      </c>
      <c r="H16" s="399">
        <v>8988</v>
      </c>
      <c r="I16" s="299">
        <f t="shared" si="2"/>
        <v>2.9629629629629628</v>
      </c>
      <c r="J16" s="398">
        <v>57</v>
      </c>
      <c r="K16" s="399">
        <v>47.5</v>
      </c>
      <c r="L16" s="399">
        <v>44.656999999999996</v>
      </c>
      <c r="M16" s="314">
        <f t="shared" si="3"/>
        <v>-5.9852631578947491E-2</v>
      </c>
      <c r="N16" s="263"/>
      <c r="O16" s="187">
        <v>129.69999999999999</v>
      </c>
      <c r="P16" s="188"/>
      <c r="Q16" s="514">
        <f t="shared" si="4"/>
        <v>-1</v>
      </c>
      <c r="R16" s="75"/>
      <c r="S16" s="18"/>
      <c r="T16" s="18"/>
      <c r="U16" s="18"/>
      <c r="V16" s="18"/>
      <c r="W16" s="18"/>
      <c r="X16" s="18"/>
      <c r="Y16" s="18"/>
    </row>
    <row r="17" spans="1:85" s="2" customFormat="1" ht="21.75" customHeight="1" x14ac:dyDescent="0.2">
      <c r="A17" s="292" t="s">
        <v>242</v>
      </c>
      <c r="B17" s="573"/>
      <c r="C17" s="574">
        <v>7.0529999999999999</v>
      </c>
      <c r="D17" s="574"/>
      <c r="E17" s="300">
        <f t="shared" si="1"/>
        <v>-1</v>
      </c>
      <c r="F17" s="400">
        <v>1382</v>
      </c>
      <c r="G17" s="401">
        <v>1056.8</v>
      </c>
      <c r="H17" s="401">
        <v>1056</v>
      </c>
      <c r="I17" s="300">
        <f t="shared" si="2"/>
        <v>-7.5700227100672368E-4</v>
      </c>
      <c r="J17" s="400">
        <v>100</v>
      </c>
      <c r="K17" s="401">
        <v>10.6</v>
      </c>
      <c r="L17" s="401">
        <v>12</v>
      </c>
      <c r="M17" s="315">
        <f t="shared" si="3"/>
        <v>0.13207547169811318</v>
      </c>
      <c r="N17" s="264"/>
      <c r="O17" s="189">
        <v>96.3</v>
      </c>
      <c r="P17" s="190"/>
      <c r="Q17" s="515">
        <f t="shared" si="4"/>
        <v>-1</v>
      </c>
      <c r="R17" s="75"/>
      <c r="S17" s="18"/>
      <c r="T17" s="18"/>
      <c r="U17" s="18"/>
      <c r="V17" s="18"/>
      <c r="W17" s="18"/>
      <c r="X17" s="18"/>
      <c r="Y17" s="18"/>
    </row>
    <row r="18" spans="1:85" s="18" customFormat="1" ht="21.75" customHeight="1" x14ac:dyDescent="0.2">
      <c r="A18" s="293" t="s">
        <v>220</v>
      </c>
      <c r="B18" s="204"/>
      <c r="C18" s="118">
        <v>1.3169999999999999</v>
      </c>
      <c r="D18" s="118"/>
      <c r="E18" s="301">
        <f t="shared" si="1"/>
        <v>-1</v>
      </c>
      <c r="F18" s="205">
        <v>320</v>
      </c>
      <c r="G18" s="120">
        <v>390.4</v>
      </c>
      <c r="H18" s="120">
        <v>310</v>
      </c>
      <c r="I18" s="301">
        <f t="shared" si="2"/>
        <v>-0.20594262295081966</v>
      </c>
      <c r="J18" s="205">
        <v>5</v>
      </c>
      <c r="K18" s="120">
        <v>4</v>
      </c>
      <c r="L18" s="120">
        <v>5</v>
      </c>
      <c r="M18" s="316">
        <f t="shared" si="3"/>
        <v>0.25</v>
      </c>
      <c r="N18" s="356"/>
      <c r="O18" s="357"/>
      <c r="P18" s="358"/>
      <c r="Q18" s="273"/>
      <c r="R18" s="75"/>
    </row>
    <row r="19" spans="1:85" s="18" customFormat="1" ht="21.75" customHeight="1" thickBot="1" x14ac:dyDescent="0.25">
      <c r="A19" s="92" t="s">
        <v>150</v>
      </c>
      <c r="B19" s="575"/>
      <c r="C19" s="576">
        <v>0.73</v>
      </c>
      <c r="D19" s="576"/>
      <c r="E19" s="302">
        <f t="shared" si="1"/>
        <v>-1</v>
      </c>
      <c r="F19" s="402">
        <v>31</v>
      </c>
      <c r="G19" s="403">
        <v>32</v>
      </c>
      <c r="H19" s="403">
        <v>34</v>
      </c>
      <c r="I19" s="302">
        <f t="shared" si="2"/>
        <v>6.25E-2</v>
      </c>
      <c r="J19" s="402"/>
      <c r="K19" s="403"/>
      <c r="L19" s="403"/>
      <c r="M19" s="317"/>
      <c r="N19" s="402"/>
      <c r="O19" s="403"/>
      <c r="P19" s="438"/>
      <c r="Q19" s="329"/>
      <c r="R19" s="75"/>
    </row>
    <row r="20" spans="1:85" s="2" customFormat="1" ht="21.75" customHeight="1" x14ac:dyDescent="0.2">
      <c r="A20" s="20" t="s">
        <v>149</v>
      </c>
      <c r="B20" s="213"/>
      <c r="C20" s="131">
        <v>8.4260000000000002</v>
      </c>
      <c r="D20" s="131"/>
      <c r="E20" s="303">
        <f t="shared" si="1"/>
        <v>-1</v>
      </c>
      <c r="F20" s="214">
        <v>2493</v>
      </c>
      <c r="G20" s="132">
        <v>1350.4</v>
      </c>
      <c r="H20" s="132">
        <v>2319</v>
      </c>
      <c r="I20" s="303">
        <f t="shared" si="2"/>
        <v>0.7172689573459714</v>
      </c>
      <c r="J20" s="214">
        <v>153</v>
      </c>
      <c r="K20" s="132">
        <v>41.6</v>
      </c>
      <c r="L20" s="132">
        <v>50</v>
      </c>
      <c r="M20" s="318">
        <f t="shared" si="3"/>
        <v>0.20192307692307687</v>
      </c>
      <c r="N20" s="214"/>
      <c r="O20" s="132">
        <v>44</v>
      </c>
      <c r="P20" s="191"/>
      <c r="Q20" s="333">
        <f t="shared" si="4"/>
        <v>-1</v>
      </c>
      <c r="R20" s="75"/>
      <c r="S20" s="18"/>
      <c r="T20" s="18"/>
      <c r="U20" s="18"/>
      <c r="V20" s="18"/>
      <c r="W20" s="18"/>
      <c r="X20" s="18"/>
      <c r="Y20" s="18"/>
    </row>
    <row r="21" spans="1:85" s="2" customFormat="1" ht="21.75" customHeight="1" x14ac:dyDescent="0.2">
      <c r="A21" s="295" t="s">
        <v>157</v>
      </c>
      <c r="B21" s="577"/>
      <c r="C21" s="578">
        <v>4.5259999999999998</v>
      </c>
      <c r="D21" s="578"/>
      <c r="E21" s="304">
        <f t="shared" si="1"/>
        <v>-1</v>
      </c>
      <c r="F21" s="404">
        <v>1967</v>
      </c>
      <c r="G21" s="405">
        <v>1967</v>
      </c>
      <c r="H21" s="405">
        <v>2237</v>
      </c>
      <c r="I21" s="304">
        <f t="shared" si="2"/>
        <v>0.1372648703609558</v>
      </c>
      <c r="J21" s="404">
        <v>32</v>
      </c>
      <c r="K21" s="405">
        <v>26</v>
      </c>
      <c r="L21" s="405">
        <v>9</v>
      </c>
      <c r="M21" s="319">
        <f t="shared" si="3"/>
        <v>-0.65384615384615385</v>
      </c>
      <c r="N21" s="404"/>
      <c r="O21" s="405"/>
      <c r="P21" s="405"/>
      <c r="Q21" s="319"/>
      <c r="R21" s="75"/>
      <c r="S21" s="18"/>
      <c r="T21" s="18"/>
      <c r="U21" s="18"/>
      <c r="V21" s="18"/>
      <c r="W21" s="18"/>
      <c r="X21" s="18"/>
      <c r="Y21" s="18"/>
    </row>
    <row r="22" spans="1:85" s="18" customFormat="1" ht="21.75" customHeight="1" x14ac:dyDescent="0.2">
      <c r="A22" s="293" t="s">
        <v>227</v>
      </c>
      <c r="B22" s="204"/>
      <c r="C22" s="118">
        <v>10.624000000000001</v>
      </c>
      <c r="D22" s="118"/>
      <c r="E22" s="301">
        <f t="shared" si="1"/>
        <v>-1</v>
      </c>
      <c r="F22" s="205">
        <v>13200</v>
      </c>
      <c r="G22" s="120">
        <v>16970</v>
      </c>
      <c r="H22" s="120">
        <v>12337</v>
      </c>
      <c r="I22" s="301">
        <f t="shared" si="2"/>
        <v>-0.27301119622863879</v>
      </c>
      <c r="J22" s="205">
        <v>141</v>
      </c>
      <c r="K22" s="120">
        <v>41</v>
      </c>
      <c r="L22" s="120">
        <v>140</v>
      </c>
      <c r="M22" s="316">
        <f t="shared" si="3"/>
        <v>2.4146341463414633</v>
      </c>
      <c r="N22" s="356"/>
      <c r="O22" s="357"/>
      <c r="P22" s="358"/>
      <c r="Q22" s="273"/>
      <c r="R22" s="75"/>
    </row>
    <row r="23" spans="1:85" s="18" customFormat="1" ht="21.75" customHeight="1" thickBot="1" x14ac:dyDescent="0.25">
      <c r="A23" s="294" t="s">
        <v>147</v>
      </c>
      <c r="B23" s="579"/>
      <c r="C23" s="580">
        <v>2.1019999999999999</v>
      </c>
      <c r="D23" s="580"/>
      <c r="E23" s="305">
        <f t="shared" si="1"/>
        <v>-1</v>
      </c>
      <c r="F23" s="406">
        <v>2823</v>
      </c>
      <c r="G23" s="407">
        <v>11866</v>
      </c>
      <c r="H23" s="407">
        <v>14546</v>
      </c>
      <c r="I23" s="305">
        <f t="shared" si="2"/>
        <v>0.22585538513399639</v>
      </c>
      <c r="J23" s="406">
        <v>58</v>
      </c>
      <c r="K23" s="407">
        <v>69</v>
      </c>
      <c r="L23" s="602">
        <v>2349.15</v>
      </c>
      <c r="M23" s="320">
        <f t="shared" si="3"/>
        <v>33.045652173913048</v>
      </c>
      <c r="N23" s="406"/>
      <c r="O23" s="407"/>
      <c r="P23" s="407"/>
      <c r="Q23" s="320"/>
      <c r="R23" s="75"/>
    </row>
    <row r="24" spans="1:85" s="2" customFormat="1" ht="21.75" customHeight="1" x14ac:dyDescent="0.2">
      <c r="A24" s="20" t="s">
        <v>153</v>
      </c>
      <c r="B24" s="213"/>
      <c r="C24" s="131"/>
      <c r="D24" s="131"/>
      <c r="E24" s="303"/>
      <c r="F24" s="214">
        <v>900</v>
      </c>
      <c r="G24" s="132">
        <v>449.6</v>
      </c>
      <c r="H24" s="132">
        <v>448</v>
      </c>
      <c r="I24" s="303">
        <f t="shared" si="2"/>
        <v>-3.558718861210064E-3</v>
      </c>
      <c r="J24" s="214">
        <v>18</v>
      </c>
      <c r="K24" s="132">
        <v>5.6</v>
      </c>
      <c r="L24" s="132">
        <v>7</v>
      </c>
      <c r="M24" s="318">
        <f t="shared" si="3"/>
        <v>0.25</v>
      </c>
      <c r="N24" s="214"/>
      <c r="O24" s="132"/>
      <c r="P24" s="191"/>
      <c r="Q24" s="333"/>
      <c r="R24" s="75"/>
      <c r="S24" s="18"/>
      <c r="T24" s="18"/>
      <c r="U24" s="18"/>
      <c r="V24" s="18"/>
      <c r="W24" s="18"/>
      <c r="X24" s="18"/>
      <c r="Y24" s="18"/>
    </row>
    <row r="25" spans="1:85" s="2" customFormat="1" ht="21.75" customHeight="1" x14ac:dyDescent="0.2">
      <c r="A25" s="7" t="s">
        <v>154</v>
      </c>
      <c r="B25" s="207"/>
      <c r="C25" s="123"/>
      <c r="D25" s="123"/>
      <c r="E25" s="276"/>
      <c r="F25" s="225">
        <v>791.6</v>
      </c>
      <c r="G25" s="124">
        <v>684.4</v>
      </c>
      <c r="H25" s="124">
        <v>571</v>
      </c>
      <c r="I25" s="276">
        <f t="shared" si="2"/>
        <v>-0.16569257744009347</v>
      </c>
      <c r="J25" s="208">
        <v>11.952</v>
      </c>
      <c r="K25" s="124">
        <v>7.1440000000000001</v>
      </c>
      <c r="L25" s="124">
        <v>11.42</v>
      </c>
      <c r="M25" s="312">
        <f t="shared" si="3"/>
        <v>0.5985442329227324</v>
      </c>
      <c r="N25" s="208"/>
      <c r="O25" s="124"/>
      <c r="P25" s="186"/>
      <c r="Q25" s="286"/>
      <c r="R25" s="75"/>
      <c r="S25" s="18"/>
      <c r="T25" s="18"/>
      <c r="U25" s="18"/>
      <c r="V25" s="18"/>
      <c r="W25" s="18"/>
      <c r="X25" s="18"/>
      <c r="Y25" s="18"/>
    </row>
    <row r="26" spans="1:85" s="2" customFormat="1" ht="21.75" customHeight="1" x14ac:dyDescent="0.2">
      <c r="A26" s="17" t="s">
        <v>155</v>
      </c>
      <c r="B26" s="204"/>
      <c r="C26" s="118">
        <v>1.3540000000000001</v>
      </c>
      <c r="D26" s="118"/>
      <c r="E26" s="277">
        <f t="shared" si="1"/>
        <v>-1</v>
      </c>
      <c r="F26" s="205">
        <v>263</v>
      </c>
      <c r="G26" s="120">
        <v>212.8</v>
      </c>
      <c r="H26" s="120">
        <v>191</v>
      </c>
      <c r="I26" s="277">
        <f t="shared" si="2"/>
        <v>-0.10244360902255645</v>
      </c>
      <c r="J26" s="205">
        <v>6</v>
      </c>
      <c r="K26" s="120">
        <v>4</v>
      </c>
      <c r="L26" s="120">
        <v>4</v>
      </c>
      <c r="M26" s="311">
        <f t="shared" si="3"/>
        <v>0</v>
      </c>
      <c r="N26" s="205"/>
      <c r="O26" s="120"/>
      <c r="P26" s="183"/>
      <c r="Q26" s="287"/>
      <c r="R26" s="75"/>
      <c r="S26" s="18"/>
      <c r="T26" s="18"/>
      <c r="U26" s="18"/>
      <c r="V26" s="18"/>
      <c r="W26" s="18"/>
      <c r="X26" s="18"/>
      <c r="Y26" s="18"/>
    </row>
    <row r="27" spans="1:85" s="2" customFormat="1" ht="21.75" customHeight="1" thickBot="1" x14ac:dyDescent="0.25">
      <c r="A27" s="7" t="s">
        <v>156</v>
      </c>
      <c r="B27" s="207"/>
      <c r="C27" s="172"/>
      <c r="D27" s="168"/>
      <c r="E27" s="306"/>
      <c r="F27" s="208">
        <v>280</v>
      </c>
      <c r="G27" s="173">
        <v>164.8</v>
      </c>
      <c r="H27" s="115">
        <v>265</v>
      </c>
      <c r="I27" s="306">
        <f t="shared" si="2"/>
        <v>0.60800970873786397</v>
      </c>
      <c r="J27" s="208">
        <v>1</v>
      </c>
      <c r="K27" s="173">
        <v>0.8</v>
      </c>
      <c r="L27" s="115">
        <v>3.19</v>
      </c>
      <c r="M27" s="321">
        <f t="shared" si="3"/>
        <v>2.9874999999999998</v>
      </c>
      <c r="N27" s="208"/>
      <c r="O27" s="173">
        <v>177.9</v>
      </c>
      <c r="P27" s="192"/>
      <c r="Q27" s="516">
        <f t="shared" si="4"/>
        <v>-1</v>
      </c>
      <c r="R27" s="75"/>
      <c r="S27" s="18"/>
      <c r="T27" s="18"/>
      <c r="U27" s="18"/>
      <c r="V27" s="18"/>
      <c r="W27" s="18"/>
      <c r="X27" s="18"/>
      <c r="Y27" s="18"/>
    </row>
    <row r="28" spans="1:85" ht="26.25" customHeight="1" thickBot="1" x14ac:dyDescent="0.25">
      <c r="A28" s="40"/>
      <c r="B28" s="581">
        <f t="shared" ref="B28:H28" si="5">SUM(B6:B27)</f>
        <v>0</v>
      </c>
      <c r="C28" s="582">
        <f t="shared" si="5"/>
        <v>79.331999999999994</v>
      </c>
      <c r="D28" s="582">
        <f t="shared" si="5"/>
        <v>0</v>
      </c>
      <c r="E28" s="601">
        <f t="shared" ref="E28" si="6">D28/C28-1</f>
        <v>-1</v>
      </c>
      <c r="F28" s="193">
        <f t="shared" si="5"/>
        <v>32941.54</v>
      </c>
      <c r="G28" s="194">
        <f t="shared" si="5"/>
        <v>43356.804000000004</v>
      </c>
      <c r="H28" s="194">
        <f t="shared" si="5"/>
        <v>49201.856</v>
      </c>
      <c r="I28" s="307">
        <f t="shared" si="2"/>
        <v>0.13481279662587675</v>
      </c>
      <c r="J28" s="193">
        <f>SUM(J6:J27)</f>
        <v>698.952</v>
      </c>
      <c r="K28" s="194">
        <f>SUM(K6:K27)</f>
        <v>372.34400000000005</v>
      </c>
      <c r="L28" s="194">
        <f>SUM(L6:L27)</f>
        <v>2744.4870000000001</v>
      </c>
      <c r="M28" s="601">
        <f t="shared" si="3"/>
        <v>6.3708371828201873</v>
      </c>
      <c r="N28" s="193">
        <f>SUM(N6:N27)</f>
        <v>163</v>
      </c>
      <c r="O28" s="194">
        <f>SUM(O6:O27)</f>
        <v>1294.6000000000001</v>
      </c>
      <c r="P28" s="194">
        <f>SUM(P6:P27)</f>
        <v>716</v>
      </c>
      <c r="Q28" s="601">
        <f t="shared" si="4"/>
        <v>-0.44693341572686551</v>
      </c>
    </row>
    <row r="29" spans="1:85" x14ac:dyDescent="0.2">
      <c r="B29" s="5"/>
      <c r="C29" s="72"/>
      <c r="D29" s="5"/>
      <c r="E29"/>
      <c r="F29" s="5"/>
      <c r="G29" s="72"/>
      <c r="H29" s="5"/>
      <c r="I29"/>
      <c r="J29" s="5"/>
      <c r="K29" s="72"/>
      <c r="L29" s="5"/>
      <c r="M29"/>
      <c r="N29" s="5"/>
      <c r="O29" s="72"/>
      <c r="P29" s="5"/>
      <c r="Q29"/>
      <c r="R29" s="86"/>
      <c r="S29" s="5"/>
      <c r="T29" s="5"/>
      <c r="U29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85" x14ac:dyDescent="0.2">
      <c r="A30" s="73"/>
      <c r="C30" s="196"/>
      <c r="G30" s="195"/>
      <c r="K30" s="196"/>
      <c r="O30" s="196"/>
      <c r="R30" s="87"/>
      <c r="S30"/>
      <c r="T30"/>
      <c r="U30" s="5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</row>
    <row r="31" spans="1:85" x14ac:dyDescent="0.2">
      <c r="C31" s="196"/>
      <c r="G31" s="195"/>
      <c r="K31" s="196"/>
      <c r="O31" s="196"/>
    </row>
    <row r="32" spans="1:85" x14ac:dyDescent="0.2">
      <c r="C32" s="196"/>
      <c r="G32" s="195"/>
      <c r="K32" s="196"/>
      <c r="O32" s="196"/>
    </row>
    <row r="33" spans="3:19" x14ac:dyDescent="0.2">
      <c r="C33" s="196"/>
      <c r="G33" s="195"/>
      <c r="K33" s="196"/>
      <c r="O33" s="196"/>
    </row>
    <row r="34" spans="3:19" x14ac:dyDescent="0.2">
      <c r="C34" s="196"/>
      <c r="G34" s="195"/>
      <c r="K34" s="196"/>
      <c r="O34" s="196"/>
    </row>
    <row r="35" spans="3:19" x14ac:dyDescent="0.2">
      <c r="C35" s="196"/>
      <c r="G35" s="195"/>
      <c r="K35" s="196"/>
      <c r="O35" s="196"/>
    </row>
    <row r="36" spans="3:19" x14ac:dyDescent="0.2">
      <c r="C36" s="196"/>
      <c r="G36" s="195"/>
      <c r="K36" s="196"/>
      <c r="O36" s="196"/>
    </row>
    <row r="37" spans="3:19" x14ac:dyDescent="0.2">
      <c r="C37" s="196"/>
      <c r="G37" s="195"/>
      <c r="K37" s="196"/>
      <c r="O37" s="196"/>
    </row>
    <row r="38" spans="3:19" x14ac:dyDescent="0.2">
      <c r="C38" s="196"/>
      <c r="G38" s="195"/>
      <c r="K38" s="196"/>
      <c r="O38" s="196"/>
    </row>
    <row r="39" spans="3:19" x14ac:dyDescent="0.2">
      <c r="C39" s="196"/>
      <c r="G39" s="195"/>
      <c r="K39" s="196"/>
      <c r="O39" s="196"/>
    </row>
    <row r="40" spans="3:19" x14ac:dyDescent="0.2">
      <c r="C40" s="196"/>
      <c r="G40" s="195"/>
      <c r="K40" s="196"/>
      <c r="O40" s="196"/>
      <c r="S40" s="197"/>
    </row>
    <row r="41" spans="3:19" x14ac:dyDescent="0.2">
      <c r="C41" s="196"/>
      <c r="G41" s="195"/>
      <c r="K41" s="196"/>
      <c r="O41" s="196"/>
    </row>
    <row r="42" spans="3:19" x14ac:dyDescent="0.2">
      <c r="C42" s="196"/>
      <c r="G42" s="195"/>
      <c r="K42" s="196"/>
      <c r="O42" s="196"/>
    </row>
    <row r="43" spans="3:19" x14ac:dyDescent="0.2">
      <c r="C43" s="196"/>
      <c r="G43" s="195"/>
      <c r="K43" s="196"/>
      <c r="O43" s="196"/>
    </row>
    <row r="44" spans="3:19" x14ac:dyDescent="0.2">
      <c r="C44" s="196"/>
      <c r="G44" s="195"/>
      <c r="K44" s="196"/>
      <c r="O44" s="196"/>
    </row>
    <row r="45" spans="3:19" x14ac:dyDescent="0.2">
      <c r="C45" s="196"/>
      <c r="G45" s="195"/>
      <c r="K45" s="196"/>
      <c r="O45" s="196"/>
    </row>
    <row r="46" spans="3:19" x14ac:dyDescent="0.2">
      <c r="C46" s="196"/>
      <c r="G46" s="195"/>
      <c r="K46" s="196"/>
      <c r="O46" s="196"/>
    </row>
    <row r="47" spans="3:19" x14ac:dyDescent="0.2">
      <c r="C47" s="196"/>
      <c r="G47" s="195"/>
      <c r="K47" s="196"/>
      <c r="O47" s="196"/>
    </row>
    <row r="48" spans="3:19" x14ac:dyDescent="0.2">
      <c r="C48" s="196"/>
      <c r="G48" s="195"/>
      <c r="K48" s="196"/>
      <c r="O48" s="196"/>
    </row>
    <row r="49" spans="3:15" x14ac:dyDescent="0.2">
      <c r="C49" s="196"/>
      <c r="G49" s="195"/>
      <c r="K49" s="196"/>
      <c r="O49" s="196"/>
    </row>
    <row r="50" spans="3:15" x14ac:dyDescent="0.2">
      <c r="C50" s="196"/>
      <c r="G50" s="195"/>
      <c r="K50" s="196"/>
      <c r="O50" s="196"/>
    </row>
    <row r="51" spans="3:15" x14ac:dyDescent="0.2">
      <c r="C51" s="196"/>
      <c r="G51" s="195"/>
      <c r="K51" s="196"/>
      <c r="O51" s="196"/>
    </row>
    <row r="52" spans="3:15" x14ac:dyDescent="0.2">
      <c r="C52" s="196"/>
      <c r="G52" s="195"/>
      <c r="K52" s="196"/>
      <c r="O52" s="196"/>
    </row>
    <row r="53" spans="3:15" x14ac:dyDescent="0.2">
      <c r="C53" s="196"/>
      <c r="G53" s="195"/>
      <c r="K53" s="196"/>
      <c r="O53" s="196"/>
    </row>
    <row r="54" spans="3:15" x14ac:dyDescent="0.2">
      <c r="C54" s="196"/>
      <c r="G54" s="195"/>
      <c r="K54" s="196"/>
      <c r="O54" s="196"/>
    </row>
    <row r="55" spans="3:15" x14ac:dyDescent="0.2">
      <c r="C55" s="196"/>
      <c r="G55" s="195"/>
      <c r="K55" s="196"/>
      <c r="O55" s="196"/>
    </row>
    <row r="56" spans="3:15" x14ac:dyDescent="0.2">
      <c r="C56" s="196"/>
      <c r="G56" s="195"/>
      <c r="K56" s="196"/>
      <c r="O56" s="196"/>
    </row>
    <row r="57" spans="3:15" x14ac:dyDescent="0.2">
      <c r="C57" s="196"/>
      <c r="G57" s="195"/>
      <c r="K57" s="196"/>
      <c r="O57" s="196"/>
    </row>
    <row r="58" spans="3:15" x14ac:dyDescent="0.2">
      <c r="C58" s="196"/>
      <c r="G58" s="195"/>
      <c r="K58" s="196"/>
      <c r="O58" s="196"/>
    </row>
    <row r="59" spans="3:15" x14ac:dyDescent="0.2">
      <c r="C59" s="196"/>
      <c r="G59" s="195"/>
      <c r="K59" s="196"/>
      <c r="O59" s="196"/>
    </row>
    <row r="60" spans="3:15" x14ac:dyDescent="0.2">
      <c r="C60" s="196"/>
      <c r="G60" s="195"/>
      <c r="K60" s="196"/>
      <c r="O60" s="196"/>
    </row>
    <row r="61" spans="3:15" x14ac:dyDescent="0.2">
      <c r="C61" s="196"/>
      <c r="G61" s="195"/>
      <c r="K61" s="196"/>
      <c r="O61" s="196"/>
    </row>
    <row r="62" spans="3:15" x14ac:dyDescent="0.2">
      <c r="C62" s="196"/>
      <c r="G62" s="195"/>
      <c r="K62" s="196"/>
      <c r="O62" s="196"/>
    </row>
    <row r="63" spans="3:15" x14ac:dyDescent="0.2">
      <c r="C63" s="196"/>
      <c r="G63" s="195"/>
      <c r="K63" s="196"/>
      <c r="O63" s="196"/>
    </row>
    <row r="64" spans="3:15" x14ac:dyDescent="0.2">
      <c r="C64" s="196"/>
      <c r="G64" s="195"/>
      <c r="K64" s="196"/>
      <c r="O64" s="196"/>
    </row>
    <row r="65" spans="3:15" x14ac:dyDescent="0.2">
      <c r="C65" s="196"/>
      <c r="G65" s="195"/>
      <c r="K65" s="196"/>
      <c r="O65" s="196"/>
    </row>
    <row r="66" spans="3:15" x14ac:dyDescent="0.2">
      <c r="C66" s="196"/>
      <c r="G66" s="195"/>
      <c r="K66" s="196"/>
      <c r="O66" s="196"/>
    </row>
    <row r="67" spans="3:15" x14ac:dyDescent="0.2">
      <c r="C67" s="196"/>
      <c r="G67" s="195"/>
      <c r="K67" s="196"/>
      <c r="O67" s="196"/>
    </row>
    <row r="68" spans="3:15" x14ac:dyDescent="0.2">
      <c r="C68" s="196"/>
      <c r="G68" s="195"/>
      <c r="K68" s="196"/>
      <c r="O68" s="196"/>
    </row>
    <row r="69" spans="3:15" x14ac:dyDescent="0.2">
      <c r="C69" s="196"/>
      <c r="G69" s="195"/>
      <c r="K69" s="196"/>
      <c r="O69" s="196"/>
    </row>
    <row r="70" spans="3:15" x14ac:dyDescent="0.2">
      <c r="C70" s="196"/>
      <c r="G70" s="195"/>
      <c r="K70" s="196"/>
      <c r="O70" s="196"/>
    </row>
    <row r="71" spans="3:15" x14ac:dyDescent="0.2">
      <c r="C71" s="196"/>
      <c r="G71" s="195"/>
      <c r="K71" s="196"/>
      <c r="O71" s="196"/>
    </row>
    <row r="72" spans="3:15" x14ac:dyDescent="0.2">
      <c r="C72" s="196"/>
      <c r="G72" s="195"/>
      <c r="K72" s="196"/>
      <c r="O72" s="196"/>
    </row>
    <row r="73" spans="3:15" x14ac:dyDescent="0.2">
      <c r="C73" s="196"/>
      <c r="G73" s="195"/>
      <c r="K73" s="196"/>
      <c r="O73" s="196"/>
    </row>
    <row r="74" spans="3:15" x14ac:dyDescent="0.2">
      <c r="C74" s="196"/>
      <c r="G74" s="195"/>
      <c r="K74" s="196"/>
      <c r="O74" s="196"/>
    </row>
    <row r="75" spans="3:15" x14ac:dyDescent="0.2">
      <c r="C75" s="196"/>
      <c r="G75" s="195"/>
      <c r="K75" s="196"/>
      <c r="O75" s="196"/>
    </row>
    <row r="76" spans="3:15" x14ac:dyDescent="0.2">
      <c r="C76" s="196"/>
      <c r="G76" s="195"/>
      <c r="K76" s="196"/>
      <c r="O76" s="196"/>
    </row>
    <row r="77" spans="3:15" x14ac:dyDescent="0.2">
      <c r="C77" s="196"/>
      <c r="G77" s="195"/>
      <c r="K77" s="196"/>
      <c r="O77" s="196"/>
    </row>
    <row r="78" spans="3:15" x14ac:dyDescent="0.2">
      <c r="C78" s="196"/>
      <c r="G78" s="195"/>
      <c r="K78" s="196"/>
      <c r="O78" s="196"/>
    </row>
    <row r="79" spans="3:15" x14ac:dyDescent="0.2">
      <c r="C79" s="196"/>
      <c r="G79" s="195"/>
      <c r="K79" s="196"/>
      <c r="O79" s="196"/>
    </row>
    <row r="80" spans="3:15" x14ac:dyDescent="0.2">
      <c r="C80" s="196"/>
      <c r="G80" s="195"/>
      <c r="K80" s="196"/>
      <c r="O80" s="196"/>
    </row>
    <row r="81" spans="3:15" x14ac:dyDescent="0.2">
      <c r="C81" s="196"/>
      <c r="G81" s="195"/>
      <c r="K81" s="196"/>
      <c r="O81" s="196"/>
    </row>
    <row r="82" spans="3:15" x14ac:dyDescent="0.2">
      <c r="C82" s="196"/>
      <c r="G82" s="195"/>
      <c r="K82" s="196"/>
      <c r="O82" s="196"/>
    </row>
    <row r="83" spans="3:15" x14ac:dyDescent="0.2">
      <c r="C83" s="196"/>
      <c r="G83" s="195"/>
      <c r="K83" s="196"/>
      <c r="O83" s="196"/>
    </row>
    <row r="84" spans="3:15" x14ac:dyDescent="0.2">
      <c r="C84" s="196"/>
      <c r="G84" s="195"/>
      <c r="K84" s="196"/>
      <c r="O84" s="196"/>
    </row>
    <row r="85" spans="3:15" x14ac:dyDescent="0.2">
      <c r="C85" s="196"/>
      <c r="G85" s="195"/>
      <c r="K85" s="196"/>
      <c r="O85" s="196"/>
    </row>
    <row r="86" spans="3:15" x14ac:dyDescent="0.2">
      <c r="C86" s="196"/>
      <c r="G86" s="195"/>
      <c r="K86" s="196"/>
      <c r="O86" s="196"/>
    </row>
    <row r="87" spans="3:15" x14ac:dyDescent="0.2">
      <c r="C87" s="196"/>
      <c r="G87" s="195"/>
      <c r="K87" s="196"/>
      <c r="O87" s="196"/>
    </row>
    <row r="88" spans="3:15" x14ac:dyDescent="0.2">
      <c r="C88" s="196"/>
      <c r="G88" s="195"/>
      <c r="K88" s="196"/>
      <c r="O88" s="196"/>
    </row>
    <row r="89" spans="3:15" x14ac:dyDescent="0.2">
      <c r="C89" s="196"/>
      <c r="G89" s="195"/>
      <c r="K89" s="196"/>
      <c r="O89" s="196"/>
    </row>
    <row r="90" spans="3:15" x14ac:dyDescent="0.2">
      <c r="C90" s="196"/>
      <c r="G90" s="195"/>
      <c r="K90" s="196"/>
      <c r="O90" s="196"/>
    </row>
    <row r="91" spans="3:15" x14ac:dyDescent="0.2">
      <c r="C91" s="196"/>
      <c r="G91" s="195"/>
      <c r="K91" s="196"/>
      <c r="O91" s="196"/>
    </row>
    <row r="92" spans="3:15" x14ac:dyDescent="0.2">
      <c r="C92" s="196"/>
      <c r="G92" s="195"/>
      <c r="K92" s="196"/>
      <c r="O92" s="196"/>
    </row>
    <row r="93" spans="3:15" x14ac:dyDescent="0.2">
      <c r="C93" s="196"/>
      <c r="G93" s="195"/>
      <c r="K93" s="196"/>
      <c r="O93" s="196"/>
    </row>
    <row r="94" spans="3:15" x14ac:dyDescent="0.2">
      <c r="C94" s="196"/>
      <c r="G94" s="195"/>
      <c r="K94" s="196"/>
      <c r="O94" s="196"/>
    </row>
    <row r="95" spans="3:15" x14ac:dyDescent="0.2">
      <c r="C95" s="196"/>
      <c r="G95" s="195"/>
      <c r="K95" s="196"/>
      <c r="O95" s="196"/>
    </row>
    <row r="96" spans="3:15" x14ac:dyDescent="0.2">
      <c r="C96" s="196"/>
      <c r="G96" s="195"/>
      <c r="K96" s="196"/>
      <c r="O96" s="196"/>
    </row>
    <row r="97" spans="3:15" x14ac:dyDescent="0.2">
      <c r="C97" s="196"/>
      <c r="G97" s="195"/>
      <c r="K97" s="196"/>
      <c r="O97" s="196"/>
    </row>
    <row r="98" spans="3:15" x14ac:dyDescent="0.2">
      <c r="C98" s="196"/>
      <c r="G98" s="195"/>
      <c r="K98" s="196"/>
      <c r="O98" s="196"/>
    </row>
    <row r="99" spans="3:15" x14ac:dyDescent="0.2">
      <c r="C99" s="196"/>
      <c r="G99" s="195"/>
      <c r="K99" s="196"/>
      <c r="O99" s="196"/>
    </row>
    <row r="100" spans="3:15" x14ac:dyDescent="0.2">
      <c r="C100" s="196"/>
      <c r="G100" s="195"/>
      <c r="K100" s="196"/>
      <c r="O100" s="196"/>
    </row>
    <row r="101" spans="3:15" x14ac:dyDescent="0.2">
      <c r="C101" s="196"/>
      <c r="G101" s="195"/>
      <c r="K101" s="196"/>
      <c r="O101" s="196"/>
    </row>
    <row r="102" spans="3:15" x14ac:dyDescent="0.2">
      <c r="C102" s="196"/>
      <c r="G102" s="195"/>
      <c r="K102" s="196"/>
      <c r="O102" s="196"/>
    </row>
    <row r="103" spans="3:15" x14ac:dyDescent="0.2">
      <c r="C103" s="196"/>
      <c r="G103" s="195"/>
      <c r="K103" s="196"/>
      <c r="O103" s="196"/>
    </row>
    <row r="104" spans="3:15" x14ac:dyDescent="0.2">
      <c r="C104" s="196"/>
      <c r="G104" s="195"/>
      <c r="K104" s="196"/>
      <c r="O104" s="196"/>
    </row>
    <row r="105" spans="3:15" x14ac:dyDescent="0.2">
      <c r="C105" s="196"/>
      <c r="G105" s="195"/>
      <c r="K105" s="196"/>
      <c r="O105" s="196"/>
    </row>
    <row r="106" spans="3:15" x14ac:dyDescent="0.2">
      <c r="C106" s="196"/>
      <c r="G106" s="195"/>
      <c r="K106" s="196"/>
      <c r="O106" s="196"/>
    </row>
    <row r="107" spans="3:15" x14ac:dyDescent="0.2">
      <c r="C107" s="196"/>
      <c r="G107" s="195"/>
      <c r="K107" s="196"/>
      <c r="O107" s="196"/>
    </row>
    <row r="108" spans="3:15" x14ac:dyDescent="0.2">
      <c r="C108" s="196"/>
      <c r="G108" s="195"/>
      <c r="K108" s="196"/>
      <c r="O108" s="196"/>
    </row>
    <row r="109" spans="3:15" x14ac:dyDescent="0.2">
      <c r="C109" s="196"/>
      <c r="G109" s="195"/>
      <c r="K109" s="196"/>
      <c r="O109" s="196"/>
    </row>
    <row r="110" spans="3:15" x14ac:dyDescent="0.2">
      <c r="C110" s="196"/>
      <c r="G110" s="195"/>
      <c r="K110" s="196"/>
      <c r="O110" s="196"/>
    </row>
    <row r="111" spans="3:15" x14ac:dyDescent="0.2">
      <c r="C111" s="196"/>
      <c r="G111" s="195"/>
      <c r="K111" s="196"/>
      <c r="O111" s="196"/>
    </row>
    <row r="112" spans="3:15" x14ac:dyDescent="0.2">
      <c r="C112" s="196"/>
      <c r="G112" s="195"/>
      <c r="K112" s="196"/>
      <c r="O112" s="196"/>
    </row>
    <row r="113" spans="3:19" x14ac:dyDescent="0.2">
      <c r="C113" s="196"/>
      <c r="G113" s="195"/>
      <c r="K113" s="196"/>
      <c r="O113" s="196"/>
    </row>
    <row r="114" spans="3:19" x14ac:dyDescent="0.2">
      <c r="C114" s="196"/>
      <c r="G114" s="195"/>
      <c r="K114" s="196"/>
      <c r="O114" s="196"/>
    </row>
    <row r="115" spans="3:19" x14ac:dyDescent="0.2">
      <c r="C115" s="196"/>
      <c r="G115" s="195"/>
      <c r="K115" s="196"/>
      <c r="O115" s="196"/>
    </row>
    <row r="116" spans="3:19" x14ac:dyDescent="0.2">
      <c r="C116" s="196"/>
      <c r="G116" s="195"/>
      <c r="K116" s="196"/>
      <c r="O116" s="196"/>
    </row>
    <row r="117" spans="3:19" x14ac:dyDescent="0.2">
      <c r="C117" s="196"/>
      <c r="G117" s="195"/>
      <c r="K117" s="196"/>
      <c r="O117" s="196"/>
    </row>
    <row r="118" spans="3:19" x14ac:dyDescent="0.2">
      <c r="C118" s="196"/>
      <c r="G118" s="195"/>
      <c r="K118" s="196"/>
      <c r="O118" s="196"/>
    </row>
    <row r="119" spans="3:19" x14ac:dyDescent="0.2">
      <c r="C119" s="196"/>
      <c r="G119" s="195"/>
      <c r="K119" s="196"/>
      <c r="O119" s="196"/>
    </row>
    <row r="120" spans="3:19" x14ac:dyDescent="0.2">
      <c r="C120" s="196"/>
      <c r="G120" s="195"/>
      <c r="K120" s="196"/>
      <c r="O120" s="196"/>
    </row>
    <row r="121" spans="3:19" x14ac:dyDescent="0.2">
      <c r="C121" s="196"/>
      <c r="G121" s="195"/>
      <c r="K121" s="196"/>
      <c r="O121" s="196"/>
    </row>
    <row r="122" spans="3:19" x14ac:dyDescent="0.2">
      <c r="C122" s="196"/>
      <c r="G122" s="195"/>
      <c r="K122" s="196"/>
      <c r="O122" s="196"/>
    </row>
    <row r="123" spans="3:19" x14ac:dyDescent="0.2">
      <c r="C123" s="196"/>
      <c r="G123" s="195"/>
      <c r="K123" s="196"/>
      <c r="O123" s="196"/>
    </row>
    <row r="124" spans="3:19" x14ac:dyDescent="0.2">
      <c r="C124" s="196"/>
      <c r="G124" s="195"/>
      <c r="K124" s="196"/>
      <c r="O124" s="196"/>
      <c r="S124" s="197"/>
    </row>
    <row r="125" spans="3:19" x14ac:dyDescent="0.2">
      <c r="C125" s="196"/>
      <c r="G125" s="195"/>
      <c r="K125" s="196"/>
      <c r="O125" s="196"/>
    </row>
    <row r="126" spans="3:19" x14ac:dyDescent="0.2">
      <c r="C126" s="196"/>
      <c r="G126" s="195"/>
      <c r="K126" s="196"/>
      <c r="O126" s="196"/>
    </row>
    <row r="127" spans="3:19" x14ac:dyDescent="0.2">
      <c r="C127" s="196"/>
      <c r="G127" s="195"/>
      <c r="K127" s="196"/>
      <c r="O127" s="196"/>
    </row>
    <row r="128" spans="3:19" x14ac:dyDescent="0.2">
      <c r="C128" s="196"/>
      <c r="G128" s="195"/>
      <c r="K128" s="196"/>
      <c r="O128" s="196"/>
    </row>
    <row r="129" spans="3:15" x14ac:dyDescent="0.2">
      <c r="C129" s="196"/>
      <c r="G129" s="195"/>
      <c r="K129" s="196"/>
      <c r="O129" s="196"/>
    </row>
    <row r="130" spans="3:15" x14ac:dyDescent="0.2">
      <c r="C130" s="196"/>
      <c r="G130" s="195"/>
      <c r="K130" s="196"/>
      <c r="O130" s="196"/>
    </row>
    <row r="131" spans="3:15" x14ac:dyDescent="0.2">
      <c r="C131" s="196"/>
      <c r="G131" s="195"/>
      <c r="K131" s="196"/>
      <c r="O131" s="196"/>
    </row>
  </sheetData>
  <mergeCells count="5">
    <mergeCell ref="A3:A5"/>
    <mergeCell ref="J3:M3"/>
    <mergeCell ref="F3:I3"/>
    <mergeCell ref="N3:Q3"/>
    <mergeCell ref="B3:E3"/>
  </mergeCells>
  <pageMargins left="0.43307086614173229" right="0.23622047244094491" top="0.74803149606299213" bottom="0.74803149606299213" header="0.31496062992125984" footer="0.31496062992125984"/>
  <pageSetup paperSize="9" scale="70" fitToHeight="0" orientation="landscape" r:id="rId1"/>
  <ignoredErrors>
    <ignoredError sqref="D28:M2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Y152"/>
  <sheetViews>
    <sheetView showOutlineSymbols="0" showWhiteSpace="0" zoomScale="70" zoomScaleNormal="70" workbookViewId="0">
      <selection activeCell="H26" sqref="H26"/>
    </sheetView>
  </sheetViews>
  <sheetFormatPr defaultRowHeight="14.25" x14ac:dyDescent="0.2"/>
  <cols>
    <col min="1" max="1" width="44.25" style="3" customWidth="1"/>
    <col min="2" max="4" width="9.25" style="1" customWidth="1"/>
    <col min="5" max="5" width="9.375" style="5" customWidth="1"/>
    <col min="6" max="6" width="9.5" style="1" customWidth="1"/>
    <col min="7" max="7" width="9.625" style="1" customWidth="1"/>
    <col min="8" max="8" width="9.75" style="1" customWidth="1"/>
    <col min="9" max="9" width="9.375" style="5" customWidth="1"/>
    <col min="10" max="10" width="9" customWidth="1"/>
    <col min="11" max="12" width="8.875" customWidth="1"/>
    <col min="13" max="13" width="9" style="5" customWidth="1"/>
    <col min="14" max="14" width="9.125" customWidth="1"/>
    <col min="15" max="15" width="9.75" customWidth="1"/>
    <col min="16" max="16" width="9.25" customWidth="1"/>
    <col min="17" max="17" width="9.125" style="5" customWidth="1"/>
    <col min="18" max="19" width="9.375" customWidth="1"/>
    <col min="20" max="20" width="9.875" customWidth="1"/>
    <col min="21" max="21" width="9.125" style="5" customWidth="1"/>
    <col min="22" max="22" width="9" style="18"/>
    <col min="23" max="23" width="9" style="18" customWidth="1"/>
    <col min="24" max="24" width="9" style="18"/>
    <col min="25" max="25" width="10.125" style="18" customWidth="1"/>
    <col min="26" max="26" width="6.875" style="18" customWidth="1"/>
    <col min="27" max="27" width="5.625" style="18" customWidth="1"/>
    <col min="28" max="28" width="9" style="18"/>
    <col min="29" max="29" width="5.125" style="18" customWidth="1"/>
    <col min="30" max="92" width="9" style="18"/>
  </cols>
  <sheetData>
    <row r="1" spans="1:207" ht="27" customHeight="1" x14ac:dyDescent="0.45">
      <c r="A1" s="517" t="s">
        <v>255</v>
      </c>
      <c r="B1" s="10"/>
      <c r="F1" s="10" t="s">
        <v>177</v>
      </c>
    </row>
    <row r="2" spans="1:207" ht="7.5" customHeight="1" thickBot="1" x14ac:dyDescent="0.25"/>
    <row r="3" spans="1:207" ht="22.5" customHeight="1" thickBot="1" x14ac:dyDescent="0.25">
      <c r="A3" s="613" t="s">
        <v>223</v>
      </c>
      <c r="B3" s="620" t="s">
        <v>222</v>
      </c>
      <c r="C3" s="619"/>
      <c r="D3" s="619"/>
      <c r="E3" s="619"/>
      <c r="F3" s="620" t="s">
        <v>213</v>
      </c>
      <c r="G3" s="619"/>
      <c r="H3" s="619"/>
      <c r="I3" s="619"/>
      <c r="J3" s="616" t="s">
        <v>214</v>
      </c>
      <c r="K3" s="617"/>
      <c r="L3" s="617"/>
      <c r="M3" s="618"/>
      <c r="N3" s="616" t="s">
        <v>215</v>
      </c>
      <c r="O3" s="617"/>
      <c r="P3" s="617"/>
      <c r="Q3" s="618"/>
      <c r="R3" s="616" t="s">
        <v>204</v>
      </c>
      <c r="S3" s="617"/>
      <c r="T3" s="617"/>
      <c r="U3" s="618"/>
    </row>
    <row r="4" spans="1:207" ht="30" x14ac:dyDescent="0.2">
      <c r="A4" s="614"/>
      <c r="B4" s="369" t="str">
        <f t="shared" ref="B4:U4" si="0">$A$1</f>
        <v>Октябрь 2019</v>
      </c>
      <c r="C4" s="395" t="str">
        <f t="shared" si="0"/>
        <v>Октябрь 2019</v>
      </c>
      <c r="D4" s="395" t="str">
        <f t="shared" si="0"/>
        <v>Октябрь 2019</v>
      </c>
      <c r="E4" s="371" t="str">
        <f t="shared" si="0"/>
        <v>Октябрь 2019</v>
      </c>
      <c r="F4" s="369" t="str">
        <f t="shared" si="0"/>
        <v>Октябрь 2019</v>
      </c>
      <c r="G4" s="395" t="str">
        <f t="shared" si="0"/>
        <v>Октябрь 2019</v>
      </c>
      <c r="H4" s="395" t="str">
        <f t="shared" si="0"/>
        <v>Октябрь 2019</v>
      </c>
      <c r="I4" s="371" t="str">
        <f t="shared" si="0"/>
        <v>Октябрь 2019</v>
      </c>
      <c r="J4" s="369" t="str">
        <f t="shared" si="0"/>
        <v>Октябрь 2019</v>
      </c>
      <c r="K4" s="395" t="str">
        <f t="shared" si="0"/>
        <v>Октябрь 2019</v>
      </c>
      <c r="L4" s="395" t="str">
        <f t="shared" si="0"/>
        <v>Октябрь 2019</v>
      </c>
      <c r="M4" s="371" t="str">
        <f t="shared" si="0"/>
        <v>Октябрь 2019</v>
      </c>
      <c r="N4" s="369" t="str">
        <f t="shared" si="0"/>
        <v>Октябрь 2019</v>
      </c>
      <c r="O4" s="395" t="str">
        <f t="shared" si="0"/>
        <v>Октябрь 2019</v>
      </c>
      <c r="P4" s="395" t="str">
        <f t="shared" si="0"/>
        <v>Октябрь 2019</v>
      </c>
      <c r="Q4" s="371" t="str">
        <f t="shared" si="0"/>
        <v>Октябрь 2019</v>
      </c>
      <c r="R4" s="369" t="str">
        <f t="shared" si="0"/>
        <v>Октябрь 2019</v>
      </c>
      <c r="S4" s="395" t="str">
        <f t="shared" si="0"/>
        <v>Октябрь 2019</v>
      </c>
      <c r="T4" s="395" t="str">
        <f t="shared" si="0"/>
        <v>Октябрь 2019</v>
      </c>
      <c r="U4" s="371" t="str">
        <f t="shared" si="0"/>
        <v>Октябрь 2019</v>
      </c>
    </row>
    <row r="5" spans="1:207" s="9" customFormat="1" ht="31.5" customHeight="1" thickBot="1" x14ac:dyDescent="0.25">
      <c r="A5" s="615"/>
      <c r="B5" s="107" t="s">
        <v>248</v>
      </c>
      <c r="C5" s="108" t="s">
        <v>246</v>
      </c>
      <c r="D5" s="108" t="s">
        <v>247</v>
      </c>
      <c r="E5" s="394" t="s">
        <v>253</v>
      </c>
      <c r="F5" s="107" t="s">
        <v>248</v>
      </c>
      <c r="G5" s="108" t="s">
        <v>246</v>
      </c>
      <c r="H5" s="108" t="s">
        <v>247</v>
      </c>
      <c r="I5" s="394" t="s">
        <v>253</v>
      </c>
      <c r="J5" s="107" t="s">
        <v>248</v>
      </c>
      <c r="K5" s="108" t="s">
        <v>246</v>
      </c>
      <c r="L5" s="108" t="s">
        <v>247</v>
      </c>
      <c r="M5" s="394" t="s">
        <v>253</v>
      </c>
      <c r="N5" s="107" t="s">
        <v>248</v>
      </c>
      <c r="O5" s="108" t="s">
        <v>246</v>
      </c>
      <c r="P5" s="108" t="s">
        <v>247</v>
      </c>
      <c r="Q5" s="394" t="s">
        <v>253</v>
      </c>
      <c r="R5" s="107" t="s">
        <v>248</v>
      </c>
      <c r="S5" s="108" t="s">
        <v>246</v>
      </c>
      <c r="T5" s="108" t="s">
        <v>247</v>
      </c>
      <c r="U5" s="394" t="s">
        <v>253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</row>
    <row r="6" spans="1:207" s="11" customFormat="1" ht="21.75" customHeight="1" thickBot="1" x14ac:dyDescent="0.25">
      <c r="A6" s="92" t="s">
        <v>170</v>
      </c>
      <c r="B6" s="521"/>
      <c r="C6" s="522">
        <v>2.1</v>
      </c>
      <c r="D6" s="523"/>
      <c r="E6" s="302">
        <f t="shared" ref="E6:E26" si="1">D6/C6-1</f>
        <v>-1</v>
      </c>
      <c r="F6" s="437">
        <v>453</v>
      </c>
      <c r="G6" s="403">
        <v>450</v>
      </c>
      <c r="H6" s="438">
        <v>392</v>
      </c>
      <c r="I6" s="302">
        <f t="shared" ref="I6:I26" si="2">H6/G6-1</f>
        <v>-0.12888888888888894</v>
      </c>
      <c r="J6" s="473">
        <v>6</v>
      </c>
      <c r="K6" s="403">
        <v>5</v>
      </c>
      <c r="L6" s="438">
        <v>5</v>
      </c>
      <c r="M6" s="302">
        <f t="shared" ref="M6:M26" si="3">L6/K6-1</f>
        <v>0</v>
      </c>
      <c r="N6" s="437"/>
      <c r="O6" s="403"/>
      <c r="P6" s="438"/>
      <c r="Q6" s="329"/>
      <c r="R6" s="437"/>
      <c r="S6" s="438"/>
      <c r="T6" s="438"/>
      <c r="U6" s="329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1:207" s="11" customFormat="1" ht="20.100000000000001" customHeight="1" x14ac:dyDescent="0.2">
      <c r="A7" s="345" t="s">
        <v>168</v>
      </c>
      <c r="B7" s="524"/>
      <c r="C7" s="525"/>
      <c r="D7" s="526"/>
      <c r="E7" s="346"/>
      <c r="F7" s="496">
        <v>726</v>
      </c>
      <c r="G7" s="482">
        <v>250</v>
      </c>
      <c r="H7" s="497">
        <v>250</v>
      </c>
      <c r="I7" s="346">
        <f t="shared" si="2"/>
        <v>0</v>
      </c>
      <c r="J7" s="474">
        <v>29</v>
      </c>
      <c r="K7" s="475">
        <v>17</v>
      </c>
      <c r="L7" s="476">
        <v>16</v>
      </c>
      <c r="M7" s="347">
        <f t="shared" si="3"/>
        <v>-5.8823529411764719E-2</v>
      </c>
      <c r="N7" s="439"/>
      <c r="O7" s="465"/>
      <c r="P7" s="440"/>
      <c r="Q7" s="348"/>
      <c r="R7" s="439"/>
      <c r="S7" s="440"/>
      <c r="T7" s="440"/>
      <c r="U7" s="348"/>
      <c r="V7" s="22"/>
      <c r="W7" s="96"/>
      <c r="X7" s="96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</row>
    <row r="8" spans="1:207" s="22" customFormat="1" ht="20.100000000000001" customHeight="1" x14ac:dyDescent="0.2">
      <c r="A8" s="17" t="s">
        <v>167</v>
      </c>
      <c r="B8" s="527"/>
      <c r="C8" s="528"/>
      <c r="D8" s="529"/>
      <c r="E8" s="333"/>
      <c r="F8" s="445">
        <v>789</v>
      </c>
      <c r="G8" s="132">
        <v>250</v>
      </c>
      <c r="H8" s="498">
        <v>250</v>
      </c>
      <c r="I8" s="333">
        <f t="shared" si="2"/>
        <v>0</v>
      </c>
      <c r="J8" s="477">
        <v>364</v>
      </c>
      <c r="K8" s="132">
        <v>474.7</v>
      </c>
      <c r="L8" s="191">
        <v>539</v>
      </c>
      <c r="M8" s="303">
        <f t="shared" si="3"/>
        <v>0.13545397092900791</v>
      </c>
      <c r="N8" s="441"/>
      <c r="O8" s="466"/>
      <c r="P8" s="442"/>
      <c r="Q8" s="333"/>
      <c r="R8" s="441"/>
      <c r="S8" s="442"/>
      <c r="T8" s="442"/>
      <c r="U8" s="333"/>
    </row>
    <row r="9" spans="1:207" s="11" customFormat="1" ht="20.100000000000001" customHeight="1" x14ac:dyDescent="0.2">
      <c r="A9" s="290" t="s">
        <v>169</v>
      </c>
      <c r="B9" s="530"/>
      <c r="C9" s="531"/>
      <c r="D9" s="532"/>
      <c r="E9" s="322"/>
      <c r="F9" s="499">
        <v>857</v>
      </c>
      <c r="G9" s="479">
        <v>101.4</v>
      </c>
      <c r="H9" s="444">
        <v>101.4</v>
      </c>
      <c r="I9" s="322">
        <f t="shared" si="2"/>
        <v>0</v>
      </c>
      <c r="J9" s="478">
        <v>39</v>
      </c>
      <c r="K9" s="479">
        <v>43</v>
      </c>
      <c r="L9" s="480">
        <v>30</v>
      </c>
      <c r="M9" s="328">
        <f t="shared" si="3"/>
        <v>-0.30232558139534882</v>
      </c>
      <c r="N9" s="443"/>
      <c r="O9" s="467"/>
      <c r="P9" s="444"/>
      <c r="Q9" s="322"/>
      <c r="R9" s="443"/>
      <c r="S9" s="444"/>
      <c r="T9" s="444"/>
      <c r="U9" s="3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</row>
    <row r="10" spans="1:207" s="22" customFormat="1" ht="20.100000000000001" customHeight="1" x14ac:dyDescent="0.2">
      <c r="A10" s="20" t="s">
        <v>166</v>
      </c>
      <c r="B10" s="527"/>
      <c r="C10" s="528"/>
      <c r="D10" s="533"/>
      <c r="E10" s="331"/>
      <c r="F10" s="445">
        <v>1173.79</v>
      </c>
      <c r="G10" s="132">
        <v>350</v>
      </c>
      <c r="H10" s="191">
        <v>350</v>
      </c>
      <c r="I10" s="331">
        <f t="shared" si="2"/>
        <v>0</v>
      </c>
      <c r="J10" s="477">
        <v>172</v>
      </c>
      <c r="K10" s="132">
        <v>573</v>
      </c>
      <c r="L10" s="191">
        <v>513</v>
      </c>
      <c r="M10" s="342">
        <f t="shared" si="3"/>
        <v>-0.10471204188481675</v>
      </c>
      <c r="N10" s="445"/>
      <c r="O10" s="132"/>
      <c r="P10" s="191"/>
      <c r="Q10" s="331"/>
      <c r="R10" s="445"/>
      <c r="S10" s="191"/>
      <c r="T10" s="191"/>
      <c r="U10" s="331"/>
    </row>
    <row r="11" spans="1:207" s="11" customFormat="1" ht="20.100000000000001" customHeight="1" thickBot="1" x14ac:dyDescent="0.25">
      <c r="A11" s="289" t="s">
        <v>239</v>
      </c>
      <c r="B11" s="534"/>
      <c r="C11" s="535"/>
      <c r="D11" s="536"/>
      <c r="E11" s="343"/>
      <c r="F11" s="496"/>
      <c r="G11" s="482">
        <v>13000</v>
      </c>
      <c r="H11" s="447">
        <v>0</v>
      </c>
      <c r="I11" s="343">
        <f t="shared" si="2"/>
        <v>-1</v>
      </c>
      <c r="J11" s="481"/>
      <c r="K11" s="482">
        <v>700</v>
      </c>
      <c r="L11" s="483">
        <v>709.7</v>
      </c>
      <c r="M11" s="344">
        <f t="shared" si="3"/>
        <v>1.3857142857143012E-2</v>
      </c>
      <c r="N11" s="446"/>
      <c r="O11" s="468"/>
      <c r="P11" s="447"/>
      <c r="Q11" s="343"/>
      <c r="R11" s="446"/>
      <c r="S11" s="447">
        <v>1603</v>
      </c>
      <c r="T11" s="447">
        <v>1649</v>
      </c>
      <c r="U11" s="343">
        <f t="shared" ref="U11:U13" si="4">T11/S11-1</f>
        <v>2.8696194635059236E-2</v>
      </c>
      <c r="V11" s="22"/>
      <c r="W11" s="96"/>
      <c r="X11" s="96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207" s="34" customFormat="1" ht="31.5" customHeight="1" x14ac:dyDescent="0.2">
      <c r="A12" s="93" t="s">
        <v>256</v>
      </c>
      <c r="B12" s="537">
        <v>14.186999999999999</v>
      </c>
      <c r="C12" s="538">
        <v>63.637</v>
      </c>
      <c r="D12" s="539"/>
      <c r="E12" s="323">
        <f t="shared" si="1"/>
        <v>-1</v>
      </c>
      <c r="F12" s="448">
        <v>20504.2</v>
      </c>
      <c r="G12" s="469">
        <v>23536.624</v>
      </c>
      <c r="H12" s="500">
        <v>13911.2</v>
      </c>
      <c r="I12" s="323">
        <f t="shared" si="2"/>
        <v>-0.40895516706219204</v>
      </c>
      <c r="J12" s="484">
        <v>167</v>
      </c>
      <c r="K12" s="469">
        <v>540</v>
      </c>
      <c r="L12" s="449">
        <v>440</v>
      </c>
      <c r="M12" s="323">
        <f t="shared" si="3"/>
        <v>-0.18518518518518523</v>
      </c>
      <c r="N12" s="448">
        <v>450</v>
      </c>
      <c r="O12" s="469">
        <v>450</v>
      </c>
      <c r="P12" s="449">
        <v>6</v>
      </c>
      <c r="Q12" s="330">
        <f t="shared" ref="Q12" si="5">P12/O12-1</f>
        <v>-0.98666666666666669</v>
      </c>
      <c r="R12" s="448"/>
      <c r="S12" s="449"/>
      <c r="T12" s="449"/>
      <c r="U12" s="330"/>
      <c r="V12" s="518"/>
      <c r="W12" s="519"/>
      <c r="X12" s="520"/>
      <c r="Y12" s="106"/>
      <c r="Z12" s="106"/>
      <c r="AA12" s="106"/>
      <c r="AB12" s="106"/>
      <c r="AC12" s="98"/>
      <c r="AD12" s="98"/>
      <c r="AE12" s="9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3"/>
    </row>
    <row r="13" spans="1:207" s="31" customFormat="1" ht="20.100000000000001" customHeight="1" x14ac:dyDescent="0.2">
      <c r="A13" s="355" t="s">
        <v>235</v>
      </c>
      <c r="B13" s="540"/>
      <c r="C13" s="541">
        <v>6.7889999999999997</v>
      </c>
      <c r="D13" s="542"/>
      <c r="E13" s="331">
        <f t="shared" si="1"/>
        <v>-1</v>
      </c>
      <c r="F13" s="214">
        <v>363</v>
      </c>
      <c r="G13" s="142">
        <v>991.2</v>
      </c>
      <c r="H13" s="501">
        <v>951</v>
      </c>
      <c r="I13" s="331">
        <f t="shared" si="2"/>
        <v>-4.0556900726392286E-2</v>
      </c>
      <c r="J13" s="485">
        <v>15</v>
      </c>
      <c r="K13" s="142">
        <v>33</v>
      </c>
      <c r="L13" s="142">
        <v>35</v>
      </c>
      <c r="M13" s="334">
        <f t="shared" si="3"/>
        <v>6.0606060606060552E-2</v>
      </c>
      <c r="N13" s="450"/>
      <c r="O13" s="142"/>
      <c r="P13" s="142"/>
      <c r="Q13" s="331"/>
      <c r="R13" s="450"/>
      <c r="S13" s="142">
        <v>34</v>
      </c>
      <c r="T13" s="142"/>
      <c r="U13" s="331">
        <f t="shared" si="4"/>
        <v>-1</v>
      </c>
    </row>
    <row r="14" spans="1:207" s="37" customFormat="1" ht="20.25" customHeight="1" x14ac:dyDescent="0.2">
      <c r="A14" s="349" t="s">
        <v>236</v>
      </c>
      <c r="B14" s="543"/>
      <c r="C14" s="544">
        <v>11.959</v>
      </c>
      <c r="D14" s="545"/>
      <c r="E14" s="350">
        <f t="shared" si="1"/>
        <v>-1</v>
      </c>
      <c r="F14" s="502">
        <v>946</v>
      </c>
      <c r="G14" s="470">
        <v>4111</v>
      </c>
      <c r="H14" s="503">
        <v>2787</v>
      </c>
      <c r="I14" s="350">
        <f t="shared" si="2"/>
        <v>-0.3220627584529312</v>
      </c>
      <c r="J14" s="486">
        <v>59</v>
      </c>
      <c r="K14" s="470">
        <v>800</v>
      </c>
      <c r="L14" s="452">
        <v>103</v>
      </c>
      <c r="M14" s="351">
        <f t="shared" si="3"/>
        <v>-0.87124999999999997</v>
      </c>
      <c r="N14" s="451"/>
      <c r="O14" s="470"/>
      <c r="P14" s="452"/>
      <c r="Q14" s="324"/>
      <c r="R14" s="451"/>
      <c r="S14" s="452"/>
      <c r="T14" s="452"/>
      <c r="U14" s="324"/>
      <c r="V14" s="97"/>
      <c r="X14" s="265"/>
      <c r="Y14" s="98"/>
      <c r="Z14" s="98"/>
      <c r="AA14" s="98"/>
      <c r="AB14" s="98"/>
    </row>
    <row r="15" spans="1:207" s="31" customFormat="1" ht="20.100000000000001" customHeight="1" x14ac:dyDescent="0.2">
      <c r="A15" s="355" t="s">
        <v>237</v>
      </c>
      <c r="B15" s="540"/>
      <c r="C15" s="541">
        <v>34.78</v>
      </c>
      <c r="D15" s="542"/>
      <c r="E15" s="331">
        <f t="shared" si="1"/>
        <v>-1</v>
      </c>
      <c r="F15" s="214">
        <v>2950</v>
      </c>
      <c r="G15" s="142">
        <v>5391.8</v>
      </c>
      <c r="H15" s="501">
        <v>6032</v>
      </c>
      <c r="I15" s="331">
        <f t="shared" si="2"/>
        <v>0.118735858154976</v>
      </c>
      <c r="J15" s="485">
        <v>177</v>
      </c>
      <c r="K15" s="142">
        <v>750</v>
      </c>
      <c r="L15" s="142">
        <v>697</v>
      </c>
      <c r="M15" s="334">
        <f t="shared" si="3"/>
        <v>-7.0666666666666655E-2</v>
      </c>
      <c r="N15" s="450"/>
      <c r="O15" s="142"/>
      <c r="P15" s="142"/>
      <c r="Q15" s="331"/>
      <c r="R15" s="450"/>
      <c r="S15" s="142"/>
      <c r="T15" s="142"/>
      <c r="U15" s="331"/>
    </row>
    <row r="16" spans="1:207" s="31" customFormat="1" ht="21.75" customHeight="1" thickBot="1" x14ac:dyDescent="0.25">
      <c r="A16" s="352" t="s">
        <v>234</v>
      </c>
      <c r="B16" s="546"/>
      <c r="C16" s="547">
        <v>67.5</v>
      </c>
      <c r="D16" s="548"/>
      <c r="E16" s="353">
        <f t="shared" si="1"/>
        <v>-1</v>
      </c>
      <c r="F16" s="504">
        <v>2327.52</v>
      </c>
      <c r="G16" s="454">
        <v>3500</v>
      </c>
      <c r="H16" s="505">
        <v>2730</v>
      </c>
      <c r="I16" s="353">
        <f t="shared" si="2"/>
        <v>-0.21999999999999997</v>
      </c>
      <c r="J16" s="487">
        <v>50</v>
      </c>
      <c r="K16" s="454">
        <v>83</v>
      </c>
      <c r="L16" s="454">
        <v>80</v>
      </c>
      <c r="M16" s="354">
        <f t="shared" si="3"/>
        <v>-3.6144578313253017E-2</v>
      </c>
      <c r="N16" s="453"/>
      <c r="O16" s="454"/>
      <c r="P16" s="454"/>
      <c r="Q16" s="353"/>
      <c r="R16" s="453"/>
      <c r="S16" s="454"/>
      <c r="T16" s="454"/>
      <c r="U16" s="353"/>
    </row>
    <row r="17" spans="1:92" s="102" customFormat="1" ht="28.5" x14ac:dyDescent="0.2">
      <c r="A17" s="338" t="s">
        <v>172</v>
      </c>
      <c r="B17" s="549">
        <v>5</v>
      </c>
      <c r="C17" s="550">
        <v>5</v>
      </c>
      <c r="D17" s="551">
        <v>2</v>
      </c>
      <c r="E17" s="339">
        <f t="shared" si="1"/>
        <v>-0.6</v>
      </c>
      <c r="F17" s="455">
        <v>220</v>
      </c>
      <c r="G17" s="405">
        <v>270</v>
      </c>
      <c r="H17" s="506">
        <v>155</v>
      </c>
      <c r="I17" s="339">
        <f t="shared" si="2"/>
        <v>-0.42592592592592593</v>
      </c>
      <c r="J17" s="488">
        <v>20</v>
      </c>
      <c r="K17" s="405">
        <v>20</v>
      </c>
      <c r="L17" s="489">
        <v>25</v>
      </c>
      <c r="M17" s="339">
        <f t="shared" si="3"/>
        <v>0.25</v>
      </c>
      <c r="N17" s="455"/>
      <c r="O17" s="456"/>
      <c r="P17" s="456"/>
      <c r="Q17" s="340"/>
      <c r="R17" s="455"/>
      <c r="S17" s="456"/>
      <c r="T17" s="456"/>
      <c r="U17" s="340"/>
      <c r="W17" s="103"/>
      <c r="X17" s="103"/>
    </row>
    <row r="18" spans="1:92" s="102" customFormat="1" ht="28.5" x14ac:dyDescent="0.2">
      <c r="A18" s="335" t="s">
        <v>173</v>
      </c>
      <c r="B18" s="527"/>
      <c r="C18" s="528">
        <v>1.3</v>
      </c>
      <c r="D18" s="528"/>
      <c r="E18" s="301">
        <f t="shared" si="1"/>
        <v>-1</v>
      </c>
      <c r="F18" s="457">
        <v>160</v>
      </c>
      <c r="G18" s="132">
        <v>400</v>
      </c>
      <c r="H18" s="183">
        <v>230</v>
      </c>
      <c r="I18" s="301">
        <f t="shared" si="2"/>
        <v>-0.42500000000000004</v>
      </c>
      <c r="J18" s="490">
        <v>34</v>
      </c>
      <c r="K18" s="120">
        <v>29</v>
      </c>
      <c r="L18" s="120">
        <v>4</v>
      </c>
      <c r="M18" s="301">
        <f t="shared" si="3"/>
        <v>-0.86206896551724133</v>
      </c>
      <c r="N18" s="457"/>
      <c r="O18" s="120"/>
      <c r="P18" s="120"/>
      <c r="Q18" s="273"/>
      <c r="R18" s="457"/>
      <c r="S18" s="120"/>
      <c r="T18" s="120"/>
      <c r="U18" s="273"/>
    </row>
    <row r="19" spans="1:92" s="102" customFormat="1" ht="20.100000000000001" customHeight="1" x14ac:dyDescent="0.2">
      <c r="A19" s="104" t="s">
        <v>189</v>
      </c>
      <c r="B19" s="552"/>
      <c r="C19" s="550">
        <v>2.1</v>
      </c>
      <c r="D19" s="550"/>
      <c r="E19" s="325">
        <f t="shared" si="1"/>
        <v>-1</v>
      </c>
      <c r="F19" s="458"/>
      <c r="G19" s="460">
        <v>55</v>
      </c>
      <c r="H19" s="507">
        <v>23</v>
      </c>
      <c r="I19" s="325"/>
      <c r="J19" s="491">
        <v>22</v>
      </c>
      <c r="K19" s="405">
        <v>18</v>
      </c>
      <c r="L19" s="405">
        <v>8</v>
      </c>
      <c r="M19" s="325">
        <f t="shared" si="3"/>
        <v>-0.55555555555555558</v>
      </c>
      <c r="N19" s="458"/>
      <c r="O19" s="405"/>
      <c r="P19" s="405"/>
      <c r="Q19" s="325"/>
      <c r="R19" s="458"/>
      <c r="S19" s="405"/>
      <c r="T19" s="405"/>
      <c r="U19" s="325"/>
    </row>
    <row r="20" spans="1:92" s="102" customFormat="1" ht="20.100000000000001" customHeight="1" x14ac:dyDescent="0.2">
      <c r="A20" s="335" t="s">
        <v>190</v>
      </c>
      <c r="B20" s="527"/>
      <c r="C20" s="528">
        <v>0.36</v>
      </c>
      <c r="D20" s="528"/>
      <c r="E20" s="283">
        <f t="shared" si="1"/>
        <v>-1</v>
      </c>
      <c r="F20" s="457">
        <v>316.48</v>
      </c>
      <c r="G20" s="120">
        <v>253.184</v>
      </c>
      <c r="H20" s="183">
        <v>0</v>
      </c>
      <c r="I20" s="283">
        <f t="shared" si="2"/>
        <v>-1</v>
      </c>
      <c r="J20" s="492"/>
      <c r="K20" s="120">
        <v>0</v>
      </c>
      <c r="L20" s="120">
        <v>0</v>
      </c>
      <c r="M20" s="283"/>
      <c r="N20" s="457"/>
      <c r="O20" s="120"/>
      <c r="P20" s="120"/>
      <c r="Q20" s="283"/>
      <c r="R20" s="457"/>
      <c r="S20" s="120"/>
      <c r="T20" s="120"/>
      <c r="U20" s="283"/>
    </row>
    <row r="21" spans="1:92" s="102" customFormat="1" ht="20.100000000000001" customHeight="1" x14ac:dyDescent="0.2">
      <c r="A21" s="336" t="s">
        <v>188</v>
      </c>
      <c r="B21" s="553"/>
      <c r="C21" s="551">
        <v>3.44</v>
      </c>
      <c r="D21" s="551"/>
      <c r="E21" s="337">
        <f t="shared" si="1"/>
        <v>-1</v>
      </c>
      <c r="F21" s="459">
        <v>1305.21</v>
      </c>
      <c r="G21" s="460">
        <v>963.52800000000002</v>
      </c>
      <c r="H21" s="506">
        <v>749.62</v>
      </c>
      <c r="I21" s="337">
        <f t="shared" si="2"/>
        <v>-0.22200496508663992</v>
      </c>
      <c r="J21" s="493">
        <v>50</v>
      </c>
      <c r="K21" s="460">
        <v>32</v>
      </c>
      <c r="L21" s="460">
        <v>40</v>
      </c>
      <c r="M21" s="337">
        <f t="shared" si="3"/>
        <v>0.25</v>
      </c>
      <c r="N21" s="459"/>
      <c r="O21" s="460"/>
      <c r="P21" s="460"/>
      <c r="Q21" s="337"/>
      <c r="R21" s="459"/>
      <c r="S21" s="460"/>
      <c r="T21" s="460"/>
      <c r="U21" s="337"/>
    </row>
    <row r="22" spans="1:92" s="22" customFormat="1" ht="29.25" thickBot="1" x14ac:dyDescent="0.25">
      <c r="A22" s="341" t="s">
        <v>171</v>
      </c>
      <c r="B22" s="554"/>
      <c r="C22" s="541">
        <v>1.363</v>
      </c>
      <c r="D22" s="555"/>
      <c r="E22" s="342">
        <f t="shared" si="1"/>
        <v>-1</v>
      </c>
      <c r="F22" s="445">
        <v>50</v>
      </c>
      <c r="G22" s="132">
        <v>110</v>
      </c>
      <c r="H22" s="501">
        <v>150</v>
      </c>
      <c r="I22" s="342">
        <f t="shared" si="2"/>
        <v>0.36363636363636354</v>
      </c>
      <c r="J22" s="450">
        <v>2</v>
      </c>
      <c r="K22" s="132">
        <v>3</v>
      </c>
      <c r="L22" s="191">
        <v>8</v>
      </c>
      <c r="M22" s="342">
        <f t="shared" si="3"/>
        <v>1.6666666666666665</v>
      </c>
      <c r="N22" s="445"/>
      <c r="O22" s="132">
        <v>1</v>
      </c>
      <c r="P22" s="191"/>
      <c r="Q22" s="331">
        <f t="shared" ref="Q22" si="6">P22/O22-1</f>
        <v>-1</v>
      </c>
      <c r="R22" s="445"/>
      <c r="S22" s="191"/>
      <c r="T22" s="191"/>
      <c r="U22" s="331"/>
      <c r="V22" s="268"/>
      <c r="W22" s="269"/>
      <c r="X22" s="265"/>
    </row>
    <row r="23" spans="1:92" s="11" customFormat="1" ht="28.5" x14ac:dyDescent="0.2">
      <c r="A23" s="94" t="s">
        <v>174</v>
      </c>
      <c r="B23" s="556"/>
      <c r="C23" s="557"/>
      <c r="D23" s="558"/>
      <c r="E23" s="326"/>
      <c r="F23" s="461">
        <v>1768</v>
      </c>
      <c r="G23" s="471">
        <v>2150</v>
      </c>
      <c r="H23" s="462">
        <v>2111</v>
      </c>
      <c r="I23" s="326">
        <f t="shared" si="2"/>
        <v>-1.8139534883720887E-2</v>
      </c>
      <c r="J23" s="494">
        <v>12</v>
      </c>
      <c r="K23" s="471">
        <v>24</v>
      </c>
      <c r="L23" s="462">
        <v>19</v>
      </c>
      <c r="M23" s="326">
        <f t="shared" si="3"/>
        <v>-0.20833333333333337</v>
      </c>
      <c r="N23" s="461"/>
      <c r="O23" s="471"/>
      <c r="P23" s="462"/>
      <c r="Q23" s="332"/>
      <c r="R23" s="461"/>
      <c r="S23" s="462"/>
      <c r="T23" s="462"/>
      <c r="U23" s="33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</row>
    <row r="24" spans="1:92" s="11" customFormat="1" ht="20.100000000000001" customHeight="1" x14ac:dyDescent="0.2">
      <c r="A24" s="20" t="s">
        <v>181</v>
      </c>
      <c r="B24" s="554"/>
      <c r="C24" s="541">
        <v>2</v>
      </c>
      <c r="D24" s="559"/>
      <c r="E24" s="303">
        <f t="shared" si="1"/>
        <v>-1</v>
      </c>
      <c r="F24" s="445">
        <v>390</v>
      </c>
      <c r="G24" s="132">
        <v>50</v>
      </c>
      <c r="H24" s="191"/>
      <c r="I24" s="303">
        <f t="shared" si="2"/>
        <v>-1</v>
      </c>
      <c r="J24" s="450">
        <v>22</v>
      </c>
      <c r="K24" s="132">
        <v>7</v>
      </c>
      <c r="L24" s="191"/>
      <c r="M24" s="303">
        <f t="shared" si="3"/>
        <v>-1</v>
      </c>
      <c r="N24" s="445"/>
      <c r="O24" s="132"/>
      <c r="P24" s="191"/>
      <c r="Q24" s="333"/>
      <c r="R24" s="445"/>
      <c r="S24" s="191"/>
      <c r="T24" s="191"/>
      <c r="U24" s="333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</row>
    <row r="25" spans="1:92" s="22" customFormat="1" ht="20.100000000000001" customHeight="1" thickBot="1" x14ac:dyDescent="0.25">
      <c r="A25" s="95" t="s">
        <v>226</v>
      </c>
      <c r="B25" s="560"/>
      <c r="C25" s="561"/>
      <c r="D25" s="562"/>
      <c r="E25" s="327"/>
      <c r="F25" s="463"/>
      <c r="G25" s="472">
        <v>2610</v>
      </c>
      <c r="H25" s="464">
        <v>1459.85</v>
      </c>
      <c r="I25" s="327">
        <f t="shared" si="2"/>
        <v>-0.44067049808429126</v>
      </c>
      <c r="J25" s="495"/>
      <c r="K25" s="472">
        <v>12.87</v>
      </c>
      <c r="L25" s="464"/>
      <c r="M25" s="327">
        <f t="shared" si="3"/>
        <v>-1</v>
      </c>
      <c r="N25" s="463"/>
      <c r="O25" s="472"/>
      <c r="P25" s="464"/>
      <c r="Q25" s="327"/>
      <c r="R25" s="463"/>
      <c r="S25" s="464"/>
      <c r="T25" s="464"/>
      <c r="U25" s="327"/>
    </row>
    <row r="26" spans="1:92" ht="28.5" customHeight="1" thickBot="1" x14ac:dyDescent="0.25">
      <c r="A26" s="12"/>
      <c r="B26" s="563">
        <f t="shared" ref="B26:T26" si="7">SUM(B6:B25)</f>
        <v>19.186999999999998</v>
      </c>
      <c r="C26" s="564">
        <f t="shared" si="7"/>
        <v>202.328</v>
      </c>
      <c r="D26" s="564">
        <f t="shared" si="7"/>
        <v>2</v>
      </c>
      <c r="E26" s="279">
        <f t="shared" si="1"/>
        <v>-0.99011506069352739</v>
      </c>
      <c r="F26" s="178">
        <f>SUM(F6:F25)</f>
        <v>35299.200000000004</v>
      </c>
      <c r="G26" s="179">
        <f t="shared" si="7"/>
        <v>58793.735999999997</v>
      </c>
      <c r="H26" s="179">
        <f t="shared" si="7"/>
        <v>32633.069999999996</v>
      </c>
      <c r="I26" s="279">
        <f t="shared" si="2"/>
        <v>-0.44495668722259807</v>
      </c>
      <c r="J26" s="178">
        <f>SUM(J6:J25)</f>
        <v>1240</v>
      </c>
      <c r="K26" s="179">
        <f t="shared" si="7"/>
        <v>4164.57</v>
      </c>
      <c r="L26" s="179">
        <f t="shared" si="7"/>
        <v>3271.7</v>
      </c>
      <c r="M26" s="279">
        <f t="shared" si="3"/>
        <v>-0.21439668441159587</v>
      </c>
      <c r="N26" s="178">
        <f t="shared" si="7"/>
        <v>450</v>
      </c>
      <c r="O26" s="179">
        <f t="shared" si="7"/>
        <v>451</v>
      </c>
      <c r="P26" s="179">
        <f t="shared" si="7"/>
        <v>6</v>
      </c>
      <c r="Q26" s="279">
        <f t="shared" ref="Q26" si="8">P26/O26-1</f>
        <v>-0.98669623059866962</v>
      </c>
      <c r="R26" s="178">
        <f t="shared" si="7"/>
        <v>0</v>
      </c>
      <c r="S26" s="179">
        <f t="shared" si="7"/>
        <v>1637</v>
      </c>
      <c r="T26" s="179">
        <f t="shared" si="7"/>
        <v>1649</v>
      </c>
      <c r="U26" s="279">
        <f t="shared" ref="U26" si="9">T26/S26-1</f>
        <v>7.3304825901039372E-3</v>
      </c>
    </row>
    <row r="27" spans="1:92" x14ac:dyDescent="0.2">
      <c r="C27" s="195"/>
      <c r="G27" s="195"/>
      <c r="K27" s="196"/>
      <c r="O27" s="196"/>
    </row>
    <row r="28" spans="1:92" x14ac:dyDescent="0.2">
      <c r="C28" s="195"/>
      <c r="G28" s="195"/>
      <c r="K28" s="196"/>
      <c r="O28" s="196"/>
    </row>
    <row r="29" spans="1:92" x14ac:dyDescent="0.2">
      <c r="C29" s="195"/>
      <c r="G29" s="195"/>
      <c r="K29" s="196"/>
      <c r="O29" s="196"/>
    </row>
    <row r="30" spans="1:92" x14ac:dyDescent="0.2">
      <c r="C30" s="195"/>
      <c r="G30" s="195"/>
      <c r="K30" s="196"/>
      <c r="O30" s="196"/>
    </row>
    <row r="31" spans="1:92" x14ac:dyDescent="0.2">
      <c r="C31" s="195"/>
      <c r="G31" s="195"/>
      <c r="K31" s="196"/>
      <c r="O31" s="196"/>
    </row>
    <row r="32" spans="1:92" x14ac:dyDescent="0.2">
      <c r="C32" s="195"/>
      <c r="G32" s="195"/>
      <c r="K32" s="196"/>
      <c r="O32" s="196"/>
    </row>
    <row r="33" spans="3:15" x14ac:dyDescent="0.2">
      <c r="C33" s="195"/>
      <c r="G33" s="195"/>
      <c r="K33" s="196"/>
      <c r="O33" s="196"/>
    </row>
    <row r="34" spans="3:15" x14ac:dyDescent="0.2">
      <c r="C34" s="195"/>
      <c r="G34" s="195"/>
      <c r="K34" s="196"/>
      <c r="O34" s="196"/>
    </row>
    <row r="35" spans="3:15" x14ac:dyDescent="0.2">
      <c r="C35" s="195"/>
      <c r="G35" s="195"/>
      <c r="K35" s="196"/>
      <c r="O35" s="196"/>
    </row>
    <row r="36" spans="3:15" x14ac:dyDescent="0.2">
      <c r="C36" s="195"/>
      <c r="G36" s="195"/>
      <c r="K36" s="196"/>
      <c r="O36" s="196"/>
    </row>
    <row r="37" spans="3:15" x14ac:dyDescent="0.2">
      <c r="C37" s="195"/>
      <c r="G37" s="195"/>
      <c r="K37" s="196"/>
      <c r="O37" s="196"/>
    </row>
    <row r="38" spans="3:15" x14ac:dyDescent="0.2">
      <c r="C38" s="195"/>
      <c r="G38" s="195"/>
      <c r="K38" s="196"/>
      <c r="O38" s="196"/>
    </row>
    <row r="39" spans="3:15" x14ac:dyDescent="0.2">
      <c r="C39" s="195"/>
      <c r="G39" s="195"/>
      <c r="K39" s="196"/>
      <c r="O39" s="196"/>
    </row>
    <row r="40" spans="3:15" x14ac:dyDescent="0.2">
      <c r="C40" s="195"/>
      <c r="G40" s="195"/>
      <c r="K40" s="196"/>
      <c r="O40" s="196"/>
    </row>
    <row r="41" spans="3:15" x14ac:dyDescent="0.2">
      <c r="C41" s="195"/>
      <c r="G41" s="195"/>
      <c r="K41" s="196"/>
      <c r="O41" s="196"/>
    </row>
    <row r="42" spans="3:15" x14ac:dyDescent="0.2">
      <c r="C42" s="195"/>
      <c r="G42" s="195"/>
      <c r="K42" s="196"/>
      <c r="O42" s="196"/>
    </row>
    <row r="43" spans="3:15" x14ac:dyDescent="0.2">
      <c r="C43" s="195"/>
      <c r="G43" s="195"/>
      <c r="K43" s="196"/>
      <c r="O43" s="196"/>
    </row>
    <row r="44" spans="3:15" x14ac:dyDescent="0.2">
      <c r="C44" s="195"/>
      <c r="G44" s="195"/>
      <c r="K44" s="196"/>
      <c r="O44" s="196"/>
    </row>
    <row r="45" spans="3:15" x14ac:dyDescent="0.2">
      <c r="C45" s="195"/>
      <c r="G45" s="195"/>
      <c r="K45" s="196"/>
      <c r="O45" s="196"/>
    </row>
    <row r="46" spans="3:15" x14ac:dyDescent="0.2">
      <c r="C46" s="195"/>
      <c r="G46" s="195"/>
      <c r="K46" s="196"/>
      <c r="O46" s="196"/>
    </row>
    <row r="47" spans="3:15" x14ac:dyDescent="0.2">
      <c r="C47" s="195"/>
      <c r="G47" s="195"/>
      <c r="K47" s="196"/>
      <c r="O47" s="196"/>
    </row>
    <row r="48" spans="3:15" x14ac:dyDescent="0.2">
      <c r="C48" s="195"/>
      <c r="G48" s="195"/>
      <c r="K48" s="196"/>
      <c r="O48" s="196"/>
    </row>
    <row r="49" spans="3:19" x14ac:dyDescent="0.2">
      <c r="C49" s="195"/>
      <c r="G49" s="195"/>
      <c r="K49" s="196"/>
      <c r="O49" s="196"/>
    </row>
    <row r="50" spans="3:19" x14ac:dyDescent="0.2">
      <c r="C50" s="195"/>
      <c r="G50" s="195"/>
      <c r="K50" s="196"/>
      <c r="O50" s="196"/>
    </row>
    <row r="51" spans="3:19" x14ac:dyDescent="0.2">
      <c r="C51" s="195"/>
      <c r="G51" s="195"/>
      <c r="K51" s="196"/>
      <c r="O51" s="196"/>
    </row>
    <row r="52" spans="3:19" x14ac:dyDescent="0.2">
      <c r="C52" s="195"/>
      <c r="G52" s="195"/>
      <c r="K52" s="196"/>
      <c r="O52" s="196"/>
    </row>
    <row r="53" spans="3:19" x14ac:dyDescent="0.2">
      <c r="C53" s="195"/>
      <c r="G53" s="195"/>
      <c r="K53" s="196"/>
      <c r="O53" s="196"/>
    </row>
    <row r="54" spans="3:19" x14ac:dyDescent="0.2">
      <c r="C54" s="195"/>
      <c r="G54" s="195"/>
      <c r="K54" s="196"/>
      <c r="O54" s="196"/>
    </row>
    <row r="55" spans="3:19" x14ac:dyDescent="0.2">
      <c r="C55" s="195"/>
      <c r="G55" s="195"/>
      <c r="K55" s="196"/>
      <c r="O55" s="196"/>
    </row>
    <row r="56" spans="3:19" x14ac:dyDescent="0.2">
      <c r="C56" s="195"/>
      <c r="G56" s="195"/>
      <c r="K56" s="196"/>
      <c r="O56" s="196"/>
    </row>
    <row r="57" spans="3:19" x14ac:dyDescent="0.2">
      <c r="C57" s="195"/>
      <c r="G57" s="195"/>
      <c r="K57" s="196"/>
      <c r="O57" s="196"/>
    </row>
    <row r="58" spans="3:19" x14ac:dyDescent="0.2">
      <c r="C58" s="195"/>
      <c r="G58" s="195"/>
      <c r="K58" s="196"/>
      <c r="O58" s="196"/>
    </row>
    <row r="59" spans="3:19" x14ac:dyDescent="0.2">
      <c r="C59" s="195"/>
      <c r="G59" s="195"/>
      <c r="K59" s="196"/>
      <c r="O59" s="196"/>
    </row>
    <row r="60" spans="3:19" x14ac:dyDescent="0.2">
      <c r="C60" s="195"/>
      <c r="G60" s="195"/>
      <c r="K60" s="196"/>
      <c r="O60" s="196"/>
    </row>
    <row r="61" spans="3:19" x14ac:dyDescent="0.2">
      <c r="C61" s="195"/>
      <c r="G61" s="195"/>
      <c r="K61" s="196"/>
      <c r="O61" s="196"/>
      <c r="S61" s="196"/>
    </row>
    <row r="62" spans="3:19" x14ac:dyDescent="0.2">
      <c r="C62" s="195"/>
      <c r="G62" s="195"/>
      <c r="K62" s="196"/>
      <c r="O62" s="196"/>
    </row>
    <row r="63" spans="3:19" x14ac:dyDescent="0.2">
      <c r="C63" s="195"/>
      <c r="G63" s="195"/>
      <c r="K63" s="196"/>
      <c r="O63" s="196"/>
    </row>
    <row r="64" spans="3:19" x14ac:dyDescent="0.2">
      <c r="C64" s="195"/>
      <c r="G64" s="195"/>
      <c r="K64" s="196"/>
      <c r="O64" s="196"/>
    </row>
    <row r="65" spans="3:15" x14ac:dyDescent="0.2">
      <c r="C65" s="195"/>
      <c r="G65" s="195"/>
      <c r="K65" s="196"/>
      <c r="O65" s="196"/>
    </row>
    <row r="66" spans="3:15" x14ac:dyDescent="0.2">
      <c r="C66" s="195"/>
      <c r="G66" s="195"/>
      <c r="K66" s="196"/>
      <c r="O66" s="196"/>
    </row>
    <row r="67" spans="3:15" x14ac:dyDescent="0.2">
      <c r="C67" s="195"/>
      <c r="G67" s="195"/>
      <c r="K67" s="196"/>
      <c r="O67" s="196"/>
    </row>
    <row r="68" spans="3:15" x14ac:dyDescent="0.2">
      <c r="C68" s="195"/>
      <c r="G68" s="195"/>
      <c r="K68" s="196"/>
      <c r="O68" s="196"/>
    </row>
    <row r="69" spans="3:15" x14ac:dyDescent="0.2">
      <c r="C69" s="195"/>
      <c r="G69" s="195"/>
      <c r="K69" s="196"/>
      <c r="O69" s="196"/>
    </row>
    <row r="70" spans="3:15" x14ac:dyDescent="0.2">
      <c r="C70" s="195"/>
      <c r="G70" s="195"/>
      <c r="K70" s="196"/>
      <c r="O70" s="196"/>
    </row>
    <row r="71" spans="3:15" x14ac:dyDescent="0.2">
      <c r="C71" s="195"/>
      <c r="G71" s="195"/>
      <c r="K71" s="196"/>
      <c r="O71" s="196"/>
    </row>
    <row r="72" spans="3:15" x14ac:dyDescent="0.2">
      <c r="C72" s="195"/>
      <c r="G72" s="195"/>
      <c r="K72" s="196"/>
      <c r="O72" s="196"/>
    </row>
    <row r="73" spans="3:15" x14ac:dyDescent="0.2">
      <c r="C73" s="195"/>
      <c r="G73" s="195"/>
      <c r="K73" s="196"/>
      <c r="O73" s="196"/>
    </row>
    <row r="74" spans="3:15" x14ac:dyDescent="0.2">
      <c r="C74" s="195"/>
      <c r="G74" s="195"/>
      <c r="K74" s="196"/>
      <c r="O74" s="196"/>
    </row>
    <row r="75" spans="3:15" x14ac:dyDescent="0.2">
      <c r="C75" s="195"/>
      <c r="G75" s="195"/>
      <c r="K75" s="196"/>
      <c r="O75" s="196"/>
    </row>
    <row r="76" spans="3:15" x14ac:dyDescent="0.2">
      <c r="C76" s="195"/>
      <c r="G76" s="195"/>
      <c r="K76" s="196"/>
      <c r="O76" s="196"/>
    </row>
    <row r="77" spans="3:15" x14ac:dyDescent="0.2">
      <c r="C77" s="195"/>
      <c r="G77" s="195"/>
      <c r="K77" s="196"/>
      <c r="O77" s="196"/>
    </row>
    <row r="78" spans="3:15" x14ac:dyDescent="0.2">
      <c r="C78" s="195"/>
      <c r="G78" s="195"/>
      <c r="K78" s="196"/>
      <c r="O78" s="196"/>
    </row>
    <row r="79" spans="3:15" x14ac:dyDescent="0.2">
      <c r="C79" s="195"/>
      <c r="G79" s="195"/>
      <c r="K79" s="196"/>
      <c r="O79" s="196"/>
    </row>
    <row r="80" spans="3:15" x14ac:dyDescent="0.2">
      <c r="C80" s="195"/>
      <c r="G80" s="195"/>
      <c r="K80" s="196"/>
      <c r="O80" s="196"/>
    </row>
    <row r="81" spans="3:15" x14ac:dyDescent="0.2">
      <c r="C81" s="195"/>
      <c r="G81" s="195"/>
      <c r="K81" s="196"/>
      <c r="O81" s="196"/>
    </row>
    <row r="82" spans="3:15" x14ac:dyDescent="0.2">
      <c r="C82" s="195"/>
      <c r="G82" s="195"/>
      <c r="K82" s="196"/>
      <c r="O82" s="196"/>
    </row>
    <row r="83" spans="3:15" x14ac:dyDescent="0.2">
      <c r="C83" s="195"/>
      <c r="G83" s="195"/>
      <c r="K83" s="196"/>
      <c r="O83" s="196"/>
    </row>
    <row r="84" spans="3:15" x14ac:dyDescent="0.2">
      <c r="C84" s="195"/>
      <c r="G84" s="195"/>
      <c r="K84" s="196"/>
      <c r="O84" s="196"/>
    </row>
    <row r="85" spans="3:15" x14ac:dyDescent="0.2">
      <c r="C85" s="195"/>
      <c r="G85" s="195"/>
      <c r="K85" s="196"/>
      <c r="O85" s="196"/>
    </row>
    <row r="86" spans="3:15" x14ac:dyDescent="0.2">
      <c r="C86" s="195"/>
      <c r="G86" s="195"/>
      <c r="K86" s="196"/>
      <c r="O86" s="196"/>
    </row>
    <row r="87" spans="3:15" x14ac:dyDescent="0.2">
      <c r="C87" s="195"/>
      <c r="G87" s="195"/>
      <c r="K87" s="196"/>
      <c r="O87" s="196"/>
    </row>
    <row r="88" spans="3:15" x14ac:dyDescent="0.2">
      <c r="C88" s="195"/>
      <c r="G88" s="195"/>
      <c r="K88" s="196"/>
      <c r="O88" s="196"/>
    </row>
    <row r="89" spans="3:15" x14ac:dyDescent="0.2">
      <c r="C89" s="195"/>
      <c r="G89" s="195"/>
      <c r="K89" s="196"/>
      <c r="O89" s="196"/>
    </row>
    <row r="90" spans="3:15" x14ac:dyDescent="0.2">
      <c r="C90" s="195"/>
      <c r="G90" s="195"/>
      <c r="K90" s="196"/>
      <c r="O90" s="196"/>
    </row>
    <row r="91" spans="3:15" x14ac:dyDescent="0.2">
      <c r="C91" s="195"/>
      <c r="G91" s="195"/>
      <c r="K91" s="196"/>
      <c r="O91" s="196"/>
    </row>
    <row r="92" spans="3:15" x14ac:dyDescent="0.2">
      <c r="C92" s="195"/>
      <c r="G92" s="195"/>
      <c r="K92" s="196"/>
      <c r="O92" s="196"/>
    </row>
    <row r="93" spans="3:15" x14ac:dyDescent="0.2">
      <c r="C93" s="195"/>
      <c r="G93" s="195"/>
      <c r="K93" s="196"/>
      <c r="O93" s="196"/>
    </row>
    <row r="94" spans="3:15" x14ac:dyDescent="0.2">
      <c r="C94" s="195"/>
      <c r="G94" s="195"/>
      <c r="K94" s="196"/>
      <c r="O94" s="196"/>
    </row>
    <row r="95" spans="3:15" x14ac:dyDescent="0.2">
      <c r="C95" s="195"/>
      <c r="G95" s="195"/>
      <c r="K95" s="196"/>
      <c r="O95" s="196"/>
    </row>
    <row r="96" spans="3:15" x14ac:dyDescent="0.2">
      <c r="C96" s="195"/>
      <c r="G96" s="195"/>
      <c r="K96" s="196"/>
      <c r="O96" s="196"/>
    </row>
    <row r="97" spans="3:15" x14ac:dyDescent="0.2">
      <c r="C97" s="195"/>
      <c r="G97" s="195"/>
      <c r="K97" s="196"/>
      <c r="O97" s="196"/>
    </row>
    <row r="98" spans="3:15" x14ac:dyDescent="0.2">
      <c r="C98" s="195"/>
      <c r="G98" s="195"/>
      <c r="K98" s="196"/>
      <c r="O98" s="196"/>
    </row>
    <row r="99" spans="3:15" x14ac:dyDescent="0.2">
      <c r="C99" s="195"/>
      <c r="G99" s="195"/>
      <c r="K99" s="196"/>
      <c r="O99" s="196"/>
    </row>
    <row r="100" spans="3:15" x14ac:dyDescent="0.2">
      <c r="C100" s="195"/>
      <c r="G100" s="195"/>
      <c r="K100" s="196"/>
      <c r="O100" s="196"/>
    </row>
    <row r="101" spans="3:15" x14ac:dyDescent="0.2">
      <c r="C101" s="195"/>
      <c r="G101" s="195"/>
      <c r="K101" s="196"/>
      <c r="O101" s="196"/>
    </row>
    <row r="102" spans="3:15" x14ac:dyDescent="0.2">
      <c r="C102" s="195"/>
      <c r="G102" s="195"/>
      <c r="K102" s="196"/>
      <c r="O102" s="196"/>
    </row>
    <row r="103" spans="3:15" x14ac:dyDescent="0.2">
      <c r="C103" s="195"/>
      <c r="G103" s="195"/>
      <c r="K103" s="196"/>
      <c r="O103" s="196"/>
    </row>
    <row r="104" spans="3:15" x14ac:dyDescent="0.2">
      <c r="C104" s="195"/>
      <c r="G104" s="195"/>
      <c r="K104" s="196"/>
      <c r="O104" s="196"/>
    </row>
    <row r="105" spans="3:15" x14ac:dyDescent="0.2">
      <c r="C105" s="195"/>
      <c r="G105" s="195"/>
      <c r="K105" s="196"/>
      <c r="O105" s="196"/>
    </row>
    <row r="106" spans="3:15" x14ac:dyDescent="0.2">
      <c r="C106" s="195"/>
      <c r="G106" s="195"/>
      <c r="K106" s="196"/>
      <c r="O106" s="196"/>
    </row>
    <row r="107" spans="3:15" x14ac:dyDescent="0.2">
      <c r="C107" s="195"/>
      <c r="G107" s="195"/>
      <c r="K107" s="196"/>
      <c r="O107" s="196"/>
    </row>
    <row r="108" spans="3:15" x14ac:dyDescent="0.2">
      <c r="C108" s="195"/>
      <c r="G108" s="195"/>
      <c r="K108" s="196"/>
      <c r="O108" s="196"/>
    </row>
    <row r="109" spans="3:15" x14ac:dyDescent="0.2">
      <c r="C109" s="195"/>
      <c r="G109" s="195"/>
      <c r="K109" s="196"/>
      <c r="O109" s="196"/>
    </row>
    <row r="110" spans="3:15" x14ac:dyDescent="0.2">
      <c r="C110" s="195"/>
      <c r="G110" s="195"/>
      <c r="K110" s="196"/>
      <c r="O110" s="196"/>
    </row>
    <row r="111" spans="3:15" x14ac:dyDescent="0.2">
      <c r="C111" s="195"/>
      <c r="G111" s="195"/>
      <c r="K111" s="196"/>
      <c r="O111" s="196"/>
    </row>
    <row r="112" spans="3:15" x14ac:dyDescent="0.2">
      <c r="C112" s="195"/>
      <c r="G112" s="195"/>
      <c r="K112" s="196"/>
      <c r="O112" s="196"/>
    </row>
    <row r="113" spans="3:15" x14ac:dyDescent="0.2">
      <c r="C113" s="195"/>
      <c r="G113" s="195"/>
      <c r="K113" s="196"/>
      <c r="O113" s="196"/>
    </row>
    <row r="114" spans="3:15" x14ac:dyDescent="0.2">
      <c r="C114" s="195"/>
      <c r="G114" s="195"/>
      <c r="K114" s="196"/>
      <c r="O114" s="196"/>
    </row>
    <row r="115" spans="3:15" x14ac:dyDescent="0.2">
      <c r="C115" s="195"/>
      <c r="G115" s="195"/>
      <c r="K115" s="196"/>
      <c r="O115" s="196"/>
    </row>
    <row r="116" spans="3:15" x14ac:dyDescent="0.2">
      <c r="C116" s="195"/>
      <c r="G116" s="195"/>
      <c r="K116" s="196"/>
      <c r="O116" s="196"/>
    </row>
    <row r="117" spans="3:15" x14ac:dyDescent="0.2">
      <c r="C117" s="195"/>
      <c r="G117" s="195"/>
      <c r="K117" s="196"/>
      <c r="O117" s="196"/>
    </row>
    <row r="118" spans="3:15" x14ac:dyDescent="0.2">
      <c r="C118" s="195"/>
      <c r="G118" s="195"/>
      <c r="K118" s="196"/>
      <c r="O118" s="196"/>
    </row>
    <row r="119" spans="3:15" x14ac:dyDescent="0.2">
      <c r="C119" s="195"/>
      <c r="G119" s="195"/>
      <c r="K119" s="196"/>
      <c r="O119" s="196"/>
    </row>
    <row r="120" spans="3:15" x14ac:dyDescent="0.2">
      <c r="C120" s="195"/>
      <c r="G120" s="195"/>
      <c r="K120" s="196"/>
      <c r="O120" s="196"/>
    </row>
    <row r="121" spans="3:15" x14ac:dyDescent="0.2">
      <c r="C121" s="195"/>
      <c r="G121" s="195"/>
      <c r="K121" s="196"/>
      <c r="O121" s="196"/>
    </row>
    <row r="122" spans="3:15" x14ac:dyDescent="0.2">
      <c r="C122" s="195"/>
      <c r="G122" s="195"/>
      <c r="K122" s="196"/>
      <c r="O122" s="196"/>
    </row>
    <row r="123" spans="3:15" x14ac:dyDescent="0.2">
      <c r="C123" s="195"/>
      <c r="G123" s="195"/>
      <c r="K123" s="196"/>
      <c r="O123" s="196"/>
    </row>
    <row r="124" spans="3:15" x14ac:dyDescent="0.2">
      <c r="C124" s="195"/>
      <c r="G124" s="195"/>
      <c r="K124" s="196"/>
      <c r="O124" s="196"/>
    </row>
    <row r="125" spans="3:15" x14ac:dyDescent="0.2">
      <c r="C125" s="195"/>
      <c r="G125" s="195"/>
      <c r="K125" s="196"/>
      <c r="O125" s="196"/>
    </row>
    <row r="126" spans="3:15" x14ac:dyDescent="0.2">
      <c r="C126" s="195"/>
      <c r="G126" s="195"/>
      <c r="K126" s="196"/>
      <c r="O126" s="196"/>
    </row>
    <row r="127" spans="3:15" x14ac:dyDescent="0.2">
      <c r="C127" s="195"/>
      <c r="G127" s="195"/>
      <c r="K127" s="196"/>
      <c r="O127" s="196"/>
    </row>
    <row r="128" spans="3:15" x14ac:dyDescent="0.2">
      <c r="C128" s="195"/>
      <c r="G128" s="195"/>
      <c r="K128" s="196"/>
      <c r="O128" s="196"/>
    </row>
    <row r="129" spans="3:15" x14ac:dyDescent="0.2">
      <c r="C129" s="195"/>
      <c r="G129" s="195"/>
      <c r="K129" s="196"/>
      <c r="O129" s="196"/>
    </row>
    <row r="130" spans="3:15" x14ac:dyDescent="0.2">
      <c r="C130" s="195"/>
      <c r="G130" s="195"/>
      <c r="K130" s="196"/>
      <c r="O130" s="196"/>
    </row>
    <row r="131" spans="3:15" x14ac:dyDescent="0.2">
      <c r="C131" s="195"/>
      <c r="G131" s="195"/>
      <c r="K131" s="196"/>
      <c r="O131" s="196"/>
    </row>
    <row r="132" spans="3:15" x14ac:dyDescent="0.2">
      <c r="C132" s="195"/>
      <c r="G132" s="195"/>
      <c r="K132" s="196"/>
      <c r="O132" s="196"/>
    </row>
    <row r="133" spans="3:15" x14ac:dyDescent="0.2">
      <c r="C133" s="195"/>
      <c r="G133" s="195"/>
      <c r="K133" s="196"/>
      <c r="O133" s="196"/>
    </row>
    <row r="134" spans="3:15" x14ac:dyDescent="0.2">
      <c r="C134" s="195"/>
      <c r="G134" s="195"/>
      <c r="K134" s="196"/>
      <c r="O134" s="196"/>
    </row>
    <row r="135" spans="3:15" x14ac:dyDescent="0.2">
      <c r="C135" s="195"/>
      <c r="G135" s="195"/>
      <c r="K135" s="196"/>
      <c r="O135" s="196"/>
    </row>
    <row r="136" spans="3:15" x14ac:dyDescent="0.2">
      <c r="C136" s="195"/>
      <c r="G136" s="195"/>
      <c r="K136" s="196"/>
      <c r="O136" s="196"/>
    </row>
    <row r="137" spans="3:15" x14ac:dyDescent="0.2">
      <c r="C137" s="195"/>
      <c r="G137" s="195"/>
      <c r="K137" s="196"/>
      <c r="O137" s="196"/>
    </row>
    <row r="138" spans="3:15" x14ac:dyDescent="0.2">
      <c r="C138" s="195"/>
      <c r="G138" s="195"/>
      <c r="K138" s="196"/>
      <c r="O138" s="196"/>
    </row>
    <row r="139" spans="3:15" x14ac:dyDescent="0.2">
      <c r="C139" s="195"/>
      <c r="G139" s="195"/>
      <c r="K139" s="196"/>
      <c r="O139" s="196"/>
    </row>
    <row r="140" spans="3:15" x14ac:dyDescent="0.2">
      <c r="C140" s="195"/>
      <c r="G140" s="195"/>
      <c r="K140" s="196"/>
      <c r="O140" s="196"/>
    </row>
    <row r="141" spans="3:15" x14ac:dyDescent="0.2">
      <c r="C141" s="195"/>
      <c r="G141" s="195"/>
      <c r="K141" s="196"/>
      <c r="O141" s="196"/>
    </row>
    <row r="142" spans="3:15" x14ac:dyDescent="0.2">
      <c r="C142" s="195"/>
      <c r="G142" s="195"/>
      <c r="K142" s="196"/>
      <c r="O142" s="196"/>
    </row>
    <row r="143" spans="3:15" x14ac:dyDescent="0.2">
      <c r="C143" s="195"/>
      <c r="G143" s="195"/>
      <c r="K143" s="196"/>
      <c r="O143" s="196"/>
    </row>
    <row r="144" spans="3:15" x14ac:dyDescent="0.2">
      <c r="C144" s="195"/>
      <c r="G144" s="195"/>
      <c r="K144" s="196"/>
      <c r="O144" s="196"/>
    </row>
    <row r="145" spans="3:19" x14ac:dyDescent="0.2">
      <c r="C145" s="195"/>
      <c r="G145" s="195"/>
      <c r="K145" s="196"/>
      <c r="O145" s="196"/>
      <c r="S145" s="196"/>
    </row>
    <row r="146" spans="3:19" x14ac:dyDescent="0.2">
      <c r="C146" s="195"/>
      <c r="G146" s="195"/>
      <c r="K146" s="196"/>
      <c r="O146" s="196"/>
    </row>
    <row r="147" spans="3:19" x14ac:dyDescent="0.2">
      <c r="C147" s="195"/>
      <c r="G147" s="195"/>
      <c r="K147" s="196"/>
      <c r="O147" s="196"/>
    </row>
    <row r="148" spans="3:19" x14ac:dyDescent="0.2">
      <c r="C148" s="195"/>
      <c r="G148" s="195"/>
      <c r="K148" s="196"/>
      <c r="O148" s="196"/>
    </row>
    <row r="149" spans="3:19" x14ac:dyDescent="0.2">
      <c r="C149" s="195"/>
      <c r="G149" s="195"/>
      <c r="K149" s="196"/>
      <c r="O149" s="196"/>
    </row>
    <row r="150" spans="3:19" x14ac:dyDescent="0.2">
      <c r="C150" s="195"/>
      <c r="G150" s="195"/>
      <c r="K150" s="196"/>
      <c r="O150" s="196"/>
    </row>
    <row r="151" spans="3:19" x14ac:dyDescent="0.2">
      <c r="C151" s="195"/>
      <c r="G151" s="195"/>
      <c r="K151" s="196"/>
      <c r="O151" s="196"/>
    </row>
    <row r="152" spans="3:19" x14ac:dyDescent="0.2">
      <c r="C152" s="195"/>
      <c r="G152" s="195"/>
      <c r="K152" s="196"/>
      <c r="O152" s="196"/>
    </row>
  </sheetData>
  <mergeCells count="6">
    <mergeCell ref="A3:A5"/>
    <mergeCell ref="F3:I3"/>
    <mergeCell ref="R3:U3"/>
    <mergeCell ref="B3:E3"/>
    <mergeCell ref="J3:M3"/>
    <mergeCell ref="N3:Q3"/>
  </mergeCells>
  <pageMargins left="0.62992125984251968" right="0.23622047244094491" top="0.74803149606299213" bottom="0.74803149606299213" header="0.31496062992125984" footer="0.31496062992125984"/>
  <pageSetup paperSize="9" scale="67" fitToHeight="0" orientation="landscape" r:id="rId1"/>
  <ignoredErrors>
    <ignoredError sqref="E26:Q2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showOutlineSymbols="0" showWhiteSpace="0" topLeftCell="A44" zoomScale="70" zoomScaleNormal="70" workbookViewId="0">
      <selection activeCell="G57" sqref="G57:G63"/>
    </sheetView>
  </sheetViews>
  <sheetFormatPr defaultRowHeight="14.25" x14ac:dyDescent="0.2"/>
  <cols>
    <col min="1" max="1" width="26.625" style="8" customWidth="1"/>
    <col min="2" max="2" width="19.125" style="1" customWidth="1"/>
    <col min="3" max="3" width="20" style="1" customWidth="1"/>
    <col min="4" max="4" width="19.5" style="1" customWidth="1"/>
    <col min="5" max="5" width="19.5" style="5" customWidth="1"/>
    <col min="6" max="6" width="19.5" style="1" customWidth="1"/>
    <col min="7" max="7" width="19.5" style="5" customWidth="1"/>
    <col min="9" max="9" width="12.5" bestFit="1" customWidth="1"/>
  </cols>
  <sheetData>
    <row r="1" spans="1:9" ht="26.25" customHeight="1" x14ac:dyDescent="0.35">
      <c r="A1" s="372" t="s">
        <v>251</v>
      </c>
      <c r="D1" s="5"/>
      <c r="E1" s="47" t="s">
        <v>260</v>
      </c>
      <c r="F1" s="5"/>
      <c r="G1"/>
      <c r="I1" s="47"/>
    </row>
    <row r="2" spans="1:9" ht="9" customHeight="1" thickBot="1" x14ac:dyDescent="0.25"/>
    <row r="3" spans="1:9" ht="26.25" customHeight="1" thickBot="1" x14ac:dyDescent="0.25">
      <c r="A3" s="613" t="s">
        <v>196</v>
      </c>
      <c r="B3" s="604" t="s">
        <v>244</v>
      </c>
      <c r="C3" s="605"/>
      <c r="D3" s="605"/>
      <c r="E3" s="606"/>
      <c r="F3" s="604" t="s">
        <v>198</v>
      </c>
      <c r="G3" s="605"/>
    </row>
    <row r="4" spans="1:9" s="4" customFormat="1" ht="20.25" customHeight="1" x14ac:dyDescent="0.2">
      <c r="A4" s="614"/>
      <c r="B4" s="369">
        <f>$I$1</f>
        <v>0</v>
      </c>
      <c r="C4" s="370" t="str">
        <f>$E$1</f>
        <v>Октябрь 2019г.</v>
      </c>
      <c r="D4" s="370" t="str">
        <f>$E$1</f>
        <v>Октябрь 2019г.</v>
      </c>
      <c r="E4" s="371" t="str">
        <f>$E$1</f>
        <v>Октябрь 2019г.</v>
      </c>
      <c r="F4" s="623" t="s">
        <v>217</v>
      </c>
      <c r="G4" s="621" t="s">
        <v>199</v>
      </c>
    </row>
    <row r="5" spans="1:9" s="4" customFormat="1" ht="20.25" customHeight="1" thickBot="1" x14ac:dyDescent="0.25">
      <c r="A5" s="615"/>
      <c r="B5" s="57" t="s">
        <v>248</v>
      </c>
      <c r="C5" s="58" t="s">
        <v>249</v>
      </c>
      <c r="D5" s="58" t="s">
        <v>247</v>
      </c>
      <c r="E5" s="59" t="s">
        <v>250</v>
      </c>
      <c r="F5" s="624"/>
      <c r="G5" s="622"/>
    </row>
    <row r="6" spans="1:9" ht="24.95" customHeight="1" thickBot="1" x14ac:dyDescent="0.25">
      <c r="A6" s="48" t="s">
        <v>200</v>
      </c>
      <c r="B6" s="361">
        <f>'Образ-10'!B163</f>
        <v>0</v>
      </c>
      <c r="C6" s="362">
        <f>'Образ-10'!C163</f>
        <v>1644.5690000000002</v>
      </c>
      <c r="D6" s="362">
        <f>'Образ-10'!D163</f>
        <v>0</v>
      </c>
      <c r="E6" s="363">
        <f>'Образ-10'!E163</f>
        <v>-1</v>
      </c>
      <c r="F6" s="359">
        <f>C6-D6</f>
        <v>1644.5690000000002</v>
      </c>
      <c r="G6" s="50">
        <f>D6*100/C6-100</f>
        <v>-100</v>
      </c>
    </row>
    <row r="7" spans="1:9" ht="24.95" customHeight="1" thickBot="1" x14ac:dyDescent="0.25">
      <c r="A7" s="51" t="s">
        <v>176</v>
      </c>
      <c r="B7" s="52">
        <f>'Здрав-10'!B22</f>
        <v>9.9480000000000004</v>
      </c>
      <c r="C7" s="45">
        <f>'Здрав-10'!C22</f>
        <v>374.04800000000006</v>
      </c>
      <c r="D7" s="45">
        <f>'Здрав-10'!D22</f>
        <v>10</v>
      </c>
      <c r="E7" s="364">
        <f>'Здрав-10'!E22</f>
        <v>-0.97326546325605268</v>
      </c>
      <c r="F7" s="360">
        <f>C7-D7</f>
        <v>364.04800000000006</v>
      </c>
      <c r="G7" s="53">
        <f>D7*100/C7-100</f>
        <v>-97.326546325605264</v>
      </c>
    </row>
    <row r="8" spans="1:9" ht="24.95" customHeight="1" thickBot="1" x14ac:dyDescent="0.25">
      <c r="A8" s="48" t="s">
        <v>177</v>
      </c>
      <c r="B8" s="39">
        <f>'Спорт-10'!B26</f>
        <v>19.186999999999998</v>
      </c>
      <c r="C8" s="49">
        <f>'Спорт-10'!C26</f>
        <v>202.328</v>
      </c>
      <c r="D8" s="49">
        <f>'Спорт-10'!D26</f>
        <v>2</v>
      </c>
      <c r="E8" s="365">
        <f>'Спорт-10'!E26</f>
        <v>-0.99011506069352739</v>
      </c>
      <c r="F8" s="359">
        <f>C8-D8</f>
        <v>200.328</v>
      </c>
      <c r="G8" s="50">
        <f>D8*100/C8-100</f>
        <v>-99.011506069352734</v>
      </c>
    </row>
    <row r="9" spans="1:9" ht="24.95" customHeight="1" thickBot="1" x14ac:dyDescent="0.25">
      <c r="A9" s="51" t="s">
        <v>201</v>
      </c>
      <c r="B9" s="52">
        <f>'Культ-10'!B28</f>
        <v>0</v>
      </c>
      <c r="C9" s="45">
        <f>'Культ-10'!C28</f>
        <v>79.331999999999994</v>
      </c>
      <c r="D9" s="45">
        <f>'Культ-10'!D28</f>
        <v>0</v>
      </c>
      <c r="E9" s="364">
        <f>'Культ-10'!E28</f>
        <v>-1</v>
      </c>
      <c r="F9" s="360">
        <f>C9-D9</f>
        <v>79.331999999999994</v>
      </c>
      <c r="G9" s="53">
        <f>D9*100/C9-100</f>
        <v>-100</v>
      </c>
      <c r="I9" s="5"/>
    </row>
    <row r="10" spans="1:9" ht="24.95" customHeight="1" thickBot="1" x14ac:dyDescent="0.25">
      <c r="A10" s="54" t="s">
        <v>202</v>
      </c>
      <c r="B10" s="14">
        <f>SUM(B6:B9)</f>
        <v>29.134999999999998</v>
      </c>
      <c r="C10" s="15">
        <f>SUM(C6:C9)</f>
        <v>2300.277</v>
      </c>
      <c r="D10" s="15">
        <f>SUM(D6:D9)</f>
        <v>12</v>
      </c>
      <c r="E10" s="13">
        <f>SUM(E6:E9)</f>
        <v>-3.9633805239495801</v>
      </c>
      <c r="F10" s="15">
        <f>C10-D10</f>
        <v>2288.277</v>
      </c>
      <c r="G10" s="13">
        <f>D10*100/C10-100</f>
        <v>-99.478323697537292</v>
      </c>
    </row>
    <row r="11" spans="1:9" ht="4.5" customHeight="1" thickBot="1" x14ac:dyDescent="0.25"/>
    <row r="12" spans="1:9" ht="26.25" customHeight="1" thickBot="1" x14ac:dyDescent="0.25">
      <c r="A12" s="613" t="s">
        <v>179</v>
      </c>
      <c r="B12" s="604" t="s">
        <v>197</v>
      </c>
      <c r="C12" s="605"/>
      <c r="D12" s="605"/>
      <c r="E12" s="606"/>
      <c r="F12" s="604" t="s">
        <v>198</v>
      </c>
      <c r="G12" s="605"/>
    </row>
    <row r="13" spans="1:9" s="4" customFormat="1" ht="20.25" customHeight="1" x14ac:dyDescent="0.2">
      <c r="A13" s="614"/>
      <c r="B13" s="369">
        <f>$I$1</f>
        <v>0</v>
      </c>
      <c r="C13" s="370" t="str">
        <f>$E$1</f>
        <v>Октябрь 2019г.</v>
      </c>
      <c r="D13" s="370" t="str">
        <f>$E$1</f>
        <v>Октябрь 2019г.</v>
      </c>
      <c r="E13" s="371" t="str">
        <f>$E$1</f>
        <v>Октябрь 2019г.</v>
      </c>
      <c r="F13" s="623" t="s">
        <v>217</v>
      </c>
      <c r="G13" s="621" t="s">
        <v>199</v>
      </c>
    </row>
    <row r="14" spans="1:9" s="4" customFormat="1" ht="20.25" customHeight="1" thickBot="1" x14ac:dyDescent="0.25">
      <c r="A14" s="615"/>
      <c r="B14" s="57" t="s">
        <v>248</v>
      </c>
      <c r="C14" s="58" t="s">
        <v>249</v>
      </c>
      <c r="D14" s="58" t="s">
        <v>247</v>
      </c>
      <c r="E14" s="59" t="s">
        <v>250</v>
      </c>
      <c r="F14" s="624"/>
      <c r="G14" s="622"/>
    </row>
    <row r="15" spans="1:9" ht="24.95" customHeight="1" thickBot="1" x14ac:dyDescent="0.25">
      <c r="A15" s="48" t="s">
        <v>200</v>
      </c>
      <c r="B15" s="39">
        <f>'Образ-10'!F163</f>
        <v>425383.37</v>
      </c>
      <c r="C15" s="49">
        <f>'Образ-10'!G163</f>
        <v>330129.45200000005</v>
      </c>
      <c r="D15" s="49">
        <f>'Образ-10'!H163</f>
        <v>252542.6</v>
      </c>
      <c r="E15" s="50">
        <f>'Образ-10'!I163</f>
        <v>-0.23501947957069891</v>
      </c>
      <c r="F15" s="49">
        <f>C15-D15</f>
        <v>77586.852000000043</v>
      </c>
      <c r="G15" s="50">
        <f>D15*100/C15-100</f>
        <v>-23.501947957069888</v>
      </c>
    </row>
    <row r="16" spans="1:9" ht="24.95" customHeight="1" thickBot="1" x14ac:dyDescent="0.25">
      <c r="A16" s="51" t="s">
        <v>176</v>
      </c>
      <c r="B16" s="52">
        <f>'Здрав-10'!F22</f>
        <v>230444.87000000002</v>
      </c>
      <c r="C16" s="45">
        <f>'Здрав-10'!G22</f>
        <v>251366.15599999999</v>
      </c>
      <c r="D16" s="45">
        <f>'Здрав-10'!H22</f>
        <v>307092.74800000002</v>
      </c>
      <c r="E16" s="53">
        <f>'Здрав-10'!I22</f>
        <v>0.22169488879004073</v>
      </c>
      <c r="F16" s="45">
        <f>C16-D16</f>
        <v>-55726.592000000033</v>
      </c>
      <c r="G16" s="53">
        <f>D16*100/C16-100</f>
        <v>22.169488879004064</v>
      </c>
    </row>
    <row r="17" spans="1:7" ht="24.95" customHeight="1" thickBot="1" x14ac:dyDescent="0.25">
      <c r="A17" s="48" t="s">
        <v>177</v>
      </c>
      <c r="B17" s="39">
        <f>'Спорт-10'!F26</f>
        <v>35299.200000000004</v>
      </c>
      <c r="C17" s="49">
        <f>'Спорт-10'!G26</f>
        <v>58793.735999999997</v>
      </c>
      <c r="D17" s="49">
        <f>'Спорт-10'!H26</f>
        <v>32633.069999999996</v>
      </c>
      <c r="E17" s="50">
        <f>'Спорт-10'!I26</f>
        <v>-0.44495668722259807</v>
      </c>
      <c r="F17" s="49">
        <f>C17-D17</f>
        <v>26160.666000000001</v>
      </c>
      <c r="G17" s="50">
        <f>D17*100/C17-100</f>
        <v>-44.495668722259808</v>
      </c>
    </row>
    <row r="18" spans="1:7" ht="24.95" customHeight="1" thickBot="1" x14ac:dyDescent="0.25">
      <c r="A18" s="51" t="s">
        <v>201</v>
      </c>
      <c r="B18" s="52">
        <f>'Культ-10'!F28</f>
        <v>32941.54</v>
      </c>
      <c r="C18" s="45">
        <f>'Культ-10'!G28</f>
        <v>43356.804000000004</v>
      </c>
      <c r="D18" s="45">
        <f>'Культ-10'!H28</f>
        <v>49201.856</v>
      </c>
      <c r="E18" s="53">
        <f>'Культ-10'!I28</f>
        <v>0.13481279662587675</v>
      </c>
      <c r="F18" s="45">
        <f>C18-D18</f>
        <v>-5845.051999999996</v>
      </c>
      <c r="G18" s="53">
        <f>D18*100/C18-100</f>
        <v>13.481279662587653</v>
      </c>
    </row>
    <row r="19" spans="1:7" ht="24.95" customHeight="1" thickBot="1" x14ac:dyDescent="0.25">
      <c r="A19" s="54" t="s">
        <v>202</v>
      </c>
      <c r="B19" s="14">
        <f>SUM(B15:B18)</f>
        <v>724068.98</v>
      </c>
      <c r="C19" s="15">
        <f>SUM(C15:C18)</f>
        <v>683646.14800000004</v>
      </c>
      <c r="D19" s="15">
        <f>SUM(D15:D18)</f>
        <v>641470.27399999998</v>
      </c>
      <c r="E19" s="13">
        <f>SUM(E15:E18)</f>
        <v>-0.32346848137737949</v>
      </c>
      <c r="F19" s="15">
        <f>C19-D19</f>
        <v>42175.874000000069</v>
      </c>
      <c r="G19" s="13">
        <f>D19*100/C19-100</f>
        <v>-6.1692549754555301</v>
      </c>
    </row>
    <row r="20" spans="1:7" ht="4.5" customHeight="1" thickBot="1" x14ac:dyDescent="0.25"/>
    <row r="21" spans="1:7" ht="32.25" customHeight="1" thickBot="1" x14ac:dyDescent="0.25">
      <c r="A21" s="613" t="s">
        <v>142</v>
      </c>
      <c r="B21" s="604" t="s">
        <v>252</v>
      </c>
      <c r="C21" s="605"/>
      <c r="D21" s="605"/>
      <c r="E21" s="606"/>
      <c r="F21" s="604" t="s">
        <v>198</v>
      </c>
      <c r="G21" s="605"/>
    </row>
    <row r="22" spans="1:7" s="4" customFormat="1" ht="21.75" customHeight="1" x14ac:dyDescent="0.2">
      <c r="A22" s="614"/>
      <c r="B22" s="369">
        <f>$I$1</f>
        <v>0</v>
      </c>
      <c r="C22" s="370" t="str">
        <f>$E$1</f>
        <v>Октябрь 2019г.</v>
      </c>
      <c r="D22" s="370" t="str">
        <f>$E$1</f>
        <v>Октябрь 2019г.</v>
      </c>
      <c r="E22" s="371" t="str">
        <f>$E$1</f>
        <v>Октябрь 2019г.</v>
      </c>
      <c r="F22" s="623" t="s">
        <v>217</v>
      </c>
      <c r="G22" s="621" t="s">
        <v>199</v>
      </c>
    </row>
    <row r="23" spans="1:7" s="4" customFormat="1" ht="21.75" customHeight="1" thickBot="1" x14ac:dyDescent="0.25">
      <c r="A23" s="615"/>
      <c r="B23" s="57" t="s">
        <v>248</v>
      </c>
      <c r="C23" s="58" t="s">
        <v>249</v>
      </c>
      <c r="D23" s="58" t="s">
        <v>247</v>
      </c>
      <c r="E23" s="59" t="s">
        <v>250</v>
      </c>
      <c r="F23" s="624"/>
      <c r="G23" s="622"/>
    </row>
    <row r="24" spans="1:7" ht="24.95" customHeight="1" thickBot="1" x14ac:dyDescent="0.25">
      <c r="A24" s="48" t="s">
        <v>200</v>
      </c>
      <c r="B24" s="39">
        <f>'Образ-10'!J163</f>
        <v>12800.44</v>
      </c>
      <c r="C24" s="49">
        <f>'Образ-10'!K163</f>
        <v>13989.785999999996</v>
      </c>
      <c r="D24" s="49">
        <f>'Образ-10'!L163</f>
        <v>13963.743999999999</v>
      </c>
      <c r="E24" s="50">
        <f>'Образ-10'!M163</f>
        <v>-1.8615009550537742E-3</v>
      </c>
      <c r="F24" s="49">
        <f>C24-D24</f>
        <v>26.041999999997643</v>
      </c>
      <c r="G24" s="50">
        <f>D24*100/C24-100</f>
        <v>-0.18615009550536854</v>
      </c>
    </row>
    <row r="25" spans="1:7" ht="24.95" customHeight="1" thickBot="1" x14ac:dyDescent="0.25">
      <c r="A25" s="51" t="s">
        <v>176</v>
      </c>
      <c r="B25" s="52">
        <f>'Здрав-10'!J22</f>
        <v>9348.7000000000007</v>
      </c>
      <c r="C25" s="45">
        <f>'Здрав-10'!K22</f>
        <v>9371.2339999999986</v>
      </c>
      <c r="D25" s="45">
        <f>'Здрав-10'!L22</f>
        <v>10002.090000000002</v>
      </c>
      <c r="E25" s="53">
        <f>'Здрав-10'!M22</f>
        <v>6.7318348896207691E-2</v>
      </c>
      <c r="F25" s="45">
        <f>C25-D25</f>
        <v>-630.85600000000341</v>
      </c>
      <c r="G25" s="53">
        <f>D25*100/C25-100</f>
        <v>6.7318348896207709</v>
      </c>
    </row>
    <row r="26" spans="1:7" ht="24.95" customHeight="1" thickBot="1" x14ac:dyDescent="0.25">
      <c r="A26" s="48" t="s">
        <v>177</v>
      </c>
      <c r="B26" s="39">
        <f>'Спорт-10'!J26</f>
        <v>1240</v>
      </c>
      <c r="C26" s="49">
        <f>'Спорт-10'!K26</f>
        <v>4164.57</v>
      </c>
      <c r="D26" s="49">
        <f>'Спорт-10'!L26</f>
        <v>3271.7</v>
      </c>
      <c r="E26" s="50">
        <f>'Спорт-10'!M26</f>
        <v>-0.21439668441159587</v>
      </c>
      <c r="F26" s="49">
        <f>C26-D26</f>
        <v>892.86999999999989</v>
      </c>
      <c r="G26" s="50">
        <f>D26*100/C26-100</f>
        <v>-21.439668441159583</v>
      </c>
    </row>
    <row r="27" spans="1:7" ht="24.95" customHeight="1" thickBot="1" x14ac:dyDescent="0.25">
      <c r="A27" s="51" t="s">
        <v>201</v>
      </c>
      <c r="B27" s="52">
        <f>'Культ-10'!J28</f>
        <v>698.952</v>
      </c>
      <c r="C27" s="45">
        <f>'Культ-10'!K28</f>
        <v>372.34400000000005</v>
      </c>
      <c r="D27" s="45">
        <f>'Культ-10'!L28</f>
        <v>2744.4870000000001</v>
      </c>
      <c r="E27" s="53">
        <f>'Культ-10'!M28</f>
        <v>6.3708371828201873</v>
      </c>
      <c r="F27" s="45">
        <f t="shared" ref="F27" si="0">C27-D27</f>
        <v>-2372.143</v>
      </c>
      <c r="G27" s="53">
        <f>D27*100/C27-100</f>
        <v>637.08371828201871</v>
      </c>
    </row>
    <row r="28" spans="1:7" ht="24.95" customHeight="1" thickBot="1" x14ac:dyDescent="0.25">
      <c r="A28" s="54" t="s">
        <v>202</v>
      </c>
      <c r="B28" s="14">
        <f>SUM(B24:B27)</f>
        <v>24088.092000000001</v>
      </c>
      <c r="C28" s="15">
        <f>SUM(C24:C27)</f>
        <v>27897.933999999997</v>
      </c>
      <c r="D28" s="15">
        <f>SUM(D24:D27)</f>
        <v>29982.021000000004</v>
      </c>
      <c r="E28" s="13">
        <f>SUM(E24:E27)</f>
        <v>6.2218973463497456</v>
      </c>
      <c r="F28" s="15">
        <f>C28-D28</f>
        <v>-2084.0870000000068</v>
      </c>
      <c r="G28" s="13">
        <f>D28*100/C28-100</f>
        <v>7.4703990625255869</v>
      </c>
    </row>
    <row r="29" spans="1:7" ht="3.75" customHeight="1" thickBot="1" x14ac:dyDescent="0.25"/>
    <row r="30" spans="1:7" ht="32.25" customHeight="1" thickBot="1" x14ac:dyDescent="0.25">
      <c r="A30" s="613" t="s">
        <v>203</v>
      </c>
      <c r="B30" s="604" t="s">
        <v>252</v>
      </c>
      <c r="C30" s="605"/>
      <c r="D30" s="605"/>
      <c r="E30" s="606"/>
      <c r="F30" s="604" t="s">
        <v>198</v>
      </c>
      <c r="G30" s="605"/>
    </row>
    <row r="31" spans="1:7" s="4" customFormat="1" ht="19.5" customHeight="1" x14ac:dyDescent="0.2">
      <c r="A31" s="614"/>
      <c r="B31" s="369">
        <f>$I$1</f>
        <v>0</v>
      </c>
      <c r="C31" s="370" t="str">
        <f>$E$1</f>
        <v>Октябрь 2019г.</v>
      </c>
      <c r="D31" s="370" t="str">
        <f>$E$1</f>
        <v>Октябрь 2019г.</v>
      </c>
      <c r="E31" s="371" t="str">
        <f>$E$1</f>
        <v>Октябрь 2019г.</v>
      </c>
      <c r="F31" s="623" t="s">
        <v>217</v>
      </c>
      <c r="G31" s="621" t="s">
        <v>199</v>
      </c>
    </row>
    <row r="32" spans="1:7" s="4" customFormat="1" ht="19.5" customHeight="1" thickBot="1" x14ac:dyDescent="0.25">
      <c r="A32" s="615"/>
      <c r="B32" s="57" t="s">
        <v>248</v>
      </c>
      <c r="C32" s="58" t="s">
        <v>249</v>
      </c>
      <c r="D32" s="58" t="s">
        <v>247</v>
      </c>
      <c r="E32" s="59" t="s">
        <v>250</v>
      </c>
      <c r="F32" s="624"/>
      <c r="G32" s="622"/>
    </row>
    <row r="33" spans="1:7" ht="24.95" customHeight="1" thickBot="1" x14ac:dyDescent="0.25">
      <c r="A33" s="48" t="s">
        <v>200</v>
      </c>
      <c r="B33" s="39">
        <f>'Образ-10'!N163</f>
        <v>33.427999999999997</v>
      </c>
      <c r="C33" s="49">
        <f>'Образ-10'!O163</f>
        <v>353.13400000000001</v>
      </c>
      <c r="D33" s="49">
        <f>'Образ-10'!P163</f>
        <v>52.011000000000003</v>
      </c>
      <c r="E33" s="50">
        <f>'Образ-10'!Q163</f>
        <v>-0.85271596617714518</v>
      </c>
      <c r="F33" s="49">
        <f>C33-D33</f>
        <v>301.12299999999999</v>
      </c>
      <c r="G33" s="50">
        <f>D33*100/C33-100</f>
        <v>-85.271596617714522</v>
      </c>
    </row>
    <row r="34" spans="1:7" ht="24.95" customHeight="1" thickBot="1" x14ac:dyDescent="0.25">
      <c r="A34" s="51" t="s">
        <v>176</v>
      </c>
      <c r="B34" s="52">
        <f>'Здрав-10'!N22</f>
        <v>0</v>
      </c>
      <c r="C34" s="45">
        <f>'Здрав-10'!O22</f>
        <v>8</v>
      </c>
      <c r="D34" s="45">
        <f>'Здрав-10'!P22</f>
        <v>0</v>
      </c>
      <c r="E34" s="53">
        <f>'Здрав-10'!Q22</f>
        <v>-1</v>
      </c>
      <c r="F34" s="45">
        <f>C34-D34</f>
        <v>8</v>
      </c>
      <c r="G34" s="53">
        <f>D34*100/C34-100</f>
        <v>-100</v>
      </c>
    </row>
    <row r="35" spans="1:7" ht="24.95" customHeight="1" thickBot="1" x14ac:dyDescent="0.25">
      <c r="A35" s="48" t="s">
        <v>177</v>
      </c>
      <c r="B35" s="39">
        <f>'Спорт-10'!N26</f>
        <v>450</v>
      </c>
      <c r="C35" s="49">
        <f>'Спорт-10'!O26</f>
        <v>451</v>
      </c>
      <c r="D35" s="49">
        <f>'Спорт-10'!P26</f>
        <v>6</v>
      </c>
      <c r="E35" s="50">
        <f>'Спорт-10'!Q26</f>
        <v>-0.98669623059866962</v>
      </c>
      <c r="F35" s="49">
        <f>C35-D35</f>
        <v>445</v>
      </c>
      <c r="G35" s="50">
        <f>D35*100/C35-100</f>
        <v>-98.669623059866964</v>
      </c>
    </row>
    <row r="36" spans="1:7" ht="24.95" customHeight="1" thickBot="1" x14ac:dyDescent="0.25">
      <c r="A36" s="54" t="s">
        <v>202</v>
      </c>
      <c r="B36" s="14">
        <f>SUM(B33:B35)</f>
        <v>483.428</v>
      </c>
      <c r="C36" s="15">
        <f>SUM(C33:C35)</f>
        <v>812.13400000000001</v>
      </c>
      <c r="D36" s="15">
        <f>SUM(D33:D35)</f>
        <v>58.011000000000003</v>
      </c>
      <c r="E36" s="13">
        <f>SUM(E33:E35)</f>
        <v>-2.839412196775815</v>
      </c>
      <c r="F36" s="15">
        <f>C36-D36</f>
        <v>754.12300000000005</v>
      </c>
      <c r="G36" s="13">
        <f t="shared" ref="G36" si="1">D36*100/C36-100</f>
        <v>-92.856966953729312</v>
      </c>
    </row>
    <row r="37" spans="1:7" ht="5.25" customHeight="1" thickBot="1" x14ac:dyDescent="0.25"/>
    <row r="38" spans="1:7" ht="32.25" customHeight="1" thickBot="1" x14ac:dyDescent="0.25">
      <c r="A38" s="613" t="s">
        <v>204</v>
      </c>
      <c r="B38" s="604" t="s">
        <v>252</v>
      </c>
      <c r="C38" s="605"/>
      <c r="D38" s="605"/>
      <c r="E38" s="606"/>
      <c r="F38" s="604" t="s">
        <v>198</v>
      </c>
      <c r="G38" s="605"/>
    </row>
    <row r="39" spans="1:7" s="4" customFormat="1" ht="19.5" customHeight="1" x14ac:dyDescent="0.2">
      <c r="A39" s="614"/>
      <c r="B39" s="369">
        <f>$I$1</f>
        <v>0</v>
      </c>
      <c r="C39" s="370" t="str">
        <f>$E$1</f>
        <v>Октябрь 2019г.</v>
      </c>
      <c r="D39" s="370" t="str">
        <f>$E$1</f>
        <v>Октябрь 2019г.</v>
      </c>
      <c r="E39" s="371" t="str">
        <f>$E$1</f>
        <v>Октябрь 2019г.</v>
      </c>
      <c r="F39" s="623" t="s">
        <v>217</v>
      </c>
      <c r="G39" s="621" t="s">
        <v>199</v>
      </c>
    </row>
    <row r="40" spans="1:7" s="4" customFormat="1" ht="19.5" customHeight="1" thickBot="1" x14ac:dyDescent="0.25">
      <c r="A40" s="615"/>
      <c r="B40" s="57" t="s">
        <v>248</v>
      </c>
      <c r="C40" s="58" t="s">
        <v>249</v>
      </c>
      <c r="D40" s="58" t="s">
        <v>247</v>
      </c>
      <c r="E40" s="59" t="s">
        <v>250</v>
      </c>
      <c r="F40" s="624"/>
      <c r="G40" s="622"/>
    </row>
    <row r="41" spans="1:7" ht="24.95" customHeight="1" thickBot="1" x14ac:dyDescent="0.25">
      <c r="A41" s="48" t="s">
        <v>200</v>
      </c>
      <c r="B41" s="39">
        <f>'Образ-10'!R163</f>
        <v>228</v>
      </c>
      <c r="C41" s="49">
        <f>'Образ-10'!S163</f>
        <v>422</v>
      </c>
      <c r="D41" s="49">
        <f>'Образ-10'!T163</f>
        <v>0</v>
      </c>
      <c r="E41" s="50">
        <f>'Образ-10'!U163</f>
        <v>-1</v>
      </c>
      <c r="F41" s="49">
        <f>C41-D41</f>
        <v>422</v>
      </c>
      <c r="G41" s="50">
        <f>D41*100/C41-100</f>
        <v>-100</v>
      </c>
    </row>
    <row r="42" spans="1:7" ht="24.95" customHeight="1" thickBot="1" x14ac:dyDescent="0.25">
      <c r="A42" s="51" t="s">
        <v>176</v>
      </c>
      <c r="B42" s="52">
        <f>'Здрав-10'!R22</f>
        <v>1333</v>
      </c>
      <c r="C42" s="45">
        <f>'Здрав-10'!S22</f>
        <v>1518</v>
      </c>
      <c r="D42" s="45">
        <f>'Здрав-10'!T22</f>
        <v>1099</v>
      </c>
      <c r="E42" s="53">
        <f>'Здрав-10'!U22</f>
        <v>-0.27602108036890649</v>
      </c>
      <c r="F42" s="45">
        <f>C42-D42</f>
        <v>419</v>
      </c>
      <c r="G42" s="53">
        <f>D42*100/C42-100</f>
        <v>-27.602108036890641</v>
      </c>
    </row>
    <row r="43" spans="1:7" ht="24.95" customHeight="1" thickBot="1" x14ac:dyDescent="0.25">
      <c r="A43" s="48" t="s">
        <v>201</v>
      </c>
      <c r="B43" s="39">
        <f>'Культ-10'!N28</f>
        <v>163</v>
      </c>
      <c r="C43" s="49">
        <f>'Культ-10'!O28</f>
        <v>1294.6000000000001</v>
      </c>
      <c r="D43" s="49">
        <f>'Культ-10'!P28</f>
        <v>716</v>
      </c>
      <c r="E43" s="50">
        <f>'Культ-10'!Q28</f>
        <v>-0.44693341572686551</v>
      </c>
      <c r="F43" s="49">
        <f>C43-D43</f>
        <v>578.60000000000014</v>
      </c>
      <c r="G43" s="50">
        <f>D43*100/C43-100</f>
        <v>-44.693341572686549</v>
      </c>
    </row>
    <row r="44" spans="1:7" ht="24.95" customHeight="1" thickBot="1" x14ac:dyDescent="0.25">
      <c r="A44" s="51" t="s">
        <v>177</v>
      </c>
      <c r="B44" s="52">
        <f>'Спорт-10'!R13</f>
        <v>0</v>
      </c>
      <c r="C44" s="45">
        <f>'Спорт-10'!S13</f>
        <v>34</v>
      </c>
      <c r="D44" s="45">
        <f>'Спорт-10'!T13</f>
        <v>0</v>
      </c>
      <c r="E44" s="53">
        <f>'Спорт-10'!U13</f>
        <v>-1</v>
      </c>
      <c r="F44" s="45">
        <f>C44-D44</f>
        <v>34</v>
      </c>
      <c r="G44" s="53">
        <f>D44*100/C44-100</f>
        <v>-100</v>
      </c>
    </row>
    <row r="45" spans="1:7" ht="24.95" customHeight="1" thickBot="1" x14ac:dyDescent="0.25">
      <c r="A45" s="54" t="s">
        <v>202</v>
      </c>
      <c r="B45" s="14">
        <f t="shared" ref="B45:E45" si="2">SUM(B41:B44)</f>
        <v>1724</v>
      </c>
      <c r="C45" s="15">
        <f t="shared" si="2"/>
        <v>3268.6000000000004</v>
      </c>
      <c r="D45" s="15">
        <f t="shared" si="2"/>
        <v>1815</v>
      </c>
      <c r="E45" s="13">
        <f t="shared" si="2"/>
        <v>-2.7229544960957721</v>
      </c>
      <c r="F45" s="15">
        <f>C45-D45</f>
        <v>1453.6000000000004</v>
      </c>
      <c r="G45" s="13">
        <f>D45*100/C45-100</f>
        <v>-44.471639233922787</v>
      </c>
    </row>
    <row r="46" spans="1:7" ht="4.5" customHeight="1" x14ac:dyDescent="0.2">
      <c r="A46" s="55"/>
      <c r="B46" s="56"/>
      <c r="C46" s="56"/>
      <c r="D46" s="56"/>
      <c r="E46" s="55"/>
      <c r="F46" s="56"/>
      <c r="G46" s="55"/>
    </row>
    <row r="48" spans="1:7" x14ac:dyDescent="0.2">
      <c r="A48" t="s">
        <v>205</v>
      </c>
      <c r="B48" s="5"/>
      <c r="C48" s="5"/>
      <c r="D48" s="5"/>
      <c r="E48"/>
      <c r="F48" s="5"/>
      <c r="G48"/>
    </row>
    <row r="49" spans="1:8" x14ac:dyDescent="0.2">
      <c r="A49" t="s">
        <v>218</v>
      </c>
      <c r="B49" s="5"/>
      <c r="C49" s="5"/>
      <c r="D49" s="5"/>
      <c r="E49"/>
      <c r="F49" s="5"/>
      <c r="G49"/>
    </row>
    <row r="50" spans="1:8" x14ac:dyDescent="0.2">
      <c r="A50" t="s">
        <v>206</v>
      </c>
      <c r="B50" s="5"/>
      <c r="C50" s="5"/>
      <c r="D50" s="5"/>
      <c r="E50"/>
      <c r="F50" s="5"/>
      <c r="G50"/>
    </row>
    <row r="51" spans="1:8" x14ac:dyDescent="0.2">
      <c r="A51" t="s">
        <v>219</v>
      </c>
      <c r="B51" s="5"/>
      <c r="C51" s="5"/>
      <c r="D51" s="5"/>
      <c r="E51"/>
      <c r="F51" s="5"/>
      <c r="G51"/>
    </row>
    <row r="52" spans="1:8" x14ac:dyDescent="0.2">
      <c r="A52" s="38" t="s">
        <v>207</v>
      </c>
      <c r="G52"/>
    </row>
    <row r="53" spans="1:8" x14ac:dyDescent="0.2">
      <c r="G53" s="91"/>
      <c r="H53" s="91"/>
    </row>
    <row r="55" spans="1:8" ht="15" thickBot="1" x14ac:dyDescent="0.25"/>
    <row r="56" spans="1:8" ht="32.25" customHeight="1" thickBot="1" x14ac:dyDescent="0.25">
      <c r="A56" s="613" t="s">
        <v>208</v>
      </c>
      <c r="B56" s="604" t="s">
        <v>209</v>
      </c>
      <c r="C56" s="605"/>
      <c r="D56" s="606"/>
      <c r="E56" s="605" t="s">
        <v>210</v>
      </c>
      <c r="F56" s="605"/>
      <c r="G56" s="606"/>
    </row>
    <row r="57" spans="1:8" s="4" customFormat="1" ht="20.25" customHeight="1" x14ac:dyDescent="0.2">
      <c r="A57" s="614"/>
      <c r="B57" s="366">
        <f>$I$1</f>
        <v>0</v>
      </c>
      <c r="C57" s="367" t="str">
        <f>$E$1</f>
        <v>Октябрь 2019г.</v>
      </c>
      <c r="D57" s="368" t="str">
        <f>$E$1</f>
        <v>Октябрь 2019г.</v>
      </c>
      <c r="E57" s="623" t="s">
        <v>216</v>
      </c>
      <c r="F57" s="621" t="s">
        <v>211</v>
      </c>
      <c r="G57" s="625"/>
    </row>
    <row r="58" spans="1:8" s="4" customFormat="1" ht="20.25" customHeight="1" thickBot="1" x14ac:dyDescent="0.25">
      <c r="A58" s="615"/>
      <c r="B58" s="57" t="s">
        <v>245</v>
      </c>
      <c r="C58" s="58" t="s">
        <v>246</v>
      </c>
      <c r="D58" s="59" t="s">
        <v>247</v>
      </c>
      <c r="E58" s="624"/>
      <c r="F58" s="622"/>
      <c r="G58" s="626"/>
    </row>
    <row r="59" spans="1:8" ht="36.75" customHeight="1" thickBot="1" x14ac:dyDescent="0.25">
      <c r="A59" s="60" t="s">
        <v>212</v>
      </c>
      <c r="B59" s="61">
        <f>B10</f>
        <v>29.134999999999998</v>
      </c>
      <c r="C59" s="62">
        <f>C10</f>
        <v>2300.277</v>
      </c>
      <c r="D59" s="63">
        <f>D10</f>
        <v>12</v>
      </c>
      <c r="E59" s="64">
        <f>C59-D59</f>
        <v>2288.277</v>
      </c>
      <c r="F59" s="65">
        <f>D59*100/C59-100</f>
        <v>-99.478323697537292</v>
      </c>
      <c r="G59" s="65"/>
    </row>
    <row r="60" spans="1:8" ht="36.75" customHeight="1" thickBot="1" x14ac:dyDescent="0.25">
      <c r="A60" s="54" t="s">
        <v>213</v>
      </c>
      <c r="B60" s="66">
        <f>B19</f>
        <v>724068.98</v>
      </c>
      <c r="C60" s="67">
        <f>C19</f>
        <v>683646.14800000004</v>
      </c>
      <c r="D60" s="68">
        <f>D19</f>
        <v>641470.27399999998</v>
      </c>
      <c r="E60" s="69">
        <f t="shared" ref="E60:E62" si="3">C60-D60</f>
        <v>42175.874000000069</v>
      </c>
      <c r="F60" s="70">
        <f t="shared" ref="F60:F62" si="4">D60*100/C60-100</f>
        <v>-6.1692549754555301</v>
      </c>
      <c r="G60" s="70"/>
    </row>
    <row r="61" spans="1:8" ht="36.75" customHeight="1" thickBot="1" x14ac:dyDescent="0.25">
      <c r="A61" s="60" t="s">
        <v>214</v>
      </c>
      <c r="B61" s="61">
        <f>B28</f>
        <v>24088.092000000001</v>
      </c>
      <c r="C61" s="62">
        <f>C28</f>
        <v>27897.933999999997</v>
      </c>
      <c r="D61" s="63">
        <f>D28</f>
        <v>29982.021000000004</v>
      </c>
      <c r="E61" s="64">
        <f t="shared" si="3"/>
        <v>-2084.0870000000068</v>
      </c>
      <c r="F61" s="65">
        <f t="shared" si="4"/>
        <v>7.4703990625255869</v>
      </c>
      <c r="G61" s="65"/>
    </row>
    <row r="62" spans="1:8" ht="36.75" customHeight="1" thickBot="1" x14ac:dyDescent="0.25">
      <c r="A62" s="54" t="s">
        <v>215</v>
      </c>
      <c r="B62" s="66">
        <f>B36</f>
        <v>483.428</v>
      </c>
      <c r="C62" s="67">
        <f>C36</f>
        <v>812.13400000000001</v>
      </c>
      <c r="D62" s="68">
        <f>D36</f>
        <v>58.011000000000003</v>
      </c>
      <c r="E62" s="69">
        <f t="shared" si="3"/>
        <v>754.12300000000005</v>
      </c>
      <c r="F62" s="70">
        <f t="shared" si="4"/>
        <v>-92.856966953729312</v>
      </c>
      <c r="G62" s="70"/>
    </row>
    <row r="63" spans="1:8" ht="36.75" customHeight="1" thickBot="1" x14ac:dyDescent="0.25">
      <c r="A63" s="60" t="s">
        <v>204</v>
      </c>
      <c r="B63" s="61">
        <f>B45</f>
        <v>1724</v>
      </c>
      <c r="C63" s="62">
        <f>C45</f>
        <v>3268.6000000000004</v>
      </c>
      <c r="D63" s="63">
        <f>D45</f>
        <v>1815</v>
      </c>
      <c r="E63" s="64">
        <f>C63-D63</f>
        <v>1453.6000000000004</v>
      </c>
      <c r="F63" s="65">
        <f>D63*100/C63-100</f>
        <v>-44.471639233922787</v>
      </c>
      <c r="G63" s="65"/>
    </row>
    <row r="64" spans="1:8" ht="3.75" customHeight="1" x14ac:dyDescent="0.2">
      <c r="A64" s="71"/>
      <c r="B64" s="56"/>
      <c r="C64" s="56"/>
      <c r="D64" s="56"/>
      <c r="E64" s="56"/>
      <c r="F64" s="55"/>
      <c r="G64" s="55"/>
    </row>
    <row r="66" spans="1:7" ht="15" thickBot="1" x14ac:dyDescent="0.25"/>
    <row r="67" spans="1:7" ht="32.25" customHeight="1" thickBot="1" x14ac:dyDescent="0.25">
      <c r="A67" s="613" t="s">
        <v>208</v>
      </c>
      <c r="B67" s="604" t="s">
        <v>209</v>
      </c>
      <c r="C67" s="605"/>
      <c r="D67" s="606"/>
      <c r="E67" s="605" t="s">
        <v>210</v>
      </c>
      <c r="F67" s="605"/>
      <c r="G67" s="606"/>
    </row>
    <row r="68" spans="1:7" s="4" customFormat="1" ht="20.25" customHeight="1" x14ac:dyDescent="0.2">
      <c r="A68" s="614"/>
      <c r="B68" s="587">
        <f>$I$1</f>
        <v>0</v>
      </c>
      <c r="C68" s="367" t="str">
        <f>$E$1</f>
        <v>Октябрь 2019г.</v>
      </c>
      <c r="D68" s="585" t="str">
        <f>$E$1</f>
        <v>Октябрь 2019г.</v>
      </c>
      <c r="E68" s="623" t="s">
        <v>216</v>
      </c>
      <c r="F68" s="621" t="s">
        <v>211</v>
      </c>
      <c r="G68" s="625"/>
    </row>
    <row r="69" spans="1:7" s="4" customFormat="1" ht="20.25" customHeight="1" thickBot="1" x14ac:dyDescent="0.25">
      <c r="A69" s="615"/>
      <c r="B69" s="588" t="s">
        <v>245</v>
      </c>
      <c r="C69" s="58" t="s">
        <v>246</v>
      </c>
      <c r="D69" s="586" t="s">
        <v>247</v>
      </c>
      <c r="E69" s="624"/>
      <c r="F69" s="622"/>
      <c r="G69" s="626"/>
    </row>
    <row r="70" spans="1:7" ht="36.75" customHeight="1" thickBot="1" x14ac:dyDescent="0.25">
      <c r="A70" s="60" t="s">
        <v>212</v>
      </c>
      <c r="B70" s="61">
        <f t="shared" ref="B70:D71" si="5">B59</f>
        <v>29.134999999999998</v>
      </c>
      <c r="C70" s="62">
        <f t="shared" si="5"/>
        <v>2300.277</v>
      </c>
      <c r="D70" s="63">
        <f t="shared" si="5"/>
        <v>12</v>
      </c>
      <c r="E70" s="64">
        <f>B70-D70</f>
        <v>17.134999999999998</v>
      </c>
      <c r="F70" s="65">
        <f>D70*100/B70-100</f>
        <v>-58.812424918482918</v>
      </c>
      <c r="G70" s="65"/>
    </row>
    <row r="71" spans="1:7" ht="36.75" customHeight="1" thickBot="1" x14ac:dyDescent="0.25">
      <c r="A71" s="54" t="s">
        <v>213</v>
      </c>
      <c r="B71" s="66">
        <f t="shared" si="5"/>
        <v>724068.98</v>
      </c>
      <c r="C71" s="67">
        <f t="shared" si="5"/>
        <v>683646.14800000004</v>
      </c>
      <c r="D71" s="68">
        <f t="shared" si="5"/>
        <v>641470.27399999998</v>
      </c>
      <c r="E71" s="69">
        <f t="shared" ref="E71:E74" si="6">B71-D71</f>
        <v>82598.706000000006</v>
      </c>
      <c r="F71" s="70">
        <f t="shared" ref="F71:F74" si="7">D71*100/B71-100</f>
        <v>-11.40757417891318</v>
      </c>
      <c r="G71" s="70"/>
    </row>
    <row r="72" spans="1:7" ht="36.75" customHeight="1" thickBot="1" x14ac:dyDescent="0.25">
      <c r="A72" s="60" t="s">
        <v>214</v>
      </c>
      <c r="B72" s="61">
        <f>B61</f>
        <v>24088.092000000001</v>
      </c>
      <c r="C72" s="62">
        <f t="shared" ref="C72:D72" si="8">C61</f>
        <v>27897.933999999997</v>
      </c>
      <c r="D72" s="63">
        <f t="shared" si="8"/>
        <v>29982.021000000004</v>
      </c>
      <c r="E72" s="64">
        <f t="shared" si="6"/>
        <v>-5893.9290000000037</v>
      </c>
      <c r="F72" s="65">
        <f t="shared" si="7"/>
        <v>24.468226873261713</v>
      </c>
      <c r="G72" s="65"/>
    </row>
    <row r="73" spans="1:7" ht="36.75" customHeight="1" thickBot="1" x14ac:dyDescent="0.25">
      <c r="A73" s="54" t="s">
        <v>215</v>
      </c>
      <c r="B73" s="66">
        <f>B62</f>
        <v>483.428</v>
      </c>
      <c r="C73" s="67">
        <f t="shared" ref="C73:D73" si="9">C62</f>
        <v>812.13400000000001</v>
      </c>
      <c r="D73" s="68">
        <f t="shared" si="9"/>
        <v>58.011000000000003</v>
      </c>
      <c r="E73" s="69">
        <f t="shared" si="6"/>
        <v>425.41699999999997</v>
      </c>
      <c r="F73" s="70">
        <f t="shared" si="7"/>
        <v>-88.000074468173125</v>
      </c>
      <c r="G73" s="70"/>
    </row>
    <row r="74" spans="1:7" ht="36.75" customHeight="1" thickBot="1" x14ac:dyDescent="0.25">
      <c r="A74" s="60" t="s">
        <v>204</v>
      </c>
      <c r="B74" s="61">
        <f>B63</f>
        <v>1724</v>
      </c>
      <c r="C74" s="62">
        <f t="shared" ref="C74:D74" si="10">C63</f>
        <v>3268.6000000000004</v>
      </c>
      <c r="D74" s="63">
        <f t="shared" si="10"/>
        <v>1815</v>
      </c>
      <c r="E74" s="64">
        <f t="shared" si="6"/>
        <v>-91</v>
      </c>
      <c r="F74" s="65">
        <f t="shared" si="7"/>
        <v>5.2784222737818993</v>
      </c>
      <c r="G74" s="65"/>
    </row>
    <row r="75" spans="1:7" ht="3.75" customHeight="1" x14ac:dyDescent="0.2">
      <c r="A75" s="71"/>
      <c r="B75" s="56"/>
      <c r="C75" s="56"/>
      <c r="D75" s="56"/>
      <c r="E75" s="56"/>
      <c r="F75" s="55"/>
      <c r="G75" s="55"/>
    </row>
  </sheetData>
  <mergeCells count="37">
    <mergeCell ref="A67:A69"/>
    <mergeCell ref="B67:D67"/>
    <mergeCell ref="E67:G67"/>
    <mergeCell ref="E68:E69"/>
    <mergeCell ref="F68:F69"/>
    <mergeCell ref="G68:G69"/>
    <mergeCell ref="B38:E38"/>
    <mergeCell ref="F38:G38"/>
    <mergeCell ref="B56:D56"/>
    <mergeCell ref="E56:G56"/>
    <mergeCell ref="A56:A58"/>
    <mergeCell ref="G57:G58"/>
    <mergeCell ref="F57:F58"/>
    <mergeCell ref="E57:E58"/>
    <mergeCell ref="F39:F40"/>
    <mergeCell ref="G39:G40"/>
    <mergeCell ref="A38:A40"/>
    <mergeCell ref="A21:A23"/>
    <mergeCell ref="F31:F32"/>
    <mergeCell ref="G31:G32"/>
    <mergeCell ref="A30:A32"/>
    <mergeCell ref="B21:E21"/>
    <mergeCell ref="F21:G21"/>
    <mergeCell ref="B30:E30"/>
    <mergeCell ref="F30:G30"/>
    <mergeCell ref="F22:F23"/>
    <mergeCell ref="G22:G23"/>
    <mergeCell ref="B3:E3"/>
    <mergeCell ref="F3:G3"/>
    <mergeCell ref="B12:E12"/>
    <mergeCell ref="F12:G12"/>
    <mergeCell ref="A3:A5"/>
    <mergeCell ref="A12:A14"/>
    <mergeCell ref="G4:G5"/>
    <mergeCell ref="F4:F5"/>
    <mergeCell ref="F13:F14"/>
    <mergeCell ref="G13:G14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Образ-10</vt:lpstr>
      <vt:lpstr>Здрав-10</vt:lpstr>
      <vt:lpstr>Культ-10</vt:lpstr>
      <vt:lpstr>Спорт-10</vt:lpstr>
      <vt:lpstr>Экономия</vt:lpstr>
      <vt:lpstr>'Образ-10'!Область_печати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2019-09-10T10:24:24Z</cp:lastPrinted>
  <dcterms:created xsi:type="dcterms:W3CDTF">2017-01-30T09:18:39Z</dcterms:created>
  <dcterms:modified xsi:type="dcterms:W3CDTF">2020-01-28T09:05:15Z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