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6405" windowWidth="10920" windowHeight="2700"/>
  </bookViews>
  <sheets>
    <sheet name="Образов" sheetId="6" r:id="rId1"/>
    <sheet name="Здрав" sheetId="4" r:id="rId2"/>
    <sheet name="Культура" sheetId="3" r:id="rId3"/>
    <sheet name="Спорт" sheetId="5" r:id="rId4"/>
    <sheet name="Экономия" sheetId="7" r:id="rId5"/>
  </sheets>
  <definedNames>
    <definedName name="_xlnm.Print_Area" localSheetId="1">Здрав!$A$1:$V$20</definedName>
    <definedName name="_xlnm.Print_Area" localSheetId="2">Культура!$A$1:$R$27</definedName>
    <definedName name="_xlnm.Print_Area" localSheetId="0">Образов!$A$1:$V$160</definedName>
    <definedName name="_xlnm.Print_Area" localSheetId="3">Спорт!$A$1:$V$22</definedName>
  </definedNames>
  <calcPr calcId="152511"/>
</workbook>
</file>

<file path=xl/calcChain.xml><?xml version="1.0" encoding="utf-8"?>
<calcChain xmlns="http://schemas.openxmlformats.org/spreadsheetml/2006/main">
  <c r="R66" i="6" l="1"/>
  <c r="V10" i="5" l="1"/>
  <c r="R15" i="3" l="1"/>
  <c r="R4" i="3"/>
  <c r="R3" i="3"/>
  <c r="N4" i="3"/>
  <c r="N3" i="3"/>
  <c r="J4" i="3"/>
  <c r="J3" i="3"/>
  <c r="F3" i="3"/>
  <c r="C20" i="4"/>
  <c r="V152" i="6" l="1"/>
  <c r="C160" i="6"/>
  <c r="V68" i="6" l="1"/>
  <c r="S21" i="5" l="1"/>
  <c r="U21" i="5"/>
  <c r="T21" i="5"/>
  <c r="N11" i="5"/>
  <c r="J11" i="5"/>
  <c r="F11" i="5"/>
  <c r="N10" i="5"/>
  <c r="J10" i="5"/>
  <c r="F10" i="5"/>
  <c r="N9" i="5"/>
  <c r="J9" i="5"/>
  <c r="F9" i="5"/>
  <c r="V21" i="5" l="1"/>
  <c r="H27" i="3"/>
  <c r="R16" i="3" l="1"/>
  <c r="I27" i="3" l="1"/>
  <c r="J27" i="3" s="1"/>
  <c r="M27" i="3"/>
  <c r="R8" i="4"/>
  <c r="R7" i="4"/>
  <c r="R16" i="4"/>
  <c r="Q21" i="5"/>
  <c r="M21" i="5" l="1"/>
  <c r="V15" i="4"/>
  <c r="V19" i="4" l="1"/>
  <c r="R12" i="5" l="1"/>
  <c r="R8" i="5"/>
  <c r="N19" i="5"/>
  <c r="N18" i="5"/>
  <c r="N16" i="5"/>
  <c r="N15" i="5"/>
  <c r="N14" i="5"/>
  <c r="N13" i="5"/>
  <c r="N12" i="5"/>
  <c r="N8" i="5"/>
  <c r="N7" i="5"/>
  <c r="N6" i="5"/>
  <c r="N5" i="5"/>
  <c r="N4" i="5"/>
  <c r="N3" i="5"/>
  <c r="J20" i="5"/>
  <c r="J19" i="5"/>
  <c r="J18" i="5"/>
  <c r="J17" i="5"/>
  <c r="J16" i="5"/>
  <c r="J15" i="5"/>
  <c r="J14" i="5"/>
  <c r="J13" i="5"/>
  <c r="J12" i="5"/>
  <c r="J8" i="5"/>
  <c r="J7" i="5"/>
  <c r="J6" i="5"/>
  <c r="J5" i="5"/>
  <c r="J4" i="5"/>
  <c r="J3" i="5"/>
  <c r="F4" i="5"/>
  <c r="F3" i="5"/>
  <c r="F6" i="5"/>
  <c r="F17" i="5"/>
  <c r="F16" i="5"/>
  <c r="F15" i="5"/>
  <c r="F14" i="5"/>
  <c r="F13" i="5"/>
  <c r="F12" i="5"/>
  <c r="F8" i="5"/>
  <c r="F19" i="5"/>
  <c r="R26" i="3"/>
  <c r="R19" i="3"/>
  <c r="R10" i="3"/>
  <c r="N5" i="3"/>
  <c r="N7" i="3"/>
  <c r="N6" i="3"/>
  <c r="N9" i="3"/>
  <c r="N8" i="3"/>
  <c r="N13" i="3"/>
  <c r="N12" i="3"/>
  <c r="N11" i="3"/>
  <c r="N10" i="3"/>
  <c r="N15" i="3"/>
  <c r="N14" i="3"/>
  <c r="N16" i="3"/>
  <c r="N25" i="3"/>
  <c r="N24" i="3"/>
  <c r="N23" i="3"/>
  <c r="N22" i="3"/>
  <c r="N21" i="3"/>
  <c r="N20" i="3"/>
  <c r="N19" i="3"/>
  <c r="N18" i="3"/>
  <c r="J7" i="3"/>
  <c r="J6" i="3"/>
  <c r="J5" i="3"/>
  <c r="J9" i="3"/>
  <c r="J8" i="3"/>
  <c r="J13" i="3"/>
  <c r="J12" i="3"/>
  <c r="J11" i="3"/>
  <c r="J10" i="3"/>
  <c r="J15" i="3"/>
  <c r="J14" i="3"/>
  <c r="J16" i="3"/>
  <c r="J26" i="3"/>
  <c r="J25" i="3"/>
  <c r="J24" i="3"/>
  <c r="J23" i="3"/>
  <c r="J21" i="3"/>
  <c r="J20" i="3"/>
  <c r="J19" i="3"/>
  <c r="J18" i="3"/>
  <c r="J17" i="3"/>
  <c r="E27" i="3"/>
  <c r="F25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R73" i="6"/>
  <c r="R11" i="6"/>
  <c r="R15" i="6"/>
  <c r="R17" i="6"/>
  <c r="R27" i="6"/>
  <c r="R26" i="6"/>
  <c r="R35" i="6"/>
  <c r="R42" i="6"/>
  <c r="R48" i="6"/>
  <c r="R53" i="6"/>
  <c r="R57" i="6"/>
  <c r="R56" i="6"/>
  <c r="R61" i="6"/>
  <c r="R60" i="6"/>
  <c r="R59" i="6"/>
  <c r="R65" i="6"/>
  <c r="R64" i="6"/>
  <c r="R63" i="6"/>
  <c r="R82" i="6"/>
  <c r="R91" i="6"/>
  <c r="R106" i="6"/>
  <c r="R128" i="6"/>
  <c r="R145" i="6"/>
  <c r="R144" i="6"/>
  <c r="R147" i="6"/>
  <c r="N159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J159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F159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69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V17" i="4"/>
  <c r="V7" i="4"/>
  <c r="R17" i="4"/>
  <c r="N19" i="4"/>
  <c r="N18" i="4"/>
  <c r="N17" i="4"/>
  <c r="N16" i="4"/>
  <c r="N15" i="4"/>
  <c r="N13" i="4"/>
  <c r="N12" i="4"/>
  <c r="N11" i="4"/>
  <c r="N10" i="4"/>
  <c r="N9" i="4"/>
  <c r="N8" i="4"/>
  <c r="N7" i="4"/>
  <c r="N6" i="4"/>
  <c r="N5" i="4"/>
  <c r="J5" i="4"/>
  <c r="J19" i="4"/>
  <c r="J18" i="4"/>
  <c r="J17" i="4"/>
  <c r="J16" i="4"/>
  <c r="J15" i="4"/>
  <c r="J13" i="4"/>
  <c r="J12" i="4"/>
  <c r="J11" i="4"/>
  <c r="J10" i="4"/>
  <c r="J9" i="4"/>
  <c r="J8" i="4"/>
  <c r="J7" i="4"/>
  <c r="J6" i="4"/>
  <c r="F19" i="4"/>
  <c r="F18" i="4"/>
  <c r="F17" i="4"/>
  <c r="F16" i="4"/>
  <c r="F15" i="4"/>
  <c r="F13" i="4"/>
  <c r="F12" i="4"/>
  <c r="F10" i="4"/>
  <c r="F9" i="4"/>
  <c r="F8" i="4"/>
  <c r="F7" i="4"/>
  <c r="F6" i="4"/>
  <c r="F5" i="4"/>
  <c r="D8" i="7" l="1"/>
  <c r="T20" i="4" l="1"/>
  <c r="U20" i="4"/>
  <c r="S20" i="4"/>
  <c r="Q20" i="4"/>
  <c r="P20" i="4"/>
  <c r="O20" i="4"/>
  <c r="M20" i="4"/>
  <c r="L20" i="4"/>
  <c r="K20" i="4"/>
  <c r="I20" i="4"/>
  <c r="H20" i="4"/>
  <c r="G20" i="4"/>
  <c r="E20" i="4"/>
  <c r="B6" i="7"/>
  <c r="D20" i="4"/>
  <c r="J20" i="4" l="1"/>
  <c r="N20" i="4"/>
  <c r="C6" i="7"/>
  <c r="F20" i="4"/>
  <c r="E6" i="7" s="1"/>
  <c r="D6" i="7"/>
  <c r="R20" i="4"/>
  <c r="V20" i="4"/>
  <c r="U160" i="6" l="1"/>
  <c r="T160" i="6"/>
  <c r="S160" i="6"/>
  <c r="Q160" i="6"/>
  <c r="P160" i="6"/>
  <c r="O160" i="6"/>
  <c r="M160" i="6"/>
  <c r="L160" i="6"/>
  <c r="K160" i="6"/>
  <c r="I160" i="6"/>
  <c r="H160" i="6"/>
  <c r="G160" i="6"/>
  <c r="E160" i="6"/>
  <c r="B5" i="7"/>
  <c r="D160" i="6"/>
  <c r="V160" i="6" l="1"/>
  <c r="J160" i="6"/>
  <c r="C5" i="7"/>
  <c r="N160" i="6"/>
  <c r="F160" i="6"/>
  <c r="E5" i="7" s="1"/>
  <c r="D5" i="7"/>
  <c r="R160" i="6"/>
  <c r="D27" i="3"/>
  <c r="C27" i="3"/>
  <c r="B8" i="7" s="1"/>
  <c r="F5" i="7" l="1"/>
  <c r="F27" i="3"/>
  <c r="E8" i="7" s="1"/>
  <c r="C8" i="7"/>
  <c r="Q27" i="3"/>
  <c r="P27" i="3"/>
  <c r="O27" i="3"/>
  <c r="B38" i="7" s="1"/>
  <c r="C38" i="7" l="1"/>
  <c r="D38" i="7"/>
  <c r="R27" i="3"/>
  <c r="E38" i="7" s="1"/>
  <c r="L27" i="3"/>
  <c r="K27" i="3"/>
  <c r="G27" i="3"/>
  <c r="N27" i="3" l="1"/>
  <c r="P21" i="5"/>
  <c r="R21" i="5" s="1"/>
  <c r="O21" i="5"/>
  <c r="L21" i="5"/>
  <c r="K21" i="5"/>
  <c r="I21" i="5"/>
  <c r="H21" i="5"/>
  <c r="G21" i="5"/>
  <c r="E21" i="5"/>
  <c r="D21" i="5"/>
  <c r="C21" i="5"/>
  <c r="B7" i="7" s="1"/>
  <c r="N21" i="5" l="1"/>
  <c r="D7" i="7"/>
  <c r="F21" i="5"/>
  <c r="E7" i="7" s="1"/>
  <c r="C7" i="7"/>
  <c r="J21" i="5"/>
  <c r="E12" i="7"/>
  <c r="D12" i="7"/>
  <c r="D51" i="7" s="1"/>
  <c r="C12" i="7"/>
  <c r="C51" i="7" s="1"/>
  <c r="B12" i="7"/>
  <c r="B20" i="7" s="1"/>
  <c r="G5" i="7"/>
  <c r="B51" i="7" l="1"/>
  <c r="D37" i="7" l="1"/>
  <c r="D36" i="7"/>
  <c r="E28" i="7"/>
  <c r="D35" i="7"/>
  <c r="C28" i="7"/>
  <c r="B35" i="7"/>
  <c r="C4" i="7" l="1"/>
  <c r="E4" i="7"/>
  <c r="B4" i="7"/>
  <c r="D4" i="7"/>
  <c r="D20" i="7"/>
  <c r="B28" i="7"/>
  <c r="D28" i="7"/>
  <c r="C35" i="7"/>
  <c r="E35" i="7"/>
  <c r="C20" i="7"/>
  <c r="E20" i="7"/>
  <c r="B16" i="7" l="1"/>
  <c r="G8" i="7" l="1"/>
  <c r="F8" i="7"/>
  <c r="G6" i="7"/>
  <c r="F6" i="7"/>
  <c r="C36" i="7" l="1"/>
  <c r="G36" i="7" s="1"/>
  <c r="F36" i="7" l="1"/>
  <c r="E15" i="7"/>
  <c r="C15" i="7"/>
  <c r="B15" i="7"/>
  <c r="G38" i="7" l="1"/>
  <c r="F38" i="7"/>
  <c r="D39" i="7"/>
  <c r="D15" i="7"/>
  <c r="F15" i="7" s="1"/>
  <c r="C24" i="7"/>
  <c r="D56" i="7" l="1"/>
  <c r="E16" i="7"/>
  <c r="G15" i="7"/>
  <c r="D16" i="7"/>
  <c r="B31" i="7"/>
  <c r="C31" i="7"/>
  <c r="E31" i="7"/>
  <c r="D31" i="7" l="1"/>
  <c r="F31" i="7" s="1"/>
  <c r="G31" i="7" l="1"/>
  <c r="D13" i="7"/>
  <c r="E14" i="7" l="1"/>
  <c r="B36" i="7"/>
  <c r="B29" i="7" l="1"/>
  <c r="E29" i="7"/>
  <c r="C29" i="7"/>
  <c r="C21" i="7"/>
  <c r="B21" i="7"/>
  <c r="B13" i="7"/>
  <c r="E21" i="7"/>
  <c r="E13" i="7"/>
  <c r="E17" i="7" s="1"/>
  <c r="E36" i="7"/>
  <c r="D29" i="7"/>
  <c r="C13" i="7"/>
  <c r="D21" i="7"/>
  <c r="G29" i="7" l="1"/>
  <c r="G13" i="7"/>
  <c r="F13" i="7"/>
  <c r="F29" i="7"/>
  <c r="F21" i="7"/>
  <c r="G21" i="7"/>
  <c r="D14" i="7"/>
  <c r="C16" i="7" l="1"/>
  <c r="D17" i="7"/>
  <c r="D53" i="7" s="1"/>
  <c r="E23" i="7"/>
  <c r="C23" i="7"/>
  <c r="B23" i="7"/>
  <c r="E9" i="7"/>
  <c r="B9" i="7" l="1"/>
  <c r="B52" i="7" s="1"/>
  <c r="C9" i="7"/>
  <c r="F16" i="7"/>
  <c r="G16" i="7"/>
  <c r="D23" i="7"/>
  <c r="F23" i="7" s="1"/>
  <c r="C52" i="7" l="1"/>
  <c r="C22" i="7"/>
  <c r="C25" i="7" s="1"/>
  <c r="G7" i="7"/>
  <c r="F7" i="7"/>
  <c r="G23" i="7"/>
  <c r="D9" i="7"/>
  <c r="C54" i="7" l="1"/>
  <c r="G9" i="7"/>
  <c r="D52" i="7"/>
  <c r="F52" i="7" s="1"/>
  <c r="C30" i="7"/>
  <c r="C32" i="7" s="1"/>
  <c r="F9" i="7"/>
  <c r="C14" i="7"/>
  <c r="C37" i="7"/>
  <c r="F37" i="7" s="1"/>
  <c r="E52" i="7" l="1"/>
  <c r="C55" i="7"/>
  <c r="B14" i="7"/>
  <c r="B17" i="7" s="1"/>
  <c r="B53" i="7" s="1"/>
  <c r="C17" i="7"/>
  <c r="G14" i="7"/>
  <c r="F14" i="7"/>
  <c r="G37" i="7"/>
  <c r="C39" i="7"/>
  <c r="G39" i="7" s="1"/>
  <c r="D30" i="7"/>
  <c r="D22" i="7"/>
  <c r="F22" i="7" s="1"/>
  <c r="C56" i="7" l="1"/>
  <c r="B24" i="7"/>
  <c r="E24" i="7"/>
  <c r="D24" i="7"/>
  <c r="D25" i="7" s="1"/>
  <c r="D54" i="7" s="1"/>
  <c r="C53" i="7"/>
  <c r="F17" i="7"/>
  <c r="G17" i="7"/>
  <c r="F39" i="7"/>
  <c r="G30" i="7"/>
  <c r="F30" i="7"/>
  <c r="D32" i="7"/>
  <c r="D55" i="7" s="1"/>
  <c r="G22" i="7"/>
  <c r="B37" i="7"/>
  <c r="B39" i="7" s="1"/>
  <c r="B56" i="7" s="1"/>
  <c r="E56" i="7" l="1"/>
  <c r="F56" i="7"/>
  <c r="B22" i="7"/>
  <c r="B25" i="7" s="1"/>
  <c r="B54" i="7" s="1"/>
  <c r="B30" i="7"/>
  <c r="B32" i="7" s="1"/>
  <c r="B55" i="7" s="1"/>
  <c r="G24" i="7"/>
  <c r="F24" i="7"/>
  <c r="F53" i="7"/>
  <c r="E53" i="7"/>
  <c r="E37" i="7"/>
  <c r="F54" i="7"/>
  <c r="E54" i="7"/>
  <c r="F55" i="7"/>
  <c r="E55" i="7"/>
  <c r="E22" i="7"/>
  <c r="E25" i="7" s="1"/>
  <c r="E30" i="7"/>
  <c r="E32" i="7" s="1"/>
  <c r="F32" i="7"/>
  <c r="G32" i="7"/>
  <c r="G25" i="7"/>
  <c r="F25" i="7"/>
  <c r="E39" i="7" l="1"/>
</calcChain>
</file>

<file path=xl/sharedStrings.xml><?xml version="1.0" encoding="utf-8"?>
<sst xmlns="http://schemas.openxmlformats.org/spreadsheetml/2006/main" count="383" uniqueCount="255">
  <si>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</si>
  <si>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</si>
  <si>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</si>
  <si>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</si>
  <si>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</si>
  <si>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</si>
  <si>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</si>
  <si>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</si>
  <si>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</si>
  <si>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</si>
  <si>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</si>
  <si>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</si>
  <si>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</si>
  <si>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</si>
  <si>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</si>
  <si>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</si>
  <si>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</si>
  <si>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</si>
  <si>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</si>
  <si>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</si>
  <si>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</si>
  <si>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</si>
  <si>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</si>
  <si>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</si>
  <si>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</si>
  <si>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</si>
  <si>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</si>
  <si>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</si>
  <si>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</si>
  <si>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</si>
  <si>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</si>
  <si>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</si>
  <si>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</si>
  <si>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</si>
  <si>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</si>
  <si>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</si>
  <si>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</si>
  <si>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</si>
  <si>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</si>
  <si>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</si>
  <si>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</si>
  <si>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</si>
  <si>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</si>
  <si>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</si>
  <si>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</si>
  <si>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</si>
  <si>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</si>
  <si>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</si>
  <si>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</si>
  <si>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</si>
  <si>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</si>
  <si>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</si>
  <si>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</si>
  <si>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</si>
  <si>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</si>
  <si>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</si>
  <si>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</si>
  <si>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</si>
  <si>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</si>
  <si>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</si>
  <si>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</si>
  <si>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</si>
  <si>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</si>
  <si>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</si>
  <si>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</si>
  <si>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</si>
  <si>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</si>
  <si>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</si>
  <si>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</si>
  <si>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</si>
  <si>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</si>
  <si>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</si>
  <si>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</si>
  <si>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</si>
  <si>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</si>
  <si>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</si>
  <si>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</si>
  <si>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</si>
  <si>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</si>
  <si>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</si>
  <si>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</si>
  <si>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</si>
  <si>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</si>
  <si>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</si>
  <si>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</si>
  <si>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</si>
  <si>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</si>
  <si>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</si>
  <si>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</si>
  <si>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</si>
  <si>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</si>
  <si>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</si>
  <si>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</si>
  <si>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</si>
  <si>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</si>
  <si>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</si>
  <si>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</si>
  <si>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</si>
  <si>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</si>
  <si>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</si>
  <si>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</si>
  <si>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</si>
  <si>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</si>
  <si>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</si>
  <si>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</si>
  <si>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</si>
  <si>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</si>
  <si>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</si>
  <si>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</si>
  <si>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</si>
  <si>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</si>
  <si>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</si>
  <si>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</si>
  <si>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</si>
  <si>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</si>
  <si>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</si>
  <si>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</si>
  <si>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</si>
  <si>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</si>
  <si>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</si>
  <si>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</si>
  <si>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</si>
  <si>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</si>
  <si>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</si>
  <si>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</si>
  <si>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</si>
  <si>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</si>
  <si>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</si>
  <si>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</si>
  <si>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</si>
  <si>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</si>
  <si>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</si>
  <si>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</si>
  <si>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</si>
  <si>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</si>
  <si>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</si>
  <si>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</si>
  <si>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</si>
  <si>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</si>
  <si>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</si>
  <si>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</si>
  <si>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</si>
  <si>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</si>
  <si>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</si>
  <si>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</si>
  <si>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</si>
  <si>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</si>
  <si>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</si>
  <si>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</si>
  <si>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</si>
  <si>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</si>
  <si>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</si>
  <si>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</si>
  <si>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</si>
  <si>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</si>
  <si>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</si>
  <si>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</si>
  <si>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Маріупольська міська історична бібліотека ім. Грушевського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</si>
  <si>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</si>
  <si>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</si>
  <si>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</si>
  <si>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</si>
  <si>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</si>
  <si>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</si>
  <si>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</si>
  <si>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</si>
  <si>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</si>
  <si>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</si>
  <si>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</si>
  <si>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</si>
  <si>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</si>
  <si>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</si>
  <si>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</si>
  <si>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</si>
  <si>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</si>
  <si>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</si>
  <si>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</si>
  <si>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Охорона здоров'я</t>
  </si>
  <si>
    <t>Спорт</t>
  </si>
  <si>
    <t>Електроенергія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</si>
  <si>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</si>
  <si>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</si>
  <si>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</si>
  <si>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</si>
  <si>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</si>
  <si>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</si>
  <si>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</si>
  <si>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</si>
  <si>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</si>
  <si>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</si>
  <si>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</si>
  <si>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</si>
  <si>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</si>
  <si>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</si>
  <si>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</si>
  <si>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</si>
  <si>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</si>
  <si>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</si>
  <si>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кВт*г</t>
  </si>
  <si>
    <t>Факт (фін), %</t>
  </si>
  <si>
    <t>Освіта</t>
  </si>
  <si>
    <t>Культура</t>
  </si>
  <si>
    <t>Итого:</t>
  </si>
  <si>
    <t>Споживання, ліміт (м куб.)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</si>
  <si>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</si>
  <si>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</si>
  <si>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</si>
  <si>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</si>
  <si>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</si>
  <si>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</si>
  <si>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</si>
  <si>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</si>
  <si>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</si>
  <si>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</si>
  <si>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</si>
  <si>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</si>
  <si>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</si>
  <si>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</si>
  <si>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</si>
  <si>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Факт (фін), куб.м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</si>
  <si>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</si>
  <si>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</si>
  <si>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</si>
  <si>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</si>
  <si>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</si>
  <si>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</si>
  <si>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</si>
  <si>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</si>
  <si>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</si>
  <si>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</si>
  <si>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</si>
  <si>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</si>
  <si>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</si>
  <si>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</si>
  <si>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</si>
  <si>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Міська лікарня №11</t>
  </si>
  <si>
    <t>Сравнительный анализ потребления энергорессурсов в ноябре 2018г</t>
  </si>
  <si>
    <t>Сравнен. Факт/ лимит</t>
  </si>
  <si>
    <t>№ пп</t>
  </si>
  <si>
    <t>НМЦ</t>
  </si>
  <si>
    <t>Пральня, Лог., ІРЦ</t>
  </si>
  <si>
    <t>Январь 2018 Факт</t>
  </si>
  <si>
    <t>Январь 2019 Лимит</t>
  </si>
  <si>
    <t>МЗОШ І-ІІІ ст.№16</t>
  </si>
  <si>
    <t>КПСМНЗ Музична школа №1 + філія</t>
  </si>
  <si>
    <t>КПСМНЗ Музична школа №3 + філія</t>
  </si>
  <si>
    <t>КЗ Маріуп. краєзнавчий музей, картинна гал., народного побуту</t>
  </si>
  <si>
    <t>Центральна міська бібліотечна система для дітей</t>
  </si>
  <si>
    <t>Центpальная міська бібліотечна система для дорослих</t>
  </si>
  <si>
    <t>ФОК</t>
  </si>
  <si>
    <t>КДЮСШ "Прометей"</t>
  </si>
  <si>
    <t>КДЮСШ "Олімпія"</t>
  </si>
  <si>
    <t>Виноградненський дитячий садок "Лелека"</t>
  </si>
  <si>
    <t>КЗ Центр первинної медико-санітарної допомоги №5</t>
  </si>
  <si>
    <t>Январь 2019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</si>
</sst>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11"/>
      <name val="Arial Cyr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FF0000"/>
      <name val="Arial"/>
      <family val="2"/>
      <charset val="204"/>
    </font>
    <font>
      <sz val="14"/>
      <name val="Arial"/>
      <family val="1"/>
    </font>
    <font>
      <b/>
      <sz val="14"/>
      <color rgb="FFFFFFFF"/>
      <name val="Arial"/>
      <family val="1"/>
    </font>
    <font>
      <sz val="14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89BB2"/>
        <bgColor indexed="64"/>
      </patternFill>
    </fill>
    <fill>
      <patternFill patternType="solid">
        <fgColor rgb="FFAE3F3C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608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3" borderId="8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8" xfId="0" applyNumberFormat="1" applyFont="1" applyFill="1" applyBorder="1" applyAlignment="1">
      <alignment horizontal="center" vertical="center"/>
    </xf>
    <xf numFmtId="2" fontId="0" fillId="3" borderId="8" xfId="1" applyNumberFormat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3" borderId="4" xfId="1" applyFont="1" applyFill="1" applyBorder="1" applyAlignment="1">
      <alignment horizontal="left" vertical="center" wrapText="1"/>
    </xf>
    <xf numFmtId="0" fontId="0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/>
    </xf>
    <xf numFmtId="0" fontId="8" fillId="4" borderId="19" xfId="0" applyFont="1" applyFill="1" applyBorder="1" applyAlignment="1">
      <alignment wrapText="1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/>
    </xf>
    <xf numFmtId="0" fontId="0" fillId="0" borderId="5" xfId="1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/>
    </xf>
    <xf numFmtId="2" fontId="7" fillId="0" borderId="8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0" xfId="0" applyFill="1"/>
    <xf numFmtId="0" fontId="4" fillId="0" borderId="5" xfId="1" applyFont="1" applyFill="1" applyBorder="1" applyAlignment="1">
      <alignment horizontal="left" vertical="center" wrapText="1"/>
    </xf>
    <xf numFmtId="2" fontId="0" fillId="0" borderId="8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left" vertical="center" wrapText="1"/>
    </xf>
    <xf numFmtId="2" fontId="0" fillId="3" borderId="26" xfId="1" applyNumberFormat="1" applyFont="1" applyFill="1" applyBorder="1" applyAlignment="1">
      <alignment horizontal="center" vertical="center"/>
    </xf>
    <xf numFmtId="2" fontId="0" fillId="0" borderId="26" xfId="1" applyNumberFormat="1" applyFont="1" applyFill="1" applyBorder="1" applyAlignment="1">
      <alignment horizontal="center" vertical="center"/>
    </xf>
    <xf numFmtId="2" fontId="0" fillId="5" borderId="26" xfId="1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2" fontId="0" fillId="0" borderId="32" xfId="1" applyNumberFormat="1" applyFont="1" applyFill="1" applyBorder="1" applyAlignment="1">
      <alignment horizontal="center" vertical="center"/>
    </xf>
    <xf numFmtId="2" fontId="0" fillId="3" borderId="32" xfId="1" applyNumberFormat="1" applyFont="1" applyFill="1" applyBorder="1" applyAlignment="1">
      <alignment horizontal="center" vertical="center"/>
    </xf>
    <xf numFmtId="2" fontId="0" fillId="0" borderId="33" xfId="1" applyNumberFormat="1" applyFont="1" applyFill="1" applyBorder="1" applyAlignment="1">
      <alignment horizontal="center" vertical="center"/>
    </xf>
    <xf numFmtId="2" fontId="0" fillId="3" borderId="33" xfId="1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6" fillId="3" borderId="23" xfId="0" applyNumberFormat="1" applyFont="1" applyFill="1" applyBorder="1" applyAlignment="1">
      <alignment horizontal="center" vertical="center" wrapText="1"/>
    </xf>
    <xf numFmtId="2" fontId="0" fillId="3" borderId="28" xfId="1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0" fontId="0" fillId="3" borderId="27" xfId="1" applyFont="1" applyFill="1" applyBorder="1" applyAlignment="1">
      <alignment horizontal="center" vertical="center" wrapText="1"/>
    </xf>
    <xf numFmtId="2" fontId="6" fillId="3" borderId="40" xfId="0" applyNumberFormat="1" applyFont="1" applyFill="1" applyBorder="1" applyAlignment="1">
      <alignment horizontal="center" vertical="center" wrapText="1"/>
    </xf>
    <xf numFmtId="2" fontId="6" fillId="3" borderId="40" xfId="0" applyNumberFormat="1" applyFon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0" fillId="0" borderId="45" xfId="1" applyFont="1" applyFill="1" applyBorder="1" applyAlignment="1">
      <alignment horizontal="left" vertical="center" wrapText="1"/>
    </xf>
    <xf numFmtId="2" fontId="0" fillId="0" borderId="46" xfId="1" applyNumberFormat="1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9" xfId="1" applyFont="1" applyFill="1" applyBorder="1" applyAlignment="1">
      <alignment horizontal="left" vertical="center" wrapText="1"/>
    </xf>
    <xf numFmtId="2" fontId="0" fillId="0" borderId="4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6" fillId="0" borderId="10" xfId="1" applyNumberFormat="1" applyFont="1" applyFill="1" applyBorder="1" applyAlignment="1">
      <alignment horizontal="center" vertical="center"/>
    </xf>
    <xf numFmtId="2" fontId="0" fillId="3" borderId="46" xfId="1" applyNumberFormat="1" applyFont="1" applyFill="1" applyBorder="1" applyAlignment="1">
      <alignment horizontal="center" vertical="center"/>
    </xf>
    <xf numFmtId="2" fontId="0" fillId="3" borderId="23" xfId="1" applyNumberFormat="1" applyFont="1" applyFill="1" applyBorder="1" applyAlignment="1">
      <alignment horizontal="center" vertical="center"/>
    </xf>
    <xf numFmtId="2" fontId="0" fillId="3" borderId="24" xfId="1" applyNumberFormat="1" applyFont="1" applyFill="1" applyBorder="1" applyAlignment="1">
      <alignment horizontal="center" vertical="center"/>
    </xf>
    <xf numFmtId="2" fontId="0" fillId="0" borderId="9" xfId="1" applyNumberFormat="1" applyFont="1" applyFill="1" applyBorder="1" applyAlignment="1">
      <alignment horizontal="center" vertical="center"/>
    </xf>
    <xf numFmtId="2" fontId="0" fillId="0" borderId="41" xfId="1" applyNumberFormat="1" applyFont="1" applyFill="1" applyBorder="1" applyAlignment="1">
      <alignment horizontal="center" vertical="center"/>
    </xf>
    <xf numFmtId="2" fontId="0" fillId="0" borderId="40" xfId="1" applyNumberFormat="1" applyFont="1" applyFill="1" applyBorder="1" applyAlignment="1">
      <alignment horizontal="center" vertical="center"/>
    </xf>
    <xf numFmtId="2" fontId="0" fillId="3" borderId="10" xfId="1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2" fontId="0" fillId="3" borderId="9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wrapText="1"/>
    </xf>
    <xf numFmtId="2" fontId="0" fillId="2" borderId="24" xfId="0" applyNumberFormat="1" applyFont="1" applyFill="1" applyBorder="1" applyAlignment="1">
      <alignment horizontal="center" vertical="center"/>
    </xf>
    <xf numFmtId="2" fontId="7" fillId="3" borderId="23" xfId="0" applyNumberFormat="1" applyFont="1" applyFill="1" applyBorder="1" applyAlignment="1">
      <alignment horizontal="center" vertical="center"/>
    </xf>
    <xf numFmtId="2" fontId="7" fillId="3" borderId="23" xfId="0" applyNumberFormat="1" applyFont="1" applyFill="1" applyBorder="1" applyAlignment="1">
      <alignment horizontal="center" vertical="center" wrapText="1"/>
    </xf>
    <xf numFmtId="2" fontId="7" fillId="3" borderId="34" xfId="0" applyNumberFormat="1" applyFont="1" applyFill="1" applyBorder="1" applyAlignment="1">
      <alignment horizontal="center" vertical="center"/>
    </xf>
    <xf numFmtId="2" fontId="0" fillId="3" borderId="54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4" xfId="1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horizontal="center" vertical="center"/>
    </xf>
    <xf numFmtId="2" fontId="0" fillId="0" borderId="23" xfId="1" applyNumberFormat="1" applyFont="1" applyFill="1" applyBorder="1" applyAlignment="1">
      <alignment horizontal="center" vertical="center"/>
    </xf>
    <xf numFmtId="0" fontId="0" fillId="0" borderId="56" xfId="0" applyFill="1" applyBorder="1"/>
    <xf numFmtId="0" fontId="6" fillId="0" borderId="8" xfId="0" applyFont="1" applyFill="1" applyBorder="1" applyAlignment="1">
      <alignment horizontal="left" vertical="center" wrapText="1"/>
    </xf>
    <xf numFmtId="2" fontId="0" fillId="0" borderId="57" xfId="1" applyNumberFormat="1" applyFont="1" applyFill="1" applyBorder="1" applyAlignment="1">
      <alignment horizontal="center" vertical="center"/>
    </xf>
    <xf numFmtId="0" fontId="0" fillId="0" borderId="57" xfId="0" applyFill="1" applyBorder="1"/>
    <xf numFmtId="0" fontId="6" fillId="0" borderId="40" xfId="0" applyNumberFormat="1" applyFont="1" applyFill="1" applyBorder="1" applyAlignment="1">
      <alignment horizontal="left" vertical="center" wrapText="1"/>
    </xf>
    <xf numFmtId="2" fontId="7" fillId="0" borderId="4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2" fontId="7" fillId="3" borderId="8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7" fillId="3" borderId="9" xfId="0" applyNumberFormat="1" applyFont="1" applyFill="1" applyBorder="1" applyAlignment="1">
      <alignment horizontal="center" vertical="center"/>
    </xf>
    <xf numFmtId="2" fontId="6" fillId="0" borderId="33" xfId="0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3" borderId="57" xfId="1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left" vertical="center" wrapText="1"/>
    </xf>
    <xf numFmtId="0" fontId="6" fillId="3" borderId="9" xfId="0" applyNumberFormat="1" applyFont="1" applyFill="1" applyBorder="1" applyAlignment="1">
      <alignment horizontal="left" vertical="center" wrapText="1"/>
    </xf>
    <xf numFmtId="2" fontId="0" fillId="3" borderId="21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2" fontId="4" fillId="3" borderId="26" xfId="1" applyNumberFormat="1" applyFont="1" applyFill="1" applyBorder="1" applyAlignment="1">
      <alignment horizontal="center" vertical="center"/>
    </xf>
    <xf numFmtId="0" fontId="0" fillId="0" borderId="62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9" xfId="0" applyNumberFormat="1" applyFont="1" applyFill="1" applyBorder="1" applyAlignment="1">
      <alignment horizontal="center" vertical="center"/>
    </xf>
    <xf numFmtId="2" fontId="2" fillId="6" borderId="49" xfId="1" applyNumberFormat="1" applyFont="1" applyFill="1" applyBorder="1" applyAlignment="1">
      <alignment horizontal="center" vertical="center" wrapText="1"/>
    </xf>
    <xf numFmtId="2" fontId="2" fillId="6" borderId="67" xfId="1" applyNumberFormat="1" applyFont="1" applyFill="1" applyBorder="1" applyAlignment="1">
      <alignment horizontal="center" vertical="center" wrapText="1"/>
    </xf>
    <xf numFmtId="2" fontId="2" fillId="6" borderId="68" xfId="1" applyNumberFormat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wrapText="1"/>
    </xf>
    <xf numFmtId="2" fontId="9" fillId="4" borderId="15" xfId="0" applyNumberFormat="1" applyFont="1" applyFill="1" applyBorder="1" applyAlignment="1">
      <alignment horizontal="center" vertical="center"/>
    </xf>
    <xf numFmtId="2" fontId="9" fillId="4" borderId="18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left" vertical="center" wrapText="1"/>
    </xf>
    <xf numFmtId="2" fontId="0" fillId="3" borderId="56" xfId="1" applyNumberFormat="1" applyFont="1" applyFill="1" applyBorder="1" applyAlignment="1">
      <alignment horizontal="center" vertical="center"/>
    </xf>
    <xf numFmtId="4" fontId="6" fillId="0" borderId="15" xfId="0" applyNumberFormat="1" applyFont="1" applyFill="1" applyBorder="1" applyAlignment="1">
      <alignment horizontal="left" vertical="center" wrapText="1"/>
    </xf>
    <xf numFmtId="2" fontId="0" fillId="0" borderId="16" xfId="1" applyNumberFormat="1" applyFont="1" applyFill="1" applyBorder="1" applyAlignment="1">
      <alignment horizontal="center" vertical="center"/>
    </xf>
    <xf numFmtId="2" fontId="0" fillId="0" borderId="13" xfId="1" applyNumberFormat="1" applyFont="1" applyFill="1" applyBorder="1" applyAlignment="1">
      <alignment horizontal="center" vertical="center"/>
    </xf>
    <xf numFmtId="2" fontId="7" fillId="0" borderId="15" xfId="0" applyNumberFormat="1" applyFont="1" applyFill="1" applyBorder="1" applyAlignment="1">
      <alignment horizontal="center" vertical="center"/>
    </xf>
    <xf numFmtId="2" fontId="0" fillId="0" borderId="15" xfId="1" applyNumberFormat="1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4" fillId="3" borderId="46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wrapText="1"/>
    </xf>
    <xf numFmtId="0" fontId="0" fillId="3" borderId="43" xfId="1" applyFont="1" applyFill="1" applyBorder="1" applyAlignment="1">
      <alignment horizontal="center" vertical="center" wrapText="1"/>
    </xf>
    <xf numFmtId="2" fontId="6" fillId="3" borderId="34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wrapText="1"/>
    </xf>
    <xf numFmtId="2" fontId="6" fillId="7" borderId="10" xfId="0" applyNumberFormat="1" applyFont="1" applyFill="1" applyBorder="1" applyAlignment="1">
      <alignment horizontal="center" vertical="center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24" xfId="0" applyNumberFormat="1" applyFont="1" applyFill="1" applyBorder="1" applyAlignment="1">
      <alignment horizontal="center" vertical="center"/>
    </xf>
    <xf numFmtId="0" fontId="0" fillId="8" borderId="4" xfId="1" applyFont="1" applyFill="1" applyBorder="1" applyAlignment="1">
      <alignment horizontal="center" vertical="center" wrapText="1"/>
    </xf>
    <xf numFmtId="2" fontId="6" fillId="8" borderId="6" xfId="0" applyNumberFormat="1" applyFont="1" applyFill="1" applyBorder="1" applyAlignment="1">
      <alignment horizontal="center" vertical="center" wrapText="1"/>
    </xf>
    <xf numFmtId="2" fontId="6" fillId="8" borderId="7" xfId="0" applyNumberFormat="1" applyFont="1" applyFill="1" applyBorder="1" applyAlignment="1">
      <alignment horizontal="center" vertical="center"/>
    </xf>
    <xf numFmtId="0" fontId="0" fillId="8" borderId="38" xfId="1" applyFont="1" applyFill="1" applyBorder="1" applyAlignment="1">
      <alignment horizontal="center" vertical="center" wrapText="1"/>
    </xf>
    <xf numFmtId="2" fontId="6" fillId="8" borderId="37" xfId="1" applyNumberFormat="1" applyFont="1" applyFill="1" applyBorder="1" applyAlignment="1">
      <alignment horizontal="center" vertical="center"/>
    </xf>
    <xf numFmtId="2" fontId="6" fillId="8" borderId="11" xfId="0" applyNumberFormat="1" applyFont="1" applyFill="1" applyBorder="1" applyAlignment="1">
      <alignment horizontal="center" vertical="center" wrapText="1"/>
    </xf>
    <xf numFmtId="2" fontId="6" fillId="8" borderId="11" xfId="0" applyNumberFormat="1" applyFont="1" applyFill="1" applyBorder="1" applyAlignment="1">
      <alignment horizontal="center" vertical="center"/>
    </xf>
    <xf numFmtId="0" fontId="0" fillId="9" borderId="5" xfId="1" applyFont="1" applyFill="1" applyBorder="1" applyAlignment="1">
      <alignment horizontal="center" vertical="center" wrapText="1"/>
    </xf>
    <xf numFmtId="2" fontId="6" fillId="9" borderId="23" xfId="1" applyNumberFormat="1" applyFont="1" applyFill="1" applyBorder="1" applyAlignment="1">
      <alignment horizontal="center" vertical="center"/>
    </xf>
    <xf numFmtId="2" fontId="6" fillId="9" borderId="1" xfId="1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24" xfId="0" applyNumberFormat="1" applyFont="1" applyFill="1" applyBorder="1" applyAlignment="1">
      <alignment horizontal="center" vertical="center" wrapText="1"/>
    </xf>
    <xf numFmtId="0" fontId="0" fillId="9" borderId="39" xfId="1" applyFont="1" applyFill="1" applyBorder="1" applyAlignment="1">
      <alignment horizontal="center" vertical="center" wrapText="1"/>
    </xf>
    <xf numFmtId="2" fontId="6" fillId="9" borderId="9" xfId="1" applyNumberFormat="1" applyFont="1" applyFill="1" applyBorder="1" applyAlignment="1">
      <alignment horizontal="center" vertical="center"/>
    </xf>
    <xf numFmtId="2" fontId="6" fillId="9" borderId="10" xfId="0" applyNumberFormat="1" applyFont="1" applyFill="1" applyBorder="1" applyAlignment="1">
      <alignment horizontal="center" vertical="center" wrapText="1"/>
    </xf>
    <xf numFmtId="2" fontId="6" fillId="9" borderId="10" xfId="0" applyNumberFormat="1" applyFont="1" applyFill="1" applyBorder="1" applyAlignment="1">
      <alignment horizontal="center" vertical="center"/>
    </xf>
    <xf numFmtId="0" fontId="0" fillId="11" borderId="39" xfId="1" applyFont="1" applyFill="1" applyBorder="1" applyAlignment="1">
      <alignment horizontal="center" vertical="center" wrapText="1"/>
    </xf>
    <xf numFmtId="2" fontId="6" fillId="11" borderId="9" xfId="0" applyNumberFormat="1" applyFont="1" applyFill="1" applyBorder="1" applyAlignment="1">
      <alignment horizontal="center" vertical="center" wrapText="1"/>
    </xf>
    <xf numFmtId="2" fontId="6" fillId="11" borderId="10" xfId="0" applyNumberFormat="1" applyFont="1" applyFill="1" applyBorder="1" applyAlignment="1">
      <alignment horizontal="center" vertical="center"/>
    </xf>
    <xf numFmtId="2" fontId="6" fillId="11" borderId="9" xfId="0" applyNumberFormat="1" applyFont="1" applyFill="1" applyBorder="1" applyAlignment="1">
      <alignment horizontal="center" vertical="center"/>
    </xf>
    <xf numFmtId="49" fontId="6" fillId="10" borderId="27" xfId="1" applyNumberFormat="1" applyFont="1" applyFill="1" applyBorder="1" applyAlignment="1">
      <alignment horizontal="left" vertical="center" wrapText="1"/>
    </xf>
    <xf numFmtId="2" fontId="6" fillId="10" borderId="1" xfId="1" applyNumberFormat="1" applyFont="1" applyFill="1" applyBorder="1" applyAlignment="1">
      <alignment horizontal="center" vertical="center" wrapText="1"/>
    </xf>
    <xf numFmtId="0" fontId="0" fillId="9" borderId="5" xfId="1" applyFont="1" applyFill="1" applyBorder="1" applyAlignment="1">
      <alignment horizontal="left" vertical="center" wrapText="1"/>
    </xf>
    <xf numFmtId="0" fontId="0" fillId="11" borderId="4" xfId="1" applyFont="1" applyFill="1" applyBorder="1" applyAlignment="1">
      <alignment horizontal="left" vertical="center" wrapText="1"/>
    </xf>
    <xf numFmtId="0" fontId="0" fillId="11" borderId="45" xfId="1" applyFont="1" applyFill="1" applyBorder="1" applyAlignment="1">
      <alignment horizontal="left" vertical="center" wrapText="1"/>
    </xf>
    <xf numFmtId="2" fontId="0" fillId="11" borderId="9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2" fontId="0" fillId="12" borderId="8" xfId="0" applyNumberFormat="1" applyFont="1" applyFill="1" applyBorder="1" applyAlignment="1">
      <alignment horizontal="center" vertical="center"/>
    </xf>
    <xf numFmtId="2" fontId="0" fillId="12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0" borderId="34" xfId="1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left"/>
    </xf>
    <xf numFmtId="0" fontId="14" fillId="3" borderId="19" xfId="0" applyFont="1" applyFill="1" applyBorder="1" applyAlignment="1">
      <alignment horizontal="left" vertical="center" wrapText="1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0" xfId="0" applyNumberFormat="1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center" wrapText="1"/>
    </xf>
    <xf numFmtId="2" fontId="6" fillId="7" borderId="9" xfId="0" applyNumberFormat="1" applyFont="1" applyFill="1" applyBorder="1" applyAlignment="1">
      <alignment horizontal="center" vertical="center"/>
    </xf>
    <xf numFmtId="2" fontId="6" fillId="7" borderId="20" xfId="0" applyNumberFormat="1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left" vertical="center" wrapText="1"/>
    </xf>
    <xf numFmtId="2" fontId="0" fillId="0" borderId="69" xfId="0" applyNumberFormat="1" applyBorder="1"/>
    <xf numFmtId="2" fontId="0" fillId="0" borderId="69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68" xfId="1" applyNumberFormat="1" applyFont="1" applyFill="1" applyBorder="1" applyAlignment="1">
      <alignment horizontal="center" vertical="center" wrapText="1"/>
    </xf>
    <xf numFmtId="2" fontId="16" fillId="6" borderId="72" xfId="1" applyNumberFormat="1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left" vertical="center" wrapText="1"/>
    </xf>
    <xf numFmtId="2" fontId="17" fillId="13" borderId="9" xfId="0" applyNumberFormat="1" applyFont="1" applyFill="1" applyBorder="1" applyAlignment="1">
      <alignment horizontal="center" vertical="center"/>
    </xf>
    <xf numFmtId="2" fontId="17" fillId="13" borderId="10" xfId="0" applyNumberFormat="1" applyFont="1" applyFill="1" applyBorder="1" applyAlignment="1">
      <alignment horizontal="center" vertical="center"/>
    </xf>
    <xf numFmtId="2" fontId="17" fillId="13" borderId="61" xfId="0" applyNumberFormat="1" applyFont="1" applyFill="1" applyBorder="1" applyAlignment="1">
      <alignment horizontal="center" vertical="center"/>
    </xf>
    <xf numFmtId="2" fontId="17" fillId="13" borderId="35" xfId="0" applyNumberFormat="1" applyFont="1" applyFill="1" applyBorder="1" applyAlignment="1">
      <alignment horizontal="center" vertical="center"/>
    </xf>
    <xf numFmtId="2" fontId="17" fillId="13" borderId="20" xfId="0" applyNumberFormat="1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/>
    </xf>
    <xf numFmtId="2" fontId="17" fillId="4" borderId="61" xfId="0" applyNumberFormat="1" applyFont="1" applyFill="1" applyBorder="1" applyAlignment="1">
      <alignment horizontal="center" vertical="center"/>
    </xf>
    <xf numFmtId="2" fontId="17" fillId="4" borderId="35" xfId="0" applyNumberFormat="1" applyFont="1" applyFill="1" applyBorder="1" applyAlignment="1">
      <alignment horizontal="center" vertical="center"/>
    </xf>
    <xf numFmtId="2" fontId="17" fillId="4" borderId="20" xfId="0" applyNumberFormat="1" applyFont="1" applyFill="1" applyBorder="1" applyAlignment="1">
      <alignment horizontal="center" vertical="center"/>
    </xf>
    <xf numFmtId="0" fontId="0" fillId="0" borderId="69" xfId="0" applyBorder="1" applyAlignment="1">
      <alignment horizontal="left" wrapText="1"/>
    </xf>
    <xf numFmtId="10" fontId="0" fillId="0" borderId="0" xfId="0" applyNumberFormat="1"/>
    <xf numFmtId="2" fontId="6" fillId="3" borderId="41" xfId="0" applyNumberFormat="1" applyFont="1" applyFill="1" applyBorder="1" applyAlignment="1">
      <alignment horizontal="center" vertical="center"/>
    </xf>
    <xf numFmtId="2" fontId="6" fillId="3" borderId="24" xfId="0" applyNumberFormat="1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6" fillId="10" borderId="7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8" borderId="24" xfId="0" applyNumberFormat="1" applyFont="1" applyFill="1" applyBorder="1" applyAlignment="1">
      <alignment horizontal="center" vertical="center"/>
    </xf>
    <xf numFmtId="0" fontId="0" fillId="3" borderId="39" xfId="1" applyFont="1" applyFill="1" applyBorder="1" applyAlignment="1">
      <alignment horizontal="center" vertical="center" wrapText="1"/>
    </xf>
    <xf numFmtId="2" fontId="6" fillId="3" borderId="9" xfId="0" applyNumberFormat="1" applyFont="1" applyFill="1" applyBorder="1" applyAlignment="1">
      <alignment horizontal="center" vertical="center" wrapText="1"/>
    </xf>
    <xf numFmtId="2" fontId="6" fillId="3" borderId="31" xfId="0" applyNumberFormat="1" applyFont="1" applyFill="1" applyBorder="1" applyAlignment="1">
      <alignment horizontal="center" vertical="center"/>
    </xf>
    <xf numFmtId="2" fontId="6" fillId="3" borderId="35" xfId="0" applyNumberFormat="1" applyFont="1" applyFill="1" applyBorder="1" applyAlignment="1">
      <alignment horizontal="center" vertical="center"/>
    </xf>
    <xf numFmtId="2" fontId="6" fillId="9" borderId="31" xfId="0" applyNumberFormat="1" applyFont="1" applyFill="1" applyBorder="1" applyAlignment="1">
      <alignment horizontal="center" vertical="center"/>
    </xf>
    <xf numFmtId="2" fontId="6" fillId="9" borderId="24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2" fontId="6" fillId="9" borderId="49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 wrapText="1"/>
    </xf>
    <xf numFmtId="2" fontId="6" fillId="9" borderId="23" xfId="0" applyNumberFormat="1" applyFont="1" applyFill="1" applyBorder="1" applyAlignment="1">
      <alignment horizontal="center" vertical="center" wrapText="1"/>
    </xf>
    <xf numFmtId="2" fontId="6" fillId="8" borderId="8" xfId="0" applyNumberFormat="1" applyFont="1" applyFill="1" applyBorder="1" applyAlignment="1">
      <alignment horizontal="center" vertical="center" wrapText="1"/>
    </xf>
    <xf numFmtId="2" fontId="6" fillId="8" borderId="23" xfId="0" applyNumberFormat="1" applyFont="1" applyFill="1" applyBorder="1" applyAlignment="1">
      <alignment horizontal="center" vertical="center" wrapText="1"/>
    </xf>
    <xf numFmtId="2" fontId="6" fillId="9" borderId="49" xfId="0" applyNumberFormat="1" applyFont="1" applyFill="1" applyBorder="1" applyAlignment="1">
      <alignment horizontal="center" vertical="center" wrapText="1"/>
    </xf>
    <xf numFmtId="2" fontId="6" fillId="10" borderId="6" xfId="0" applyNumberFormat="1" applyFont="1" applyFill="1" applyBorder="1" applyAlignment="1">
      <alignment horizontal="center" vertical="center" wrapText="1"/>
    </xf>
    <xf numFmtId="2" fontId="6" fillId="10" borderId="6" xfId="0" applyNumberFormat="1" applyFont="1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0" fontId="0" fillId="0" borderId="73" xfId="1" applyFont="1" applyFill="1" applyBorder="1" applyAlignment="1">
      <alignment horizontal="left" vertical="center" wrapText="1"/>
    </xf>
    <xf numFmtId="2" fontId="0" fillId="0" borderId="23" xfId="0" applyNumberFormat="1" applyFill="1" applyBorder="1" applyAlignment="1">
      <alignment horizontal="center" vertical="center"/>
    </xf>
    <xf numFmtId="2" fontId="0" fillId="3" borderId="37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2" fontId="4" fillId="3" borderId="24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 wrapText="1"/>
    </xf>
    <xf numFmtId="2" fontId="4" fillId="3" borderId="10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2" fontId="4" fillId="3" borderId="35" xfId="0" applyNumberFormat="1" applyFont="1" applyFill="1" applyBorder="1" applyAlignment="1">
      <alignment horizontal="center" vertical="center"/>
    </xf>
    <xf numFmtId="2" fontId="4" fillId="2" borderId="2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/>
    </xf>
    <xf numFmtId="2" fontId="4" fillId="3" borderId="33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2" fontId="4" fillId="0" borderId="33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 wrapText="1"/>
    </xf>
    <xf numFmtId="2" fontId="4" fillId="3" borderId="33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2" fontId="0" fillId="0" borderId="49" xfId="0" applyNumberFormat="1" applyFont="1" applyFill="1" applyBorder="1" applyAlignment="1">
      <alignment horizontal="center" vertical="center"/>
    </xf>
    <xf numFmtId="2" fontId="0" fillId="0" borderId="75" xfId="1" applyNumberFormat="1" applyFont="1" applyFill="1" applyBorder="1" applyAlignment="1">
      <alignment horizontal="center" vertical="center"/>
    </xf>
    <xf numFmtId="2" fontId="0" fillId="0" borderId="31" xfId="1" applyNumberFormat="1" applyFont="1" applyFill="1" applyBorder="1" applyAlignment="1">
      <alignment horizontal="center" vertical="center"/>
    </xf>
    <xf numFmtId="2" fontId="0" fillId="0" borderId="49" xfId="1" applyNumberFormat="1" applyFont="1" applyFill="1" applyBorder="1" applyAlignment="1">
      <alignment horizontal="center" vertical="center"/>
    </xf>
    <xf numFmtId="2" fontId="0" fillId="0" borderId="72" xfId="1" applyNumberFormat="1" applyFont="1" applyFill="1" applyBorder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12" borderId="39" xfId="1" applyFont="1" applyFill="1" applyBorder="1" applyAlignment="1">
      <alignment horizontal="left" vertical="center" wrapText="1"/>
    </xf>
    <xf numFmtId="2" fontId="0" fillId="12" borderId="9" xfId="0" applyNumberFormat="1" applyFill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2" fontId="0" fillId="12" borderId="10" xfId="0" applyNumberFormat="1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33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2" fontId="11" fillId="3" borderId="1" xfId="1" applyNumberFormat="1" applyFont="1" applyFill="1" applyBorder="1" applyAlignment="1">
      <alignment horizontal="center" vertical="center"/>
    </xf>
    <xf numFmtId="2" fontId="11" fillId="0" borderId="26" xfId="1" applyNumberFormat="1" applyFont="1" applyFill="1" applyBorder="1" applyAlignment="1">
      <alignment horizontal="center" vertical="center"/>
    </xf>
    <xf numFmtId="2" fontId="11" fillId="5" borderId="26" xfId="1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wrapText="1"/>
    </xf>
    <xf numFmtId="2" fontId="4" fillId="0" borderId="1" xfId="1" applyNumberFormat="1" applyFont="1" applyFill="1" applyBorder="1" applyAlignment="1">
      <alignment horizontal="center" vertical="center"/>
    </xf>
    <xf numFmtId="2" fontId="4" fillId="3" borderId="24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3" xfId="1" applyFont="1" applyFill="1" applyBorder="1" applyAlignment="1">
      <alignment horizontal="left" vertical="center" wrapText="1"/>
    </xf>
    <xf numFmtId="0" fontId="4" fillId="3" borderId="62" xfId="1" applyFont="1" applyFill="1" applyBorder="1" applyAlignment="1">
      <alignment horizontal="left" vertical="center" wrapText="1"/>
    </xf>
    <xf numFmtId="0" fontId="4" fillId="0" borderId="19" xfId="1" applyFont="1" applyFill="1" applyBorder="1" applyAlignment="1">
      <alignment horizontal="left" vertical="center" wrapText="1"/>
    </xf>
    <xf numFmtId="0" fontId="4" fillId="12" borderId="5" xfId="1" applyFont="1" applyFill="1" applyBorder="1" applyAlignment="1">
      <alignment horizontal="left" vertical="center" wrapText="1"/>
    </xf>
    <xf numFmtId="2" fontId="0" fillId="3" borderId="32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7" xfId="1" applyFont="1" applyFill="1" applyBorder="1" applyAlignment="1">
      <alignment horizontal="left" vertical="center" wrapText="1"/>
    </xf>
    <xf numFmtId="2" fontId="0" fillId="0" borderId="16" xfId="0" applyNumberFormat="1" applyFont="1" applyFill="1" applyBorder="1" applyAlignment="1">
      <alignment horizontal="center" vertical="center"/>
    </xf>
    <xf numFmtId="2" fontId="0" fillId="0" borderId="78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 wrapText="1"/>
    </xf>
    <xf numFmtId="2" fontId="6" fillId="0" borderId="23" xfId="0" applyNumberFormat="1" applyFont="1" applyFill="1" applyBorder="1" applyAlignment="1">
      <alignment horizontal="center" vertical="center" wrapText="1"/>
    </xf>
    <xf numFmtId="2" fontId="6" fillId="0" borderId="23" xfId="0" applyNumberFormat="1" applyFont="1" applyFill="1" applyBorder="1" applyAlignment="1">
      <alignment horizontal="center" vertical="center"/>
    </xf>
    <xf numFmtId="0" fontId="0" fillId="10" borderId="79" xfId="1" applyFont="1" applyFill="1" applyBorder="1" applyAlignment="1">
      <alignment horizontal="center" vertical="center" wrapText="1"/>
    </xf>
    <xf numFmtId="0" fontId="0" fillId="14" borderId="39" xfId="1" applyFont="1" applyFill="1" applyBorder="1" applyAlignment="1">
      <alignment horizontal="center" vertical="center" wrapText="1"/>
    </xf>
    <xf numFmtId="2" fontId="6" fillId="14" borderId="9" xfId="0" applyNumberFormat="1" applyFont="1" applyFill="1" applyBorder="1" applyAlignment="1">
      <alignment horizontal="center" vertical="center" wrapText="1"/>
    </xf>
    <xf numFmtId="2" fontId="6" fillId="14" borderId="10" xfId="0" applyNumberFormat="1" applyFont="1" applyFill="1" applyBorder="1" applyAlignment="1">
      <alignment horizontal="center" vertical="center"/>
    </xf>
    <xf numFmtId="2" fontId="6" fillId="14" borderId="35" xfId="0" applyNumberFormat="1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4" fillId="3" borderId="73" xfId="1" applyFont="1" applyFill="1" applyBorder="1" applyAlignment="1">
      <alignment horizontal="left" vertical="center" wrapText="1"/>
    </xf>
    <xf numFmtId="2" fontId="4" fillId="3" borderId="23" xfId="0" applyNumberFormat="1" applyFont="1" applyFill="1" applyBorder="1" applyAlignment="1">
      <alignment horizontal="center" vertical="center"/>
    </xf>
    <xf numFmtId="2" fontId="4" fillId="3" borderId="23" xfId="0" applyNumberFormat="1" applyFont="1" applyFill="1" applyBorder="1" applyAlignment="1">
      <alignment horizontal="center" vertical="center" wrapText="1"/>
    </xf>
    <xf numFmtId="2" fontId="4" fillId="3" borderId="34" xfId="0" applyNumberFormat="1" applyFont="1" applyFill="1" applyBorder="1" applyAlignment="1">
      <alignment horizontal="center" vertical="center"/>
    </xf>
    <xf numFmtId="2" fontId="4" fillId="0" borderId="49" xfId="0" applyNumberFormat="1" applyFont="1" applyFill="1" applyBorder="1" applyAlignment="1">
      <alignment horizontal="center" vertical="center"/>
    </xf>
    <xf numFmtId="2" fontId="4" fillId="0" borderId="20" xfId="1" applyNumberFormat="1" applyFont="1" applyFill="1" applyBorder="1" applyAlignment="1">
      <alignment horizontal="center" vertical="center"/>
    </xf>
    <xf numFmtId="2" fontId="4" fillId="0" borderId="49" xfId="0" applyNumberFormat="1" applyFont="1" applyFill="1" applyBorder="1" applyAlignment="1">
      <alignment horizontal="center" vertical="center" wrapText="1"/>
    </xf>
    <xf numFmtId="2" fontId="4" fillId="0" borderId="5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4" fillId="0" borderId="29" xfId="0" applyNumberFormat="1" applyFon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4" fillId="0" borderId="67" xfId="0" applyNumberFormat="1" applyFont="1" applyFill="1" applyBorder="1" applyAlignment="1">
      <alignment horizontal="center" vertical="center"/>
    </xf>
    <xf numFmtId="2" fontId="4" fillId="0" borderId="68" xfId="1" applyNumberFormat="1" applyFont="1" applyFill="1" applyBorder="1" applyAlignment="1">
      <alignment horizontal="center" vertical="center"/>
    </xf>
    <xf numFmtId="2" fontId="4" fillId="0" borderId="31" xfId="1" applyNumberFormat="1" applyFont="1" applyFill="1" applyBorder="1" applyAlignment="1">
      <alignment horizontal="center" vertical="center"/>
    </xf>
    <xf numFmtId="2" fontId="6" fillId="0" borderId="67" xfId="0" applyNumberFormat="1" applyFont="1" applyFill="1" applyBorder="1" applyAlignment="1">
      <alignment horizontal="center" vertical="center"/>
    </xf>
    <xf numFmtId="2" fontId="7" fillId="0" borderId="49" xfId="0" applyNumberFormat="1" applyFont="1" applyFill="1" applyBorder="1" applyAlignment="1">
      <alignment horizontal="center" vertical="center"/>
    </xf>
    <xf numFmtId="0" fontId="0" fillId="3" borderId="79" xfId="1" applyFont="1" applyFill="1" applyBorder="1" applyAlignment="1">
      <alignment horizontal="left" vertical="center" wrapText="1"/>
    </xf>
    <xf numFmtId="2" fontId="4" fillId="3" borderId="6" xfId="0" applyNumberFormat="1" applyFont="1" applyFill="1" applyBorder="1" applyAlignment="1">
      <alignment horizontal="center" vertical="center"/>
    </xf>
    <xf numFmtId="2" fontId="4" fillId="3" borderId="80" xfId="0" applyNumberFormat="1" applyFont="1" applyFill="1" applyBorder="1" applyAlignment="1">
      <alignment horizontal="center" vertical="center"/>
    </xf>
    <xf numFmtId="2" fontId="4" fillId="3" borderId="81" xfId="1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 wrapText="1"/>
    </xf>
    <xf numFmtId="2" fontId="4" fillId="3" borderId="7" xfId="1" applyNumberFormat="1" applyFont="1" applyFill="1" applyBorder="1" applyAlignment="1">
      <alignment horizontal="center" vertical="center"/>
    </xf>
    <xf numFmtId="2" fontId="4" fillId="3" borderId="65" xfId="1" applyNumberFormat="1" applyFont="1" applyFill="1" applyBorder="1" applyAlignment="1">
      <alignment horizontal="center" vertical="center"/>
    </xf>
    <xf numFmtId="2" fontId="4" fillId="3" borderId="82" xfId="0" applyNumberFormat="1" applyFont="1" applyFill="1" applyBorder="1" applyAlignment="1">
      <alignment horizontal="center" vertical="center"/>
    </xf>
    <xf numFmtId="2" fontId="6" fillId="3" borderId="80" xfId="0" applyNumberFormat="1" applyFont="1" applyFill="1" applyBorder="1" applyAlignment="1">
      <alignment horizontal="center" vertical="center"/>
    </xf>
    <xf numFmtId="2" fontId="7" fillId="3" borderId="6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3" borderId="24" xfId="0" applyNumberFormat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 vertical="center"/>
    </xf>
    <xf numFmtId="2" fontId="11" fillId="3" borderId="24" xfId="1" applyNumberFormat="1" applyFont="1" applyFill="1" applyBorder="1" applyAlignment="1">
      <alignment horizontal="center" vertical="center"/>
    </xf>
    <xf numFmtId="2" fontId="11" fillId="0" borderId="78" xfId="1" applyNumberFormat="1" applyFont="1" applyFill="1" applyBorder="1" applyAlignment="1">
      <alignment horizontal="center" vertical="center"/>
    </xf>
    <xf numFmtId="2" fontId="11" fillId="3" borderId="28" xfId="1" applyNumberFormat="1" applyFont="1" applyFill="1" applyBorder="1" applyAlignment="1">
      <alignment horizontal="center" vertical="center"/>
    </xf>
    <xf numFmtId="2" fontId="11" fillId="3" borderId="26" xfId="1" applyNumberFormat="1" applyFont="1" applyFill="1" applyBorder="1" applyAlignment="1">
      <alignment horizontal="center" vertical="center"/>
    </xf>
    <xf numFmtId="2" fontId="11" fillId="0" borderId="75" xfId="1" applyNumberFormat="1" applyFont="1" applyFill="1" applyBorder="1" applyAlignment="1">
      <alignment horizontal="center" vertical="center"/>
    </xf>
    <xf numFmtId="2" fontId="11" fillId="0" borderId="46" xfId="1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0" borderId="41" xfId="1" applyNumberFormat="1" applyFont="1" applyFill="1" applyBorder="1" applyAlignment="1">
      <alignment horizontal="center" vertical="center"/>
    </xf>
    <xf numFmtId="2" fontId="11" fillId="3" borderId="10" xfId="1" applyNumberFormat="1" applyFont="1" applyFill="1" applyBorder="1" applyAlignment="1">
      <alignment horizontal="center" vertical="center"/>
    </xf>
    <xf numFmtId="2" fontId="11" fillId="3" borderId="80" xfId="0" applyNumberFormat="1" applyFont="1" applyFill="1" applyBorder="1" applyAlignment="1">
      <alignment horizontal="center" vertical="center"/>
    </xf>
    <xf numFmtId="2" fontId="11" fillId="0" borderId="67" xfId="0" applyNumberFormat="1" applyFont="1" applyFill="1" applyBorder="1" applyAlignment="1">
      <alignment horizontal="center" vertical="center"/>
    </xf>
    <xf numFmtId="2" fontId="11" fillId="3" borderId="54" xfId="0" applyNumberFormat="1" applyFont="1" applyFill="1" applyBorder="1" applyAlignment="1">
      <alignment horizontal="center" vertical="center"/>
    </xf>
    <xf numFmtId="2" fontId="11" fillId="0" borderId="29" xfId="0" applyNumberFormat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18" fillId="3" borderId="11" xfId="0" applyNumberFormat="1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0" fontId="0" fillId="0" borderId="56" xfId="0" applyBorder="1"/>
    <xf numFmtId="10" fontId="4" fillId="3" borderId="53" xfId="1" applyNumberFormat="1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10" fontId="4" fillId="3" borderId="47" xfId="1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10" fontId="4" fillId="3" borderId="36" xfId="1" applyNumberFormat="1" applyFont="1" applyFill="1" applyBorder="1" applyAlignment="1">
      <alignment horizontal="center" vertical="center"/>
    </xf>
    <xf numFmtId="10" fontId="4" fillId="0" borderId="36" xfId="1" applyNumberFormat="1" applyFont="1" applyFill="1" applyBorder="1" applyAlignment="1">
      <alignment horizontal="center" vertical="center"/>
    </xf>
    <xf numFmtId="10" fontId="4" fillId="3" borderId="74" xfId="1" applyNumberFormat="1" applyFont="1" applyFill="1" applyBorder="1" applyAlignment="1">
      <alignment horizontal="center" vertical="center"/>
    </xf>
    <xf numFmtId="10" fontId="4" fillId="3" borderId="44" xfId="1" applyNumberFormat="1" applyFont="1" applyFill="1" applyBorder="1" applyAlignment="1">
      <alignment horizontal="center" vertical="center"/>
    </xf>
    <xf numFmtId="10" fontId="9" fillId="4" borderId="20" xfId="0" applyNumberFormat="1" applyFont="1" applyFill="1" applyBorder="1" applyAlignment="1">
      <alignment horizontal="center" vertical="center"/>
    </xf>
    <xf numFmtId="10" fontId="4" fillId="3" borderId="52" xfId="1" applyNumberFormat="1" applyFont="1" applyFill="1" applyBorder="1" applyAlignment="1">
      <alignment horizontal="center" vertical="center"/>
    </xf>
    <xf numFmtId="10" fontId="4" fillId="0" borderId="30" xfId="1" applyNumberFormat="1" applyFont="1" applyFill="1" applyBorder="1" applyAlignment="1">
      <alignment horizontal="center" vertical="center"/>
    </xf>
    <xf numFmtId="10" fontId="4" fillId="3" borderId="46" xfId="1" applyNumberFormat="1" applyFont="1" applyFill="1" applyBorder="1" applyAlignment="1">
      <alignment horizontal="center" vertical="center"/>
    </xf>
    <xf numFmtId="10" fontId="4" fillId="0" borderId="52" xfId="1" applyNumberFormat="1" applyFont="1" applyFill="1" applyBorder="1" applyAlignment="1">
      <alignment horizontal="center" vertical="center"/>
    </xf>
    <xf numFmtId="10" fontId="4" fillId="3" borderId="26" xfId="1" applyNumberFormat="1" applyFont="1" applyFill="1" applyBorder="1" applyAlignment="1">
      <alignment horizontal="center" vertical="center"/>
    </xf>
    <xf numFmtId="10" fontId="4" fillId="0" borderId="26" xfId="1" applyNumberFormat="1" applyFont="1" applyFill="1" applyBorder="1" applyAlignment="1">
      <alignment horizontal="center" vertical="center"/>
    </xf>
    <xf numFmtId="10" fontId="4" fillId="3" borderId="75" xfId="1" applyNumberFormat="1" applyFont="1" applyFill="1" applyBorder="1" applyAlignment="1">
      <alignment horizontal="center" vertical="center"/>
    </xf>
    <xf numFmtId="10" fontId="4" fillId="3" borderId="28" xfId="1" applyNumberFormat="1" applyFont="1" applyFill="1" applyBorder="1" applyAlignment="1">
      <alignment horizontal="center" vertical="center"/>
    </xf>
    <xf numFmtId="10" fontId="0" fillId="0" borderId="78" xfId="1" applyNumberFormat="1" applyFont="1" applyFill="1" applyBorder="1" applyAlignment="1">
      <alignment horizontal="center" vertical="center"/>
    </xf>
    <xf numFmtId="10" fontId="0" fillId="3" borderId="28" xfId="1" applyNumberFormat="1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0" fillId="3" borderId="26" xfId="1" applyNumberFormat="1" applyFont="1" applyFill="1" applyBorder="1" applyAlignment="1">
      <alignment horizontal="center" vertical="center"/>
    </xf>
    <xf numFmtId="10" fontId="0" fillId="0" borderId="75" xfId="1" applyNumberFormat="1" applyFont="1" applyFill="1" applyBorder="1" applyAlignment="1">
      <alignment horizontal="center" vertical="center"/>
    </xf>
    <xf numFmtId="10" fontId="0" fillId="0" borderId="46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10" fontId="0" fillId="5" borderId="26" xfId="1" applyNumberFormat="1" applyFont="1" applyFill="1" applyBorder="1" applyAlignment="1">
      <alignment horizontal="center" vertical="center"/>
    </xf>
    <xf numFmtId="10" fontId="0" fillId="3" borderId="63" xfId="1" applyNumberFormat="1" applyFont="1" applyFill="1" applyBorder="1" applyAlignment="1">
      <alignment horizontal="center" vertical="center"/>
    </xf>
    <xf numFmtId="10" fontId="0" fillId="0" borderId="48" xfId="1" applyNumberFormat="1" applyFont="1" applyFill="1" applyBorder="1" applyAlignment="1">
      <alignment horizontal="center" vertical="center"/>
    </xf>
    <xf numFmtId="10" fontId="0" fillId="3" borderId="46" xfId="1" applyNumberFormat="1" applyFont="1" applyFill="1" applyBorder="1" applyAlignment="1">
      <alignment horizontal="center" vertical="center"/>
    </xf>
    <xf numFmtId="10" fontId="0" fillId="0" borderId="13" xfId="1" applyNumberFormat="1" applyFont="1" applyFill="1" applyBorder="1" applyAlignment="1">
      <alignment horizontal="center" vertical="center"/>
    </xf>
    <xf numFmtId="10" fontId="0" fillId="3" borderId="56" xfId="1" applyNumberFormat="1" applyFont="1" applyFill="1" applyBorder="1" applyAlignment="1">
      <alignment horizontal="center" vertical="center"/>
    </xf>
    <xf numFmtId="10" fontId="0" fillId="0" borderId="57" xfId="1" applyNumberFormat="1" applyFont="1" applyFill="1" applyBorder="1" applyAlignment="1">
      <alignment horizontal="center" vertical="center"/>
    </xf>
    <xf numFmtId="10" fontId="0" fillId="3" borderId="57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3" borderId="21" xfId="1" applyNumberFormat="1" applyFont="1" applyFill="1" applyBorder="1" applyAlignment="1">
      <alignment horizontal="center" vertical="center"/>
    </xf>
    <xf numFmtId="10" fontId="0" fillId="3" borderId="52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6" borderId="67" xfId="1" applyNumberFormat="1" applyFont="1" applyFill="1" applyBorder="1" applyAlignment="1">
      <alignment horizontal="center" vertical="center" wrapText="1"/>
    </xf>
    <xf numFmtId="10" fontId="0" fillId="0" borderId="77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44" xfId="1" applyNumberFormat="1" applyFont="1" applyFill="1" applyBorder="1" applyAlignment="1">
      <alignment horizontal="center" vertical="center"/>
    </xf>
    <xf numFmtId="10" fontId="0" fillId="0" borderId="36" xfId="1" applyNumberFormat="1" applyFont="1" applyFill="1" applyBorder="1" applyAlignment="1">
      <alignment horizontal="center" vertical="center"/>
    </xf>
    <xf numFmtId="10" fontId="0" fillId="3" borderId="36" xfId="1" applyNumberFormat="1" applyFont="1" applyFill="1" applyBorder="1" applyAlignment="1">
      <alignment horizontal="center" vertical="center"/>
    </xf>
    <xf numFmtId="10" fontId="0" fillId="0" borderId="74" xfId="1" applyNumberFormat="1" applyFont="1" applyFill="1" applyBorder="1" applyAlignment="1">
      <alignment horizontal="center" vertical="center"/>
    </xf>
    <xf numFmtId="10" fontId="0" fillId="0" borderId="47" xfId="1" applyNumberFormat="1" applyFont="1" applyFill="1" applyBorder="1" applyAlignment="1">
      <alignment horizontal="center" vertical="center"/>
    </xf>
    <xf numFmtId="10" fontId="0" fillId="0" borderId="44" xfId="1" applyNumberFormat="1" applyFont="1" applyFill="1" applyBorder="1" applyAlignment="1">
      <alignment horizontal="center" vertical="center"/>
    </xf>
    <xf numFmtId="0" fontId="2" fillId="15" borderId="12" xfId="1" applyFont="1" applyFill="1" applyBorder="1" applyAlignment="1">
      <alignment horizontal="left" vertical="center" wrapText="1"/>
    </xf>
    <xf numFmtId="2" fontId="2" fillId="15" borderId="15" xfId="1" applyNumberFormat="1" applyFont="1" applyFill="1" applyBorder="1" applyAlignment="1">
      <alignment horizontal="center" vertical="center"/>
    </xf>
    <xf numFmtId="2" fontId="2" fillId="15" borderId="16" xfId="1" applyNumberFormat="1" applyFont="1" applyFill="1" applyBorder="1" applyAlignment="1">
      <alignment horizontal="center" vertical="center"/>
    </xf>
    <xf numFmtId="2" fontId="2" fillId="15" borderId="31" xfId="1" applyNumberFormat="1" applyFont="1" applyFill="1" applyBorder="1" applyAlignment="1">
      <alignment horizontal="center" vertical="center"/>
    </xf>
    <xf numFmtId="10" fontId="2" fillId="15" borderId="13" xfId="1" applyNumberFormat="1" applyFont="1" applyFill="1" applyBorder="1" applyAlignment="1">
      <alignment horizontal="center" vertical="center"/>
    </xf>
    <xf numFmtId="2" fontId="2" fillId="15" borderId="18" xfId="1" applyNumberFormat="1" applyFont="1" applyFill="1" applyBorder="1" applyAlignment="1">
      <alignment horizontal="center" vertical="center"/>
    </xf>
    <xf numFmtId="10" fontId="2" fillId="6" borderId="68" xfId="1" applyNumberFormat="1" applyFont="1" applyFill="1" applyBorder="1" applyAlignment="1">
      <alignment horizontal="center" vertical="center" wrapText="1"/>
    </xf>
    <xf numFmtId="10" fontId="0" fillId="11" borderId="47" xfId="1" applyNumberFormat="1" applyFont="1" applyFill="1" applyBorder="1" applyAlignment="1">
      <alignment horizontal="center" vertical="center"/>
    </xf>
    <xf numFmtId="10" fontId="4" fillId="12" borderId="36" xfId="1" applyNumberFormat="1" applyFont="1" applyFill="1" applyBorder="1" applyAlignment="1">
      <alignment horizontal="center" vertical="center"/>
    </xf>
    <xf numFmtId="10" fontId="0" fillId="12" borderId="50" xfId="1" applyNumberFormat="1" applyFont="1" applyFill="1" applyBorder="1" applyAlignment="1">
      <alignment horizontal="center" vertical="center"/>
    </xf>
    <xf numFmtId="10" fontId="0" fillId="3" borderId="70" xfId="1" applyNumberFormat="1" applyFont="1" applyFill="1" applyBorder="1" applyAlignment="1">
      <alignment horizontal="center" vertical="center"/>
    </xf>
    <xf numFmtId="10" fontId="9" fillId="4" borderId="14" xfId="0" applyNumberFormat="1" applyFont="1" applyFill="1" applyBorder="1" applyAlignment="1">
      <alignment horizontal="center" vertical="center"/>
    </xf>
    <xf numFmtId="10" fontId="0" fillId="9" borderId="28" xfId="1" applyNumberFormat="1" applyFont="1" applyFill="1" applyBorder="1" applyAlignment="1">
      <alignment horizontal="center" vertical="center"/>
    </xf>
    <xf numFmtId="10" fontId="0" fillId="11" borderId="46" xfId="1" applyNumberFormat="1" applyFont="1" applyFill="1" applyBorder="1" applyAlignment="1">
      <alignment horizontal="center" vertical="center"/>
    </xf>
    <xf numFmtId="10" fontId="0" fillId="12" borderId="26" xfId="1" applyNumberFormat="1" applyFont="1" applyFill="1" applyBorder="1" applyAlignment="1">
      <alignment horizontal="center" vertical="center"/>
    </xf>
    <xf numFmtId="10" fontId="4" fillId="0" borderId="75" xfId="1" applyNumberFormat="1" applyFont="1" applyFill="1" applyBorder="1" applyAlignment="1">
      <alignment horizontal="center" vertical="center"/>
    </xf>
    <xf numFmtId="10" fontId="0" fillId="12" borderId="22" xfId="1" applyNumberFormat="1" applyFont="1" applyFill="1" applyBorder="1" applyAlignment="1">
      <alignment horizontal="center" vertical="center"/>
    </xf>
    <xf numFmtId="10" fontId="0" fillId="3" borderId="25" xfId="1" applyNumberFormat="1" applyFont="1" applyFill="1" applyBorder="1" applyAlignment="1">
      <alignment horizontal="center" vertical="center"/>
    </xf>
    <xf numFmtId="10" fontId="0" fillId="3" borderId="55" xfId="1" applyNumberFormat="1" applyFont="1" applyFill="1" applyBorder="1" applyAlignment="1">
      <alignment horizontal="center" vertical="center"/>
    </xf>
    <xf numFmtId="10" fontId="0" fillId="0" borderId="3" xfId="1" applyNumberFormat="1" applyFont="1" applyFill="1" applyBorder="1" applyAlignment="1">
      <alignment horizontal="center" vertical="center"/>
    </xf>
    <xf numFmtId="10" fontId="0" fillId="3" borderId="61" xfId="1" applyNumberFormat="1" applyFont="1" applyFill="1" applyBorder="1" applyAlignment="1">
      <alignment horizontal="center" vertical="center"/>
    </xf>
    <xf numFmtId="10" fontId="0" fillId="14" borderId="61" xfId="1" applyNumberFormat="1" applyFont="1" applyFill="1" applyBorder="1" applyAlignment="1">
      <alignment horizontal="center" vertical="center"/>
    </xf>
    <xf numFmtId="10" fontId="0" fillId="11" borderId="22" xfId="1" applyNumberFormat="1" applyFont="1" applyFill="1" applyBorder="1" applyAlignment="1">
      <alignment horizontal="center" vertical="center"/>
    </xf>
    <xf numFmtId="10" fontId="0" fillId="8" borderId="64" xfId="1" applyNumberFormat="1" applyFont="1" applyFill="1" applyBorder="1" applyAlignment="1">
      <alignment horizontal="center" vertical="center"/>
    </xf>
    <xf numFmtId="10" fontId="0" fillId="8" borderId="2" xfId="1" applyNumberFormat="1" applyFont="1" applyFill="1" applyBorder="1" applyAlignment="1">
      <alignment horizontal="center" vertical="center"/>
    </xf>
    <xf numFmtId="10" fontId="0" fillId="9" borderId="22" xfId="1" applyNumberFormat="1" applyFont="1" applyFill="1" applyBorder="1" applyAlignment="1">
      <alignment horizontal="center" vertical="center"/>
    </xf>
    <xf numFmtId="10" fontId="0" fillId="0" borderId="63" xfId="1" applyNumberFormat="1" applyFont="1" applyFill="1" applyBorder="1" applyAlignment="1">
      <alignment horizontal="center" vertical="center"/>
    </xf>
    <xf numFmtId="10" fontId="0" fillId="3" borderId="42" xfId="1" applyNumberFormat="1" applyFont="1" applyFill="1" applyBorder="1" applyAlignment="1">
      <alignment horizontal="center" vertical="center"/>
    </xf>
    <xf numFmtId="10" fontId="0" fillId="10" borderId="64" xfId="1" applyNumberFormat="1" applyFont="1" applyFill="1" applyBorder="1" applyAlignment="1">
      <alignment horizontal="center" vertical="center"/>
    </xf>
    <xf numFmtId="10" fontId="4" fillId="8" borderId="64" xfId="1" applyNumberFormat="1" applyFont="1" applyFill="1" applyBorder="1" applyAlignment="1">
      <alignment horizontal="center" vertical="center"/>
    </xf>
    <xf numFmtId="10" fontId="4" fillId="9" borderId="28" xfId="1" applyNumberFormat="1" applyFont="1" applyFill="1" applyBorder="1" applyAlignment="1">
      <alignment horizontal="center" vertical="center"/>
    </xf>
    <xf numFmtId="10" fontId="4" fillId="8" borderId="2" xfId="1" applyNumberFormat="1" applyFont="1" applyFill="1" applyBorder="1" applyAlignment="1">
      <alignment horizontal="center" vertical="center"/>
    </xf>
    <xf numFmtId="10" fontId="4" fillId="9" borderId="22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2" fontId="4" fillId="0" borderId="33" xfId="1" applyNumberFormat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4" fillId="5" borderId="26" xfId="1" applyNumberFormat="1" applyFont="1" applyFill="1" applyBorder="1" applyAlignment="1">
      <alignment horizontal="center" vertical="center"/>
    </xf>
    <xf numFmtId="2" fontId="4" fillId="0" borderId="16" xfId="1" applyNumberFormat="1" applyFont="1" applyFill="1" applyBorder="1" applyAlignment="1">
      <alignment horizontal="center" vertical="center"/>
    </xf>
    <xf numFmtId="2" fontId="0" fillId="3" borderId="10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left"/>
    </xf>
    <xf numFmtId="10" fontId="0" fillId="3" borderId="85" xfId="1" applyNumberFormat="1" applyFont="1" applyFill="1" applyBorder="1" applyAlignment="1">
      <alignment horizontal="center" vertical="center"/>
    </xf>
    <xf numFmtId="10" fontId="0" fillId="0" borderId="86" xfId="1" applyNumberFormat="1" applyFont="1" applyFill="1" applyBorder="1" applyAlignment="1">
      <alignment horizontal="center" vertical="center"/>
    </xf>
    <xf numFmtId="10" fontId="0" fillId="3" borderId="86" xfId="1" applyNumberFormat="1" applyFont="1" applyFill="1" applyBorder="1" applyAlignment="1">
      <alignment horizontal="center" vertical="center"/>
    </xf>
    <xf numFmtId="10" fontId="0" fillId="0" borderId="87" xfId="1" applyNumberFormat="1" applyFont="1" applyFill="1" applyBorder="1" applyAlignment="1">
      <alignment horizontal="center" vertical="center"/>
    </xf>
    <xf numFmtId="10" fontId="0" fillId="0" borderId="88" xfId="1" applyNumberFormat="1" applyFont="1" applyFill="1" applyBorder="1" applyAlignment="1">
      <alignment horizontal="center" vertical="center"/>
    </xf>
    <xf numFmtId="10" fontId="0" fillId="0" borderId="85" xfId="1" applyNumberFormat="1" applyFont="1" applyFill="1" applyBorder="1" applyAlignment="1">
      <alignment horizontal="center" vertical="center"/>
    </xf>
    <xf numFmtId="10" fontId="0" fillId="5" borderId="86" xfId="1" applyNumberFormat="1" applyFont="1" applyFill="1" applyBorder="1" applyAlignment="1">
      <alignment horizontal="center" vertical="center"/>
    </xf>
    <xf numFmtId="10" fontId="0" fillId="0" borderId="72" xfId="1" applyNumberFormat="1" applyFont="1" applyFill="1" applyBorder="1" applyAlignment="1">
      <alignment horizontal="center" vertical="center"/>
    </xf>
    <xf numFmtId="10" fontId="0" fillId="3" borderId="57" xfId="0" applyNumberFormat="1" applyFont="1" applyFill="1" applyBorder="1" applyAlignment="1">
      <alignment horizontal="center" vertical="center"/>
    </xf>
    <xf numFmtId="10" fontId="0" fillId="0" borderId="57" xfId="0" applyNumberFormat="1" applyFont="1" applyFill="1" applyBorder="1" applyAlignment="1">
      <alignment horizontal="center" vertical="center"/>
    </xf>
    <xf numFmtId="10" fontId="0" fillId="3" borderId="88" xfId="1" applyNumberFormat="1" applyFont="1" applyFill="1" applyBorder="1" applyAlignment="1">
      <alignment horizontal="center" vertical="center"/>
    </xf>
    <xf numFmtId="10" fontId="0" fillId="0" borderId="83" xfId="1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1" applyNumberFormat="1" applyFont="1" applyFill="1" applyBorder="1" applyAlignment="1">
      <alignment horizontal="center" vertical="center"/>
    </xf>
    <xf numFmtId="1" fontId="0" fillId="0" borderId="79" xfId="1" applyNumberFormat="1" applyFont="1" applyFill="1" applyBorder="1" applyAlignment="1">
      <alignment horizontal="center" vertical="center"/>
    </xf>
    <xf numFmtId="1" fontId="0" fillId="0" borderId="62" xfId="1" applyNumberFormat="1" applyFont="1" applyFill="1" applyBorder="1" applyAlignment="1">
      <alignment horizontal="center" vertical="center"/>
    </xf>
    <xf numFmtId="1" fontId="0" fillId="0" borderId="39" xfId="1" applyNumberFormat="1" applyFont="1" applyFill="1" applyBorder="1" applyAlignment="1">
      <alignment horizontal="center" vertical="center"/>
    </xf>
    <xf numFmtId="1" fontId="0" fillId="0" borderId="43" xfId="1" applyNumberFormat="1" applyFont="1" applyFill="1" applyBorder="1" applyAlignment="1">
      <alignment horizontal="center" vertical="center"/>
    </xf>
    <xf numFmtId="1" fontId="0" fillId="0" borderId="84" xfId="1" applyNumberFormat="1" applyFont="1" applyFill="1" applyBorder="1" applyAlignment="1">
      <alignment horizontal="center" vertical="center"/>
    </xf>
    <xf numFmtId="1" fontId="0" fillId="0" borderId="12" xfId="1" applyNumberFormat="1" applyFont="1" applyFill="1" applyBorder="1" applyAlignment="1">
      <alignment horizontal="center" vertical="center"/>
    </xf>
    <xf numFmtId="2" fontId="0" fillId="3" borderId="54" xfId="1" applyNumberFormat="1" applyFont="1" applyFill="1" applyBorder="1" applyAlignment="1">
      <alignment horizontal="center" vertical="center"/>
    </xf>
    <xf numFmtId="10" fontId="4" fillId="0" borderId="90" xfId="0" applyNumberFormat="1" applyFont="1" applyFill="1" applyBorder="1" applyAlignment="1">
      <alignment horizontal="center" vertical="center"/>
    </xf>
    <xf numFmtId="10" fontId="4" fillId="3" borderId="91" xfId="0" applyNumberFormat="1" applyFont="1" applyFill="1" applyBorder="1" applyAlignment="1">
      <alignment horizontal="center" vertical="center"/>
    </xf>
    <xf numFmtId="10" fontId="4" fillId="2" borderId="54" xfId="0" applyNumberFormat="1" applyFont="1" applyFill="1" applyBorder="1" applyAlignment="1">
      <alignment horizontal="center" vertical="center"/>
    </xf>
    <xf numFmtId="10" fontId="4" fillId="3" borderId="29" xfId="0" applyNumberFormat="1" applyFont="1" applyFill="1" applyBorder="1" applyAlignment="1">
      <alignment horizontal="center" vertical="center"/>
    </xf>
    <xf numFmtId="10" fontId="4" fillId="0" borderId="86" xfId="1" applyNumberFormat="1" applyFont="1" applyFill="1" applyBorder="1" applyAlignment="1">
      <alignment horizontal="center" vertical="center"/>
    </xf>
    <xf numFmtId="10" fontId="4" fillId="3" borderId="86" xfId="1" applyNumberFormat="1" applyFont="1" applyFill="1" applyBorder="1" applyAlignment="1">
      <alignment horizontal="center" vertical="center"/>
    </xf>
    <xf numFmtId="10" fontId="4" fillId="3" borderId="87" xfId="1" applyNumberFormat="1" applyFont="1" applyFill="1" applyBorder="1" applyAlignment="1">
      <alignment horizontal="center" vertical="center"/>
    </xf>
    <xf numFmtId="10" fontId="4" fillId="3" borderId="85" xfId="1" applyNumberFormat="1" applyFont="1" applyFill="1" applyBorder="1" applyAlignment="1">
      <alignment horizontal="center" vertical="center"/>
    </xf>
    <xf numFmtId="10" fontId="4" fillId="3" borderId="24" xfId="0" applyNumberFormat="1" applyFont="1" applyFill="1" applyBorder="1" applyAlignment="1">
      <alignment horizontal="center" vertical="center"/>
    </xf>
    <xf numFmtId="10" fontId="4" fillId="2" borderId="28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38" xfId="1" applyFont="1" applyFill="1" applyBorder="1" applyAlignment="1">
      <alignment horizontal="left" vertical="center" wrapText="1"/>
    </xf>
    <xf numFmtId="2" fontId="4" fillId="3" borderId="37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10" fontId="4" fillId="3" borderId="51" xfId="1" applyNumberFormat="1" applyFont="1" applyFill="1" applyBorder="1" applyAlignment="1">
      <alignment horizontal="center" vertical="center"/>
    </xf>
    <xf numFmtId="2" fontId="4" fillId="3" borderId="37" xfId="0" applyNumberFormat="1" applyFont="1" applyFill="1" applyBorder="1" applyAlignment="1">
      <alignment horizontal="center" vertical="center" wrapText="1"/>
    </xf>
    <xf numFmtId="10" fontId="4" fillId="3" borderId="2" xfId="1" applyNumberFormat="1" applyFont="1" applyFill="1" applyBorder="1" applyAlignment="1">
      <alignment horizontal="center" vertical="center"/>
    </xf>
    <xf numFmtId="2" fontId="4" fillId="3" borderId="92" xfId="0" applyNumberFormat="1" applyFont="1" applyFill="1" applyBorder="1" applyAlignment="1">
      <alignment horizontal="center" vertical="center"/>
    </xf>
    <xf numFmtId="10" fontId="4" fillId="3" borderId="93" xfId="1" applyNumberFormat="1" applyFont="1" applyFill="1" applyBorder="1" applyAlignment="1">
      <alignment horizontal="center" vertical="center"/>
    </xf>
    <xf numFmtId="2" fontId="9" fillId="4" borderId="16" xfId="0" applyNumberFormat="1" applyFont="1" applyFill="1" applyBorder="1" applyAlignment="1">
      <alignment horizontal="center" vertical="center"/>
    </xf>
    <xf numFmtId="10" fontId="9" fillId="4" borderId="13" xfId="0" applyNumberFormat="1" applyFont="1" applyFill="1" applyBorder="1" applyAlignment="1">
      <alignment horizontal="center" vertical="center"/>
    </xf>
    <xf numFmtId="10" fontId="0" fillId="9" borderId="85" xfId="1" applyNumberFormat="1" applyFont="1" applyFill="1" applyBorder="1" applyAlignment="1">
      <alignment horizontal="center" vertical="center"/>
    </xf>
    <xf numFmtId="10" fontId="0" fillId="11" borderId="88" xfId="1" applyNumberFormat="1" applyFont="1" applyFill="1" applyBorder="1" applyAlignment="1">
      <alignment horizontal="center" vertical="center"/>
    </xf>
    <xf numFmtId="10" fontId="4" fillId="12" borderId="86" xfId="1" applyNumberFormat="1" applyFont="1" applyFill="1" applyBorder="1" applyAlignment="1">
      <alignment horizontal="center" vertical="center"/>
    </xf>
    <xf numFmtId="10" fontId="0" fillId="12" borderId="21" xfId="1" applyNumberFormat="1" applyFont="1" applyFill="1" applyBorder="1" applyAlignment="1">
      <alignment horizontal="center" vertical="center"/>
    </xf>
    <xf numFmtId="10" fontId="0" fillId="3" borderId="94" xfId="1" applyNumberFormat="1" applyFont="1" applyFill="1" applyBorder="1" applyAlignment="1">
      <alignment horizontal="center" vertical="center"/>
    </xf>
    <xf numFmtId="2" fontId="6" fillId="12" borderId="1" xfId="0" applyNumberFormat="1" applyFont="1" applyFill="1" applyBorder="1" applyAlignment="1">
      <alignment horizontal="center" vertical="center"/>
    </xf>
    <xf numFmtId="2" fontId="6" fillId="12" borderId="1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wrapText="1"/>
    </xf>
    <xf numFmtId="0" fontId="6" fillId="10" borderId="27" xfId="1" applyNumberFormat="1" applyFont="1" applyFill="1" applyBorder="1" applyAlignment="1">
      <alignment horizontal="center" vertical="center" wrapText="1"/>
    </xf>
    <xf numFmtId="1" fontId="0" fillId="3" borderId="4" xfId="1" applyNumberFormat="1" applyFont="1" applyFill="1" applyBorder="1" applyAlignment="1">
      <alignment horizontal="center" vertical="center" wrapText="1"/>
    </xf>
    <xf numFmtId="1" fontId="0" fillId="0" borderId="5" xfId="1" applyNumberFormat="1" applyFont="1" applyFill="1" applyBorder="1" applyAlignment="1">
      <alignment horizontal="center" vertical="center" wrapText="1"/>
    </xf>
    <xf numFmtId="1" fontId="0" fillId="3" borderId="5" xfId="1" applyNumberFormat="1" applyFont="1" applyFill="1" applyBorder="1" applyAlignment="1">
      <alignment horizontal="center" vertical="center" wrapText="1"/>
    </xf>
    <xf numFmtId="1" fontId="0" fillId="0" borderId="45" xfId="1" applyNumberFormat="1" applyFont="1" applyFill="1" applyBorder="1" applyAlignment="1">
      <alignment horizontal="center" vertical="center" wrapText="1"/>
    </xf>
    <xf numFmtId="1" fontId="0" fillId="11" borderId="4" xfId="1" applyNumberFormat="1" applyFont="1" applyFill="1" applyBorder="1" applyAlignment="1">
      <alignment horizontal="center" vertical="center" wrapText="1"/>
    </xf>
    <xf numFmtId="1" fontId="0" fillId="11" borderId="45" xfId="1" applyNumberFormat="1" applyFont="1" applyFill="1" applyBorder="1" applyAlignment="1">
      <alignment horizontal="center" vertical="center" wrapText="1"/>
    </xf>
    <xf numFmtId="1" fontId="0" fillId="0" borderId="4" xfId="1" applyNumberFormat="1" applyFont="1" applyFill="1" applyBorder="1" applyAlignment="1">
      <alignment horizontal="center" vertical="center" wrapText="1"/>
    </xf>
    <xf numFmtId="1" fontId="4" fillId="12" borderId="5" xfId="1" applyNumberFormat="1" applyFont="1" applyFill="1" applyBorder="1" applyAlignment="1">
      <alignment horizontal="center" vertical="center" wrapText="1"/>
    </xf>
    <xf numFmtId="1" fontId="0" fillId="0" borderId="73" xfId="1" applyNumberFormat="1" applyFont="1" applyFill="1" applyBorder="1" applyAlignment="1">
      <alignment horizontal="center" vertical="center" wrapText="1"/>
    </xf>
    <xf numFmtId="1" fontId="0" fillId="12" borderId="39" xfId="1" applyNumberFormat="1" applyFont="1" applyFill="1" applyBorder="1" applyAlignment="1">
      <alignment horizontal="center" vertical="center" wrapText="1"/>
    </xf>
    <xf numFmtId="1" fontId="8" fillId="4" borderId="1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79" xfId="1" applyFont="1" applyFill="1" applyBorder="1" applyAlignment="1">
      <alignment horizontal="center" vertical="center" wrapText="1"/>
    </xf>
    <xf numFmtId="0" fontId="0" fillId="0" borderId="19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3" borderId="45" xfId="1" applyFont="1" applyFill="1" applyBorder="1" applyAlignment="1">
      <alignment horizontal="center" vertical="center" wrapText="1"/>
    </xf>
    <xf numFmtId="0" fontId="0" fillId="2" borderId="43" xfId="0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0" fillId="3" borderId="5" xfId="1" applyFont="1" applyFill="1" applyBorder="1" applyAlignment="1">
      <alignment horizontal="center" vertical="center" wrapText="1"/>
    </xf>
    <xf numFmtId="0" fontId="4" fillId="3" borderId="73" xfId="1" applyFont="1" applyFill="1" applyBorder="1" applyAlignment="1">
      <alignment horizontal="center" vertical="center" wrapText="1"/>
    </xf>
    <xf numFmtId="0" fontId="0" fillId="3" borderId="38" xfId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wrapText="1"/>
    </xf>
    <xf numFmtId="10" fontId="0" fillId="8" borderId="69" xfId="1" applyNumberFormat="1" applyFont="1" applyFill="1" applyBorder="1" applyAlignment="1">
      <alignment horizontal="center" vertical="center"/>
    </xf>
    <xf numFmtId="10" fontId="0" fillId="8" borderId="93" xfId="1" applyNumberFormat="1" applyFont="1" applyFill="1" applyBorder="1" applyAlignment="1">
      <alignment horizontal="center" vertical="center"/>
    </xf>
    <xf numFmtId="10" fontId="0" fillId="9" borderId="21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0" fontId="0" fillId="3" borderId="54" xfId="1" applyNumberFormat="1" applyFont="1" applyFill="1" applyBorder="1" applyAlignment="1">
      <alignment horizontal="center" vertical="center"/>
    </xf>
    <xf numFmtId="10" fontId="0" fillId="0" borderId="29" xfId="1" applyNumberFormat="1" applyFont="1" applyFill="1" applyBorder="1" applyAlignment="1">
      <alignment horizontal="center" vertical="center"/>
    </xf>
    <xf numFmtId="10" fontId="0" fillId="3" borderId="91" xfId="1" applyNumberFormat="1" applyFont="1" applyFill="1" applyBorder="1" applyAlignment="1">
      <alignment horizontal="center" vertical="center"/>
    </xf>
    <xf numFmtId="10" fontId="0" fillId="10" borderId="69" xfId="1" applyNumberFormat="1" applyFont="1" applyFill="1" applyBorder="1" applyAlignment="1">
      <alignment horizontal="center" vertical="center"/>
    </xf>
    <xf numFmtId="10" fontId="0" fillId="14" borderId="91" xfId="1" applyNumberFormat="1" applyFont="1" applyFill="1" applyBorder="1" applyAlignment="1">
      <alignment horizontal="center" vertical="center"/>
    </xf>
    <xf numFmtId="10" fontId="0" fillId="11" borderId="21" xfId="1" applyNumberFormat="1" applyFont="1" applyFill="1" applyBorder="1" applyAlignment="1">
      <alignment horizontal="center" vertical="center"/>
    </xf>
    <xf numFmtId="0" fontId="0" fillId="0" borderId="43" xfId="1" applyFont="1" applyFill="1" applyBorder="1" applyAlignment="1">
      <alignment horizontal="center" vertical="center" wrapText="1"/>
    </xf>
    <xf numFmtId="2" fontId="6" fillId="0" borderId="24" xfId="1" applyNumberFormat="1" applyFont="1" applyFill="1" applyBorder="1" applyAlignment="1">
      <alignment horizontal="center" vertical="center"/>
    </xf>
    <xf numFmtId="10" fontId="0" fillId="0" borderId="71" xfId="1" applyNumberFormat="1" applyFont="1" applyFill="1" applyBorder="1" applyAlignment="1">
      <alignment horizontal="center" vertical="center"/>
    </xf>
    <xf numFmtId="10" fontId="0" fillId="0" borderId="56" xfId="1" applyNumberFormat="1" applyFont="1" applyFill="1" applyBorder="1" applyAlignment="1">
      <alignment horizontal="center" vertical="center"/>
    </xf>
    <xf numFmtId="10" fontId="9" fillId="4" borderId="72" xfId="0" applyNumberFormat="1" applyFont="1" applyFill="1" applyBorder="1" applyAlignment="1">
      <alignment horizontal="center" vertical="center"/>
    </xf>
    <xf numFmtId="10" fontId="2" fillId="16" borderId="14" xfId="1" applyNumberFormat="1" applyFont="1" applyFill="1" applyBorder="1" applyAlignment="1">
      <alignment horizontal="center" vertical="center"/>
    </xf>
    <xf numFmtId="2" fontId="0" fillId="0" borderId="56" xfId="1" applyNumberFormat="1" applyFont="1" applyFill="1" applyBorder="1" applyAlignment="1">
      <alignment horizontal="center" vertical="center"/>
    </xf>
    <xf numFmtId="10" fontId="0" fillId="0" borderId="76" xfId="1" applyNumberFormat="1" applyFont="1" applyFill="1" applyBorder="1" applyAlignment="1">
      <alignment horizontal="center" vertical="center"/>
    </xf>
    <xf numFmtId="2" fontId="4" fillId="0" borderId="56" xfId="1" applyNumberFormat="1" applyFont="1" applyFill="1" applyBorder="1" applyAlignment="1">
      <alignment horizontal="center" vertical="center"/>
    </xf>
    <xf numFmtId="10" fontId="0" fillId="0" borderId="89" xfId="1" applyNumberFormat="1" applyFont="1" applyFill="1" applyBorder="1" applyAlignment="1">
      <alignment horizontal="center" vertical="center"/>
    </xf>
    <xf numFmtId="2" fontId="7" fillId="3" borderId="49" xfId="0" applyNumberFormat="1" applyFont="1" applyFill="1" applyBorder="1" applyAlignment="1">
      <alignment horizontal="center" vertical="center"/>
    </xf>
    <xf numFmtId="2" fontId="0" fillId="3" borderId="31" xfId="1" applyNumberFormat="1" applyFont="1" applyFill="1" applyBorder="1" applyAlignment="1">
      <alignment horizontal="center" vertical="center"/>
    </xf>
    <xf numFmtId="10" fontId="0" fillId="3" borderId="72" xfId="1" applyNumberFormat="1" applyFont="1" applyFill="1" applyBorder="1" applyAlignment="1">
      <alignment horizontal="center" vertical="center"/>
    </xf>
    <xf numFmtId="2" fontId="0" fillId="3" borderId="49" xfId="0" applyNumberFormat="1" applyFont="1" applyFill="1" applyBorder="1" applyAlignment="1">
      <alignment horizontal="center" vertical="center"/>
    </xf>
    <xf numFmtId="2" fontId="0" fillId="3" borderId="49" xfId="1" applyNumberFormat="1" applyFont="1" applyFill="1" applyBorder="1" applyAlignment="1">
      <alignment horizontal="center" vertical="center"/>
    </xf>
    <xf numFmtId="2" fontId="0" fillId="3" borderId="72" xfId="1" applyNumberFormat="1" applyFont="1" applyFill="1" applyBorder="1" applyAlignment="1">
      <alignment horizontal="center" vertical="center"/>
    </xf>
    <xf numFmtId="2" fontId="11" fillId="3" borderId="31" xfId="1" applyNumberFormat="1" applyFont="1" applyFill="1" applyBorder="1" applyAlignment="1">
      <alignment horizontal="center" vertical="center"/>
    </xf>
    <xf numFmtId="1" fontId="0" fillId="0" borderId="19" xfId="1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left" vertical="center" wrapText="1"/>
    </xf>
    <xf numFmtId="2" fontId="11" fillId="0" borderId="24" xfId="1" applyNumberFormat="1" applyFont="1" applyFill="1" applyBorder="1" applyAlignment="1">
      <alignment horizontal="center" vertical="center"/>
    </xf>
    <xf numFmtId="4" fontId="6" fillId="3" borderId="49" xfId="0" applyNumberFormat="1" applyFont="1" applyFill="1" applyBorder="1" applyAlignment="1">
      <alignment horizontal="left" vertical="center" wrapText="1"/>
    </xf>
    <xf numFmtId="0" fontId="14" fillId="0" borderId="0" xfId="0" applyFont="1" applyBorder="1"/>
    <xf numFmtId="2" fontId="14" fillId="0" borderId="0" xfId="0" applyNumberFormat="1" applyFont="1" applyBorder="1" applyAlignment="1">
      <alignment horizontal="center"/>
    </xf>
    <xf numFmtId="10" fontId="9" fillId="16" borderId="14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0" xfId="0" applyBorder="1"/>
    <xf numFmtId="10" fontId="0" fillId="0" borderId="68" xfId="1" applyNumberFormat="1" applyFont="1" applyFill="1" applyBorder="1" applyAlignment="1">
      <alignment horizontal="center" vertical="center"/>
    </xf>
    <xf numFmtId="10" fontId="0" fillId="10" borderId="81" xfId="1" applyNumberFormat="1" applyFont="1" applyFill="1" applyBorder="1" applyAlignment="1">
      <alignment horizontal="center" vertical="center"/>
    </xf>
    <xf numFmtId="10" fontId="0" fillId="0" borderId="67" xfId="1" applyNumberFormat="1" applyFont="1" applyFill="1" applyBorder="1" applyAlignment="1">
      <alignment horizontal="center" vertical="center"/>
    </xf>
    <xf numFmtId="1" fontId="0" fillId="0" borderId="43" xfId="1" applyNumberFormat="1" applyFont="1" applyFill="1" applyBorder="1" applyAlignment="1">
      <alignment horizontal="center" vertical="center" wrapText="1"/>
    </xf>
    <xf numFmtId="0" fontId="0" fillId="0" borderId="43" xfId="1" applyFont="1" applyFill="1" applyBorder="1" applyAlignment="1">
      <alignment horizontal="left" vertical="center" wrapText="1"/>
    </xf>
    <xf numFmtId="10" fontId="0" fillId="0" borderId="59" xfId="1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18" fillId="0" borderId="24" xfId="0" applyNumberFormat="1" applyFont="1" applyFill="1" applyBorder="1" applyAlignment="1">
      <alignment horizontal="center" vertical="center"/>
    </xf>
    <xf numFmtId="1" fontId="0" fillId="9" borderId="79" xfId="1" applyNumberFormat="1" applyFont="1" applyFill="1" applyBorder="1" applyAlignment="1">
      <alignment horizontal="center" vertical="center" wrapText="1"/>
    </xf>
    <xf numFmtId="0" fontId="0" fillId="9" borderId="79" xfId="1" applyFont="1" applyFill="1" applyBorder="1" applyAlignment="1">
      <alignment horizontal="left" vertical="center" wrapText="1"/>
    </xf>
    <xf numFmtId="2" fontId="0" fillId="9" borderId="6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10" fontId="0" fillId="9" borderId="65" xfId="1" applyNumberFormat="1" applyFont="1" applyFill="1" applyBorder="1" applyAlignment="1">
      <alignment horizontal="center" vertical="center"/>
    </xf>
    <xf numFmtId="2" fontId="0" fillId="9" borderId="7" xfId="0" applyNumberFormat="1" applyFont="1" applyFill="1" applyBorder="1" applyAlignment="1">
      <alignment horizontal="center" vertical="center"/>
    </xf>
    <xf numFmtId="10" fontId="0" fillId="9" borderId="64" xfId="1" applyNumberFormat="1" applyFont="1" applyFill="1" applyBorder="1" applyAlignment="1">
      <alignment horizontal="center" vertical="center"/>
    </xf>
    <xf numFmtId="2" fontId="18" fillId="9" borderId="7" xfId="0" applyNumberFormat="1" applyFont="1" applyFill="1" applyBorder="1" applyAlignment="1">
      <alignment horizontal="center" vertical="center"/>
    </xf>
    <xf numFmtId="10" fontId="0" fillId="9" borderId="69" xfId="1" applyNumberFormat="1" applyFont="1" applyFill="1" applyBorder="1" applyAlignment="1">
      <alignment horizontal="center" vertical="center"/>
    </xf>
    <xf numFmtId="1" fontId="0" fillId="9" borderId="39" xfId="1" applyNumberFormat="1" applyFont="1" applyFill="1" applyBorder="1" applyAlignment="1">
      <alignment horizontal="center" vertical="center" wrapText="1"/>
    </xf>
    <xf numFmtId="0" fontId="0" fillId="9" borderId="39" xfId="1" applyFont="1" applyFill="1" applyBorder="1" applyAlignment="1">
      <alignment horizontal="left" vertical="center" wrapText="1"/>
    </xf>
    <xf numFmtId="2" fontId="0" fillId="9" borderId="9" xfId="0" applyNumberFormat="1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10" fontId="0" fillId="9" borderId="50" xfId="1" applyNumberFormat="1" applyFon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1" borderId="7" xfId="0" applyNumberFormat="1" applyFill="1" applyBorder="1" applyAlignment="1">
      <alignment horizontal="center" vertical="center"/>
    </xf>
    <xf numFmtId="10" fontId="0" fillId="11" borderId="65" xfId="1" applyNumberFormat="1" applyFont="1" applyFill="1" applyBorder="1" applyAlignment="1">
      <alignment horizontal="center" vertical="center"/>
    </xf>
    <xf numFmtId="10" fontId="0" fillId="11" borderId="64" xfId="1" applyNumberFormat="1" applyFont="1" applyFill="1" applyBorder="1" applyAlignment="1">
      <alignment horizontal="center" vertical="center"/>
    </xf>
    <xf numFmtId="2" fontId="0" fillId="11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2" fontId="7" fillId="0" borderId="9" xfId="0" applyNumberFormat="1" applyFont="1" applyFill="1" applyBorder="1" applyAlignment="1">
      <alignment horizontal="center" vertical="center"/>
    </xf>
    <xf numFmtId="2" fontId="0" fillId="0" borderId="10" xfId="1" applyNumberFormat="1" applyFont="1" applyFill="1" applyBorder="1" applyAlignment="1">
      <alignment horizontal="center" vertical="center"/>
    </xf>
    <xf numFmtId="10" fontId="0" fillId="0" borderId="21" xfId="1" applyNumberFormat="1" applyFont="1" applyFill="1" applyBorder="1" applyAlignment="1">
      <alignment horizontal="center" vertical="center"/>
    </xf>
    <xf numFmtId="1" fontId="0" fillId="12" borderId="62" xfId="1" applyNumberFormat="1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left" vertical="center" wrapText="1"/>
    </xf>
    <xf numFmtId="2" fontId="7" fillId="12" borderId="8" xfId="0" applyNumberFormat="1" applyFont="1" applyFill="1" applyBorder="1" applyAlignment="1">
      <alignment horizontal="center" vertical="center"/>
    </xf>
    <xf numFmtId="2" fontId="0" fillId="12" borderId="1" xfId="1" applyNumberFormat="1" applyFont="1" applyFill="1" applyBorder="1" applyAlignment="1">
      <alignment horizontal="center" vertical="center"/>
    </xf>
    <xf numFmtId="10" fontId="0" fillId="12" borderId="57" xfId="1" applyNumberFormat="1" applyFont="1" applyFill="1" applyBorder="1" applyAlignment="1">
      <alignment horizontal="center" vertical="center"/>
    </xf>
    <xf numFmtId="0" fontId="0" fillId="12" borderId="79" xfId="1" applyFont="1" applyFill="1" applyBorder="1" applyAlignment="1">
      <alignment horizontal="center" vertical="center" wrapText="1"/>
    </xf>
    <xf numFmtId="2" fontId="6" fillId="12" borderId="6" xfId="0" applyNumberFormat="1" applyFont="1" applyFill="1" applyBorder="1" applyAlignment="1">
      <alignment horizontal="center" vertical="center" wrapText="1"/>
    </xf>
    <xf numFmtId="2" fontId="6" fillId="12" borderId="7" xfId="0" applyNumberFormat="1" applyFont="1" applyFill="1" applyBorder="1" applyAlignment="1">
      <alignment horizontal="center" vertical="center"/>
    </xf>
    <xf numFmtId="10" fontId="0" fillId="12" borderId="81" xfId="1" applyNumberFormat="1" applyFont="1" applyFill="1" applyBorder="1" applyAlignment="1">
      <alignment horizontal="center" vertical="center"/>
    </xf>
    <xf numFmtId="2" fontId="6" fillId="12" borderId="7" xfId="0" applyNumberFormat="1" applyFont="1" applyFill="1" applyBorder="1" applyAlignment="1">
      <alignment horizontal="center" vertical="center" wrapText="1"/>
    </xf>
    <xf numFmtId="10" fontId="6" fillId="12" borderId="81" xfId="1" applyNumberFormat="1" applyFont="1" applyFill="1" applyBorder="1" applyAlignment="1">
      <alignment horizontal="center" vertical="center"/>
    </xf>
    <xf numFmtId="2" fontId="6" fillId="12" borderId="82" xfId="0" applyNumberFormat="1" applyFont="1" applyFill="1" applyBorder="1" applyAlignment="1">
      <alignment horizontal="center" vertical="center"/>
    </xf>
    <xf numFmtId="0" fontId="0" fillId="11" borderId="39" xfId="1" applyFont="1" applyFill="1" applyBorder="1" applyAlignment="1">
      <alignment horizontal="left" vertical="center" wrapText="1"/>
    </xf>
    <xf numFmtId="0" fontId="0" fillId="8" borderId="4" xfId="1" applyFont="1" applyFill="1" applyBorder="1" applyAlignment="1">
      <alignment horizontal="left" vertical="center" wrapText="1"/>
    </xf>
    <xf numFmtId="0" fontId="0" fillId="8" borderId="38" xfId="1" applyFont="1" applyFill="1" applyBorder="1" applyAlignment="1">
      <alignment horizontal="left" vertical="center" wrapText="1"/>
    </xf>
    <xf numFmtId="0" fontId="0" fillId="12" borderId="79" xfId="1" applyFont="1" applyFill="1" applyBorder="1" applyAlignment="1">
      <alignment horizontal="left" vertical="center" wrapText="1"/>
    </xf>
    <xf numFmtId="0" fontId="0" fillId="3" borderId="27" xfId="1" applyFont="1" applyFill="1" applyBorder="1" applyAlignment="1">
      <alignment horizontal="left" vertical="center" wrapText="1"/>
    </xf>
    <xf numFmtId="0" fontId="0" fillId="0" borderId="62" xfId="1" applyFont="1" applyFill="1" applyBorder="1" applyAlignment="1">
      <alignment horizontal="left" vertical="center" wrapText="1"/>
    </xf>
    <xf numFmtId="0" fontId="0" fillId="3" borderId="43" xfId="1" applyFont="1" applyFill="1" applyBorder="1" applyAlignment="1">
      <alignment horizontal="left" vertical="center" wrapText="1"/>
    </xf>
    <xf numFmtId="0" fontId="0" fillId="3" borderId="39" xfId="1" applyFont="1" applyFill="1" applyBorder="1" applyAlignment="1">
      <alignment horizontal="left" vertical="center" wrapText="1"/>
    </xf>
    <xf numFmtId="0" fontId="0" fillId="10" borderId="79" xfId="1" applyFont="1" applyFill="1" applyBorder="1" applyAlignment="1">
      <alignment horizontal="left" vertical="center" wrapText="1"/>
    </xf>
    <xf numFmtId="0" fontId="0" fillId="14" borderId="39" xfId="1" applyFont="1" applyFill="1" applyBorder="1" applyAlignment="1">
      <alignment horizontal="left" vertical="center" wrapText="1"/>
    </xf>
    <xf numFmtId="2" fontId="18" fillId="9" borderId="10" xfId="0" applyNumberFormat="1" applyFont="1" applyFill="1" applyBorder="1" applyAlignment="1">
      <alignment horizontal="center" vertical="center"/>
    </xf>
    <xf numFmtId="2" fontId="6" fillId="0" borderId="41" xfId="1" applyNumberFormat="1" applyFont="1" applyFill="1" applyBorder="1" applyAlignment="1">
      <alignment horizontal="center" vertical="center"/>
    </xf>
    <xf numFmtId="2" fontId="6" fillId="12" borderId="1" xfId="1" applyNumberFormat="1" applyFont="1" applyFill="1" applyBorder="1" applyAlignment="1">
      <alignment horizontal="center" vertical="center"/>
    </xf>
    <xf numFmtId="2" fontId="4" fillId="12" borderId="1" xfId="1" applyNumberFormat="1" applyFont="1" applyFill="1" applyBorder="1" applyAlignment="1">
      <alignment horizontal="center" vertical="center"/>
    </xf>
    <xf numFmtId="0" fontId="0" fillId="0" borderId="39" xfId="1" applyFont="1" applyFill="1" applyBorder="1" applyAlignment="1">
      <alignment horizontal="center" vertical="center" wrapText="1"/>
    </xf>
    <xf numFmtId="0" fontId="0" fillId="0" borderId="39" xfId="1" applyFont="1" applyFill="1" applyBorder="1" applyAlignment="1">
      <alignment horizontal="left" vertical="center" wrapText="1"/>
    </xf>
    <xf numFmtId="2" fontId="4" fillId="0" borderId="9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10" fontId="4" fillId="0" borderId="50" xfId="1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 wrapText="1"/>
    </xf>
    <xf numFmtId="10" fontId="4" fillId="0" borderId="22" xfId="1" applyNumberFormat="1" applyFont="1" applyFill="1" applyBorder="1" applyAlignment="1">
      <alignment horizontal="center" vertical="center"/>
    </xf>
    <xf numFmtId="2" fontId="4" fillId="0" borderId="35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0" fontId="3" fillId="6" borderId="66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1" fontId="20" fillId="6" borderId="66" xfId="1" applyNumberFormat="1" applyFont="1" applyFill="1" applyBorder="1" applyAlignment="1">
      <alignment horizontal="center" vertical="center" wrapText="1"/>
    </xf>
    <xf numFmtId="1" fontId="20" fillId="6" borderId="19" xfId="1" applyNumberFormat="1" applyFont="1" applyFill="1" applyBorder="1" applyAlignment="1">
      <alignment horizontal="center" vertical="center" wrapText="1"/>
    </xf>
    <xf numFmtId="2" fontId="3" fillId="6" borderId="60" xfId="1" applyNumberFormat="1" applyFont="1" applyFill="1" applyBorder="1" applyAlignment="1">
      <alignment horizontal="center" vertical="center" wrapText="1"/>
    </xf>
    <xf numFmtId="2" fontId="3" fillId="6" borderId="69" xfId="1" applyNumberFormat="1" applyFont="1" applyFill="1" applyBorder="1" applyAlignment="1">
      <alignment horizontal="center" vertical="center" wrapText="1"/>
    </xf>
    <xf numFmtId="2" fontId="3" fillId="6" borderId="65" xfId="1" applyNumberFormat="1" applyFont="1" applyFill="1" applyBorder="1" applyAlignment="1">
      <alignment horizontal="center" vertical="center" wrapText="1"/>
    </xf>
    <xf numFmtId="0" fontId="5" fillId="6" borderId="60" xfId="0" applyFont="1" applyFill="1" applyBorder="1" applyAlignment="1">
      <alignment horizontal="center" vertical="center"/>
    </xf>
    <xf numFmtId="0" fontId="5" fillId="6" borderId="69" xfId="0" applyFont="1" applyFill="1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2" fontId="3" fillId="6" borderId="14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colors>
    <mruColors>
      <color rgb="FFAE3F3C"/>
      <color rgb="FF389BB2"/>
      <color rgb="FFB54715"/>
      <color rgb="FF3490A6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abSelected="1" showOutlineSymbols="0" showWhiteSpace="0" view="pageBreakPreview" zoomScale="70" zoomScaleNormal="80" zoomScaleSheetLayoutView="70" workbookViewId="0">
      <pane xSplit="2" topLeftCell="C1" activePane="topRight" state="frozen"/>
      <selection pane="topRight" activeCell="K175" sqref="K175"/>
    </sheetView>
  </sheetViews>
  <sheetFormatPr defaultRowHeight="14.25" x14ac:dyDescent="0.2"/>
  <cols>
    <col min="1" max="1" width="4.375" style="427" customWidth="1"/>
    <col min="2" max="2" width="34.25" style="13" customWidth="1"/>
    <col min="3" max="3" width="9.75" style="88" customWidth="1"/>
    <col min="4" max="4" width="9.5" style="1" customWidth="1"/>
    <col min="5" max="5" width="9.625" style="1" customWidth="1"/>
    <col min="6" max="6" width="10" style="1" customWidth="1"/>
    <col min="7" max="8" width="10.5" style="1" customWidth="1"/>
    <col min="9" max="9" width="10.375" style="1" customWidth="1"/>
    <col min="10" max="10" width="10" style="1" customWidth="1"/>
    <col min="11" max="11" width="9.75" style="88" customWidth="1"/>
    <col min="12" max="12" width="9.5" style="1" customWidth="1"/>
    <col min="13" max="13" width="9.625" style="1" customWidth="1"/>
    <col min="14" max="14" width="10" style="1" customWidth="1"/>
    <col min="15" max="15" width="9.5" style="1" customWidth="1"/>
    <col min="16" max="17" width="9.75" style="1" customWidth="1"/>
    <col min="18" max="18" width="9.75" style="364" customWidth="1"/>
    <col min="19" max="19" width="9.5" style="1" customWidth="1"/>
    <col min="20" max="20" width="9.875" style="1" customWidth="1"/>
    <col min="21" max="21" width="9.25" style="1" customWidth="1"/>
    <col min="22" max="22" width="9.5" style="364" customWidth="1"/>
    <col min="23" max="23" width="9" style="86"/>
  </cols>
  <sheetData>
    <row r="1" spans="1:23" ht="31.5" customHeight="1" x14ac:dyDescent="0.2">
      <c r="A1" s="597" t="s">
        <v>238</v>
      </c>
      <c r="B1" s="595" t="s">
        <v>226</v>
      </c>
      <c r="C1" s="599" t="s">
        <v>213</v>
      </c>
      <c r="D1" s="600"/>
      <c r="E1" s="600"/>
      <c r="F1" s="601"/>
      <c r="G1" s="600" t="s">
        <v>214</v>
      </c>
      <c r="H1" s="600"/>
      <c r="I1" s="600"/>
      <c r="J1" s="600"/>
      <c r="K1" s="599" t="s">
        <v>215</v>
      </c>
      <c r="L1" s="600"/>
      <c r="M1" s="600"/>
      <c r="N1" s="601"/>
      <c r="O1" s="600" t="s">
        <v>216</v>
      </c>
      <c r="P1" s="600"/>
      <c r="Q1" s="600"/>
      <c r="R1" s="600"/>
      <c r="S1" s="599" t="s">
        <v>205</v>
      </c>
      <c r="T1" s="600"/>
      <c r="U1" s="600"/>
      <c r="V1" s="601"/>
    </row>
    <row r="2" spans="1:23" s="4" customFormat="1" ht="45.75" thickBot="1" x14ac:dyDescent="0.25">
      <c r="A2" s="598"/>
      <c r="B2" s="596"/>
      <c r="C2" s="103" t="s">
        <v>241</v>
      </c>
      <c r="D2" s="104" t="s">
        <v>242</v>
      </c>
      <c r="E2" s="104" t="s">
        <v>254</v>
      </c>
      <c r="F2" s="104" t="s">
        <v>237</v>
      </c>
      <c r="G2" s="103" t="s">
        <v>241</v>
      </c>
      <c r="H2" s="104" t="s">
        <v>242</v>
      </c>
      <c r="I2" s="104" t="s">
        <v>254</v>
      </c>
      <c r="J2" s="104" t="s">
        <v>237</v>
      </c>
      <c r="K2" s="103" t="s">
        <v>241</v>
      </c>
      <c r="L2" s="104" t="s">
        <v>242</v>
      </c>
      <c r="M2" s="104" t="s">
        <v>254</v>
      </c>
      <c r="N2" s="104" t="s">
        <v>237</v>
      </c>
      <c r="O2" s="103" t="s">
        <v>241</v>
      </c>
      <c r="P2" s="104" t="s">
        <v>242</v>
      </c>
      <c r="Q2" s="104" t="s">
        <v>254</v>
      </c>
      <c r="R2" s="365" t="s">
        <v>237</v>
      </c>
      <c r="S2" s="103" t="s">
        <v>241</v>
      </c>
      <c r="T2" s="104" t="s">
        <v>242</v>
      </c>
      <c r="U2" s="104" t="s">
        <v>254</v>
      </c>
      <c r="V2" s="365" t="s">
        <v>237</v>
      </c>
      <c r="W2" s="253"/>
    </row>
    <row r="3" spans="1:23" s="32" customFormat="1" ht="29.25" thickBot="1" x14ac:dyDescent="0.25">
      <c r="A3" s="428">
        <v>1</v>
      </c>
      <c r="B3" s="269" t="s">
        <v>232</v>
      </c>
      <c r="C3" s="248"/>
      <c r="D3" s="270">
        <v>2.9169999999999998</v>
      </c>
      <c r="E3" s="270">
        <v>2.9169999999999998</v>
      </c>
      <c r="F3" s="345">
        <f t="shared" ref="F3:F34" si="0">E3/D3-1</f>
        <v>0</v>
      </c>
      <c r="G3" s="248"/>
      <c r="H3" s="270">
        <v>719.8</v>
      </c>
      <c r="I3" s="270"/>
      <c r="J3" s="345">
        <f t="shared" ref="J3:J66" si="1">I3/H3-1</f>
        <v>-1</v>
      </c>
      <c r="K3" s="248"/>
      <c r="L3" s="270">
        <v>15.37</v>
      </c>
      <c r="M3" s="270"/>
      <c r="N3" s="345">
        <f t="shared" ref="N3:N66" si="2">M3/L3-1</f>
        <v>-1</v>
      </c>
      <c r="O3" s="115"/>
      <c r="P3" s="112"/>
      <c r="Q3" s="270"/>
      <c r="R3" s="345"/>
      <c r="S3" s="115"/>
      <c r="T3" s="271"/>
      <c r="U3" s="311"/>
      <c r="V3" s="356"/>
      <c r="W3" s="86"/>
    </row>
    <row r="4" spans="1:23" s="2" customFormat="1" x14ac:dyDescent="0.2">
      <c r="A4" s="429">
        <v>2</v>
      </c>
      <c r="B4" s="256" t="s">
        <v>52</v>
      </c>
      <c r="C4" s="53">
        <v>55.71</v>
      </c>
      <c r="D4" s="218">
        <v>52.05</v>
      </c>
      <c r="E4" s="218">
        <v>65.197999999999993</v>
      </c>
      <c r="F4" s="346">
        <f t="shared" si="0"/>
        <v>0.25260326609029771</v>
      </c>
      <c r="G4" s="53">
        <v>2244</v>
      </c>
      <c r="H4" s="218">
        <v>4883.7439999999997</v>
      </c>
      <c r="I4" s="266">
        <v>2351</v>
      </c>
      <c r="J4" s="362">
        <f t="shared" si="1"/>
        <v>-0.51860703591343027</v>
      </c>
      <c r="K4" s="53">
        <v>21</v>
      </c>
      <c r="L4" s="218">
        <v>4.5039999999999996</v>
      </c>
      <c r="M4" s="218">
        <v>29</v>
      </c>
      <c r="N4" s="346">
        <f t="shared" si="2"/>
        <v>5.4387211367673185</v>
      </c>
      <c r="O4" s="62"/>
      <c r="P4" s="63"/>
      <c r="Q4" s="266"/>
      <c r="R4" s="362"/>
      <c r="S4" s="62"/>
      <c r="T4" s="48"/>
      <c r="U4" s="312"/>
      <c r="V4" s="414"/>
      <c r="W4" s="86"/>
    </row>
    <row r="5" spans="1:23" s="32" customFormat="1" x14ac:dyDescent="0.2">
      <c r="A5" s="430">
        <v>3</v>
      </c>
      <c r="B5" s="33" t="s">
        <v>57</v>
      </c>
      <c r="C5" s="30">
        <v>39.848999999999997</v>
      </c>
      <c r="D5" s="29">
        <v>32.046999999999997</v>
      </c>
      <c r="E5" s="29">
        <v>54.369</v>
      </c>
      <c r="F5" s="347">
        <f t="shared" si="0"/>
        <v>0.69653945767154513</v>
      </c>
      <c r="G5" s="30">
        <v>3752</v>
      </c>
      <c r="H5" s="29">
        <v>4121.6000000000004</v>
      </c>
      <c r="I5" s="29">
        <v>1878</v>
      </c>
      <c r="J5" s="347">
        <f t="shared" si="1"/>
        <v>-0.54435170807453415</v>
      </c>
      <c r="K5" s="30">
        <v>48.499999999999993</v>
      </c>
      <c r="L5" s="29">
        <v>29.6</v>
      </c>
      <c r="M5" s="29">
        <v>34</v>
      </c>
      <c r="N5" s="347">
        <f t="shared" si="2"/>
        <v>0.14864864864864868</v>
      </c>
      <c r="O5" s="34"/>
      <c r="P5" s="35"/>
      <c r="Q5" s="29"/>
      <c r="R5" s="347"/>
      <c r="S5" s="34"/>
      <c r="T5" s="38"/>
      <c r="U5" s="251"/>
      <c r="V5" s="415"/>
      <c r="W5" s="86"/>
    </row>
    <row r="6" spans="1:23" s="2" customFormat="1" x14ac:dyDescent="0.2">
      <c r="A6" s="430">
        <v>4</v>
      </c>
      <c r="B6" s="258" t="s">
        <v>53</v>
      </c>
      <c r="C6" s="7">
        <v>77.484999999999999</v>
      </c>
      <c r="D6" s="20">
        <v>72.394000000000005</v>
      </c>
      <c r="E6" s="20">
        <v>61.585000000000001</v>
      </c>
      <c r="F6" s="348">
        <f t="shared" si="0"/>
        <v>-0.14930795369782035</v>
      </c>
      <c r="G6" s="7">
        <v>835.79999999999973</v>
      </c>
      <c r="H6" s="20">
        <v>1969.6</v>
      </c>
      <c r="I6" s="20">
        <v>1812.5</v>
      </c>
      <c r="J6" s="348">
        <f t="shared" si="1"/>
        <v>-7.9762388302193288E-2</v>
      </c>
      <c r="K6" s="7">
        <v>22.5</v>
      </c>
      <c r="L6" s="20">
        <v>21.6</v>
      </c>
      <c r="M6" s="20">
        <v>33</v>
      </c>
      <c r="N6" s="348">
        <f t="shared" si="2"/>
        <v>0.52777777777777768</v>
      </c>
      <c r="O6" s="8"/>
      <c r="P6" s="9"/>
      <c r="Q6" s="20"/>
      <c r="R6" s="348"/>
      <c r="S6" s="8"/>
      <c r="T6" s="37"/>
      <c r="U6" s="313"/>
      <c r="V6" s="416"/>
      <c r="W6" s="86"/>
    </row>
    <row r="7" spans="1:23" s="32" customFormat="1" x14ac:dyDescent="0.2">
      <c r="A7" s="430">
        <v>5</v>
      </c>
      <c r="B7" s="261" t="s">
        <v>54</v>
      </c>
      <c r="C7" s="30">
        <v>49.256</v>
      </c>
      <c r="D7" s="29">
        <v>46.02</v>
      </c>
      <c r="E7" s="29">
        <v>50.209000000000003</v>
      </c>
      <c r="F7" s="349">
        <f t="shared" si="0"/>
        <v>9.1025641025640924E-2</v>
      </c>
      <c r="G7" s="30">
        <v>2067</v>
      </c>
      <c r="H7" s="29">
        <v>2337.6</v>
      </c>
      <c r="I7" s="29">
        <v>1350</v>
      </c>
      <c r="J7" s="349">
        <f t="shared" si="1"/>
        <v>-0.42248459958932238</v>
      </c>
      <c r="K7" s="30">
        <v>35</v>
      </c>
      <c r="L7" s="29">
        <v>28</v>
      </c>
      <c r="M7" s="29">
        <v>26</v>
      </c>
      <c r="N7" s="349">
        <f t="shared" si="2"/>
        <v>-7.1428571428571397E-2</v>
      </c>
      <c r="O7" s="34"/>
      <c r="P7" s="35"/>
      <c r="Q7" s="29"/>
      <c r="R7" s="349"/>
      <c r="S7" s="34"/>
      <c r="T7" s="236"/>
      <c r="U7" s="314"/>
      <c r="V7" s="417"/>
      <c r="W7" s="86"/>
    </row>
    <row r="8" spans="1:23" s="32" customFormat="1" ht="90" customHeight="1" x14ac:dyDescent="0.2">
      <c r="A8" s="430">
        <v>6</v>
      </c>
      <c r="B8" s="256" t="s">
        <v>55</v>
      </c>
      <c r="C8" s="53">
        <v>154.16200000000001</v>
      </c>
      <c r="D8" s="218">
        <v>144.03399999999999</v>
      </c>
      <c r="E8" s="218">
        <v>169.57900000000001</v>
      </c>
      <c r="F8" s="346">
        <f t="shared" si="0"/>
        <v>0.17735395809322818</v>
      </c>
      <c r="G8" s="53">
        <v>1765</v>
      </c>
      <c r="H8" s="218">
        <v>4331.3119999999999</v>
      </c>
      <c r="I8" s="218">
        <v>2386</v>
      </c>
      <c r="J8" s="346">
        <f t="shared" si="1"/>
        <v>-0.44912765462289483</v>
      </c>
      <c r="K8" s="53">
        <v>47</v>
      </c>
      <c r="L8" s="218">
        <v>37.6</v>
      </c>
      <c r="M8" s="218">
        <v>49</v>
      </c>
      <c r="N8" s="346">
        <f t="shared" si="2"/>
        <v>0.30319148936170204</v>
      </c>
      <c r="O8" s="53"/>
      <c r="P8" s="218"/>
      <c r="Q8" s="218">
        <v>4</v>
      </c>
      <c r="R8" s="346"/>
      <c r="S8" s="62"/>
      <c r="T8" s="48"/>
      <c r="U8" s="312"/>
      <c r="V8" s="414"/>
      <c r="W8" s="86"/>
    </row>
    <row r="9" spans="1:23" s="32" customFormat="1" ht="41.25" customHeight="1" thickBot="1" x14ac:dyDescent="0.25">
      <c r="A9" s="431">
        <v>7</v>
      </c>
      <c r="B9" s="260" t="s">
        <v>56</v>
      </c>
      <c r="C9" s="267">
        <v>57.036000000000001</v>
      </c>
      <c r="D9" s="268">
        <v>53.289000000000001</v>
      </c>
      <c r="E9" s="268">
        <v>78.67</v>
      </c>
      <c r="F9" s="350">
        <f t="shared" si="0"/>
        <v>0.47628966578468357</v>
      </c>
      <c r="G9" s="267">
        <v>1026</v>
      </c>
      <c r="H9" s="268">
        <v>2309.4160000000002</v>
      </c>
      <c r="I9" s="268">
        <v>843</v>
      </c>
      <c r="J9" s="350">
        <f t="shared" si="1"/>
        <v>-0.63497265109447587</v>
      </c>
      <c r="K9" s="267">
        <v>31</v>
      </c>
      <c r="L9" s="268">
        <v>24.8</v>
      </c>
      <c r="M9" s="268">
        <v>28</v>
      </c>
      <c r="N9" s="350">
        <f t="shared" si="2"/>
        <v>0.12903225806451601</v>
      </c>
      <c r="O9" s="64"/>
      <c r="P9" s="268"/>
      <c r="Q9" s="268"/>
      <c r="R9" s="350"/>
      <c r="S9" s="64"/>
      <c r="T9" s="55"/>
      <c r="U9" s="315"/>
      <c r="V9" s="418"/>
      <c r="W9" s="86"/>
    </row>
    <row r="10" spans="1:23" s="2" customFormat="1" ht="22.5" customHeight="1" x14ac:dyDescent="0.2">
      <c r="A10" s="429">
        <v>8</v>
      </c>
      <c r="B10" s="256" t="s">
        <v>0</v>
      </c>
      <c r="C10" s="53">
        <v>69.605999999999995</v>
      </c>
      <c r="D10" s="218">
        <v>65.033000000000001</v>
      </c>
      <c r="E10" s="218">
        <v>61.057000000000002</v>
      </c>
      <c r="F10" s="346">
        <f t="shared" si="0"/>
        <v>-6.1138191379761064E-2</v>
      </c>
      <c r="G10" s="53">
        <v>925</v>
      </c>
      <c r="H10" s="218">
        <v>2221.6320000000001</v>
      </c>
      <c r="I10" s="218">
        <v>997</v>
      </c>
      <c r="J10" s="346">
        <f t="shared" si="1"/>
        <v>-0.5512308069023133</v>
      </c>
      <c r="K10" s="53">
        <v>45</v>
      </c>
      <c r="L10" s="218">
        <v>36</v>
      </c>
      <c r="M10" s="218">
        <v>51</v>
      </c>
      <c r="N10" s="346">
        <f t="shared" si="2"/>
        <v>0.41666666666666674</v>
      </c>
      <c r="O10" s="62"/>
      <c r="P10" s="63"/>
      <c r="Q10" s="218"/>
      <c r="R10" s="346"/>
      <c r="S10" s="62"/>
      <c r="T10" s="48"/>
      <c r="U10" s="312"/>
      <c r="V10" s="414"/>
      <c r="W10" s="86"/>
    </row>
    <row r="11" spans="1:23" s="2" customFormat="1" ht="28.5" x14ac:dyDescent="0.2">
      <c r="A11" s="430">
        <v>9</v>
      </c>
      <c r="B11" s="259" t="s">
        <v>228</v>
      </c>
      <c r="C11" s="76">
        <v>79.691999999999993</v>
      </c>
      <c r="D11" s="116">
        <v>74.456999999999994</v>
      </c>
      <c r="E11" s="116">
        <v>91.683000000000007</v>
      </c>
      <c r="F11" s="351">
        <f t="shared" si="0"/>
        <v>0.23135501027438665</v>
      </c>
      <c r="G11" s="76">
        <v>2155</v>
      </c>
      <c r="H11" s="116">
        <v>4841.8639999999996</v>
      </c>
      <c r="I11" s="116">
        <v>1618</v>
      </c>
      <c r="J11" s="351">
        <f t="shared" si="1"/>
        <v>-0.66583117576206186</v>
      </c>
      <c r="K11" s="76">
        <v>116</v>
      </c>
      <c r="L11" s="116">
        <v>92.8</v>
      </c>
      <c r="M11" s="116">
        <v>38</v>
      </c>
      <c r="N11" s="351">
        <f t="shared" si="2"/>
        <v>-0.59051724137931028</v>
      </c>
      <c r="O11" s="79">
        <v>1</v>
      </c>
      <c r="P11" s="116">
        <v>0.8</v>
      </c>
      <c r="Q11" s="116">
        <v>1.9</v>
      </c>
      <c r="R11" s="351">
        <f t="shared" ref="R11" si="3">Q11/P11-1</f>
        <v>1.3749999999999996</v>
      </c>
      <c r="S11" s="79"/>
      <c r="T11" s="156"/>
      <c r="U11" s="316"/>
      <c r="V11" s="419"/>
      <c r="W11" s="86"/>
    </row>
    <row r="12" spans="1:23" s="32" customFormat="1" x14ac:dyDescent="0.2">
      <c r="A12" s="430">
        <v>10</v>
      </c>
      <c r="B12" s="258" t="s">
        <v>2</v>
      </c>
      <c r="C12" s="7">
        <v>60.762</v>
      </c>
      <c r="D12" s="20">
        <v>56.77</v>
      </c>
      <c r="E12" s="20">
        <v>86.209000000000003</v>
      </c>
      <c r="F12" s="348">
        <f t="shared" si="0"/>
        <v>0.51856614409018853</v>
      </c>
      <c r="G12" s="7">
        <v>1559</v>
      </c>
      <c r="H12" s="20">
        <v>3568.16</v>
      </c>
      <c r="I12" s="20">
        <v>1451</v>
      </c>
      <c r="J12" s="348">
        <f t="shared" si="1"/>
        <v>-0.59334783193578766</v>
      </c>
      <c r="K12" s="7">
        <v>89</v>
      </c>
      <c r="L12" s="20">
        <v>71.2</v>
      </c>
      <c r="M12" s="20">
        <v>65</v>
      </c>
      <c r="N12" s="348">
        <f t="shared" si="2"/>
        <v>-8.7078651685393305E-2</v>
      </c>
      <c r="O12" s="8"/>
      <c r="P12" s="9"/>
      <c r="Q12" s="20"/>
      <c r="R12" s="348"/>
      <c r="S12" s="8"/>
      <c r="T12" s="37"/>
      <c r="U12" s="313"/>
      <c r="V12" s="416"/>
      <c r="W12" s="86"/>
    </row>
    <row r="13" spans="1:23" s="2" customFormat="1" ht="163.5" customHeight="1" x14ac:dyDescent="0.2">
      <c r="A13" s="430">
        <v>11</v>
      </c>
      <c r="B13" s="33" t="s">
        <v>3</v>
      </c>
      <c r="C13" s="30">
        <v>98.167000000000002</v>
      </c>
      <c r="D13" s="29">
        <v>91.718000000000004</v>
      </c>
      <c r="E13" s="29">
        <v>109.929</v>
      </c>
      <c r="F13" s="347">
        <f t="shared" si="0"/>
        <v>0.19855426415752642</v>
      </c>
      <c r="G13" s="30">
        <v>2567</v>
      </c>
      <c r="H13" s="29">
        <v>6199.3040000000001</v>
      </c>
      <c r="I13" s="29">
        <v>3008</v>
      </c>
      <c r="J13" s="347">
        <f t="shared" si="1"/>
        <v>-0.51478424029536218</v>
      </c>
      <c r="K13" s="30">
        <v>78</v>
      </c>
      <c r="L13" s="29">
        <v>62.4</v>
      </c>
      <c r="M13" s="29">
        <v>83</v>
      </c>
      <c r="N13" s="347">
        <f t="shared" si="2"/>
        <v>0.33012820512820507</v>
      </c>
      <c r="O13" s="30"/>
      <c r="P13" s="29"/>
      <c r="Q13" s="29"/>
      <c r="R13" s="347"/>
      <c r="S13" s="34"/>
      <c r="T13" s="38"/>
      <c r="U13" s="251"/>
      <c r="V13" s="415"/>
      <c r="W13" s="86"/>
    </row>
    <row r="14" spans="1:23" s="32" customFormat="1" x14ac:dyDescent="0.2">
      <c r="A14" s="430">
        <v>12</v>
      </c>
      <c r="B14" s="258" t="s">
        <v>4</v>
      </c>
      <c r="C14" s="7">
        <v>83.385999999999996</v>
      </c>
      <c r="D14" s="20">
        <v>77.908000000000001</v>
      </c>
      <c r="E14" s="20">
        <v>89.299000000000007</v>
      </c>
      <c r="F14" s="348">
        <f t="shared" si="0"/>
        <v>0.14621091543872256</v>
      </c>
      <c r="G14" s="7">
        <v>1387</v>
      </c>
      <c r="H14" s="20">
        <v>3388.9360000000001</v>
      </c>
      <c r="I14" s="20">
        <v>2247</v>
      </c>
      <c r="J14" s="348">
        <f t="shared" si="1"/>
        <v>-0.33696003701456745</v>
      </c>
      <c r="K14" s="7">
        <v>36</v>
      </c>
      <c r="L14" s="20">
        <v>28.8</v>
      </c>
      <c r="M14" s="20">
        <v>18</v>
      </c>
      <c r="N14" s="348">
        <f t="shared" si="2"/>
        <v>-0.375</v>
      </c>
      <c r="O14" s="8"/>
      <c r="P14" s="9"/>
      <c r="Q14" s="20"/>
      <c r="R14" s="348"/>
      <c r="S14" s="8"/>
      <c r="T14" s="37"/>
      <c r="U14" s="313"/>
      <c r="V14" s="416"/>
      <c r="W14" s="86"/>
    </row>
    <row r="15" spans="1:23" s="2" customFormat="1" x14ac:dyDescent="0.2">
      <c r="A15" s="430">
        <v>13</v>
      </c>
      <c r="B15" s="33" t="s">
        <v>5</v>
      </c>
      <c r="C15" s="30">
        <v>112.93</v>
      </c>
      <c r="D15" s="29">
        <v>105.511</v>
      </c>
      <c r="E15" s="29">
        <v>124.345</v>
      </c>
      <c r="F15" s="347">
        <f t="shared" si="0"/>
        <v>0.17850271535669271</v>
      </c>
      <c r="G15" s="30">
        <v>1891</v>
      </c>
      <c r="H15" s="29">
        <v>4245.0640000000003</v>
      </c>
      <c r="I15" s="29">
        <v>2183</v>
      </c>
      <c r="J15" s="347">
        <f t="shared" si="1"/>
        <v>-0.48575569178697897</v>
      </c>
      <c r="K15" s="30">
        <v>11</v>
      </c>
      <c r="L15" s="29">
        <v>8.8000000000000007</v>
      </c>
      <c r="M15" s="29">
        <v>46</v>
      </c>
      <c r="N15" s="347">
        <f t="shared" si="2"/>
        <v>4.2272727272727266</v>
      </c>
      <c r="O15" s="30">
        <v>0.32400000000000001</v>
      </c>
      <c r="P15" s="29">
        <v>0.25900000000000001</v>
      </c>
      <c r="Q15" s="29">
        <v>0.42</v>
      </c>
      <c r="R15" s="347">
        <f t="shared" ref="R15" si="4">Q15/P15-1</f>
        <v>0.62162162162162149</v>
      </c>
      <c r="S15" s="34"/>
      <c r="T15" s="38"/>
      <c r="U15" s="251"/>
      <c r="V15" s="415"/>
      <c r="W15" s="86"/>
    </row>
    <row r="16" spans="1:23" s="32" customFormat="1" x14ac:dyDescent="0.2">
      <c r="A16" s="430">
        <v>14</v>
      </c>
      <c r="B16" s="258" t="s">
        <v>6</v>
      </c>
      <c r="C16" s="7">
        <v>61.386000000000003</v>
      </c>
      <c r="D16" s="20">
        <v>57.353000000000002</v>
      </c>
      <c r="E16" s="20">
        <v>80.775000000000006</v>
      </c>
      <c r="F16" s="348">
        <f t="shared" si="0"/>
        <v>0.40838317088905551</v>
      </c>
      <c r="G16" s="7">
        <v>1341</v>
      </c>
      <c r="H16" s="20">
        <v>2602.6640000000002</v>
      </c>
      <c r="I16" s="20">
        <v>1088</v>
      </c>
      <c r="J16" s="348">
        <f t="shared" si="1"/>
        <v>-0.58196678480203357</v>
      </c>
      <c r="K16" s="7">
        <v>41</v>
      </c>
      <c r="L16" s="20">
        <v>32.799999999999997</v>
      </c>
      <c r="M16" s="20">
        <v>83</v>
      </c>
      <c r="N16" s="348">
        <f t="shared" si="2"/>
        <v>1.530487804878049</v>
      </c>
      <c r="O16" s="7"/>
      <c r="P16" s="20"/>
      <c r="Q16" s="20"/>
      <c r="R16" s="348"/>
      <c r="S16" s="8"/>
      <c r="T16" s="37"/>
      <c r="U16" s="313"/>
      <c r="V16" s="416"/>
      <c r="W16" s="86"/>
    </row>
    <row r="17" spans="1:23" s="2" customFormat="1" ht="218.25" customHeight="1" x14ac:dyDescent="0.2">
      <c r="A17" s="430">
        <v>15</v>
      </c>
      <c r="B17" s="33" t="s">
        <v>7</v>
      </c>
      <c r="C17" s="30">
        <v>99.796000000000006</v>
      </c>
      <c r="D17" s="29">
        <v>93.24</v>
      </c>
      <c r="E17" s="29">
        <v>124.968</v>
      </c>
      <c r="F17" s="347">
        <f t="shared" si="0"/>
        <v>0.34028314028314033</v>
      </c>
      <c r="G17" s="30">
        <v>3076</v>
      </c>
      <c r="H17" s="29">
        <v>7425.2719999999999</v>
      </c>
      <c r="I17" s="29">
        <v>3863</v>
      </c>
      <c r="J17" s="347">
        <f t="shared" si="1"/>
        <v>-0.47974969805819911</v>
      </c>
      <c r="K17" s="30">
        <v>130</v>
      </c>
      <c r="L17" s="29">
        <v>104</v>
      </c>
      <c r="M17" s="29">
        <v>88</v>
      </c>
      <c r="N17" s="347">
        <f t="shared" si="2"/>
        <v>-0.15384615384615385</v>
      </c>
      <c r="O17" s="30">
        <v>13</v>
      </c>
      <c r="P17" s="29">
        <v>10.4</v>
      </c>
      <c r="Q17" s="29">
        <v>14</v>
      </c>
      <c r="R17" s="347">
        <f t="shared" ref="R17" si="5">Q17/P17-1</f>
        <v>0.34615384615384603</v>
      </c>
      <c r="S17" s="34"/>
      <c r="T17" s="38"/>
      <c r="U17" s="251"/>
      <c r="V17" s="415"/>
      <c r="W17" s="86"/>
    </row>
    <row r="18" spans="1:23" s="2" customFormat="1" x14ac:dyDescent="0.2">
      <c r="A18" s="430">
        <v>16</v>
      </c>
      <c r="B18" s="258" t="s">
        <v>8</v>
      </c>
      <c r="C18" s="7">
        <v>55.877000000000002</v>
      </c>
      <c r="D18" s="20">
        <v>52.206000000000003</v>
      </c>
      <c r="E18" s="20">
        <v>67.823999999999998</v>
      </c>
      <c r="F18" s="348">
        <f t="shared" si="0"/>
        <v>0.29916101597517519</v>
      </c>
      <c r="G18" s="7">
        <v>4147</v>
      </c>
      <c r="H18" s="20">
        <v>3236</v>
      </c>
      <c r="I18" s="20">
        <v>1816</v>
      </c>
      <c r="J18" s="348">
        <f t="shared" si="1"/>
        <v>-0.43881334981458586</v>
      </c>
      <c r="K18" s="7">
        <v>36.499999999999986</v>
      </c>
      <c r="L18" s="20">
        <v>28.8</v>
      </c>
      <c r="M18" s="20">
        <v>22</v>
      </c>
      <c r="N18" s="348">
        <f t="shared" si="2"/>
        <v>-0.23611111111111116</v>
      </c>
      <c r="O18" s="8"/>
      <c r="P18" s="9"/>
      <c r="Q18" s="20"/>
      <c r="R18" s="348"/>
      <c r="S18" s="8"/>
      <c r="T18" s="37"/>
      <c r="U18" s="313"/>
      <c r="V18" s="416"/>
      <c r="W18" s="86"/>
    </row>
    <row r="19" spans="1:23" s="32" customFormat="1" ht="138.75" customHeight="1" x14ac:dyDescent="0.2">
      <c r="A19" s="430">
        <v>17</v>
      </c>
      <c r="B19" s="33" t="s">
        <v>9</v>
      </c>
      <c r="C19" s="30">
        <v>85.665999999999997</v>
      </c>
      <c r="D19" s="29">
        <v>80.037999999999997</v>
      </c>
      <c r="E19" s="116">
        <v>176.17699999999999</v>
      </c>
      <c r="F19" s="347">
        <f t="shared" si="0"/>
        <v>1.2011669457007921</v>
      </c>
      <c r="G19" s="30">
        <v>1555</v>
      </c>
      <c r="H19" s="29">
        <v>3633.8159999999998</v>
      </c>
      <c r="I19" s="29">
        <v>1894</v>
      </c>
      <c r="J19" s="347">
        <f t="shared" si="1"/>
        <v>-0.47878483665656157</v>
      </c>
      <c r="K19" s="30">
        <v>29</v>
      </c>
      <c r="L19" s="29">
        <v>23.2</v>
      </c>
      <c r="M19" s="116">
        <v>68</v>
      </c>
      <c r="N19" s="347">
        <f t="shared" si="2"/>
        <v>1.931034482758621</v>
      </c>
      <c r="O19" s="30"/>
      <c r="P19" s="35"/>
      <c r="Q19" s="29"/>
      <c r="R19" s="347"/>
      <c r="S19" s="34"/>
      <c r="T19" s="38"/>
      <c r="U19" s="251"/>
      <c r="V19" s="415"/>
      <c r="W19" s="86"/>
    </row>
    <row r="20" spans="1:23" s="2" customFormat="1" x14ac:dyDescent="0.2">
      <c r="A20" s="430">
        <v>18</v>
      </c>
      <c r="B20" s="12" t="s">
        <v>243</v>
      </c>
      <c r="C20" s="7">
        <v>158.899</v>
      </c>
      <c r="D20" s="20">
        <v>148.459</v>
      </c>
      <c r="E20" s="218">
        <v>108.009</v>
      </c>
      <c r="F20" s="348">
        <f t="shared" si="0"/>
        <v>-0.27246579863800779</v>
      </c>
      <c r="G20" s="7">
        <v>2695</v>
      </c>
      <c r="H20" s="20">
        <v>6591.2240000000002</v>
      </c>
      <c r="I20" s="20">
        <v>2305</v>
      </c>
      <c r="J20" s="348">
        <f t="shared" si="1"/>
        <v>-0.6502925708487528</v>
      </c>
      <c r="K20" s="7">
        <v>213</v>
      </c>
      <c r="L20" s="20">
        <v>170.4</v>
      </c>
      <c r="M20" s="218">
        <v>157</v>
      </c>
      <c r="N20" s="348">
        <f t="shared" si="2"/>
        <v>-7.863849765258224E-2</v>
      </c>
      <c r="O20" s="7"/>
      <c r="P20" s="20"/>
      <c r="Q20" s="20"/>
      <c r="R20" s="348"/>
      <c r="S20" s="8"/>
      <c r="T20" s="37"/>
      <c r="U20" s="313"/>
      <c r="V20" s="416"/>
      <c r="W20" s="86"/>
    </row>
    <row r="21" spans="1:23" s="32" customFormat="1" ht="81.75" customHeight="1" x14ac:dyDescent="0.2">
      <c r="A21" s="430">
        <v>19</v>
      </c>
      <c r="B21" s="33" t="s">
        <v>10</v>
      </c>
      <c r="C21" s="30">
        <v>44.484999999999999</v>
      </c>
      <c r="D21" s="29">
        <v>41.561999999999998</v>
      </c>
      <c r="E21" s="29">
        <v>53.417999999999999</v>
      </c>
      <c r="F21" s="347">
        <f t="shared" si="0"/>
        <v>0.285260574563303</v>
      </c>
      <c r="G21" s="30">
        <v>661</v>
      </c>
      <c r="H21" s="29">
        <v>1595.328</v>
      </c>
      <c r="I21" s="29">
        <v>781</v>
      </c>
      <c r="J21" s="347">
        <f t="shared" si="1"/>
        <v>-0.51044550086251861</v>
      </c>
      <c r="K21" s="30">
        <v>5</v>
      </c>
      <c r="L21" s="29">
        <v>4</v>
      </c>
      <c r="M21" s="29">
        <v>5</v>
      </c>
      <c r="N21" s="347">
        <f t="shared" si="2"/>
        <v>0.25</v>
      </c>
      <c r="O21" s="34"/>
      <c r="P21" s="35"/>
      <c r="Q21" s="29"/>
      <c r="R21" s="347"/>
      <c r="S21" s="34"/>
      <c r="T21" s="38"/>
      <c r="U21" s="251"/>
      <c r="V21" s="415"/>
      <c r="W21" s="86"/>
    </row>
    <row r="22" spans="1:23" s="2" customFormat="1" x14ac:dyDescent="0.2">
      <c r="A22" s="430">
        <v>20</v>
      </c>
      <c r="B22" s="258" t="s">
        <v>11</v>
      </c>
      <c r="C22" s="7">
        <v>62.561999999999998</v>
      </c>
      <c r="D22" s="20">
        <v>58.451999999999998</v>
      </c>
      <c r="E22" s="20">
        <v>79.757999999999996</v>
      </c>
      <c r="F22" s="348">
        <f t="shared" si="0"/>
        <v>0.36450420858140009</v>
      </c>
      <c r="G22" s="7">
        <v>2147</v>
      </c>
      <c r="H22" s="20">
        <v>5442.6</v>
      </c>
      <c r="I22" s="20">
        <v>2714</v>
      </c>
      <c r="J22" s="348">
        <f t="shared" si="1"/>
        <v>-0.50134127071620183</v>
      </c>
      <c r="K22" s="7">
        <v>111</v>
      </c>
      <c r="L22" s="20">
        <v>88.8</v>
      </c>
      <c r="M22" s="20">
        <v>100</v>
      </c>
      <c r="N22" s="348">
        <f t="shared" si="2"/>
        <v>0.12612612612612617</v>
      </c>
      <c r="O22" s="7"/>
      <c r="P22" s="9"/>
      <c r="Q22" s="20"/>
      <c r="R22" s="348"/>
      <c r="S22" s="8"/>
      <c r="T22" s="44"/>
      <c r="U22" s="317"/>
      <c r="V22" s="416"/>
      <c r="W22" s="86"/>
    </row>
    <row r="23" spans="1:23" s="32" customFormat="1" x14ac:dyDescent="0.2">
      <c r="A23" s="430">
        <v>21</v>
      </c>
      <c r="B23" s="33" t="s">
        <v>194</v>
      </c>
      <c r="C23" s="30">
        <v>60.496000000000002</v>
      </c>
      <c r="D23" s="29">
        <v>56.521999999999998</v>
      </c>
      <c r="E23" s="29">
        <v>78.944999999999993</v>
      </c>
      <c r="F23" s="347">
        <f t="shared" si="0"/>
        <v>0.39671278440253355</v>
      </c>
      <c r="G23" s="30">
        <v>2539</v>
      </c>
      <c r="H23" s="29">
        <v>5710.9440000000004</v>
      </c>
      <c r="I23" s="29">
        <v>5091</v>
      </c>
      <c r="J23" s="347">
        <f t="shared" si="1"/>
        <v>-0.10855368219334671</v>
      </c>
      <c r="K23" s="30">
        <v>64</v>
      </c>
      <c r="L23" s="29">
        <v>51.2</v>
      </c>
      <c r="M23" s="29">
        <v>42</v>
      </c>
      <c r="N23" s="347">
        <f t="shared" si="2"/>
        <v>-0.1796875</v>
      </c>
      <c r="O23" s="34"/>
      <c r="P23" s="35"/>
      <c r="Q23" s="29"/>
      <c r="R23" s="347"/>
      <c r="S23" s="34"/>
      <c r="T23" s="38"/>
      <c r="U23" s="251"/>
      <c r="V23" s="415"/>
      <c r="W23" s="86"/>
    </row>
    <row r="24" spans="1:23" s="2" customFormat="1" x14ac:dyDescent="0.2">
      <c r="A24" s="430">
        <v>22</v>
      </c>
      <c r="B24" s="258" t="s">
        <v>12</v>
      </c>
      <c r="C24" s="7">
        <v>79.543000000000006</v>
      </c>
      <c r="D24" s="20">
        <v>74.316999999999993</v>
      </c>
      <c r="E24" s="20">
        <v>122.53100000000001</v>
      </c>
      <c r="F24" s="348">
        <f t="shared" si="0"/>
        <v>0.64876138703123121</v>
      </c>
      <c r="G24" s="7">
        <v>994</v>
      </c>
      <c r="H24" s="20">
        <v>2073.0160000000001</v>
      </c>
      <c r="I24" s="20">
        <v>1317</v>
      </c>
      <c r="J24" s="348">
        <f t="shared" si="1"/>
        <v>-0.3646937602025262</v>
      </c>
      <c r="K24" s="7">
        <v>43</v>
      </c>
      <c r="L24" s="20">
        <v>34.4</v>
      </c>
      <c r="M24" s="20">
        <v>34</v>
      </c>
      <c r="N24" s="348">
        <f t="shared" si="2"/>
        <v>-1.1627906976744096E-2</v>
      </c>
      <c r="O24" s="8"/>
      <c r="P24" s="9"/>
      <c r="Q24" s="20"/>
      <c r="R24" s="348"/>
      <c r="S24" s="8"/>
      <c r="T24" s="37"/>
      <c r="U24" s="313"/>
      <c r="V24" s="416"/>
      <c r="W24" s="86"/>
    </row>
    <row r="25" spans="1:23" s="32" customFormat="1" x14ac:dyDescent="0.2">
      <c r="A25" s="430">
        <v>23</v>
      </c>
      <c r="B25" s="33" t="s">
        <v>13</v>
      </c>
      <c r="C25" s="30">
        <v>60</v>
      </c>
      <c r="D25" s="29">
        <v>56.058</v>
      </c>
      <c r="E25" s="29">
        <v>80</v>
      </c>
      <c r="F25" s="347">
        <f t="shared" si="0"/>
        <v>0.42709336758357419</v>
      </c>
      <c r="G25" s="30">
        <v>1219</v>
      </c>
      <c r="H25" s="29">
        <v>2819.8319999999999</v>
      </c>
      <c r="I25" s="29">
        <v>1172</v>
      </c>
      <c r="J25" s="347">
        <f t="shared" si="1"/>
        <v>-0.58437240232751453</v>
      </c>
      <c r="K25" s="30">
        <v>22</v>
      </c>
      <c r="L25" s="29">
        <v>17.600000000000001</v>
      </c>
      <c r="M25" s="29">
        <v>22</v>
      </c>
      <c r="N25" s="347">
        <f t="shared" si="2"/>
        <v>0.25</v>
      </c>
      <c r="O25" s="34"/>
      <c r="P25" s="35"/>
      <c r="Q25" s="29"/>
      <c r="R25" s="347"/>
      <c r="S25" s="34"/>
      <c r="T25" s="38"/>
      <c r="U25" s="251"/>
      <c r="V25" s="415"/>
      <c r="W25" s="86"/>
    </row>
    <row r="26" spans="1:23" s="32" customFormat="1" x14ac:dyDescent="0.2">
      <c r="A26" s="430">
        <v>24</v>
      </c>
      <c r="B26" s="258" t="s">
        <v>14</v>
      </c>
      <c r="C26" s="7">
        <v>81.293999999999997</v>
      </c>
      <c r="D26" s="20">
        <v>75.953000000000003</v>
      </c>
      <c r="E26" s="20">
        <v>107.429</v>
      </c>
      <c r="F26" s="348">
        <f t="shared" si="0"/>
        <v>0.41441417718852436</v>
      </c>
      <c r="G26" s="7">
        <v>510</v>
      </c>
      <c r="H26" s="20">
        <v>1363.44</v>
      </c>
      <c r="I26" s="9">
        <v>879</v>
      </c>
      <c r="J26" s="348">
        <f t="shared" si="1"/>
        <v>-0.35530716423164943</v>
      </c>
      <c r="K26" s="7">
        <v>64</v>
      </c>
      <c r="L26" s="20">
        <v>51.2</v>
      </c>
      <c r="M26" s="20">
        <v>37</v>
      </c>
      <c r="N26" s="348">
        <f t="shared" si="2"/>
        <v>-0.27734375</v>
      </c>
      <c r="O26" s="7">
        <v>39.229999999999997</v>
      </c>
      <c r="P26" s="9">
        <v>31.384</v>
      </c>
      <c r="Q26" s="9"/>
      <c r="R26" s="348">
        <f t="shared" ref="R26:R27" si="6">Q26/P26-1</f>
        <v>-1</v>
      </c>
      <c r="S26" s="8"/>
      <c r="T26" s="37"/>
      <c r="U26" s="313"/>
      <c r="V26" s="416"/>
      <c r="W26" s="86"/>
    </row>
    <row r="27" spans="1:23" s="32" customFormat="1" x14ac:dyDescent="0.2">
      <c r="A27" s="430">
        <v>25</v>
      </c>
      <c r="B27" s="33" t="s">
        <v>15</v>
      </c>
      <c r="C27" s="30">
        <v>74.980999999999995</v>
      </c>
      <c r="D27" s="29">
        <v>70.055000000000007</v>
      </c>
      <c r="E27" s="29">
        <v>100.822</v>
      </c>
      <c r="F27" s="347">
        <f t="shared" si="0"/>
        <v>0.43918349867960882</v>
      </c>
      <c r="G27" s="30">
        <v>1499</v>
      </c>
      <c r="H27" s="29">
        <v>3961</v>
      </c>
      <c r="I27" s="35">
        <v>1639</v>
      </c>
      <c r="J27" s="347">
        <f t="shared" si="1"/>
        <v>-0.58621560212067658</v>
      </c>
      <c r="K27" s="30">
        <v>18</v>
      </c>
      <c r="L27" s="29">
        <v>14.4</v>
      </c>
      <c r="M27" s="29">
        <v>20</v>
      </c>
      <c r="N27" s="347">
        <f t="shared" si="2"/>
        <v>0.38888888888888884</v>
      </c>
      <c r="O27" s="30">
        <v>2</v>
      </c>
      <c r="P27" s="29">
        <v>1.6</v>
      </c>
      <c r="Q27" s="35"/>
      <c r="R27" s="347">
        <f t="shared" si="6"/>
        <v>-1</v>
      </c>
      <c r="S27" s="34"/>
      <c r="T27" s="38"/>
      <c r="U27" s="251"/>
      <c r="V27" s="415"/>
      <c r="W27" s="86"/>
    </row>
    <row r="28" spans="1:23" s="32" customFormat="1" x14ac:dyDescent="0.2">
      <c r="A28" s="430">
        <v>26</v>
      </c>
      <c r="B28" s="258" t="s">
        <v>16</v>
      </c>
      <c r="C28" s="7">
        <v>81.555999999999997</v>
      </c>
      <c r="D28" s="20">
        <v>76.197999999999993</v>
      </c>
      <c r="E28" s="218">
        <v>108.73399999999999</v>
      </c>
      <c r="F28" s="348">
        <f t="shared" si="0"/>
        <v>0.42699283445759728</v>
      </c>
      <c r="G28" s="7">
        <v>2946</v>
      </c>
      <c r="H28" s="20">
        <v>6148.5439999999999</v>
      </c>
      <c r="I28" s="9">
        <v>2606</v>
      </c>
      <c r="J28" s="348">
        <f t="shared" si="1"/>
        <v>-0.57615981930030913</v>
      </c>
      <c r="K28" s="7">
        <v>75</v>
      </c>
      <c r="L28" s="20">
        <v>60</v>
      </c>
      <c r="M28" s="218">
        <v>54</v>
      </c>
      <c r="N28" s="348">
        <f t="shared" si="2"/>
        <v>-9.9999999999999978E-2</v>
      </c>
      <c r="O28" s="8"/>
      <c r="P28" s="9"/>
      <c r="Q28" s="9"/>
      <c r="R28" s="348"/>
      <c r="S28" s="8"/>
      <c r="T28" s="37"/>
      <c r="U28" s="313"/>
      <c r="V28" s="416"/>
      <c r="W28" s="86"/>
    </row>
    <row r="29" spans="1:23" s="32" customFormat="1" x14ac:dyDescent="0.2">
      <c r="A29" s="430">
        <v>27</v>
      </c>
      <c r="B29" s="33" t="s">
        <v>17</v>
      </c>
      <c r="C29" s="30">
        <v>111.718</v>
      </c>
      <c r="D29" s="29">
        <v>104.378</v>
      </c>
      <c r="E29" s="116">
        <v>148.56</v>
      </c>
      <c r="F29" s="347">
        <f t="shared" si="0"/>
        <v>0.42328843242828951</v>
      </c>
      <c r="G29" s="30">
        <v>1410</v>
      </c>
      <c r="H29" s="29">
        <v>3921.6640000000002</v>
      </c>
      <c r="I29" s="35">
        <v>1652</v>
      </c>
      <c r="J29" s="347">
        <f t="shared" si="1"/>
        <v>-0.57875024479404669</v>
      </c>
      <c r="K29" s="30">
        <v>79</v>
      </c>
      <c r="L29" s="29">
        <v>63.2</v>
      </c>
      <c r="M29" s="116">
        <v>51</v>
      </c>
      <c r="N29" s="347">
        <f t="shared" si="2"/>
        <v>-0.19303797468354433</v>
      </c>
      <c r="O29" s="30"/>
      <c r="P29" s="29"/>
      <c r="Q29" s="35">
        <v>11.5</v>
      </c>
      <c r="R29" s="347"/>
      <c r="S29" s="34"/>
      <c r="T29" s="38"/>
      <c r="U29" s="251"/>
      <c r="V29" s="415"/>
      <c r="W29" s="86"/>
    </row>
    <row r="30" spans="1:23" s="32" customFormat="1" x14ac:dyDescent="0.2">
      <c r="A30" s="430">
        <v>28</v>
      </c>
      <c r="B30" s="258" t="s">
        <v>18</v>
      </c>
      <c r="C30" s="7">
        <v>68.045000000000002</v>
      </c>
      <c r="D30" s="20">
        <v>63.573999999999998</v>
      </c>
      <c r="E30" s="20">
        <v>91.605000000000004</v>
      </c>
      <c r="F30" s="348">
        <f t="shared" si="0"/>
        <v>0.44091924371598457</v>
      </c>
      <c r="G30" s="7">
        <v>750</v>
      </c>
      <c r="H30" s="20">
        <v>2024.616</v>
      </c>
      <c r="I30" s="9">
        <v>872</v>
      </c>
      <c r="J30" s="348">
        <f t="shared" si="1"/>
        <v>-0.56930104276564042</v>
      </c>
      <c r="K30" s="7">
        <v>38</v>
      </c>
      <c r="L30" s="20">
        <v>30.4</v>
      </c>
      <c r="M30" s="20">
        <v>53</v>
      </c>
      <c r="N30" s="348">
        <f t="shared" si="2"/>
        <v>0.74342105263157898</v>
      </c>
      <c r="O30" s="8"/>
      <c r="P30" s="9"/>
      <c r="Q30" s="9"/>
      <c r="R30" s="348"/>
      <c r="S30" s="8"/>
      <c r="T30" s="37"/>
      <c r="U30" s="313"/>
      <c r="V30" s="416"/>
      <c r="W30" s="86"/>
    </row>
    <row r="31" spans="1:23" s="32" customFormat="1" x14ac:dyDescent="0.2">
      <c r="A31" s="430">
        <v>29</v>
      </c>
      <c r="B31" s="33" t="s">
        <v>19</v>
      </c>
      <c r="C31" s="30">
        <v>45.627000000000002</v>
      </c>
      <c r="D31" s="29">
        <v>42.63</v>
      </c>
      <c r="E31" s="29">
        <v>59.905999999999999</v>
      </c>
      <c r="F31" s="347">
        <f t="shared" si="0"/>
        <v>0.405254515599343</v>
      </c>
      <c r="G31" s="30">
        <v>1226</v>
      </c>
      <c r="H31" s="29">
        <v>2666.2</v>
      </c>
      <c r="I31" s="35">
        <v>1487</v>
      </c>
      <c r="J31" s="347">
        <f t="shared" si="1"/>
        <v>-0.44227739854474524</v>
      </c>
      <c r="K31" s="30">
        <v>36</v>
      </c>
      <c r="L31" s="29">
        <v>28.8</v>
      </c>
      <c r="M31" s="29">
        <v>46</v>
      </c>
      <c r="N31" s="347">
        <f t="shared" si="2"/>
        <v>0.5972222222222221</v>
      </c>
      <c r="O31" s="34"/>
      <c r="P31" s="35"/>
      <c r="Q31" s="35"/>
      <c r="R31" s="347"/>
      <c r="S31" s="34"/>
      <c r="T31" s="38"/>
      <c r="U31" s="251"/>
      <c r="V31" s="415"/>
      <c r="W31" s="86"/>
    </row>
    <row r="32" spans="1:23" s="32" customFormat="1" x14ac:dyDescent="0.2">
      <c r="A32" s="430">
        <v>30</v>
      </c>
      <c r="B32" s="258" t="s">
        <v>20</v>
      </c>
      <c r="C32" s="7">
        <v>94.671999999999997</v>
      </c>
      <c r="D32" s="20">
        <v>88.453000000000003</v>
      </c>
      <c r="E32" s="20">
        <v>124.124</v>
      </c>
      <c r="F32" s="348">
        <f t="shared" si="0"/>
        <v>0.40327631623574089</v>
      </c>
      <c r="G32" s="7">
        <v>2533</v>
      </c>
      <c r="H32" s="20">
        <v>6501.0079999999998</v>
      </c>
      <c r="I32" s="9">
        <v>2533</v>
      </c>
      <c r="J32" s="348">
        <f t="shared" si="1"/>
        <v>-0.61036811522151635</v>
      </c>
      <c r="K32" s="7">
        <v>37</v>
      </c>
      <c r="L32" s="20">
        <v>29.6</v>
      </c>
      <c r="M32" s="20">
        <v>66</v>
      </c>
      <c r="N32" s="348">
        <f t="shared" si="2"/>
        <v>1.2297297297297298</v>
      </c>
      <c r="O32" s="8"/>
      <c r="P32" s="9"/>
      <c r="Q32" s="9"/>
      <c r="R32" s="348"/>
      <c r="S32" s="8"/>
      <c r="T32" s="37"/>
      <c r="U32" s="313"/>
      <c r="V32" s="416"/>
      <c r="W32" s="86"/>
    </row>
    <row r="33" spans="1:23" s="32" customFormat="1" x14ac:dyDescent="0.2">
      <c r="A33" s="430">
        <v>31</v>
      </c>
      <c r="B33" s="33" t="s">
        <v>21</v>
      </c>
      <c r="C33" s="30">
        <v>45.447000000000003</v>
      </c>
      <c r="D33" s="29">
        <v>42.462000000000003</v>
      </c>
      <c r="E33" s="29">
        <v>56.274000000000001</v>
      </c>
      <c r="F33" s="347">
        <f t="shared" si="0"/>
        <v>0.32527907305355375</v>
      </c>
      <c r="G33" s="30">
        <v>686</v>
      </c>
      <c r="H33" s="29">
        <v>1623.72</v>
      </c>
      <c r="I33" s="35">
        <v>774</v>
      </c>
      <c r="J33" s="347">
        <f t="shared" si="1"/>
        <v>-0.52331682802453627</v>
      </c>
      <c r="K33" s="30">
        <v>21</v>
      </c>
      <c r="L33" s="29">
        <v>16.8</v>
      </c>
      <c r="M33" s="29">
        <v>45</v>
      </c>
      <c r="N33" s="347">
        <f t="shared" si="2"/>
        <v>1.6785714285714284</v>
      </c>
      <c r="O33" s="34"/>
      <c r="P33" s="35"/>
      <c r="Q33" s="35"/>
      <c r="R33" s="347"/>
      <c r="S33" s="34"/>
      <c r="T33" s="38"/>
      <c r="U33" s="251"/>
      <c r="V33" s="415"/>
      <c r="W33" s="86"/>
    </row>
    <row r="34" spans="1:23" s="32" customFormat="1" ht="33.75" customHeight="1" x14ac:dyDescent="0.2">
      <c r="A34" s="430">
        <v>32</v>
      </c>
      <c r="B34" s="258" t="s">
        <v>22</v>
      </c>
      <c r="C34" s="7">
        <v>70.031999999999996</v>
      </c>
      <c r="D34" s="20">
        <v>65.430999999999997</v>
      </c>
      <c r="E34" s="20">
        <v>99.441000000000003</v>
      </c>
      <c r="F34" s="348">
        <f t="shared" si="0"/>
        <v>0.51978420014977611</v>
      </c>
      <c r="G34" s="7">
        <v>954</v>
      </c>
      <c r="H34" s="20">
        <v>763.2</v>
      </c>
      <c r="I34" s="9">
        <v>986</v>
      </c>
      <c r="J34" s="348">
        <f t="shared" si="1"/>
        <v>0.29192872117400404</v>
      </c>
      <c r="K34" s="7">
        <v>42.92</v>
      </c>
      <c r="L34" s="20">
        <v>34.335999999999999</v>
      </c>
      <c r="M34" s="20">
        <v>18</v>
      </c>
      <c r="N34" s="348">
        <f t="shared" si="2"/>
        <v>-0.47576887232059639</v>
      </c>
      <c r="O34" s="7"/>
      <c r="P34" s="9"/>
      <c r="Q34" s="9"/>
      <c r="R34" s="348"/>
      <c r="S34" s="8"/>
      <c r="T34" s="37"/>
      <c r="U34" s="313"/>
      <c r="V34" s="416"/>
      <c r="W34" s="86"/>
    </row>
    <row r="35" spans="1:23" s="32" customFormat="1" x14ac:dyDescent="0.2">
      <c r="A35" s="430">
        <v>33</v>
      </c>
      <c r="B35" s="33" t="s">
        <v>23</v>
      </c>
      <c r="C35" s="30">
        <v>70.253</v>
      </c>
      <c r="D35" s="29">
        <v>65.637</v>
      </c>
      <c r="E35" s="29">
        <v>90.313999999999993</v>
      </c>
      <c r="F35" s="347">
        <f t="shared" ref="F35:F66" si="7">E35/D35-1</f>
        <v>0.37596172890290536</v>
      </c>
      <c r="G35" s="30">
        <v>1206</v>
      </c>
      <c r="H35" s="29">
        <v>3242.6559999999999</v>
      </c>
      <c r="I35" s="35">
        <v>1932</v>
      </c>
      <c r="J35" s="347">
        <f t="shared" si="1"/>
        <v>-0.40419211905302321</v>
      </c>
      <c r="K35" s="30">
        <v>19</v>
      </c>
      <c r="L35" s="29">
        <v>15.2</v>
      </c>
      <c r="M35" s="29">
        <v>46</v>
      </c>
      <c r="N35" s="347">
        <f t="shared" si="2"/>
        <v>2.0263157894736845</v>
      </c>
      <c r="O35" s="30">
        <v>5</v>
      </c>
      <c r="P35" s="35">
        <v>4</v>
      </c>
      <c r="Q35" s="35"/>
      <c r="R35" s="347">
        <f t="shared" ref="R35" si="8">Q35/P35-1</f>
        <v>-1</v>
      </c>
      <c r="S35" s="34"/>
      <c r="T35" s="38"/>
      <c r="U35" s="251"/>
      <c r="V35" s="415"/>
      <c r="W35" s="86"/>
    </row>
    <row r="36" spans="1:23" s="32" customFormat="1" x14ac:dyDescent="0.2">
      <c r="A36" s="430">
        <v>34</v>
      </c>
      <c r="B36" s="258" t="s">
        <v>24</v>
      </c>
      <c r="C36" s="7">
        <v>56.933999999999997</v>
      </c>
      <c r="D36" s="20">
        <v>53.192999999999998</v>
      </c>
      <c r="E36" s="20">
        <v>79.521000000000001</v>
      </c>
      <c r="F36" s="348">
        <f t="shared" si="7"/>
        <v>0.49495234335344884</v>
      </c>
      <c r="G36" s="7">
        <v>800.5</v>
      </c>
      <c r="H36" s="20">
        <v>1811.1110000000001</v>
      </c>
      <c r="I36" s="9">
        <v>1284</v>
      </c>
      <c r="J36" s="348">
        <f t="shared" si="1"/>
        <v>-0.29104290129097554</v>
      </c>
      <c r="K36" s="7">
        <v>82</v>
      </c>
      <c r="L36" s="20">
        <v>65.599999999999994</v>
      </c>
      <c r="M36" s="20">
        <v>79</v>
      </c>
      <c r="N36" s="348">
        <f t="shared" si="2"/>
        <v>0.2042682926829269</v>
      </c>
      <c r="O36" s="42"/>
      <c r="P36" s="9"/>
      <c r="Q36" s="9"/>
      <c r="R36" s="348"/>
      <c r="S36" s="8"/>
      <c r="T36" s="37"/>
      <c r="U36" s="313"/>
      <c r="V36" s="416"/>
      <c r="W36" s="86"/>
    </row>
    <row r="37" spans="1:23" s="32" customFormat="1" ht="27.75" customHeight="1" x14ac:dyDescent="0.2">
      <c r="A37" s="430">
        <v>35</v>
      </c>
      <c r="B37" s="33" t="s">
        <v>25</v>
      </c>
      <c r="C37" s="30">
        <v>55.146999999999998</v>
      </c>
      <c r="D37" s="29">
        <v>51.524000000000001</v>
      </c>
      <c r="E37" s="29">
        <v>65.409000000000006</v>
      </c>
      <c r="F37" s="347">
        <f t="shared" si="7"/>
        <v>0.26948606474652603</v>
      </c>
      <c r="G37" s="30">
        <v>494</v>
      </c>
      <c r="H37" s="29">
        <v>1171.8800000000001</v>
      </c>
      <c r="I37" s="29">
        <v>799</v>
      </c>
      <c r="J37" s="347">
        <f t="shared" si="1"/>
        <v>-0.31818957572447693</v>
      </c>
      <c r="K37" s="30">
        <v>18</v>
      </c>
      <c r="L37" s="29">
        <v>14.4</v>
      </c>
      <c r="M37" s="29">
        <v>18</v>
      </c>
      <c r="N37" s="347">
        <f t="shared" si="2"/>
        <v>0.25</v>
      </c>
      <c r="O37" s="41"/>
      <c r="P37" s="35"/>
      <c r="Q37" s="35"/>
      <c r="R37" s="347"/>
      <c r="S37" s="34"/>
      <c r="T37" s="38"/>
      <c r="U37" s="251"/>
      <c r="V37" s="415"/>
      <c r="W37" s="86"/>
    </row>
    <row r="38" spans="1:23" s="32" customFormat="1" x14ac:dyDescent="0.2">
      <c r="A38" s="430">
        <v>36</v>
      </c>
      <c r="B38" s="258" t="s">
        <v>26</v>
      </c>
      <c r="C38" s="7">
        <v>65.671999999999997</v>
      </c>
      <c r="D38" s="20">
        <v>61.357999999999997</v>
      </c>
      <c r="E38" s="218">
        <v>81.263999999999996</v>
      </c>
      <c r="F38" s="348">
        <f t="shared" si="7"/>
        <v>0.32442387300759479</v>
      </c>
      <c r="G38" s="7">
        <v>1370</v>
      </c>
      <c r="H38" s="20">
        <v>2899.424</v>
      </c>
      <c r="I38" s="9">
        <v>1300</v>
      </c>
      <c r="J38" s="348">
        <f t="shared" si="1"/>
        <v>-0.55163508338207867</v>
      </c>
      <c r="K38" s="7">
        <v>26</v>
      </c>
      <c r="L38" s="20">
        <v>20.8</v>
      </c>
      <c r="M38" s="218">
        <v>23</v>
      </c>
      <c r="N38" s="348">
        <f t="shared" si="2"/>
        <v>0.10576923076923084</v>
      </c>
      <c r="O38" s="42"/>
      <c r="P38" s="9"/>
      <c r="Q38" s="9"/>
      <c r="R38" s="348"/>
      <c r="S38" s="8"/>
      <c r="T38" s="37"/>
      <c r="U38" s="313"/>
      <c r="V38" s="416"/>
      <c r="W38" s="86"/>
    </row>
    <row r="39" spans="1:23" s="32" customFormat="1" ht="72" customHeight="1" x14ac:dyDescent="0.2">
      <c r="A39" s="430">
        <v>37</v>
      </c>
      <c r="B39" s="33" t="s">
        <v>27</v>
      </c>
      <c r="C39" s="30">
        <v>32.856999999999999</v>
      </c>
      <c r="D39" s="29">
        <v>30.699000000000002</v>
      </c>
      <c r="E39" s="116">
        <v>38.334000000000003</v>
      </c>
      <c r="F39" s="347">
        <f t="shared" si="7"/>
        <v>0.24870516954949684</v>
      </c>
      <c r="G39" s="30">
        <v>329</v>
      </c>
      <c r="H39" s="29">
        <v>749.56799999999998</v>
      </c>
      <c r="I39" s="29">
        <v>488.7</v>
      </c>
      <c r="J39" s="347">
        <f t="shared" si="1"/>
        <v>-0.34802446209016391</v>
      </c>
      <c r="K39" s="30">
        <v>14</v>
      </c>
      <c r="L39" s="29">
        <v>11.2</v>
      </c>
      <c r="M39" s="116">
        <v>19</v>
      </c>
      <c r="N39" s="347">
        <f t="shared" si="2"/>
        <v>0.69642857142857162</v>
      </c>
      <c r="O39" s="41"/>
      <c r="P39" s="35"/>
      <c r="Q39" s="35"/>
      <c r="R39" s="347"/>
      <c r="S39" s="34"/>
      <c r="T39" s="38"/>
      <c r="U39" s="251"/>
      <c r="V39" s="415"/>
      <c r="W39" s="86"/>
    </row>
    <row r="40" spans="1:23" s="32" customFormat="1" x14ac:dyDescent="0.2">
      <c r="A40" s="430">
        <v>38</v>
      </c>
      <c r="B40" s="258" t="s">
        <v>28</v>
      </c>
      <c r="C40" s="7">
        <v>84.805999999999997</v>
      </c>
      <c r="D40" s="20">
        <v>79.795000000000002</v>
      </c>
      <c r="E40" s="20">
        <v>115.836</v>
      </c>
      <c r="F40" s="348">
        <f t="shared" si="7"/>
        <v>0.45166990412933128</v>
      </c>
      <c r="G40" s="7">
        <v>1047</v>
      </c>
      <c r="H40" s="20">
        <v>2863.1410000000001</v>
      </c>
      <c r="I40" s="9">
        <v>13211</v>
      </c>
      <c r="J40" s="348">
        <f t="shared" si="1"/>
        <v>3.6141632563677444</v>
      </c>
      <c r="K40" s="7">
        <v>25</v>
      </c>
      <c r="L40" s="20">
        <v>20</v>
      </c>
      <c r="M40" s="20">
        <v>78</v>
      </c>
      <c r="N40" s="348">
        <f t="shared" si="2"/>
        <v>2.9</v>
      </c>
      <c r="O40" s="42"/>
      <c r="P40" s="9"/>
      <c r="Q40" s="9"/>
      <c r="R40" s="348"/>
      <c r="S40" s="8"/>
      <c r="T40" s="37"/>
      <c r="U40" s="313"/>
      <c r="V40" s="416"/>
      <c r="W40" s="86"/>
    </row>
    <row r="41" spans="1:23" s="32" customFormat="1" x14ac:dyDescent="0.2">
      <c r="A41" s="430">
        <v>39</v>
      </c>
      <c r="B41" s="33" t="s">
        <v>29</v>
      </c>
      <c r="C41" s="30">
        <v>65.209000000000003</v>
      </c>
      <c r="D41" s="29">
        <v>60.924999999999997</v>
      </c>
      <c r="E41" s="29">
        <v>90.094999999999999</v>
      </c>
      <c r="F41" s="347">
        <f t="shared" si="7"/>
        <v>0.47878539187525648</v>
      </c>
      <c r="G41" s="30">
        <v>1253</v>
      </c>
      <c r="H41" s="29">
        <v>2992.0320000000002</v>
      </c>
      <c r="I41" s="29">
        <v>1467</v>
      </c>
      <c r="J41" s="347">
        <f t="shared" si="1"/>
        <v>-0.50969775724323807</v>
      </c>
      <c r="K41" s="30">
        <v>32</v>
      </c>
      <c r="L41" s="29">
        <v>25.6</v>
      </c>
      <c r="M41" s="29">
        <v>45</v>
      </c>
      <c r="N41" s="347">
        <f t="shared" si="2"/>
        <v>0.7578125</v>
      </c>
      <c r="O41" s="41"/>
      <c r="P41" s="35"/>
      <c r="Q41" s="35"/>
      <c r="R41" s="347"/>
      <c r="S41" s="34"/>
      <c r="T41" s="38"/>
      <c r="U41" s="251"/>
      <c r="V41" s="415"/>
      <c r="W41" s="86"/>
    </row>
    <row r="42" spans="1:23" s="32" customFormat="1" ht="17.25" customHeight="1" x14ac:dyDescent="0.2">
      <c r="A42" s="430">
        <v>40</v>
      </c>
      <c r="B42" s="258" t="s">
        <v>30</v>
      </c>
      <c r="C42" s="7">
        <v>225.696</v>
      </c>
      <c r="D42" s="20">
        <v>210.86799999999999</v>
      </c>
      <c r="E42" s="20">
        <v>165.29900000000001</v>
      </c>
      <c r="F42" s="348">
        <f t="shared" si="7"/>
        <v>-0.21610201642733839</v>
      </c>
      <c r="G42" s="7">
        <v>1949</v>
      </c>
      <c r="H42" s="20">
        <v>5171.96</v>
      </c>
      <c r="I42" s="9">
        <v>1778</v>
      </c>
      <c r="J42" s="348">
        <f t="shared" si="1"/>
        <v>-0.65622317264634678</v>
      </c>
      <c r="K42" s="7">
        <v>108</v>
      </c>
      <c r="L42" s="20">
        <v>86.4</v>
      </c>
      <c r="M42" s="20">
        <v>56</v>
      </c>
      <c r="N42" s="348">
        <f t="shared" si="2"/>
        <v>-0.35185185185185186</v>
      </c>
      <c r="O42" s="265">
        <v>4</v>
      </c>
      <c r="P42" s="20">
        <v>3.2</v>
      </c>
      <c r="Q42" s="44"/>
      <c r="R42" s="348">
        <f t="shared" ref="R42" si="9">Q42/P42-1</f>
        <v>-1</v>
      </c>
      <c r="S42" s="8"/>
      <c r="T42" s="37"/>
      <c r="U42" s="313"/>
      <c r="V42" s="416"/>
      <c r="W42" s="86"/>
    </row>
    <row r="43" spans="1:23" s="32" customFormat="1" x14ac:dyDescent="0.2">
      <c r="A43" s="430">
        <v>41</v>
      </c>
      <c r="B43" s="33" t="s">
        <v>31</v>
      </c>
      <c r="C43" s="30">
        <v>47.432000000000002</v>
      </c>
      <c r="D43" s="29">
        <v>44.316000000000003</v>
      </c>
      <c r="E43" s="29">
        <v>52.853999999999999</v>
      </c>
      <c r="F43" s="347">
        <f t="shared" si="7"/>
        <v>0.19266179258055782</v>
      </c>
      <c r="G43" s="30">
        <v>1191</v>
      </c>
      <c r="H43" s="29">
        <v>2900.9279999999999</v>
      </c>
      <c r="I43" s="35">
        <v>1026</v>
      </c>
      <c r="J43" s="347">
        <f t="shared" si="1"/>
        <v>-0.64632007412800319</v>
      </c>
      <c r="K43" s="30">
        <v>20</v>
      </c>
      <c r="L43" s="29">
        <v>16</v>
      </c>
      <c r="M43" s="29">
        <v>19</v>
      </c>
      <c r="N43" s="347">
        <f t="shared" si="2"/>
        <v>0.1875</v>
      </c>
      <c r="O43" s="41"/>
      <c r="P43" s="35"/>
      <c r="Q43" s="43"/>
      <c r="R43" s="347"/>
      <c r="S43" s="34"/>
      <c r="T43" s="38"/>
      <c r="U43" s="251"/>
      <c r="V43" s="415"/>
      <c r="W43" s="86"/>
    </row>
    <row r="44" spans="1:23" s="32" customFormat="1" x14ac:dyDescent="0.2">
      <c r="A44" s="430">
        <v>42</v>
      </c>
      <c r="B44" s="258" t="s">
        <v>32</v>
      </c>
      <c r="C44" s="7">
        <v>22.58</v>
      </c>
      <c r="D44" s="20">
        <v>21.097000000000001</v>
      </c>
      <c r="E44" s="20">
        <v>27.94</v>
      </c>
      <c r="F44" s="348">
        <f t="shared" si="7"/>
        <v>0.32435891358960989</v>
      </c>
      <c r="G44" s="7">
        <v>16.510000000000002</v>
      </c>
      <c r="H44" s="20">
        <v>507.4</v>
      </c>
      <c r="I44" s="9">
        <v>114</v>
      </c>
      <c r="J44" s="348">
        <f t="shared" si="1"/>
        <v>-0.77532518722901067</v>
      </c>
      <c r="K44" s="7">
        <v>9</v>
      </c>
      <c r="L44" s="20">
        <v>7.2</v>
      </c>
      <c r="M44" s="20">
        <v>0</v>
      </c>
      <c r="N44" s="348">
        <f t="shared" si="2"/>
        <v>-1</v>
      </c>
      <c r="O44" s="42"/>
      <c r="P44" s="9"/>
      <c r="Q44" s="44"/>
      <c r="R44" s="348"/>
      <c r="S44" s="8"/>
      <c r="T44" s="37"/>
      <c r="U44" s="313"/>
      <c r="V44" s="416"/>
      <c r="W44" s="86"/>
    </row>
    <row r="45" spans="1:23" s="32" customFormat="1" x14ac:dyDescent="0.2">
      <c r="A45" s="430">
        <v>43</v>
      </c>
      <c r="B45" s="33" t="s">
        <v>33</v>
      </c>
      <c r="C45" s="30">
        <v>30.117999999999999</v>
      </c>
      <c r="D45" s="29">
        <v>28.138999999999999</v>
      </c>
      <c r="E45" s="29">
        <v>38.215000000000003</v>
      </c>
      <c r="F45" s="347">
        <f t="shared" si="7"/>
        <v>0.35807953374320345</v>
      </c>
      <c r="G45" s="30">
        <v>327</v>
      </c>
      <c r="H45" s="29">
        <v>728.54399999999998</v>
      </c>
      <c r="I45" s="35">
        <v>383</v>
      </c>
      <c r="J45" s="347">
        <f t="shared" si="1"/>
        <v>-0.47429393420301313</v>
      </c>
      <c r="K45" s="30">
        <v>40</v>
      </c>
      <c r="L45" s="29">
        <v>32</v>
      </c>
      <c r="M45" s="29">
        <v>25</v>
      </c>
      <c r="N45" s="347">
        <f t="shared" si="2"/>
        <v>-0.21875</v>
      </c>
      <c r="O45" s="41"/>
      <c r="P45" s="35"/>
      <c r="Q45" s="43"/>
      <c r="R45" s="347"/>
      <c r="S45" s="34"/>
      <c r="T45" s="38"/>
      <c r="U45" s="251"/>
      <c r="V45" s="415"/>
      <c r="W45" s="86"/>
    </row>
    <row r="46" spans="1:23" s="32" customFormat="1" x14ac:dyDescent="0.2">
      <c r="A46" s="430">
        <v>44</v>
      </c>
      <c r="B46" s="258" t="s">
        <v>1</v>
      </c>
      <c r="C46" s="7">
        <v>69.031000000000006</v>
      </c>
      <c r="D46" s="20">
        <v>64.495999999999995</v>
      </c>
      <c r="E46" s="20">
        <v>120.929</v>
      </c>
      <c r="F46" s="348">
        <f t="shared" si="7"/>
        <v>0.87498449516249077</v>
      </c>
      <c r="G46" s="7">
        <v>1319</v>
      </c>
      <c r="H46" s="20">
        <v>3346.5839999999998</v>
      </c>
      <c r="I46" s="9">
        <v>2265</v>
      </c>
      <c r="J46" s="348">
        <f t="shared" si="1"/>
        <v>-0.32319045331000207</v>
      </c>
      <c r="K46" s="7">
        <v>54</v>
      </c>
      <c r="L46" s="20">
        <v>43.2</v>
      </c>
      <c r="M46" s="20">
        <v>87</v>
      </c>
      <c r="N46" s="348">
        <f t="shared" si="2"/>
        <v>1.0138888888888888</v>
      </c>
      <c r="O46" s="42"/>
      <c r="P46" s="9"/>
      <c r="Q46" s="44"/>
      <c r="R46" s="348"/>
      <c r="S46" s="8"/>
      <c r="T46" s="37"/>
      <c r="U46" s="313"/>
      <c r="V46" s="416"/>
      <c r="W46" s="86"/>
    </row>
    <row r="47" spans="1:23" s="32" customFormat="1" x14ac:dyDescent="0.2">
      <c r="A47" s="430">
        <v>45</v>
      </c>
      <c r="B47" s="33" t="s">
        <v>34</v>
      </c>
      <c r="C47" s="30">
        <v>87.578999999999994</v>
      </c>
      <c r="D47" s="35">
        <v>81.825000000000003</v>
      </c>
      <c r="E47" s="29">
        <v>103.14700000000001</v>
      </c>
      <c r="F47" s="347">
        <f t="shared" si="7"/>
        <v>0.26058050717995718</v>
      </c>
      <c r="G47" s="30">
        <v>7301</v>
      </c>
      <c r="H47" s="35">
        <v>8935.2000000000007</v>
      </c>
      <c r="I47" s="35">
        <v>4758</v>
      </c>
      <c r="J47" s="347">
        <f t="shared" si="1"/>
        <v>-0.46749932849852271</v>
      </c>
      <c r="K47" s="30">
        <v>144.5</v>
      </c>
      <c r="L47" s="35">
        <v>72.8</v>
      </c>
      <c r="M47" s="29">
        <v>100</v>
      </c>
      <c r="N47" s="347">
        <f t="shared" si="2"/>
        <v>0.37362637362637363</v>
      </c>
      <c r="O47" s="41"/>
      <c r="P47" s="35"/>
      <c r="Q47" s="43"/>
      <c r="R47" s="347"/>
      <c r="S47" s="34"/>
      <c r="T47" s="38"/>
      <c r="U47" s="251"/>
      <c r="V47" s="415"/>
      <c r="W47" s="86"/>
    </row>
    <row r="48" spans="1:23" s="32" customFormat="1" x14ac:dyDescent="0.2">
      <c r="A48" s="430">
        <v>46</v>
      </c>
      <c r="B48" s="258" t="s">
        <v>35</v>
      </c>
      <c r="C48" s="7">
        <v>63.186</v>
      </c>
      <c r="D48" s="20">
        <v>59.034999999999997</v>
      </c>
      <c r="E48" s="218">
        <v>156.006</v>
      </c>
      <c r="F48" s="348">
        <f t="shared" si="7"/>
        <v>1.6426018463623278</v>
      </c>
      <c r="G48" s="7">
        <v>2273.7199999999998</v>
      </c>
      <c r="H48" s="20">
        <v>4631.7550000000001</v>
      </c>
      <c r="I48" s="9">
        <v>2260</v>
      </c>
      <c r="J48" s="348"/>
      <c r="K48" s="7">
        <v>66</v>
      </c>
      <c r="L48" s="20">
        <v>52.8</v>
      </c>
      <c r="M48" s="218">
        <v>26</v>
      </c>
      <c r="N48" s="348">
        <f t="shared" si="2"/>
        <v>-0.50757575757575757</v>
      </c>
      <c r="O48" s="265">
        <v>55.250999999999998</v>
      </c>
      <c r="P48" s="9">
        <v>44.201000000000001</v>
      </c>
      <c r="Q48" s="9"/>
      <c r="R48" s="348">
        <f t="shared" ref="R48" si="10">Q48/P48-1</f>
        <v>-1</v>
      </c>
      <c r="S48" s="8"/>
      <c r="T48" s="37"/>
      <c r="U48" s="313"/>
      <c r="V48" s="416"/>
      <c r="W48" s="86"/>
    </row>
    <row r="49" spans="1:23" s="32" customFormat="1" x14ac:dyDescent="0.2">
      <c r="A49" s="430">
        <v>47</v>
      </c>
      <c r="B49" s="33" t="s">
        <v>190</v>
      </c>
      <c r="C49" s="30">
        <v>99.304000000000002</v>
      </c>
      <c r="D49" s="29">
        <v>92.78</v>
      </c>
      <c r="E49" s="116">
        <v>129.37299999999999</v>
      </c>
      <c r="F49" s="347">
        <f t="shared" si="7"/>
        <v>0.39440612200905356</v>
      </c>
      <c r="G49" s="30">
        <v>1870</v>
      </c>
      <c r="H49" s="29">
        <v>4174.3919999999998</v>
      </c>
      <c r="I49" s="35">
        <v>2183</v>
      </c>
      <c r="J49" s="347">
        <f t="shared" si="1"/>
        <v>-0.4770495918926636</v>
      </c>
      <c r="K49" s="30">
        <v>103</v>
      </c>
      <c r="L49" s="29">
        <v>82.4</v>
      </c>
      <c r="M49" s="116">
        <v>74</v>
      </c>
      <c r="N49" s="347">
        <f t="shared" si="2"/>
        <v>-0.1019417475728156</v>
      </c>
      <c r="O49" s="30"/>
      <c r="P49" s="29"/>
      <c r="Q49" s="35"/>
      <c r="R49" s="347"/>
      <c r="S49" s="34"/>
      <c r="T49" s="38"/>
      <c r="U49" s="251"/>
      <c r="V49" s="415"/>
      <c r="W49" s="86"/>
    </row>
    <row r="50" spans="1:23" s="32" customFormat="1" x14ac:dyDescent="0.2">
      <c r="A50" s="430">
        <v>48</v>
      </c>
      <c r="B50" s="258" t="s">
        <v>36</v>
      </c>
      <c r="C50" s="7">
        <v>70.338999999999999</v>
      </c>
      <c r="D50" s="20">
        <v>65.718000000000004</v>
      </c>
      <c r="E50" s="20">
        <v>80.721000000000004</v>
      </c>
      <c r="F50" s="348">
        <f t="shared" si="7"/>
        <v>0.22829361818679805</v>
      </c>
      <c r="G50" s="7">
        <v>1393</v>
      </c>
      <c r="H50" s="20">
        <v>3302.192</v>
      </c>
      <c r="I50" s="9">
        <v>1553</v>
      </c>
      <c r="J50" s="348">
        <f t="shared" si="1"/>
        <v>-0.52970632840246723</v>
      </c>
      <c r="K50" s="7">
        <v>59</v>
      </c>
      <c r="L50" s="20">
        <v>47.2</v>
      </c>
      <c r="M50" s="20">
        <v>40</v>
      </c>
      <c r="N50" s="348">
        <f t="shared" si="2"/>
        <v>-0.15254237288135597</v>
      </c>
      <c r="O50" s="8"/>
      <c r="P50" s="9"/>
      <c r="Q50" s="9"/>
      <c r="R50" s="348"/>
      <c r="S50" s="8"/>
      <c r="T50" s="37"/>
      <c r="U50" s="313"/>
      <c r="V50" s="416"/>
      <c r="W50" s="86"/>
    </row>
    <row r="51" spans="1:23" s="32" customFormat="1" x14ac:dyDescent="0.2">
      <c r="A51" s="430">
        <v>49</v>
      </c>
      <c r="B51" s="33" t="s">
        <v>37</v>
      </c>
      <c r="C51" s="30">
        <v>78.536000000000001</v>
      </c>
      <c r="D51" s="29">
        <v>73.376000000000005</v>
      </c>
      <c r="E51" s="29">
        <v>85.087999999999994</v>
      </c>
      <c r="F51" s="347">
        <f t="shared" si="7"/>
        <v>0.15961622328826852</v>
      </c>
      <c r="G51" s="30">
        <v>934</v>
      </c>
      <c r="H51" s="29">
        <v>2529.1120000000001</v>
      </c>
      <c r="I51" s="35">
        <v>1597</v>
      </c>
      <c r="J51" s="347">
        <f t="shared" si="1"/>
        <v>-0.36855307317350916</v>
      </c>
      <c r="K51" s="30">
        <v>11</v>
      </c>
      <c r="L51" s="29">
        <v>8.8000000000000007</v>
      </c>
      <c r="M51" s="29">
        <v>10</v>
      </c>
      <c r="N51" s="347">
        <f t="shared" si="2"/>
        <v>0.13636363636363624</v>
      </c>
      <c r="O51" s="34"/>
      <c r="P51" s="35"/>
      <c r="Q51" s="35"/>
      <c r="R51" s="347"/>
      <c r="S51" s="34"/>
      <c r="T51" s="38"/>
      <c r="U51" s="251"/>
      <c r="V51" s="415"/>
      <c r="W51" s="86"/>
    </row>
    <row r="52" spans="1:23" s="32" customFormat="1" x14ac:dyDescent="0.2">
      <c r="A52" s="430">
        <v>50</v>
      </c>
      <c r="B52" s="258" t="s">
        <v>38</v>
      </c>
      <c r="C52" s="7">
        <v>108.97199999999999</v>
      </c>
      <c r="D52" s="20">
        <v>101.813</v>
      </c>
      <c r="E52" s="20">
        <v>134.042</v>
      </c>
      <c r="F52" s="348">
        <f t="shared" si="7"/>
        <v>0.31655093160991221</v>
      </c>
      <c r="G52" s="7">
        <v>2083</v>
      </c>
      <c r="H52" s="20">
        <v>5556.0479999999998</v>
      </c>
      <c r="I52" s="9">
        <v>2462</v>
      </c>
      <c r="J52" s="348">
        <f t="shared" si="1"/>
        <v>-0.55687927822077854</v>
      </c>
      <c r="K52" s="7">
        <v>80</v>
      </c>
      <c r="L52" s="20">
        <v>64</v>
      </c>
      <c r="M52" s="20">
        <v>95</v>
      </c>
      <c r="N52" s="348">
        <f t="shared" si="2"/>
        <v>0.484375</v>
      </c>
      <c r="O52" s="7">
        <v>5</v>
      </c>
      <c r="P52" s="9">
        <v>4</v>
      </c>
      <c r="Q52" s="9"/>
      <c r="R52" s="348"/>
      <c r="S52" s="8"/>
      <c r="T52" s="37"/>
      <c r="U52" s="313"/>
      <c r="V52" s="416"/>
      <c r="W52" s="86"/>
    </row>
    <row r="53" spans="1:23" s="32" customFormat="1" x14ac:dyDescent="0.2">
      <c r="A53" s="430">
        <v>51</v>
      </c>
      <c r="B53" s="33" t="s">
        <v>39</v>
      </c>
      <c r="C53" s="30">
        <v>125.503</v>
      </c>
      <c r="D53" s="29">
        <v>117.25700000000001</v>
      </c>
      <c r="E53" s="29">
        <v>232.70699999999999</v>
      </c>
      <c r="F53" s="347">
        <f t="shared" si="7"/>
        <v>0.98458940617617707</v>
      </c>
      <c r="G53" s="30">
        <v>3051</v>
      </c>
      <c r="H53" s="29">
        <v>7662.5919999999996</v>
      </c>
      <c r="I53" s="35">
        <v>3137</v>
      </c>
      <c r="J53" s="347">
        <f t="shared" si="1"/>
        <v>-0.5906085042763598</v>
      </c>
      <c r="K53" s="30">
        <v>135</v>
      </c>
      <c r="L53" s="29">
        <v>108</v>
      </c>
      <c r="M53" s="29">
        <v>149</v>
      </c>
      <c r="N53" s="347">
        <f t="shared" si="2"/>
        <v>0.37962962962962954</v>
      </c>
      <c r="O53" s="30">
        <v>23</v>
      </c>
      <c r="P53" s="35">
        <v>18.399999999999999</v>
      </c>
      <c r="Q53" s="35">
        <v>44</v>
      </c>
      <c r="R53" s="347">
        <f t="shared" ref="R53" si="11">Q53/P53-1</f>
        <v>1.3913043478260874</v>
      </c>
      <c r="S53" s="34"/>
      <c r="T53" s="38"/>
      <c r="U53" s="251"/>
      <c r="V53" s="415"/>
      <c r="W53" s="86"/>
    </row>
    <row r="54" spans="1:23" s="32" customFormat="1" x14ac:dyDescent="0.2">
      <c r="A54" s="430">
        <v>52</v>
      </c>
      <c r="B54" s="258" t="s">
        <v>40</v>
      </c>
      <c r="C54" s="7">
        <v>64.414000000000001</v>
      </c>
      <c r="D54" s="20">
        <v>60.182000000000002</v>
      </c>
      <c r="E54" s="20">
        <v>79.078000000000003</v>
      </c>
      <c r="F54" s="348">
        <f t="shared" si="7"/>
        <v>0.3139809245289289</v>
      </c>
      <c r="G54" s="7">
        <v>1861</v>
      </c>
      <c r="H54" s="20">
        <v>4966.5360000000001</v>
      </c>
      <c r="I54" s="9">
        <v>2433</v>
      </c>
      <c r="J54" s="348">
        <f t="shared" si="1"/>
        <v>-0.51012134010505505</v>
      </c>
      <c r="K54" s="7">
        <v>61</v>
      </c>
      <c r="L54" s="20">
        <v>48.8</v>
      </c>
      <c r="M54" s="20">
        <v>44.075000000000003</v>
      </c>
      <c r="N54" s="348">
        <f t="shared" si="2"/>
        <v>-9.6823770491803129E-2</v>
      </c>
      <c r="O54" s="8"/>
      <c r="P54" s="9"/>
      <c r="Q54" s="9"/>
      <c r="R54" s="348"/>
      <c r="S54" s="8"/>
      <c r="T54" s="37"/>
      <c r="U54" s="313"/>
      <c r="V54" s="416"/>
      <c r="W54" s="86"/>
    </row>
    <row r="55" spans="1:23" s="32" customFormat="1" x14ac:dyDescent="0.2">
      <c r="A55" s="430">
        <v>53</v>
      </c>
      <c r="B55" s="33" t="s">
        <v>41</v>
      </c>
      <c r="C55" s="30">
        <v>78.721000000000004</v>
      </c>
      <c r="D55" s="29">
        <v>73.549000000000007</v>
      </c>
      <c r="E55" s="29">
        <v>93.192999999999998</v>
      </c>
      <c r="F55" s="347">
        <f t="shared" si="7"/>
        <v>0.267087247957144</v>
      </c>
      <c r="G55" s="30">
        <v>1696</v>
      </c>
      <c r="H55" s="29">
        <v>3367.6080000000002</v>
      </c>
      <c r="I55" s="35">
        <v>2365</v>
      </c>
      <c r="J55" s="347">
        <f t="shared" si="1"/>
        <v>-0.29772111243351362</v>
      </c>
      <c r="K55" s="30">
        <v>156</v>
      </c>
      <c r="L55" s="29">
        <v>124.8</v>
      </c>
      <c r="M55" s="29">
        <v>102</v>
      </c>
      <c r="N55" s="347">
        <f t="shared" si="2"/>
        <v>-0.18269230769230771</v>
      </c>
      <c r="O55" s="34"/>
      <c r="P55" s="35"/>
      <c r="Q55" s="35"/>
      <c r="R55" s="347"/>
      <c r="S55" s="34"/>
      <c r="T55" s="38"/>
      <c r="U55" s="251"/>
      <c r="V55" s="415"/>
      <c r="W55" s="86"/>
    </row>
    <row r="56" spans="1:23" s="32" customFormat="1" x14ac:dyDescent="0.2">
      <c r="A56" s="430">
        <v>54</v>
      </c>
      <c r="B56" s="258" t="s">
        <v>42</v>
      </c>
      <c r="C56" s="7">
        <v>67.091999999999999</v>
      </c>
      <c r="D56" s="20">
        <v>62.685000000000002</v>
      </c>
      <c r="E56" s="20">
        <v>84.09</v>
      </c>
      <c r="F56" s="348">
        <f t="shared" si="7"/>
        <v>0.34146925101698966</v>
      </c>
      <c r="G56" s="7">
        <v>631</v>
      </c>
      <c r="H56" s="20">
        <v>1528.5039999999999</v>
      </c>
      <c r="I56" s="9">
        <v>707</v>
      </c>
      <c r="J56" s="348">
        <f t="shared" si="1"/>
        <v>-0.53745623171414669</v>
      </c>
      <c r="K56" s="7">
        <v>25</v>
      </c>
      <c r="L56" s="20">
        <v>20</v>
      </c>
      <c r="M56" s="20">
        <v>32</v>
      </c>
      <c r="N56" s="348">
        <f t="shared" si="2"/>
        <v>0.60000000000000009</v>
      </c>
      <c r="O56" s="7">
        <v>14</v>
      </c>
      <c r="P56" s="20">
        <v>11.2</v>
      </c>
      <c r="Q56" s="9">
        <v>8</v>
      </c>
      <c r="R56" s="348">
        <f t="shared" ref="R56:R57" si="12">Q56/P56-1</f>
        <v>-0.2857142857142857</v>
      </c>
      <c r="S56" s="8"/>
      <c r="T56" s="37"/>
      <c r="U56" s="313"/>
      <c r="V56" s="416"/>
      <c r="W56" s="86"/>
    </row>
    <row r="57" spans="1:23" s="32" customFormat="1" x14ac:dyDescent="0.2">
      <c r="A57" s="430">
        <v>55</v>
      </c>
      <c r="B57" s="33" t="s">
        <v>43</v>
      </c>
      <c r="C57" s="30">
        <v>73.144000000000005</v>
      </c>
      <c r="D57" s="29">
        <v>68.337999999999994</v>
      </c>
      <c r="E57" s="29">
        <v>96.207999999999998</v>
      </c>
      <c r="F57" s="347">
        <f t="shared" si="7"/>
        <v>0.40782580701805737</v>
      </c>
      <c r="G57" s="30">
        <v>1658</v>
      </c>
      <c r="H57" s="29">
        <v>3585.96</v>
      </c>
      <c r="I57" s="35">
        <v>1352</v>
      </c>
      <c r="J57" s="347">
        <f t="shared" si="1"/>
        <v>-0.62297404321297511</v>
      </c>
      <c r="K57" s="30">
        <v>43</v>
      </c>
      <c r="L57" s="29">
        <v>34.4</v>
      </c>
      <c r="M57" s="29">
        <v>38</v>
      </c>
      <c r="N57" s="342">
        <f t="shared" si="2"/>
        <v>0.10465116279069764</v>
      </c>
      <c r="O57" s="30">
        <v>10</v>
      </c>
      <c r="P57" s="29">
        <v>8</v>
      </c>
      <c r="Q57" s="35"/>
      <c r="R57" s="347">
        <f t="shared" si="12"/>
        <v>-1</v>
      </c>
      <c r="S57" s="34"/>
      <c r="T57" s="38"/>
      <c r="U57" s="251"/>
      <c r="V57" s="415"/>
      <c r="W57" s="86"/>
    </row>
    <row r="58" spans="1:23" s="32" customFormat="1" x14ac:dyDescent="0.2">
      <c r="A58" s="430">
        <v>56</v>
      </c>
      <c r="B58" s="258" t="s">
        <v>44</v>
      </c>
      <c r="C58" s="7">
        <v>66.86</v>
      </c>
      <c r="D58" s="20">
        <v>62.466999999999999</v>
      </c>
      <c r="E58" s="218">
        <v>78.591999999999999</v>
      </c>
      <c r="F58" s="348">
        <f t="shared" si="7"/>
        <v>0.25813629596426924</v>
      </c>
      <c r="G58" s="7">
        <v>994</v>
      </c>
      <c r="H58" s="20">
        <v>2338.4560000000001</v>
      </c>
      <c r="I58" s="9">
        <v>301</v>
      </c>
      <c r="J58" s="348">
        <f t="shared" si="1"/>
        <v>-0.8712825898798181</v>
      </c>
      <c r="K58" s="7">
        <v>38</v>
      </c>
      <c r="L58" s="20">
        <v>30.4</v>
      </c>
      <c r="M58" s="218">
        <v>35</v>
      </c>
      <c r="N58" s="348">
        <f t="shared" si="2"/>
        <v>0.15131578947368429</v>
      </c>
      <c r="O58" s="8"/>
      <c r="P58" s="9"/>
      <c r="Q58" s="9"/>
      <c r="R58" s="348"/>
      <c r="S58" s="8"/>
      <c r="T58" s="37"/>
      <c r="U58" s="313"/>
      <c r="V58" s="416"/>
      <c r="W58" s="86"/>
    </row>
    <row r="59" spans="1:23" s="32" customFormat="1" ht="73.5" customHeight="1" x14ac:dyDescent="0.2">
      <c r="A59" s="430">
        <v>57</v>
      </c>
      <c r="B59" s="33" t="s">
        <v>45</v>
      </c>
      <c r="C59" s="30">
        <v>76.915999999999997</v>
      </c>
      <c r="D59" s="29">
        <v>71.863</v>
      </c>
      <c r="E59" s="29">
        <v>105.57599999999999</v>
      </c>
      <c r="F59" s="347">
        <f t="shared" si="7"/>
        <v>0.46912875888844052</v>
      </c>
      <c r="G59" s="30">
        <v>2240.1999999999998</v>
      </c>
      <c r="H59" s="29">
        <v>6382.1289999999999</v>
      </c>
      <c r="I59" s="35">
        <v>3188</v>
      </c>
      <c r="J59" s="347">
        <f t="shared" si="1"/>
        <v>-0.50048016892168734</v>
      </c>
      <c r="K59" s="30">
        <v>77</v>
      </c>
      <c r="L59" s="29">
        <v>61.6</v>
      </c>
      <c r="M59" s="29">
        <v>91</v>
      </c>
      <c r="N59" s="347">
        <f t="shared" si="2"/>
        <v>0.47727272727272729</v>
      </c>
      <c r="O59" s="30">
        <v>9</v>
      </c>
      <c r="P59" s="35">
        <v>7.2</v>
      </c>
      <c r="Q59" s="35"/>
      <c r="R59" s="347">
        <f t="shared" ref="R59:R61" si="13">Q59/P59-1</f>
        <v>-1</v>
      </c>
      <c r="S59" s="34"/>
      <c r="T59" s="38"/>
      <c r="U59" s="251"/>
      <c r="V59" s="415"/>
      <c r="W59" s="86"/>
    </row>
    <row r="60" spans="1:23" s="2" customFormat="1" x14ac:dyDescent="0.2">
      <c r="A60" s="430">
        <v>58</v>
      </c>
      <c r="B60" s="258" t="s">
        <v>46</v>
      </c>
      <c r="C60" s="7">
        <v>96.917000000000002</v>
      </c>
      <c r="D60" s="20">
        <v>90.55</v>
      </c>
      <c r="E60" s="20">
        <v>126.13500000000001</v>
      </c>
      <c r="F60" s="352">
        <f t="shared" si="7"/>
        <v>0.39298729983434577</v>
      </c>
      <c r="G60" s="7">
        <v>1669</v>
      </c>
      <c r="H60" s="20">
        <v>3806</v>
      </c>
      <c r="I60" s="9">
        <v>1514</v>
      </c>
      <c r="J60" s="352">
        <f t="shared" si="1"/>
        <v>-0.60220704151339988</v>
      </c>
      <c r="K60" s="7">
        <v>10</v>
      </c>
      <c r="L60" s="20">
        <v>8</v>
      </c>
      <c r="M60" s="20">
        <v>23</v>
      </c>
      <c r="N60" s="352">
        <f t="shared" si="2"/>
        <v>1.875</v>
      </c>
      <c r="O60" s="7">
        <v>6</v>
      </c>
      <c r="P60" s="9">
        <v>4.8</v>
      </c>
      <c r="Q60" s="9">
        <v>1.81</v>
      </c>
      <c r="R60" s="352">
        <f t="shared" si="13"/>
        <v>-0.62291666666666656</v>
      </c>
      <c r="S60" s="8"/>
      <c r="T60" s="39"/>
      <c r="U60" s="252"/>
      <c r="V60" s="420"/>
      <c r="W60" s="86"/>
    </row>
    <row r="61" spans="1:23" s="32" customFormat="1" x14ac:dyDescent="0.2">
      <c r="A61" s="430">
        <v>59</v>
      </c>
      <c r="B61" s="33" t="s">
        <v>47</v>
      </c>
      <c r="C61" s="30">
        <v>140.81</v>
      </c>
      <c r="D61" s="29">
        <v>131.559</v>
      </c>
      <c r="E61" s="29">
        <v>149.74299999999999</v>
      </c>
      <c r="F61" s="347">
        <f t="shared" si="7"/>
        <v>0.13821935405407459</v>
      </c>
      <c r="G61" s="30">
        <v>4227</v>
      </c>
      <c r="H61" s="29">
        <v>11509.36</v>
      </c>
      <c r="I61" s="35">
        <v>5060</v>
      </c>
      <c r="J61" s="347">
        <f t="shared" si="1"/>
        <v>-0.56035783049622223</v>
      </c>
      <c r="K61" s="30">
        <v>110</v>
      </c>
      <c r="L61" s="29">
        <v>88</v>
      </c>
      <c r="M61" s="29">
        <v>122</v>
      </c>
      <c r="N61" s="347">
        <f t="shared" si="2"/>
        <v>0.38636363636363646</v>
      </c>
      <c r="O61" s="30">
        <v>17</v>
      </c>
      <c r="P61" s="35">
        <v>13.6</v>
      </c>
      <c r="Q61" s="35">
        <v>32</v>
      </c>
      <c r="R61" s="347">
        <f t="shared" si="13"/>
        <v>1.3529411764705883</v>
      </c>
      <c r="S61" s="34"/>
      <c r="T61" s="38"/>
      <c r="U61" s="251"/>
      <c r="V61" s="415"/>
      <c r="W61" s="86"/>
    </row>
    <row r="62" spans="1:23" s="2" customFormat="1" x14ac:dyDescent="0.2">
      <c r="A62" s="430">
        <v>60</v>
      </c>
      <c r="B62" s="258" t="s">
        <v>48</v>
      </c>
      <c r="C62" s="7">
        <v>104.107</v>
      </c>
      <c r="D62" s="20">
        <v>97.268000000000001</v>
      </c>
      <c r="E62" s="20">
        <v>113.381</v>
      </c>
      <c r="F62" s="352">
        <f t="shared" si="7"/>
        <v>0.16565571410947078</v>
      </c>
      <c r="G62" s="7"/>
      <c r="H62" s="20">
        <v>5989.36</v>
      </c>
      <c r="I62" s="9">
        <v>5284</v>
      </c>
      <c r="J62" s="352">
        <f t="shared" si="1"/>
        <v>-0.11776884341565708</v>
      </c>
      <c r="K62" s="7">
        <v>12</v>
      </c>
      <c r="L62" s="20">
        <v>9.6</v>
      </c>
      <c r="M62" s="20">
        <v>84</v>
      </c>
      <c r="N62" s="352">
        <f t="shared" si="2"/>
        <v>7.75</v>
      </c>
      <c r="O62" s="7"/>
      <c r="P62" s="9"/>
      <c r="Q62" s="9"/>
      <c r="R62" s="352"/>
      <c r="S62" s="8"/>
      <c r="T62" s="39"/>
      <c r="U62" s="252"/>
      <c r="V62" s="420"/>
      <c r="W62" s="86"/>
    </row>
    <row r="63" spans="1:23" s="32" customFormat="1" x14ac:dyDescent="0.2">
      <c r="A63" s="430">
        <v>61</v>
      </c>
      <c r="B63" s="33" t="s">
        <v>49</v>
      </c>
      <c r="C63" s="30">
        <v>124.425</v>
      </c>
      <c r="D63" s="29">
        <v>116.25</v>
      </c>
      <c r="E63" s="29">
        <v>171.39699999999999</v>
      </c>
      <c r="F63" s="347">
        <f t="shared" si="7"/>
        <v>0.47438279569892461</v>
      </c>
      <c r="G63" s="30">
        <v>3419</v>
      </c>
      <c r="H63" s="29">
        <v>8290.0079999999998</v>
      </c>
      <c r="I63" s="35">
        <v>4422</v>
      </c>
      <c r="J63" s="347">
        <f t="shared" si="1"/>
        <v>-0.46658676324558435</v>
      </c>
      <c r="K63" s="30">
        <v>103</v>
      </c>
      <c r="L63" s="29">
        <v>82.4</v>
      </c>
      <c r="M63" s="29">
        <v>86</v>
      </c>
      <c r="N63" s="347">
        <f t="shared" si="2"/>
        <v>4.3689320388349495E-2</v>
      </c>
      <c r="O63" s="30">
        <v>33</v>
      </c>
      <c r="P63" s="35">
        <v>26.4</v>
      </c>
      <c r="Q63" s="35"/>
      <c r="R63" s="347">
        <f t="shared" ref="R63:R66" si="14">Q63/P63-1</f>
        <v>-1</v>
      </c>
      <c r="S63" s="34"/>
      <c r="T63" s="38"/>
      <c r="U63" s="251"/>
      <c r="V63" s="415"/>
      <c r="W63" s="86"/>
    </row>
    <row r="64" spans="1:23" s="2" customFormat="1" x14ac:dyDescent="0.2">
      <c r="A64" s="430">
        <v>62</v>
      </c>
      <c r="B64" s="258" t="s">
        <v>50</v>
      </c>
      <c r="C64" s="7">
        <v>82.584000000000003</v>
      </c>
      <c r="D64" s="20">
        <v>77.158000000000001</v>
      </c>
      <c r="E64" s="20">
        <v>98.486000000000004</v>
      </c>
      <c r="F64" s="352">
        <f t="shared" si="7"/>
        <v>0.27641981388838488</v>
      </c>
      <c r="G64" s="7">
        <v>2304</v>
      </c>
      <c r="H64" s="20">
        <v>5770.44</v>
      </c>
      <c r="I64" s="9">
        <v>2616</v>
      </c>
      <c r="J64" s="352">
        <f t="shared" si="1"/>
        <v>-0.5466550211075758</v>
      </c>
      <c r="K64" s="7">
        <v>57</v>
      </c>
      <c r="L64" s="20">
        <v>45.6</v>
      </c>
      <c r="M64" s="20">
        <v>56</v>
      </c>
      <c r="N64" s="352">
        <f t="shared" si="2"/>
        <v>0.22807017543859653</v>
      </c>
      <c r="O64" s="7">
        <v>28.48</v>
      </c>
      <c r="P64" s="20">
        <v>22.783999999999999</v>
      </c>
      <c r="Q64" s="9">
        <v>23</v>
      </c>
      <c r="R64" s="352">
        <f t="shared" si="14"/>
        <v>9.4803370786518126E-3</v>
      </c>
      <c r="S64" s="8"/>
      <c r="T64" s="39"/>
      <c r="U64" s="252"/>
      <c r="V64" s="420"/>
      <c r="W64" s="86"/>
    </row>
    <row r="65" spans="1:23" s="32" customFormat="1" x14ac:dyDescent="0.2">
      <c r="A65" s="430">
        <v>63</v>
      </c>
      <c r="B65" s="261" t="s">
        <v>51</v>
      </c>
      <c r="C65" s="30">
        <v>86.706999999999994</v>
      </c>
      <c r="D65" s="29">
        <v>81.010999999999996</v>
      </c>
      <c r="E65" s="29">
        <v>111.745</v>
      </c>
      <c r="F65" s="349">
        <f t="shared" si="7"/>
        <v>0.37938057794620494</v>
      </c>
      <c r="G65" s="30">
        <v>1929</v>
      </c>
      <c r="H65" s="29">
        <v>4892.4719999999998</v>
      </c>
      <c r="I65" s="35">
        <v>2231</v>
      </c>
      <c r="J65" s="349">
        <f t="shared" si="1"/>
        <v>-0.54399330236330423</v>
      </c>
      <c r="K65" s="30">
        <v>20</v>
      </c>
      <c r="L65" s="29">
        <v>16</v>
      </c>
      <c r="M65" s="29">
        <v>35</v>
      </c>
      <c r="N65" s="349">
        <f t="shared" si="2"/>
        <v>1.1875</v>
      </c>
      <c r="O65" s="30">
        <v>10.34</v>
      </c>
      <c r="P65" s="29">
        <v>8.2720000000000002</v>
      </c>
      <c r="Q65" s="35">
        <v>15.68</v>
      </c>
      <c r="R65" s="349">
        <f t="shared" si="14"/>
        <v>0.8955512572533848</v>
      </c>
      <c r="S65" s="34"/>
      <c r="T65" s="236"/>
      <c r="U65" s="314"/>
      <c r="V65" s="417"/>
      <c r="W65" s="86"/>
    </row>
    <row r="66" spans="1:23" s="2" customFormat="1" x14ac:dyDescent="0.2">
      <c r="A66" s="430">
        <v>64</v>
      </c>
      <c r="B66" s="262" t="s">
        <v>59</v>
      </c>
      <c r="C66" s="7">
        <v>49.762</v>
      </c>
      <c r="D66" s="9">
        <v>46.493000000000002</v>
      </c>
      <c r="E66" s="20">
        <v>67.412999999999997</v>
      </c>
      <c r="F66" s="353">
        <f t="shared" si="7"/>
        <v>0.4499602090637298</v>
      </c>
      <c r="G66" s="7">
        <v>1477</v>
      </c>
      <c r="H66" s="9">
        <v>3890.36</v>
      </c>
      <c r="I66" s="9">
        <v>1092</v>
      </c>
      <c r="J66" s="353">
        <f t="shared" si="1"/>
        <v>-0.71930618246126321</v>
      </c>
      <c r="K66" s="7">
        <v>51</v>
      </c>
      <c r="L66" s="9">
        <v>40.799999999999997</v>
      </c>
      <c r="M66" s="20">
        <v>81.430999999999997</v>
      </c>
      <c r="N66" s="353">
        <f t="shared" si="2"/>
        <v>0.99585784313725489</v>
      </c>
      <c r="O66" s="7">
        <v>18</v>
      </c>
      <c r="P66" s="9">
        <v>14.4</v>
      </c>
      <c r="Q66" s="9">
        <v>19</v>
      </c>
      <c r="R66" s="353">
        <f t="shared" si="14"/>
        <v>0.31944444444444442</v>
      </c>
      <c r="S66" s="8"/>
      <c r="T66" s="44"/>
      <c r="U66" s="407"/>
      <c r="V66" s="359"/>
      <c r="W66" s="86"/>
    </row>
    <row r="67" spans="1:23" s="32" customFormat="1" ht="15" thickBot="1" x14ac:dyDescent="0.25">
      <c r="A67" s="431">
        <v>65</v>
      </c>
      <c r="B67" s="263" t="s">
        <v>58</v>
      </c>
      <c r="C67" s="235">
        <v>13.335000000000001</v>
      </c>
      <c r="D67" s="237">
        <v>12.459</v>
      </c>
      <c r="E67" s="237">
        <v>16.501000000000001</v>
      </c>
      <c r="F67" s="354">
        <f t="shared" ref="F67" si="15">E67/D67-1</f>
        <v>0.32442411108435687</v>
      </c>
      <c r="G67" s="235">
        <v>657</v>
      </c>
      <c r="H67" s="237">
        <v>1552.9680000000001</v>
      </c>
      <c r="I67" s="237">
        <v>346</v>
      </c>
      <c r="J67" s="354">
        <f t="shared" ref="J67:J129" si="16">I67/H67-1</f>
        <v>-0.77720081804647623</v>
      </c>
      <c r="K67" s="235">
        <v>9</v>
      </c>
      <c r="L67" s="237">
        <v>7.2</v>
      </c>
      <c r="M67" s="237">
        <v>15</v>
      </c>
      <c r="N67" s="354">
        <f t="shared" ref="N67:N129" si="17">M67/L67-1</f>
        <v>1.0833333333333335</v>
      </c>
      <c r="O67" s="238"/>
      <c r="P67" s="237"/>
      <c r="Q67" s="239"/>
      <c r="R67" s="366"/>
      <c r="S67" s="235"/>
      <c r="T67" s="240"/>
      <c r="U67" s="294"/>
      <c r="V67" s="421"/>
      <c r="W67" s="86"/>
    </row>
    <row r="68" spans="1:23" s="32" customFormat="1" ht="28.5" x14ac:dyDescent="0.2">
      <c r="A68" s="432">
        <v>66</v>
      </c>
      <c r="B68" s="531" t="s">
        <v>252</v>
      </c>
      <c r="C68" s="78"/>
      <c r="D68" s="77"/>
      <c r="E68" s="77"/>
      <c r="F68" s="502"/>
      <c r="G68" s="76">
        <v>1501</v>
      </c>
      <c r="H68" s="77">
        <v>1050.7</v>
      </c>
      <c r="I68" s="77">
        <v>1380</v>
      </c>
      <c r="J68" s="502">
        <f t="shared" si="16"/>
        <v>0.31341010754734944</v>
      </c>
      <c r="K68" s="78">
        <v>20</v>
      </c>
      <c r="L68" s="77">
        <v>14</v>
      </c>
      <c r="M68" s="77">
        <v>29</v>
      </c>
      <c r="N68" s="502">
        <f t="shared" si="17"/>
        <v>1.0714285714285716</v>
      </c>
      <c r="O68" s="79"/>
      <c r="P68" s="77"/>
      <c r="Q68" s="506"/>
      <c r="R68" s="507"/>
      <c r="S68" s="79">
        <v>2554</v>
      </c>
      <c r="T68" s="156">
        <v>2043.2</v>
      </c>
      <c r="U68" s="508">
        <v>1757</v>
      </c>
      <c r="V68" s="509">
        <f t="shared" ref="V68" si="18">U68/T68-1</f>
        <v>-0.14007439310884884</v>
      </c>
      <c r="W68" s="86"/>
    </row>
    <row r="69" spans="1:23" s="32" customFormat="1" ht="96.75" customHeight="1" x14ac:dyDescent="0.2">
      <c r="A69" s="430">
        <v>67</v>
      </c>
      <c r="B69" s="258" t="s">
        <v>60</v>
      </c>
      <c r="C69" s="87">
        <v>17.917000000000002</v>
      </c>
      <c r="D69" s="9">
        <v>16.372</v>
      </c>
      <c r="E69" s="9">
        <v>23.652999999999999</v>
      </c>
      <c r="F69" s="348">
        <f>E69/D69-1</f>
        <v>0.44472269728805269</v>
      </c>
      <c r="G69" s="7">
        <v>560</v>
      </c>
      <c r="H69" s="9">
        <v>392</v>
      </c>
      <c r="I69" s="9">
        <v>1050</v>
      </c>
      <c r="J69" s="348">
        <f t="shared" si="16"/>
        <v>1.6785714285714284</v>
      </c>
      <c r="K69" s="87">
        <v>16</v>
      </c>
      <c r="L69" s="9">
        <v>11.2</v>
      </c>
      <c r="M69" s="9">
        <v>34</v>
      </c>
      <c r="N69" s="348">
        <f t="shared" si="17"/>
        <v>2.035714285714286</v>
      </c>
      <c r="O69" s="7">
        <v>28</v>
      </c>
      <c r="P69" s="9"/>
      <c r="Q69" s="9"/>
      <c r="R69" s="367"/>
      <c r="S69" s="7"/>
      <c r="T69" s="246"/>
      <c r="U69" s="407"/>
      <c r="V69" s="422"/>
      <c r="W69" s="86"/>
    </row>
    <row r="70" spans="1:23" s="2" customFormat="1" ht="28.5" x14ac:dyDescent="0.2">
      <c r="A70" s="430">
        <v>68</v>
      </c>
      <c r="B70" s="33" t="s">
        <v>61</v>
      </c>
      <c r="C70" s="28"/>
      <c r="D70" s="35"/>
      <c r="E70" s="35"/>
      <c r="F70" s="347"/>
      <c r="G70" s="30">
        <v>15379</v>
      </c>
      <c r="H70" s="35">
        <v>10765.3</v>
      </c>
      <c r="I70" s="35">
        <v>19877</v>
      </c>
      <c r="J70" s="347">
        <f t="shared" si="16"/>
        <v>0.8463953628788794</v>
      </c>
      <c r="K70" s="28">
        <v>24</v>
      </c>
      <c r="L70" s="35">
        <v>16.8</v>
      </c>
      <c r="M70" s="254">
        <v>34</v>
      </c>
      <c r="N70" s="347">
        <f t="shared" si="17"/>
        <v>1.0238095238095237</v>
      </c>
      <c r="O70" s="34"/>
      <c r="P70" s="35"/>
      <c r="Q70" s="35"/>
      <c r="R70" s="347"/>
      <c r="S70" s="34"/>
      <c r="T70" s="43"/>
      <c r="U70" s="254"/>
      <c r="V70" s="415"/>
      <c r="W70" s="86"/>
    </row>
    <row r="71" spans="1:23" s="32" customFormat="1" ht="28.5" x14ac:dyDescent="0.2">
      <c r="A71" s="430">
        <v>69</v>
      </c>
      <c r="B71" s="258" t="s">
        <v>62</v>
      </c>
      <c r="C71" s="87">
        <v>19.457000000000001</v>
      </c>
      <c r="D71" s="9">
        <v>18.052</v>
      </c>
      <c r="E71" s="9">
        <v>16.7</v>
      </c>
      <c r="F71" s="348">
        <f t="shared" ref="F71:F102" si="19">E71/D71-1</f>
        <v>-7.4894748504320874E-2</v>
      </c>
      <c r="G71" s="7">
        <v>2403</v>
      </c>
      <c r="H71" s="9">
        <v>1682.1</v>
      </c>
      <c r="I71" s="9">
        <v>2224</v>
      </c>
      <c r="J71" s="348">
        <f t="shared" si="16"/>
        <v>0.32215682777480548</v>
      </c>
      <c r="K71" s="87">
        <v>16</v>
      </c>
      <c r="L71" s="9">
        <v>11.2</v>
      </c>
      <c r="M71" s="9">
        <v>37.994</v>
      </c>
      <c r="N71" s="348">
        <f t="shared" si="17"/>
        <v>2.3923214285714289</v>
      </c>
      <c r="O71" s="7">
        <v>15</v>
      </c>
      <c r="P71" s="9"/>
      <c r="Q71" s="9"/>
      <c r="R71" s="367"/>
      <c r="S71" s="8"/>
      <c r="T71" s="44"/>
      <c r="U71" s="407"/>
      <c r="V71" s="416"/>
      <c r="W71" s="86"/>
    </row>
    <row r="72" spans="1:23" s="32" customFormat="1" ht="28.5" x14ac:dyDescent="0.2">
      <c r="A72" s="430">
        <v>70</v>
      </c>
      <c r="B72" s="33" t="s">
        <v>227</v>
      </c>
      <c r="C72" s="28">
        <v>8.4350000000000005</v>
      </c>
      <c r="D72" s="35">
        <v>7.7789999999999999</v>
      </c>
      <c r="E72" s="35">
        <v>26.797999999999998</v>
      </c>
      <c r="F72" s="347">
        <f t="shared" si="19"/>
        <v>2.4449157989458796</v>
      </c>
      <c r="G72" s="30">
        <v>1735</v>
      </c>
      <c r="H72" s="35">
        <v>1214.5</v>
      </c>
      <c r="I72" s="35">
        <v>3289</v>
      </c>
      <c r="J72" s="347">
        <f t="shared" si="16"/>
        <v>1.7081103334705641</v>
      </c>
      <c r="K72" s="28">
        <v>28</v>
      </c>
      <c r="L72" s="35">
        <v>19.600000000000001</v>
      </c>
      <c r="M72" s="35">
        <v>78</v>
      </c>
      <c r="N72" s="347">
        <f t="shared" si="17"/>
        <v>2.9795918367346936</v>
      </c>
      <c r="O72" s="30"/>
      <c r="P72" s="35"/>
      <c r="Q72" s="35">
        <v>28</v>
      </c>
      <c r="R72" s="363"/>
      <c r="S72" s="34"/>
      <c r="T72" s="43"/>
      <c r="U72" s="254"/>
      <c r="V72" s="415"/>
      <c r="W72" s="86"/>
    </row>
    <row r="73" spans="1:23" s="2" customFormat="1" ht="28.5" x14ac:dyDescent="0.2">
      <c r="A73" s="430">
        <v>71</v>
      </c>
      <c r="B73" s="258" t="s">
        <v>63</v>
      </c>
      <c r="C73" s="87">
        <v>28.66</v>
      </c>
      <c r="D73" s="9">
        <v>26.349</v>
      </c>
      <c r="E73" s="9">
        <v>35.631999999999998</v>
      </c>
      <c r="F73" s="348">
        <f t="shared" si="19"/>
        <v>0.3523093855554289</v>
      </c>
      <c r="G73" s="7">
        <v>500</v>
      </c>
      <c r="H73" s="9">
        <v>350</v>
      </c>
      <c r="I73" s="9">
        <v>698</v>
      </c>
      <c r="J73" s="348">
        <f t="shared" si="16"/>
        <v>0.99428571428571422</v>
      </c>
      <c r="K73" s="87">
        <v>4</v>
      </c>
      <c r="L73" s="9">
        <v>2.8</v>
      </c>
      <c r="M73" s="9">
        <v>85</v>
      </c>
      <c r="N73" s="348">
        <f t="shared" si="17"/>
        <v>29.357142857142858</v>
      </c>
      <c r="O73" s="7"/>
      <c r="P73" s="9">
        <v>70.936000000000007</v>
      </c>
      <c r="Q73" s="9"/>
      <c r="R73" s="367">
        <f t="shared" ref="R73" si="20">Q73/P73-1</f>
        <v>-1</v>
      </c>
      <c r="S73" s="7"/>
      <c r="T73" s="246"/>
      <c r="U73" s="407"/>
      <c r="V73" s="422"/>
      <c r="W73" s="86"/>
    </row>
    <row r="74" spans="1:23" s="32" customFormat="1" ht="28.5" x14ac:dyDescent="0.2">
      <c r="A74" s="430">
        <v>72</v>
      </c>
      <c r="B74" s="33" t="s">
        <v>64</v>
      </c>
      <c r="C74" s="28">
        <v>58.308</v>
      </c>
      <c r="D74" s="35">
        <v>54.095999999999997</v>
      </c>
      <c r="E74" s="35">
        <v>80.260000000000005</v>
      </c>
      <c r="F74" s="347">
        <f t="shared" si="19"/>
        <v>0.48365868086365005</v>
      </c>
      <c r="G74" s="30">
        <v>3680</v>
      </c>
      <c r="H74" s="35">
        <v>2576</v>
      </c>
      <c r="I74" s="35">
        <v>4823</v>
      </c>
      <c r="J74" s="347">
        <f t="shared" si="16"/>
        <v>0.87228260869565211</v>
      </c>
      <c r="K74" s="28">
        <v>62</v>
      </c>
      <c r="L74" s="35">
        <v>43.4</v>
      </c>
      <c r="M74" s="35">
        <v>169</v>
      </c>
      <c r="N74" s="347">
        <f t="shared" si="17"/>
        <v>2.8940092165898621</v>
      </c>
      <c r="O74" s="30">
        <v>168</v>
      </c>
      <c r="P74" s="35"/>
      <c r="Q74" s="35"/>
      <c r="R74" s="347"/>
      <c r="S74" s="34"/>
      <c r="T74" s="43"/>
      <c r="U74" s="408"/>
      <c r="V74" s="415"/>
      <c r="W74" s="86"/>
    </row>
    <row r="75" spans="1:23" s="2" customFormat="1" ht="81" customHeight="1" x14ac:dyDescent="0.2">
      <c r="A75" s="430">
        <v>73</v>
      </c>
      <c r="B75" s="258" t="s">
        <v>65</v>
      </c>
      <c r="C75" s="87">
        <v>50.383000000000003</v>
      </c>
      <c r="D75" s="9">
        <v>46.554000000000002</v>
      </c>
      <c r="E75" s="9">
        <v>61.994</v>
      </c>
      <c r="F75" s="348">
        <f t="shared" si="19"/>
        <v>0.33165785968982253</v>
      </c>
      <c r="G75" s="7">
        <v>5175</v>
      </c>
      <c r="H75" s="9">
        <v>3622.5</v>
      </c>
      <c r="I75" s="9">
        <v>4342</v>
      </c>
      <c r="J75" s="348">
        <f t="shared" si="16"/>
        <v>0.19861973775017261</v>
      </c>
      <c r="K75" s="87">
        <v>148</v>
      </c>
      <c r="L75" s="9">
        <v>88.8</v>
      </c>
      <c r="M75" s="9">
        <v>145</v>
      </c>
      <c r="N75" s="348">
        <f t="shared" si="17"/>
        <v>0.63288288288288297</v>
      </c>
      <c r="O75" s="8"/>
      <c r="P75" s="9"/>
      <c r="Q75" s="9"/>
      <c r="R75" s="348"/>
      <c r="S75" s="8"/>
      <c r="T75" s="44"/>
      <c r="U75" s="409"/>
      <c r="V75" s="416"/>
      <c r="W75" s="86"/>
    </row>
    <row r="76" spans="1:23" s="32" customFormat="1" ht="28.5" x14ac:dyDescent="0.2">
      <c r="A76" s="430">
        <v>74</v>
      </c>
      <c r="B76" s="33" t="s">
        <v>66</v>
      </c>
      <c r="C76" s="28">
        <v>32.634</v>
      </c>
      <c r="D76" s="35">
        <v>29.545000000000002</v>
      </c>
      <c r="E76" s="35">
        <v>29.858000000000001</v>
      </c>
      <c r="F76" s="347">
        <f t="shared" si="19"/>
        <v>1.059400913860209E-2</v>
      </c>
      <c r="G76" s="30">
        <v>3427</v>
      </c>
      <c r="H76" s="35">
        <v>2398.9</v>
      </c>
      <c r="I76" s="35">
        <v>2361</v>
      </c>
      <c r="J76" s="347">
        <f t="shared" si="16"/>
        <v>-1.5798907832756726E-2</v>
      </c>
      <c r="K76" s="28">
        <v>69</v>
      </c>
      <c r="L76" s="35">
        <v>48.3</v>
      </c>
      <c r="M76" s="35">
        <v>41</v>
      </c>
      <c r="N76" s="347">
        <f t="shared" si="17"/>
        <v>-0.15113871635610765</v>
      </c>
      <c r="O76" s="34"/>
      <c r="P76" s="35"/>
      <c r="Q76" s="35"/>
      <c r="R76" s="347"/>
      <c r="S76" s="34"/>
      <c r="T76" s="43"/>
      <c r="U76" s="408"/>
      <c r="V76" s="415"/>
      <c r="W76" s="86"/>
    </row>
    <row r="77" spans="1:23" s="2" customFormat="1" ht="28.5" x14ac:dyDescent="0.2">
      <c r="A77" s="430">
        <v>75</v>
      </c>
      <c r="B77" s="258" t="s">
        <v>67</v>
      </c>
      <c r="C77" s="87">
        <v>39.909999999999997</v>
      </c>
      <c r="D77" s="9">
        <v>36.951999999999998</v>
      </c>
      <c r="E77" s="9">
        <v>55.77</v>
      </c>
      <c r="F77" s="348">
        <f t="shared" si="19"/>
        <v>0.50925525005412453</v>
      </c>
      <c r="G77" s="7">
        <v>4247</v>
      </c>
      <c r="H77" s="9">
        <v>2972.9</v>
      </c>
      <c r="I77" s="9">
        <v>3997</v>
      </c>
      <c r="J77" s="348">
        <f t="shared" si="16"/>
        <v>0.34447845538026844</v>
      </c>
      <c r="K77" s="87">
        <v>63</v>
      </c>
      <c r="L77" s="9">
        <v>44.1</v>
      </c>
      <c r="M77" s="9">
        <v>71</v>
      </c>
      <c r="N77" s="348">
        <f t="shared" si="17"/>
        <v>0.60997732426303841</v>
      </c>
      <c r="O77" s="7">
        <v>49</v>
      </c>
      <c r="P77" s="9"/>
      <c r="Q77" s="9"/>
      <c r="R77" s="348"/>
      <c r="S77" s="8"/>
      <c r="T77" s="44"/>
      <c r="U77" s="409"/>
      <c r="V77" s="416"/>
      <c r="W77" s="86"/>
    </row>
    <row r="78" spans="1:23" s="32" customFormat="1" ht="28.5" x14ac:dyDescent="0.2">
      <c r="A78" s="430">
        <v>76</v>
      </c>
      <c r="B78" s="33" t="s">
        <v>68</v>
      </c>
      <c r="C78" s="28">
        <v>39.406999999999996</v>
      </c>
      <c r="D78" s="35">
        <v>36.487000000000002</v>
      </c>
      <c r="E78" s="35">
        <v>54.363</v>
      </c>
      <c r="F78" s="347">
        <f t="shared" si="19"/>
        <v>0.4899279195329842</v>
      </c>
      <c r="G78" s="30">
        <v>5711</v>
      </c>
      <c r="H78" s="35">
        <v>3997.7</v>
      </c>
      <c r="I78" s="35">
        <v>6378</v>
      </c>
      <c r="J78" s="347">
        <f t="shared" si="16"/>
        <v>0.59541736498486642</v>
      </c>
      <c r="K78" s="28">
        <v>68</v>
      </c>
      <c r="L78" s="35">
        <v>47.6</v>
      </c>
      <c r="M78" s="35">
        <v>96</v>
      </c>
      <c r="N78" s="347">
        <f t="shared" si="17"/>
        <v>1.0168067226890756</v>
      </c>
      <c r="O78" s="30">
        <v>45</v>
      </c>
      <c r="P78" s="35"/>
      <c r="Q78" s="35"/>
      <c r="R78" s="347"/>
      <c r="S78" s="34"/>
      <c r="T78" s="43"/>
      <c r="U78" s="408"/>
      <c r="V78" s="415"/>
      <c r="W78" s="86"/>
    </row>
    <row r="79" spans="1:23" s="2" customFormat="1" ht="28.5" x14ac:dyDescent="0.2">
      <c r="A79" s="430">
        <v>77</v>
      </c>
      <c r="B79" s="258" t="s">
        <v>140</v>
      </c>
      <c r="C79" s="87">
        <v>39.527000000000001</v>
      </c>
      <c r="D79" s="9">
        <v>39.210999999999999</v>
      </c>
      <c r="E79" s="9">
        <v>44.890999999999998</v>
      </c>
      <c r="F79" s="348">
        <f t="shared" si="19"/>
        <v>0.14485731044859862</v>
      </c>
      <c r="G79" s="7">
        <v>3332</v>
      </c>
      <c r="H79" s="9">
        <v>2332.4</v>
      </c>
      <c r="I79" s="9">
        <v>2771</v>
      </c>
      <c r="J79" s="348">
        <f t="shared" si="16"/>
        <v>0.18804664723032061</v>
      </c>
      <c r="K79" s="87">
        <v>120</v>
      </c>
      <c r="L79" s="9">
        <v>84</v>
      </c>
      <c r="M79" s="9">
        <v>93</v>
      </c>
      <c r="N79" s="348">
        <f t="shared" si="17"/>
        <v>0.10714285714285721</v>
      </c>
      <c r="O79" s="7"/>
      <c r="P79" s="9"/>
      <c r="Q79" s="9"/>
      <c r="R79" s="348"/>
      <c r="S79" s="8"/>
      <c r="T79" s="44"/>
      <c r="U79" s="409"/>
      <c r="V79" s="416"/>
      <c r="W79" s="86"/>
    </row>
    <row r="80" spans="1:23" s="32" customFormat="1" ht="42.75" x14ac:dyDescent="0.2">
      <c r="A80" s="430">
        <v>78</v>
      </c>
      <c r="B80" s="33" t="s">
        <v>69</v>
      </c>
      <c r="C80" s="28">
        <v>48.173000000000002</v>
      </c>
      <c r="D80" s="35">
        <v>44.603000000000002</v>
      </c>
      <c r="E80" s="35">
        <v>61.064999999999998</v>
      </c>
      <c r="F80" s="347">
        <f t="shared" si="19"/>
        <v>0.36907831311795158</v>
      </c>
      <c r="G80" s="30">
        <v>3843</v>
      </c>
      <c r="H80" s="35">
        <v>2690.1</v>
      </c>
      <c r="I80" s="35">
        <v>4392</v>
      </c>
      <c r="J80" s="347">
        <f t="shared" si="16"/>
        <v>0.63265306122448983</v>
      </c>
      <c r="K80" s="28">
        <v>38</v>
      </c>
      <c r="L80" s="35">
        <v>26.6</v>
      </c>
      <c r="M80" s="35">
        <v>73</v>
      </c>
      <c r="N80" s="347">
        <f t="shared" si="17"/>
        <v>1.744360902255639</v>
      </c>
      <c r="O80" s="30">
        <v>30.45</v>
      </c>
      <c r="P80" s="35"/>
      <c r="Q80" s="35"/>
      <c r="R80" s="347"/>
      <c r="S80" s="34"/>
      <c r="T80" s="43"/>
      <c r="U80" s="408"/>
      <c r="V80" s="415"/>
      <c r="W80" s="86"/>
    </row>
    <row r="81" spans="1:23" s="2" customFormat="1" ht="28.5" x14ac:dyDescent="0.2">
      <c r="A81" s="430">
        <v>79</v>
      </c>
      <c r="B81" s="258" t="s">
        <v>71</v>
      </c>
      <c r="C81" s="87">
        <v>44.110999999999997</v>
      </c>
      <c r="D81" s="9">
        <v>40.966000000000001</v>
      </c>
      <c r="E81" s="9">
        <v>47.465000000000003</v>
      </c>
      <c r="F81" s="348">
        <f t="shared" si="19"/>
        <v>0.15864375335644199</v>
      </c>
      <c r="G81" s="7">
        <v>757</v>
      </c>
      <c r="H81" s="9">
        <v>529.9</v>
      </c>
      <c r="I81" s="9">
        <v>1781</v>
      </c>
      <c r="J81" s="348">
        <f t="shared" si="16"/>
        <v>2.3610115116059633</v>
      </c>
      <c r="K81" s="87">
        <v>157</v>
      </c>
      <c r="L81" s="9">
        <v>109.9</v>
      </c>
      <c r="M81" s="9">
        <v>66.807000000000002</v>
      </c>
      <c r="N81" s="348">
        <f t="shared" si="17"/>
        <v>-0.3921110100090992</v>
      </c>
      <c r="O81" s="8"/>
      <c r="P81" s="9"/>
      <c r="Q81" s="9"/>
      <c r="R81" s="348"/>
      <c r="S81" s="7"/>
      <c r="T81" s="246"/>
      <c r="U81" s="407"/>
      <c r="V81" s="422"/>
      <c r="W81" s="86"/>
    </row>
    <row r="82" spans="1:23" s="32" customFormat="1" ht="42.75" x14ac:dyDescent="0.2">
      <c r="A82" s="430">
        <v>80</v>
      </c>
      <c r="B82" s="33" t="s">
        <v>70</v>
      </c>
      <c r="C82" s="28">
        <v>22.372</v>
      </c>
      <c r="D82" s="35">
        <v>20.652000000000001</v>
      </c>
      <c r="E82" s="35">
        <v>25.873999999999999</v>
      </c>
      <c r="F82" s="347">
        <f t="shared" si="19"/>
        <v>0.25285686616308345</v>
      </c>
      <c r="G82" s="30">
        <v>2718</v>
      </c>
      <c r="H82" s="35">
        <v>1902.6</v>
      </c>
      <c r="I82" s="35">
        <v>1175</v>
      </c>
      <c r="J82" s="347">
        <f t="shared" si="16"/>
        <v>-0.38242405129822343</v>
      </c>
      <c r="K82" s="28">
        <v>25</v>
      </c>
      <c r="L82" s="35">
        <v>17.5</v>
      </c>
      <c r="M82" s="35">
        <v>22</v>
      </c>
      <c r="N82" s="347">
        <f t="shared" si="17"/>
        <v>0.25714285714285712</v>
      </c>
      <c r="O82" s="30">
        <v>28.3</v>
      </c>
      <c r="P82" s="35">
        <v>22.64</v>
      </c>
      <c r="Q82" s="35">
        <v>16</v>
      </c>
      <c r="R82" s="363">
        <f t="shared" ref="R82" si="21">Q82/P82-1</f>
        <v>-0.29328621908127206</v>
      </c>
      <c r="S82" s="34"/>
      <c r="T82" s="43"/>
      <c r="U82" s="97"/>
      <c r="V82" s="415"/>
      <c r="W82" s="86"/>
    </row>
    <row r="83" spans="1:23" s="2" customFormat="1" ht="28.5" x14ac:dyDescent="0.2">
      <c r="A83" s="430">
        <v>81</v>
      </c>
      <c r="B83" s="258" t="s">
        <v>72</v>
      </c>
      <c r="C83" s="87">
        <v>36</v>
      </c>
      <c r="D83" s="9">
        <v>33.4</v>
      </c>
      <c r="E83" s="9">
        <v>40.445</v>
      </c>
      <c r="F83" s="352">
        <f t="shared" si="19"/>
        <v>0.21092814371257496</v>
      </c>
      <c r="G83" s="7">
        <v>2970</v>
      </c>
      <c r="H83" s="9">
        <v>2079</v>
      </c>
      <c r="I83" s="9">
        <v>2049</v>
      </c>
      <c r="J83" s="352">
        <f t="shared" si="16"/>
        <v>-1.4430014430014459E-2</v>
      </c>
      <c r="K83" s="87">
        <v>60</v>
      </c>
      <c r="L83" s="9">
        <v>42</v>
      </c>
      <c r="M83" s="9">
        <v>52</v>
      </c>
      <c r="N83" s="352">
        <f t="shared" si="17"/>
        <v>0.23809523809523814</v>
      </c>
      <c r="O83" s="8"/>
      <c r="P83" s="9"/>
      <c r="Q83" s="9"/>
      <c r="R83" s="352"/>
      <c r="S83" s="8"/>
      <c r="T83" s="44"/>
      <c r="U83" s="410"/>
      <c r="V83" s="420"/>
      <c r="W83" s="86"/>
    </row>
    <row r="84" spans="1:23" s="32" customFormat="1" ht="28.5" x14ac:dyDescent="0.2">
      <c r="A84" s="430">
        <v>82</v>
      </c>
      <c r="B84" s="33" t="s">
        <v>73</v>
      </c>
      <c r="C84" s="28">
        <v>31.218</v>
      </c>
      <c r="D84" s="35">
        <v>28.466999999999999</v>
      </c>
      <c r="E84" s="35">
        <v>36.713000000000001</v>
      </c>
      <c r="F84" s="347">
        <f t="shared" si="19"/>
        <v>0.28966873924192926</v>
      </c>
      <c r="G84" s="30">
        <v>7554</v>
      </c>
      <c r="H84" s="35">
        <v>5287.8</v>
      </c>
      <c r="I84" s="35">
        <v>6123</v>
      </c>
      <c r="J84" s="347">
        <f t="shared" si="16"/>
        <v>0.1579484851923294</v>
      </c>
      <c r="K84" s="28">
        <v>173</v>
      </c>
      <c r="L84" s="35">
        <v>121.1</v>
      </c>
      <c r="M84" s="35">
        <v>173.453</v>
      </c>
      <c r="N84" s="347">
        <f t="shared" si="17"/>
        <v>0.43231213872832375</v>
      </c>
      <c r="O84" s="30"/>
      <c r="P84" s="35"/>
      <c r="Q84" s="35"/>
      <c r="R84" s="347"/>
      <c r="S84" s="34"/>
      <c r="T84" s="43"/>
      <c r="U84" s="97"/>
      <c r="V84" s="415"/>
      <c r="W84" s="86"/>
    </row>
    <row r="85" spans="1:23" s="2" customFormat="1" ht="28.5" x14ac:dyDescent="0.2">
      <c r="A85" s="430">
        <v>83</v>
      </c>
      <c r="B85" s="258" t="s">
        <v>74</v>
      </c>
      <c r="C85" s="87">
        <v>38.515999999999998</v>
      </c>
      <c r="D85" s="9">
        <v>35.698</v>
      </c>
      <c r="E85" s="9">
        <v>34.357999999999997</v>
      </c>
      <c r="F85" s="352">
        <f t="shared" si="19"/>
        <v>-3.7537116925318026E-2</v>
      </c>
      <c r="G85" s="7">
        <v>1600</v>
      </c>
      <c r="H85" s="9">
        <v>1120</v>
      </c>
      <c r="I85" s="9">
        <v>1361</v>
      </c>
      <c r="J85" s="352">
        <f t="shared" si="16"/>
        <v>0.21517857142857144</v>
      </c>
      <c r="K85" s="87">
        <v>105</v>
      </c>
      <c r="L85" s="9">
        <v>73.5</v>
      </c>
      <c r="M85" s="9">
        <v>72</v>
      </c>
      <c r="N85" s="352">
        <f t="shared" si="17"/>
        <v>-2.0408163265306145E-2</v>
      </c>
      <c r="O85" s="8"/>
      <c r="P85" s="9"/>
      <c r="Q85" s="9"/>
      <c r="R85" s="352"/>
      <c r="S85" s="8"/>
      <c r="T85" s="44"/>
      <c r="U85" s="410"/>
      <c r="V85" s="420"/>
      <c r="W85" s="86"/>
    </row>
    <row r="86" spans="1:23" s="32" customFormat="1" ht="42.75" x14ac:dyDescent="0.2">
      <c r="A86" s="430">
        <v>84</v>
      </c>
      <c r="B86" s="33" t="s">
        <v>75</v>
      </c>
      <c r="C86" s="28">
        <v>24.050999999999998</v>
      </c>
      <c r="D86" s="35">
        <v>22.268999999999998</v>
      </c>
      <c r="E86" s="35">
        <v>31.678999999999998</v>
      </c>
      <c r="F86" s="347">
        <f t="shared" si="19"/>
        <v>0.42256051012618445</v>
      </c>
      <c r="G86" s="30">
        <v>1297</v>
      </c>
      <c r="H86" s="35">
        <v>907.9</v>
      </c>
      <c r="I86" s="35">
        <v>1574</v>
      </c>
      <c r="J86" s="347">
        <f t="shared" si="16"/>
        <v>0.73367110915299039</v>
      </c>
      <c r="K86" s="28">
        <v>25</v>
      </c>
      <c r="L86" s="35">
        <v>17.5</v>
      </c>
      <c r="M86" s="35">
        <v>58</v>
      </c>
      <c r="N86" s="347">
        <f t="shared" si="17"/>
        <v>2.3142857142857145</v>
      </c>
      <c r="O86" s="30">
        <v>50.564999999999998</v>
      </c>
      <c r="P86" s="35"/>
      <c r="Q86" s="35"/>
      <c r="R86" s="347"/>
      <c r="S86" s="34"/>
      <c r="T86" s="43"/>
      <c r="U86" s="97"/>
      <c r="V86" s="415"/>
      <c r="W86" s="86"/>
    </row>
    <row r="87" spans="1:23" s="2" customFormat="1" ht="28.5" x14ac:dyDescent="0.2">
      <c r="A87" s="430">
        <v>85</v>
      </c>
      <c r="B87" s="258" t="s">
        <v>76</v>
      </c>
      <c r="C87" s="87">
        <v>79.984999999999999</v>
      </c>
      <c r="D87" s="9">
        <v>74.132000000000005</v>
      </c>
      <c r="E87" s="9">
        <v>81.902000000000001</v>
      </c>
      <c r="F87" s="352">
        <f t="shared" si="19"/>
        <v>0.10481303620568716</v>
      </c>
      <c r="G87" s="7">
        <v>2358</v>
      </c>
      <c r="H87" s="9">
        <v>1650.6</v>
      </c>
      <c r="I87" s="9">
        <v>650</v>
      </c>
      <c r="J87" s="352">
        <f t="shared" si="16"/>
        <v>-0.60620380467708712</v>
      </c>
      <c r="K87" s="87">
        <v>128</v>
      </c>
      <c r="L87" s="9">
        <v>89.6</v>
      </c>
      <c r="M87" s="9">
        <v>0</v>
      </c>
      <c r="N87" s="352">
        <f t="shared" si="17"/>
        <v>-1</v>
      </c>
      <c r="O87" s="8"/>
      <c r="P87" s="9"/>
      <c r="Q87" s="9"/>
      <c r="R87" s="352"/>
      <c r="S87" s="7"/>
      <c r="T87" s="246"/>
      <c r="U87" s="407"/>
      <c r="V87" s="420"/>
      <c r="W87" s="86"/>
    </row>
    <row r="88" spans="1:23" s="32" customFormat="1" ht="28.5" x14ac:dyDescent="0.2">
      <c r="A88" s="430">
        <v>86</v>
      </c>
      <c r="B88" s="33" t="s">
        <v>77</v>
      </c>
      <c r="C88" s="28">
        <v>42.912999999999997</v>
      </c>
      <c r="D88" s="35">
        <v>39.771999999999998</v>
      </c>
      <c r="E88" s="35">
        <v>40.909999999999997</v>
      </c>
      <c r="F88" s="347">
        <f t="shared" si="19"/>
        <v>2.8613094639444725E-2</v>
      </c>
      <c r="G88" s="30">
        <v>1900</v>
      </c>
      <c r="H88" s="35">
        <v>1330</v>
      </c>
      <c r="I88" s="35">
        <v>1165</v>
      </c>
      <c r="J88" s="347">
        <f t="shared" si="16"/>
        <v>-0.12406015037593987</v>
      </c>
      <c r="K88" s="28">
        <v>119</v>
      </c>
      <c r="L88" s="35">
        <v>83.3</v>
      </c>
      <c r="M88" s="35">
        <v>59</v>
      </c>
      <c r="N88" s="347">
        <f t="shared" si="17"/>
        <v>-0.29171668667466988</v>
      </c>
      <c r="O88" s="34"/>
      <c r="P88" s="35"/>
      <c r="Q88" s="35"/>
      <c r="R88" s="347"/>
      <c r="S88" s="30"/>
      <c r="T88" s="247"/>
      <c r="U88" s="254"/>
      <c r="V88" s="423"/>
      <c r="W88" s="86"/>
    </row>
    <row r="89" spans="1:23" s="2" customFormat="1" ht="28.5" x14ac:dyDescent="0.2">
      <c r="A89" s="430">
        <v>87</v>
      </c>
      <c r="B89" s="258" t="s">
        <v>78</v>
      </c>
      <c r="C89" s="87">
        <v>20.866</v>
      </c>
      <c r="D89" s="9">
        <v>19.338999999999999</v>
      </c>
      <c r="E89" s="9">
        <v>57.581000000000003</v>
      </c>
      <c r="F89" s="352">
        <f t="shared" si="19"/>
        <v>1.9774548839133361</v>
      </c>
      <c r="G89" s="7">
        <v>2614</v>
      </c>
      <c r="H89" s="9">
        <v>1829.8</v>
      </c>
      <c r="I89" s="9">
        <v>2555</v>
      </c>
      <c r="J89" s="352">
        <f t="shared" si="16"/>
        <v>0.39632746748278502</v>
      </c>
      <c r="K89" s="87">
        <v>83</v>
      </c>
      <c r="L89" s="9">
        <v>58.1</v>
      </c>
      <c r="M89" s="9">
        <v>66.513000000000005</v>
      </c>
      <c r="N89" s="352">
        <f t="shared" si="17"/>
        <v>0.14480206540447504</v>
      </c>
      <c r="O89" s="7">
        <v>68</v>
      </c>
      <c r="P89" s="9"/>
      <c r="Q89" s="9"/>
      <c r="R89" s="352"/>
      <c r="S89" s="8"/>
      <c r="T89" s="39"/>
      <c r="U89" s="410"/>
      <c r="V89" s="420"/>
      <c r="W89" s="86"/>
    </row>
    <row r="90" spans="1:23" s="32" customFormat="1" ht="28.5" x14ac:dyDescent="0.2">
      <c r="A90" s="430">
        <v>88</v>
      </c>
      <c r="B90" s="33" t="s">
        <v>79</v>
      </c>
      <c r="C90" s="28">
        <v>12.875</v>
      </c>
      <c r="D90" s="35">
        <v>12.721</v>
      </c>
      <c r="E90" s="35">
        <v>17.954999999999998</v>
      </c>
      <c r="F90" s="347">
        <f t="shared" si="19"/>
        <v>0.41144564106595372</v>
      </c>
      <c r="G90" s="30">
        <v>3192</v>
      </c>
      <c r="H90" s="35">
        <v>2234.4</v>
      </c>
      <c r="I90" s="35">
        <v>3921</v>
      </c>
      <c r="J90" s="347">
        <f t="shared" si="16"/>
        <v>0.75483351235230933</v>
      </c>
      <c r="K90" s="28">
        <v>47</v>
      </c>
      <c r="L90" s="35">
        <v>32.9</v>
      </c>
      <c r="M90" s="35">
        <v>34</v>
      </c>
      <c r="N90" s="347">
        <f t="shared" si="17"/>
        <v>3.3434650455927084E-2</v>
      </c>
      <c r="O90" s="30"/>
      <c r="P90" s="35"/>
      <c r="Q90" s="35"/>
      <c r="R90" s="347"/>
      <c r="S90" s="34"/>
      <c r="T90" s="38"/>
      <c r="U90" s="97"/>
      <c r="V90" s="415"/>
      <c r="W90" s="86"/>
    </row>
    <row r="91" spans="1:23" s="2" customFormat="1" ht="28.5" x14ac:dyDescent="0.2">
      <c r="A91" s="430">
        <v>89</v>
      </c>
      <c r="B91" s="258" t="s">
        <v>80</v>
      </c>
      <c r="C91" s="87">
        <v>12.036</v>
      </c>
      <c r="D91" s="9">
        <v>11.567</v>
      </c>
      <c r="E91" s="9">
        <v>14.621</v>
      </c>
      <c r="F91" s="352">
        <f t="shared" si="19"/>
        <v>0.2640269732860725</v>
      </c>
      <c r="G91" s="7">
        <v>1690</v>
      </c>
      <c r="H91" s="9">
        <v>1183</v>
      </c>
      <c r="I91" s="9">
        <v>1222</v>
      </c>
      <c r="J91" s="352">
        <f t="shared" si="16"/>
        <v>3.2967032967033072E-2</v>
      </c>
      <c r="K91" s="87">
        <v>33</v>
      </c>
      <c r="L91" s="9">
        <v>23.1</v>
      </c>
      <c r="M91" s="9">
        <v>29</v>
      </c>
      <c r="N91" s="352">
        <f t="shared" si="17"/>
        <v>0.25541125541125531</v>
      </c>
      <c r="O91" s="8">
        <v>41</v>
      </c>
      <c r="P91" s="9">
        <v>32.799999999999997</v>
      </c>
      <c r="Q91" s="9">
        <v>11</v>
      </c>
      <c r="R91" s="367">
        <f t="shared" ref="R91" si="22">Q91/P91-1</f>
        <v>-0.66463414634146334</v>
      </c>
      <c r="S91" s="8"/>
      <c r="T91" s="39"/>
      <c r="U91" s="410"/>
      <c r="V91" s="420"/>
      <c r="W91" s="86"/>
    </row>
    <row r="92" spans="1:23" s="32" customFormat="1" ht="28.5" x14ac:dyDescent="0.2">
      <c r="A92" s="430">
        <v>90</v>
      </c>
      <c r="B92" s="33" t="s">
        <v>81</v>
      </c>
      <c r="C92" s="28">
        <v>37.734000000000002</v>
      </c>
      <c r="D92" s="35">
        <v>34.832000000000001</v>
      </c>
      <c r="E92" s="35">
        <v>21.971</v>
      </c>
      <c r="F92" s="347">
        <f t="shared" si="19"/>
        <v>-0.3692294441892513</v>
      </c>
      <c r="G92" s="30">
        <v>2253</v>
      </c>
      <c r="H92" s="35">
        <v>1577.1</v>
      </c>
      <c r="I92" s="35">
        <v>1457</v>
      </c>
      <c r="J92" s="347">
        <f t="shared" si="16"/>
        <v>-7.6152431678397026E-2</v>
      </c>
      <c r="K92" s="28">
        <v>48</v>
      </c>
      <c r="L92" s="35">
        <v>33.6</v>
      </c>
      <c r="M92" s="35">
        <v>50</v>
      </c>
      <c r="N92" s="347">
        <f t="shared" si="17"/>
        <v>0.48809523809523814</v>
      </c>
      <c r="O92" s="34"/>
      <c r="P92" s="35"/>
      <c r="Q92" s="35"/>
      <c r="R92" s="347"/>
      <c r="S92" s="34"/>
      <c r="T92" s="38"/>
      <c r="U92" s="97"/>
      <c r="V92" s="415"/>
      <c r="W92" s="86"/>
    </row>
    <row r="93" spans="1:23" s="2" customFormat="1" ht="28.5" x14ac:dyDescent="0.2">
      <c r="A93" s="430">
        <v>91</v>
      </c>
      <c r="B93" s="258" t="s">
        <v>82</v>
      </c>
      <c r="C93" s="87">
        <v>22.062000000000001</v>
      </c>
      <c r="D93" s="9">
        <v>20.385999999999999</v>
      </c>
      <c r="E93" s="9">
        <v>31.542999999999999</v>
      </c>
      <c r="F93" s="352">
        <f t="shared" si="19"/>
        <v>0.54728735406651619</v>
      </c>
      <c r="G93" s="7">
        <v>2751</v>
      </c>
      <c r="H93" s="9">
        <v>1925.7</v>
      </c>
      <c r="I93" s="9">
        <v>861</v>
      </c>
      <c r="J93" s="352">
        <f t="shared" si="16"/>
        <v>-0.55288985823336967</v>
      </c>
      <c r="K93" s="87">
        <v>43</v>
      </c>
      <c r="L93" s="9">
        <v>30.1</v>
      </c>
      <c r="M93" s="9">
        <v>36</v>
      </c>
      <c r="N93" s="352">
        <f t="shared" si="17"/>
        <v>0.19601328903654469</v>
      </c>
      <c r="O93" s="7">
        <v>36.85</v>
      </c>
      <c r="P93" s="9"/>
      <c r="Q93" s="9"/>
      <c r="R93" s="352"/>
      <c r="S93" s="8"/>
      <c r="T93" s="39"/>
      <c r="U93" s="410"/>
      <c r="V93" s="420"/>
      <c r="W93" s="86"/>
    </row>
    <row r="94" spans="1:23" s="32" customFormat="1" ht="28.5" x14ac:dyDescent="0.2">
      <c r="A94" s="430">
        <v>92</v>
      </c>
      <c r="B94" s="33" t="s">
        <v>83</v>
      </c>
      <c r="C94" s="28">
        <v>62.478999999999999</v>
      </c>
      <c r="D94" s="35">
        <v>57.848999999999997</v>
      </c>
      <c r="E94" s="35">
        <v>67.200999999999993</v>
      </c>
      <c r="F94" s="347">
        <f t="shared" si="19"/>
        <v>0.16166225863887007</v>
      </c>
      <c r="G94" s="30">
        <v>3951</v>
      </c>
      <c r="H94" s="35">
        <v>2765.7</v>
      </c>
      <c r="I94" s="35">
        <v>1252</v>
      </c>
      <c r="J94" s="347">
        <f t="shared" si="16"/>
        <v>-0.5473117113208229</v>
      </c>
      <c r="K94" s="28">
        <v>92</v>
      </c>
      <c r="L94" s="35">
        <v>64.400000000000006</v>
      </c>
      <c r="M94" s="35">
        <v>3.5129999999999999</v>
      </c>
      <c r="N94" s="347">
        <f t="shared" si="17"/>
        <v>-0.94545031055900619</v>
      </c>
      <c r="O94" s="34"/>
      <c r="P94" s="35"/>
      <c r="Q94" s="35"/>
      <c r="R94" s="347"/>
      <c r="S94" s="34"/>
      <c r="T94" s="38"/>
      <c r="U94" s="97"/>
      <c r="V94" s="415"/>
      <c r="W94" s="86"/>
    </row>
    <row r="95" spans="1:23" s="2" customFormat="1" ht="42.75" x14ac:dyDescent="0.2">
      <c r="A95" s="430">
        <v>93</v>
      </c>
      <c r="B95" s="258" t="s">
        <v>84</v>
      </c>
      <c r="C95" s="87">
        <v>24.672000000000001</v>
      </c>
      <c r="D95" s="9">
        <v>22.983000000000001</v>
      </c>
      <c r="E95" s="9">
        <v>32.295999999999999</v>
      </c>
      <c r="F95" s="352">
        <f t="shared" si="19"/>
        <v>0.40521254840534304</v>
      </c>
      <c r="G95" s="7">
        <v>3135</v>
      </c>
      <c r="H95" s="9">
        <v>2194.5</v>
      </c>
      <c r="I95" s="9">
        <v>1930</v>
      </c>
      <c r="J95" s="352">
        <f t="shared" si="16"/>
        <v>-0.12052859421280471</v>
      </c>
      <c r="K95" s="87">
        <v>61</v>
      </c>
      <c r="L95" s="9">
        <v>42.7</v>
      </c>
      <c r="M95" s="9">
        <v>22</v>
      </c>
      <c r="N95" s="352">
        <f t="shared" si="17"/>
        <v>-0.48477751756440279</v>
      </c>
      <c r="O95" s="8"/>
      <c r="P95" s="9"/>
      <c r="Q95" s="9"/>
      <c r="R95" s="352"/>
      <c r="S95" s="8"/>
      <c r="T95" s="39"/>
      <c r="U95" s="410"/>
      <c r="V95" s="420"/>
      <c r="W95" s="86"/>
    </row>
    <row r="96" spans="1:23" s="32" customFormat="1" ht="28.5" x14ac:dyDescent="0.2">
      <c r="A96" s="430">
        <v>94</v>
      </c>
      <c r="B96" s="33" t="s">
        <v>85</v>
      </c>
      <c r="C96" s="28">
        <v>38.859000000000002</v>
      </c>
      <c r="D96" s="35">
        <v>35.978999999999999</v>
      </c>
      <c r="E96" s="35">
        <v>47.347999999999999</v>
      </c>
      <c r="F96" s="347">
        <f t="shared" si="19"/>
        <v>0.31598988298729824</v>
      </c>
      <c r="G96" s="30">
        <v>2805</v>
      </c>
      <c r="H96" s="35">
        <v>1963.5</v>
      </c>
      <c r="I96" s="35">
        <v>2404</v>
      </c>
      <c r="J96" s="347">
        <f t="shared" si="16"/>
        <v>0.22434428316781263</v>
      </c>
      <c r="K96" s="28">
        <v>94</v>
      </c>
      <c r="L96" s="35">
        <v>65.8</v>
      </c>
      <c r="M96" s="35">
        <v>64</v>
      </c>
      <c r="N96" s="347">
        <f t="shared" si="17"/>
        <v>-2.7355623100303927E-2</v>
      </c>
      <c r="O96" s="34"/>
      <c r="P96" s="35"/>
      <c r="Q96" s="35"/>
      <c r="R96" s="347"/>
      <c r="S96" s="34"/>
      <c r="T96" s="38"/>
      <c r="U96" s="97"/>
      <c r="V96" s="415"/>
      <c r="W96" s="86"/>
    </row>
    <row r="97" spans="1:23" s="2" customFormat="1" ht="28.5" x14ac:dyDescent="0.2">
      <c r="A97" s="430">
        <v>95</v>
      </c>
      <c r="B97" s="258" t="s">
        <v>86</v>
      </c>
      <c r="C97" s="87">
        <v>44.293999999999997</v>
      </c>
      <c r="D97" s="9">
        <v>41.094000000000001</v>
      </c>
      <c r="E97" s="9">
        <v>56.692</v>
      </c>
      <c r="F97" s="352">
        <f t="shared" si="19"/>
        <v>0.37956879349783423</v>
      </c>
      <c r="G97" s="7">
        <v>3301</v>
      </c>
      <c r="H97" s="9">
        <v>2310.6999999999998</v>
      </c>
      <c r="I97" s="9">
        <v>4202</v>
      </c>
      <c r="J97" s="352">
        <f t="shared" si="16"/>
        <v>0.81849655948413913</v>
      </c>
      <c r="K97" s="87">
        <v>57</v>
      </c>
      <c r="L97" s="9">
        <v>39.9</v>
      </c>
      <c r="M97" s="9">
        <v>131</v>
      </c>
      <c r="N97" s="352">
        <f t="shared" si="17"/>
        <v>2.2832080200501252</v>
      </c>
      <c r="O97" s="7">
        <v>110</v>
      </c>
      <c r="P97" s="9"/>
      <c r="Q97" s="9"/>
      <c r="R97" s="352"/>
      <c r="S97" s="8"/>
      <c r="T97" s="39"/>
      <c r="U97" s="410"/>
      <c r="V97" s="420"/>
      <c r="W97" s="86"/>
    </row>
    <row r="98" spans="1:23" s="32" customFormat="1" ht="82.5" customHeight="1" x14ac:dyDescent="0.2">
      <c r="A98" s="430">
        <v>96</v>
      </c>
      <c r="B98" s="33" t="s">
        <v>87</v>
      </c>
      <c r="C98" s="28">
        <v>23.166</v>
      </c>
      <c r="D98" s="35">
        <v>21.297999999999998</v>
      </c>
      <c r="E98" s="35">
        <v>25.689</v>
      </c>
      <c r="F98" s="347">
        <f t="shared" si="19"/>
        <v>0.20616959338905061</v>
      </c>
      <c r="G98" s="30">
        <v>1608</v>
      </c>
      <c r="H98" s="35">
        <v>1125.5999999999999</v>
      </c>
      <c r="I98" s="35">
        <v>1682</v>
      </c>
      <c r="J98" s="347">
        <f t="shared" si="16"/>
        <v>0.49431414356787506</v>
      </c>
      <c r="K98" s="28">
        <v>34</v>
      </c>
      <c r="L98" s="35">
        <v>23.8</v>
      </c>
      <c r="M98" s="35">
        <v>27</v>
      </c>
      <c r="N98" s="347">
        <f t="shared" si="17"/>
        <v>0.13445378151260501</v>
      </c>
      <c r="O98" s="34"/>
      <c r="P98" s="35"/>
      <c r="Q98" s="35"/>
      <c r="R98" s="347"/>
      <c r="S98" s="34"/>
      <c r="T98" s="38"/>
      <c r="U98" s="97"/>
      <c r="V98" s="415"/>
      <c r="W98" s="86"/>
    </row>
    <row r="99" spans="1:23" s="2" customFormat="1" ht="28.5" x14ac:dyDescent="0.2">
      <c r="A99" s="430">
        <v>97</v>
      </c>
      <c r="B99" s="258" t="s">
        <v>88</v>
      </c>
      <c r="C99" s="87">
        <v>32.875999999999998</v>
      </c>
      <c r="D99" s="9">
        <v>30.47</v>
      </c>
      <c r="E99" s="9">
        <v>45.621000000000002</v>
      </c>
      <c r="F99" s="352">
        <f t="shared" si="19"/>
        <v>0.49724319002297346</v>
      </c>
      <c r="G99" s="7">
        <v>2126</v>
      </c>
      <c r="H99" s="9">
        <v>1488.2</v>
      </c>
      <c r="I99" s="9">
        <v>1396</v>
      </c>
      <c r="J99" s="352">
        <f t="shared" si="16"/>
        <v>-6.1954038435694136E-2</v>
      </c>
      <c r="K99" s="87">
        <v>65</v>
      </c>
      <c r="L99" s="9">
        <v>45.5</v>
      </c>
      <c r="M99" s="9">
        <v>45</v>
      </c>
      <c r="N99" s="352">
        <f t="shared" si="17"/>
        <v>-1.098901098901095E-2</v>
      </c>
      <c r="O99" s="8"/>
      <c r="P99" s="9"/>
      <c r="Q99" s="9"/>
      <c r="R99" s="352"/>
      <c r="S99" s="8"/>
      <c r="T99" s="44"/>
      <c r="U99" s="407"/>
      <c r="V99" s="359"/>
      <c r="W99" s="86"/>
    </row>
    <row r="100" spans="1:23" s="32" customFormat="1" ht="28.5" x14ac:dyDescent="0.2">
      <c r="A100" s="430">
        <v>98</v>
      </c>
      <c r="B100" s="33" t="s">
        <v>89</v>
      </c>
      <c r="C100" s="28">
        <v>64.843999999999994</v>
      </c>
      <c r="D100" s="35">
        <v>60.16</v>
      </c>
      <c r="E100" s="35">
        <v>76.789000000000001</v>
      </c>
      <c r="F100" s="347">
        <f t="shared" si="19"/>
        <v>0.27641289893617027</v>
      </c>
      <c r="G100" s="30">
        <v>1650</v>
      </c>
      <c r="H100" s="35">
        <v>1155</v>
      </c>
      <c r="I100" s="35">
        <v>2741</v>
      </c>
      <c r="J100" s="347">
        <f t="shared" si="16"/>
        <v>1.3731601731601732</v>
      </c>
      <c r="K100" s="28">
        <v>98</v>
      </c>
      <c r="L100" s="35">
        <v>68.599999999999994</v>
      </c>
      <c r="M100" s="35">
        <v>139</v>
      </c>
      <c r="N100" s="347">
        <f t="shared" si="17"/>
        <v>1.0262390670553936</v>
      </c>
      <c r="O100" s="30">
        <v>107.25</v>
      </c>
      <c r="P100" s="35"/>
      <c r="Q100" s="35"/>
      <c r="R100" s="347"/>
      <c r="S100" s="30"/>
      <c r="T100" s="247"/>
      <c r="U100" s="254"/>
      <c r="V100" s="423"/>
      <c r="W100" s="86"/>
    </row>
    <row r="101" spans="1:23" s="2" customFormat="1" ht="42.75" x14ac:dyDescent="0.2">
      <c r="A101" s="430">
        <v>99</v>
      </c>
      <c r="B101" s="258" t="s">
        <v>90</v>
      </c>
      <c r="C101" s="87">
        <v>43.23</v>
      </c>
      <c r="D101" s="9">
        <v>40.106999999999999</v>
      </c>
      <c r="E101" s="9">
        <v>55.095999999999997</v>
      </c>
      <c r="F101" s="348">
        <f t="shared" si="19"/>
        <v>0.3737252848629915</v>
      </c>
      <c r="G101" s="7">
        <v>5684</v>
      </c>
      <c r="H101" s="9">
        <v>3978.8</v>
      </c>
      <c r="I101" s="9">
        <v>5400</v>
      </c>
      <c r="J101" s="348">
        <f t="shared" si="16"/>
        <v>0.35719312355484067</v>
      </c>
      <c r="K101" s="87">
        <v>164</v>
      </c>
      <c r="L101" s="9">
        <v>114.8</v>
      </c>
      <c r="M101" s="9">
        <v>124</v>
      </c>
      <c r="N101" s="348">
        <f t="shared" si="17"/>
        <v>8.0139372822299659E-2</v>
      </c>
      <c r="O101" s="7">
        <v>45.914000000000001</v>
      </c>
      <c r="P101" s="9"/>
      <c r="Q101" s="9"/>
      <c r="R101" s="348"/>
      <c r="S101" s="8"/>
      <c r="T101" s="37"/>
      <c r="U101" s="98"/>
      <c r="V101" s="416"/>
      <c r="W101" s="86"/>
    </row>
    <row r="102" spans="1:23" s="32" customFormat="1" ht="42.75" x14ac:dyDescent="0.2">
      <c r="A102" s="430">
        <v>100</v>
      </c>
      <c r="B102" s="33" t="s">
        <v>91</v>
      </c>
      <c r="C102" s="28">
        <v>48.13</v>
      </c>
      <c r="D102" s="35">
        <v>44.607999999999997</v>
      </c>
      <c r="E102" s="35">
        <v>65.92</v>
      </c>
      <c r="F102" s="347">
        <f t="shared" si="19"/>
        <v>0.47776183644189407</v>
      </c>
      <c r="G102" s="30">
        <v>3300</v>
      </c>
      <c r="H102" s="35">
        <v>2310</v>
      </c>
      <c r="I102" s="35">
        <v>3559</v>
      </c>
      <c r="J102" s="347">
        <f t="shared" si="16"/>
        <v>0.54069264069264067</v>
      </c>
      <c r="K102" s="28">
        <v>66</v>
      </c>
      <c r="L102" s="35">
        <v>46.2</v>
      </c>
      <c r="M102" s="35">
        <v>69</v>
      </c>
      <c r="N102" s="347">
        <f t="shared" si="17"/>
        <v>0.49350649350649345</v>
      </c>
      <c r="O102" s="30">
        <v>104.5</v>
      </c>
      <c r="P102" s="35"/>
      <c r="Q102" s="35"/>
      <c r="R102" s="347"/>
      <c r="S102" s="34"/>
      <c r="T102" s="38"/>
      <c r="U102" s="97"/>
      <c r="V102" s="415"/>
      <c r="W102" s="86"/>
    </row>
    <row r="103" spans="1:23" s="2" customFormat="1" ht="42.75" x14ac:dyDescent="0.2">
      <c r="A103" s="430">
        <v>101</v>
      </c>
      <c r="B103" s="258" t="s">
        <v>92</v>
      </c>
      <c r="C103" s="87">
        <v>32.152000000000001</v>
      </c>
      <c r="D103" s="9">
        <v>29.71</v>
      </c>
      <c r="E103" s="9">
        <v>23.709</v>
      </c>
      <c r="F103" s="348">
        <f t="shared" ref="F103:F134" si="23">E103/D103-1</f>
        <v>-0.20198586334567492</v>
      </c>
      <c r="G103" s="7">
        <v>2086</v>
      </c>
      <c r="H103" s="9">
        <v>1460.2</v>
      </c>
      <c r="I103" s="9">
        <v>1391</v>
      </c>
      <c r="J103" s="348">
        <f t="shared" si="16"/>
        <v>-4.7390768387892135E-2</v>
      </c>
      <c r="K103" s="87">
        <v>96</v>
      </c>
      <c r="L103" s="9">
        <v>67.2</v>
      </c>
      <c r="M103" s="9">
        <v>90</v>
      </c>
      <c r="N103" s="348">
        <f t="shared" si="17"/>
        <v>0.33928571428571419</v>
      </c>
      <c r="O103" s="8"/>
      <c r="P103" s="9"/>
      <c r="Q103" s="9"/>
      <c r="R103" s="348"/>
      <c r="S103" s="8"/>
      <c r="T103" s="37"/>
      <c r="U103" s="98"/>
      <c r="V103" s="416"/>
      <c r="W103" s="86"/>
    </row>
    <row r="104" spans="1:23" s="32" customFormat="1" ht="42.75" x14ac:dyDescent="0.2">
      <c r="A104" s="430">
        <v>102</v>
      </c>
      <c r="B104" s="33" t="s">
        <v>93</v>
      </c>
      <c r="C104" s="28">
        <v>47.456000000000003</v>
      </c>
      <c r="D104" s="35">
        <v>44.027999999999999</v>
      </c>
      <c r="E104" s="35">
        <v>57.222000000000001</v>
      </c>
      <c r="F104" s="347">
        <f t="shared" si="23"/>
        <v>0.29967293540474249</v>
      </c>
      <c r="G104" s="30">
        <v>2138</v>
      </c>
      <c r="H104" s="35">
        <v>1496.6</v>
      </c>
      <c r="I104" s="35">
        <v>2769</v>
      </c>
      <c r="J104" s="347">
        <f t="shared" si="16"/>
        <v>0.85019377255111594</v>
      </c>
      <c r="K104" s="28">
        <v>25</v>
      </c>
      <c r="L104" s="35">
        <v>17.5</v>
      </c>
      <c r="M104" s="65">
        <v>53</v>
      </c>
      <c r="N104" s="363">
        <f t="shared" si="17"/>
        <v>2.0285714285714285</v>
      </c>
      <c r="O104" s="30">
        <v>39</v>
      </c>
      <c r="P104" s="35"/>
      <c r="Q104" s="35"/>
      <c r="R104" s="347"/>
      <c r="S104" s="34"/>
      <c r="T104" s="38"/>
      <c r="U104" s="97"/>
      <c r="V104" s="415"/>
      <c r="W104" s="86"/>
    </row>
    <row r="105" spans="1:23" s="2" customFormat="1" ht="28.5" x14ac:dyDescent="0.2">
      <c r="A105" s="430">
        <v>103</v>
      </c>
      <c r="B105" s="258" t="s">
        <v>94</v>
      </c>
      <c r="C105" s="87">
        <v>74.716999999999999</v>
      </c>
      <c r="D105" s="9">
        <v>69.39</v>
      </c>
      <c r="E105" s="9">
        <v>68.835999999999999</v>
      </c>
      <c r="F105" s="348">
        <f t="shared" si="23"/>
        <v>-7.9838593457270957E-3</v>
      </c>
      <c r="G105" s="7">
        <v>5531</v>
      </c>
      <c r="H105" s="9">
        <v>3871.7</v>
      </c>
      <c r="I105" s="9">
        <v>4869</v>
      </c>
      <c r="J105" s="348">
        <f t="shared" si="16"/>
        <v>0.25758710643903204</v>
      </c>
      <c r="K105" s="87">
        <v>332</v>
      </c>
      <c r="L105" s="9">
        <v>232.4</v>
      </c>
      <c r="M105" s="9">
        <v>114</v>
      </c>
      <c r="N105" s="348">
        <f t="shared" si="17"/>
        <v>-0.50946643717728057</v>
      </c>
      <c r="O105" s="7"/>
      <c r="P105" s="9"/>
      <c r="Q105" s="9"/>
      <c r="R105" s="348"/>
      <c r="S105" s="8"/>
      <c r="T105" s="37"/>
      <c r="U105" s="98"/>
      <c r="V105" s="416"/>
      <c r="W105" s="86"/>
    </row>
    <row r="106" spans="1:23" s="32" customFormat="1" ht="28.5" x14ac:dyDescent="0.2">
      <c r="A106" s="430">
        <v>104</v>
      </c>
      <c r="B106" s="33" t="s">
        <v>95</v>
      </c>
      <c r="C106" s="28">
        <v>28.469000000000001</v>
      </c>
      <c r="D106" s="35">
        <v>26.305</v>
      </c>
      <c r="E106" s="35">
        <v>32.31</v>
      </c>
      <c r="F106" s="347">
        <f t="shared" si="23"/>
        <v>0.2282835962744727</v>
      </c>
      <c r="G106" s="30">
        <v>1892</v>
      </c>
      <c r="H106" s="35">
        <v>1324.4</v>
      </c>
      <c r="I106" s="35">
        <v>1265</v>
      </c>
      <c r="J106" s="347">
        <f t="shared" si="16"/>
        <v>-4.4850498338870448E-2</v>
      </c>
      <c r="K106" s="28">
        <v>25</v>
      </c>
      <c r="L106" s="35">
        <v>17.5</v>
      </c>
      <c r="M106" s="35">
        <v>23</v>
      </c>
      <c r="N106" s="347">
        <f t="shared" si="17"/>
        <v>0.31428571428571428</v>
      </c>
      <c r="O106" s="30">
        <v>25.3</v>
      </c>
      <c r="P106" s="35">
        <v>20.239999999999998</v>
      </c>
      <c r="Q106" s="35">
        <v>21.46</v>
      </c>
      <c r="R106" s="363">
        <f t="shared" ref="R106" si="24">Q106/P106-1</f>
        <v>6.027667984189744E-2</v>
      </c>
      <c r="S106" s="34"/>
      <c r="T106" s="38"/>
      <c r="U106" s="97"/>
      <c r="V106" s="415"/>
      <c r="W106" s="86"/>
    </row>
    <row r="107" spans="1:23" s="2" customFormat="1" ht="28.5" x14ac:dyDescent="0.2">
      <c r="A107" s="430">
        <v>105</v>
      </c>
      <c r="B107" s="258" t="s">
        <v>96</v>
      </c>
      <c r="C107" s="87">
        <v>46.094999999999999</v>
      </c>
      <c r="D107" s="9">
        <v>42.722000000000001</v>
      </c>
      <c r="E107" s="9">
        <v>65.028000000000006</v>
      </c>
      <c r="F107" s="348">
        <f t="shared" si="23"/>
        <v>0.52211975094798935</v>
      </c>
      <c r="G107" s="7">
        <v>1010</v>
      </c>
      <c r="H107" s="9">
        <v>707</v>
      </c>
      <c r="I107" s="9">
        <v>2712</v>
      </c>
      <c r="J107" s="348">
        <f t="shared" si="16"/>
        <v>2.835926449787836</v>
      </c>
      <c r="K107" s="87">
        <v>158</v>
      </c>
      <c r="L107" s="9">
        <v>110.6</v>
      </c>
      <c r="M107" s="9">
        <v>146.51300000000001</v>
      </c>
      <c r="N107" s="348">
        <f t="shared" si="17"/>
        <v>0.3247106690777577</v>
      </c>
      <c r="O107" s="7"/>
      <c r="P107" s="9"/>
      <c r="Q107" s="9"/>
      <c r="R107" s="348"/>
      <c r="S107" s="8"/>
      <c r="T107" s="37"/>
      <c r="U107" s="98"/>
      <c r="V107" s="416"/>
      <c r="W107" s="86"/>
    </row>
    <row r="108" spans="1:23" s="32" customFormat="1" ht="28.5" x14ac:dyDescent="0.2">
      <c r="A108" s="430">
        <v>106</v>
      </c>
      <c r="B108" s="33" t="s">
        <v>97</v>
      </c>
      <c r="C108" s="28">
        <v>18.748999999999999</v>
      </c>
      <c r="D108" s="35">
        <v>17.359000000000002</v>
      </c>
      <c r="E108" s="35">
        <v>22.629000000000001</v>
      </c>
      <c r="F108" s="347">
        <f t="shared" si="23"/>
        <v>0.30358891641223562</v>
      </c>
      <c r="G108" s="30">
        <v>1973</v>
      </c>
      <c r="H108" s="35">
        <v>1381.1</v>
      </c>
      <c r="I108" s="35">
        <v>293</v>
      </c>
      <c r="J108" s="347">
        <f t="shared" si="16"/>
        <v>-0.78785026428209393</v>
      </c>
      <c r="K108" s="28">
        <v>20</v>
      </c>
      <c r="L108" s="35">
        <v>14</v>
      </c>
      <c r="M108" s="35">
        <v>11</v>
      </c>
      <c r="N108" s="347">
        <f t="shared" si="17"/>
        <v>-0.2142857142857143</v>
      </c>
      <c r="O108" s="34"/>
      <c r="P108" s="35"/>
      <c r="Q108" s="35"/>
      <c r="R108" s="347"/>
      <c r="S108" s="34"/>
      <c r="T108" s="38"/>
      <c r="U108" s="97"/>
      <c r="V108" s="415"/>
      <c r="W108" s="86"/>
    </row>
    <row r="109" spans="1:23" s="2" customFormat="1" ht="28.5" x14ac:dyDescent="0.2">
      <c r="A109" s="430">
        <v>107</v>
      </c>
      <c r="B109" s="258" t="s">
        <v>98</v>
      </c>
      <c r="C109" s="87">
        <v>20.248999999999999</v>
      </c>
      <c r="D109" s="9">
        <v>18.690999999999999</v>
      </c>
      <c r="E109" s="9">
        <v>28.731999999999999</v>
      </c>
      <c r="F109" s="348">
        <f t="shared" si="23"/>
        <v>0.53721042212829717</v>
      </c>
      <c r="G109" s="8">
        <v>2335</v>
      </c>
      <c r="H109" s="9">
        <v>1634.5</v>
      </c>
      <c r="I109" s="9">
        <v>1984</v>
      </c>
      <c r="J109" s="348">
        <f t="shared" si="16"/>
        <v>0.21382685836647286</v>
      </c>
      <c r="K109" s="87">
        <v>54</v>
      </c>
      <c r="L109" s="9">
        <v>37.799999999999997</v>
      </c>
      <c r="M109" s="9">
        <v>71</v>
      </c>
      <c r="N109" s="348">
        <f t="shared" si="17"/>
        <v>0.87830687830687837</v>
      </c>
      <c r="O109" s="8"/>
      <c r="P109" s="9"/>
      <c r="Q109" s="9"/>
      <c r="R109" s="367"/>
      <c r="S109" s="8"/>
      <c r="T109" s="37"/>
      <c r="U109" s="98"/>
      <c r="V109" s="416"/>
      <c r="W109" s="86"/>
    </row>
    <row r="110" spans="1:23" s="32" customFormat="1" ht="28.5" x14ac:dyDescent="0.2">
      <c r="A110" s="430">
        <v>108</v>
      </c>
      <c r="B110" s="33" t="s">
        <v>99</v>
      </c>
      <c r="C110" s="28">
        <v>29.902000000000001</v>
      </c>
      <c r="D110" s="35">
        <v>27.713999999999999</v>
      </c>
      <c r="E110" s="35">
        <v>35.880000000000003</v>
      </c>
      <c r="F110" s="347">
        <f t="shared" si="23"/>
        <v>0.29465252219095062</v>
      </c>
      <c r="G110" s="30">
        <v>2993</v>
      </c>
      <c r="H110" s="35">
        <v>2095.1</v>
      </c>
      <c r="I110" s="35">
        <v>2663</v>
      </c>
      <c r="J110" s="347">
        <f t="shared" si="16"/>
        <v>0.27106104720538404</v>
      </c>
      <c r="K110" s="28">
        <v>51</v>
      </c>
      <c r="L110" s="35">
        <v>35.700000000000003</v>
      </c>
      <c r="M110" s="35">
        <v>49</v>
      </c>
      <c r="N110" s="347">
        <f t="shared" si="17"/>
        <v>0.37254901960784292</v>
      </c>
      <c r="O110" s="34"/>
      <c r="P110" s="35"/>
      <c r="Q110" s="35"/>
      <c r="R110" s="347"/>
      <c r="S110" s="34"/>
      <c r="T110" s="38"/>
      <c r="U110" s="97"/>
      <c r="V110" s="415"/>
      <c r="W110" s="86"/>
    </row>
    <row r="111" spans="1:23" s="2" customFormat="1" ht="28.5" x14ac:dyDescent="0.2">
      <c r="A111" s="430">
        <v>109</v>
      </c>
      <c r="B111" s="258" t="s">
        <v>100</v>
      </c>
      <c r="C111" s="87">
        <v>54.24</v>
      </c>
      <c r="D111" s="9">
        <v>50.320999999999998</v>
      </c>
      <c r="E111" s="9">
        <v>75.097999999999999</v>
      </c>
      <c r="F111" s="348">
        <f t="shared" si="23"/>
        <v>0.49237892728681865</v>
      </c>
      <c r="G111" s="7">
        <v>3653</v>
      </c>
      <c r="H111" s="9">
        <v>2557.1</v>
      </c>
      <c r="I111" s="9">
        <v>7452</v>
      </c>
      <c r="J111" s="348">
        <f t="shared" si="16"/>
        <v>1.9142387861249071</v>
      </c>
      <c r="K111" s="87">
        <v>26</v>
      </c>
      <c r="L111" s="9">
        <v>18.2</v>
      </c>
      <c r="M111" s="9">
        <v>151</v>
      </c>
      <c r="N111" s="348">
        <f t="shared" si="17"/>
        <v>7.2967032967032974</v>
      </c>
      <c r="O111" s="7"/>
      <c r="P111" s="9"/>
      <c r="Q111" s="9"/>
      <c r="R111" s="348"/>
      <c r="S111" s="8"/>
      <c r="T111" s="37"/>
      <c r="U111" s="98"/>
      <c r="V111" s="416"/>
      <c r="W111" s="86"/>
    </row>
    <row r="112" spans="1:23" s="32" customFormat="1" ht="42.75" x14ac:dyDescent="0.2">
      <c r="A112" s="430">
        <v>110</v>
      </c>
      <c r="B112" s="33" t="s">
        <v>101</v>
      </c>
      <c r="C112" s="28">
        <v>58.872999999999998</v>
      </c>
      <c r="D112" s="35">
        <v>54.454999999999998</v>
      </c>
      <c r="E112" s="35">
        <v>75.606999999999999</v>
      </c>
      <c r="F112" s="347">
        <f t="shared" si="23"/>
        <v>0.38843081443393634</v>
      </c>
      <c r="G112" s="30">
        <v>5929</v>
      </c>
      <c r="H112" s="35">
        <v>4150.3</v>
      </c>
      <c r="I112" s="35">
        <v>3763</v>
      </c>
      <c r="J112" s="347">
        <f t="shared" si="16"/>
        <v>-9.3318555285160198E-2</v>
      </c>
      <c r="K112" s="28">
        <v>150</v>
      </c>
      <c r="L112" s="35">
        <v>105</v>
      </c>
      <c r="M112" s="35">
        <v>85</v>
      </c>
      <c r="N112" s="347">
        <f t="shared" si="17"/>
        <v>-0.19047619047619047</v>
      </c>
      <c r="O112" s="30"/>
      <c r="P112" s="35"/>
      <c r="Q112" s="35"/>
      <c r="R112" s="347"/>
      <c r="S112" s="34"/>
      <c r="T112" s="38"/>
      <c r="U112" s="97"/>
      <c r="V112" s="415"/>
      <c r="W112" s="86"/>
    </row>
    <row r="113" spans="1:23" s="2" customFormat="1" ht="28.5" x14ac:dyDescent="0.2">
      <c r="A113" s="430">
        <v>111</v>
      </c>
      <c r="B113" s="258" t="s">
        <v>102</v>
      </c>
      <c r="C113" s="87">
        <v>39.585999999999999</v>
      </c>
      <c r="D113" s="9">
        <v>36.689</v>
      </c>
      <c r="E113" s="9">
        <v>48.307000000000002</v>
      </c>
      <c r="F113" s="348">
        <f t="shared" si="23"/>
        <v>0.31666166971026755</v>
      </c>
      <c r="G113" s="7">
        <v>2376</v>
      </c>
      <c r="H113" s="9">
        <v>1663.2</v>
      </c>
      <c r="I113" s="9">
        <v>1533</v>
      </c>
      <c r="J113" s="348">
        <f t="shared" si="16"/>
        <v>-7.8282828282828287E-2</v>
      </c>
      <c r="K113" s="87">
        <v>50</v>
      </c>
      <c r="L113" s="9">
        <v>35</v>
      </c>
      <c r="M113" s="9">
        <v>31.167999999999999</v>
      </c>
      <c r="N113" s="348">
        <f t="shared" si="17"/>
        <v>-0.1094857142857143</v>
      </c>
      <c r="O113" s="7">
        <v>47</v>
      </c>
      <c r="P113" s="9"/>
      <c r="Q113" s="9"/>
      <c r="R113" s="348"/>
      <c r="S113" s="8"/>
      <c r="T113" s="37"/>
      <c r="U113" s="98"/>
      <c r="V113" s="416"/>
      <c r="W113" s="86"/>
    </row>
    <row r="114" spans="1:23" s="32" customFormat="1" ht="28.5" x14ac:dyDescent="0.2">
      <c r="A114" s="430">
        <v>112</v>
      </c>
      <c r="B114" s="33" t="s">
        <v>103</v>
      </c>
      <c r="C114" s="28">
        <v>41.462000000000003</v>
      </c>
      <c r="D114" s="35">
        <v>37.963000000000001</v>
      </c>
      <c r="E114" s="35">
        <v>48.052999999999997</v>
      </c>
      <c r="F114" s="347">
        <f t="shared" si="23"/>
        <v>0.26578510655111542</v>
      </c>
      <c r="G114" s="30">
        <v>3548</v>
      </c>
      <c r="H114" s="35">
        <v>2483.6</v>
      </c>
      <c r="I114" s="35">
        <v>4466</v>
      </c>
      <c r="J114" s="347">
        <f t="shared" si="16"/>
        <v>0.79819616685456607</v>
      </c>
      <c r="K114" s="28">
        <v>77</v>
      </c>
      <c r="L114" s="35">
        <v>53.9</v>
      </c>
      <c r="M114" s="35">
        <v>129</v>
      </c>
      <c r="N114" s="347">
        <f t="shared" si="17"/>
        <v>1.3933209647495364</v>
      </c>
      <c r="O114" s="30">
        <v>107.25</v>
      </c>
      <c r="P114" s="35"/>
      <c r="Q114" s="35"/>
      <c r="R114" s="347"/>
      <c r="S114" s="34"/>
      <c r="T114" s="38"/>
      <c r="U114" s="97"/>
      <c r="V114" s="415"/>
      <c r="W114" s="86"/>
    </row>
    <row r="115" spans="1:23" s="2" customFormat="1" ht="28.5" x14ac:dyDescent="0.2">
      <c r="A115" s="430">
        <v>113</v>
      </c>
      <c r="B115" s="258" t="s">
        <v>104</v>
      </c>
      <c r="C115" s="87">
        <v>43.473999999999997</v>
      </c>
      <c r="D115" s="9">
        <v>40.252000000000002</v>
      </c>
      <c r="E115" s="9">
        <v>49.62</v>
      </c>
      <c r="F115" s="348">
        <f t="shared" si="23"/>
        <v>0.2327337772036171</v>
      </c>
      <c r="G115" s="7">
        <v>3175</v>
      </c>
      <c r="H115" s="9">
        <v>2222.5</v>
      </c>
      <c r="I115" s="9">
        <v>4148</v>
      </c>
      <c r="J115" s="348">
        <f t="shared" si="16"/>
        <v>0.86636670416197981</v>
      </c>
      <c r="K115" s="87">
        <v>44</v>
      </c>
      <c r="L115" s="9">
        <v>30.8</v>
      </c>
      <c r="M115" s="9">
        <v>48</v>
      </c>
      <c r="N115" s="348">
        <f t="shared" si="17"/>
        <v>0.55844155844155852</v>
      </c>
      <c r="O115" s="7">
        <v>54</v>
      </c>
      <c r="P115" s="9"/>
      <c r="Q115" s="9"/>
      <c r="R115" s="348"/>
      <c r="S115" s="8"/>
      <c r="T115" s="37"/>
      <c r="U115" s="98"/>
      <c r="V115" s="416"/>
      <c r="W115" s="86"/>
    </row>
    <row r="116" spans="1:23" s="32" customFormat="1" ht="42.75" x14ac:dyDescent="0.2">
      <c r="A116" s="430">
        <v>114</v>
      </c>
      <c r="B116" s="33" t="s">
        <v>105</v>
      </c>
      <c r="C116" s="28">
        <v>58.033000000000001</v>
      </c>
      <c r="D116" s="35">
        <v>53.515000000000001</v>
      </c>
      <c r="E116" s="35">
        <v>69.911000000000001</v>
      </c>
      <c r="F116" s="347">
        <f t="shared" si="23"/>
        <v>0.30638138839577689</v>
      </c>
      <c r="G116" s="30">
        <v>812</v>
      </c>
      <c r="H116" s="35">
        <v>568.4</v>
      </c>
      <c r="I116" s="35">
        <v>4300</v>
      </c>
      <c r="J116" s="347">
        <f t="shared" si="16"/>
        <v>6.5650950035186488</v>
      </c>
      <c r="K116" s="28">
        <v>13</v>
      </c>
      <c r="L116" s="35">
        <v>9.1</v>
      </c>
      <c r="M116" s="35">
        <v>154</v>
      </c>
      <c r="N116" s="347">
        <f t="shared" si="17"/>
        <v>15.923076923076923</v>
      </c>
      <c r="O116" s="30">
        <v>5.28</v>
      </c>
      <c r="P116" s="35"/>
      <c r="Q116" s="35"/>
      <c r="R116" s="347"/>
      <c r="S116" s="34"/>
      <c r="T116" s="38"/>
      <c r="U116" s="97"/>
      <c r="V116" s="415"/>
      <c r="W116" s="86"/>
    </row>
    <row r="117" spans="1:23" s="2" customFormat="1" ht="42.75" x14ac:dyDescent="0.2">
      <c r="A117" s="430">
        <v>115</v>
      </c>
      <c r="B117" s="258" t="s">
        <v>106</v>
      </c>
      <c r="C117" s="87">
        <v>48</v>
      </c>
      <c r="D117" s="9">
        <v>44.308</v>
      </c>
      <c r="E117" s="9">
        <v>49.966999999999999</v>
      </c>
      <c r="F117" s="348">
        <f t="shared" si="23"/>
        <v>0.12771959916945019</v>
      </c>
      <c r="G117" s="7">
        <v>2289</v>
      </c>
      <c r="H117" s="9">
        <v>1602.3</v>
      </c>
      <c r="I117" s="9">
        <v>3079</v>
      </c>
      <c r="J117" s="348">
        <f t="shared" si="16"/>
        <v>0.9216126817699557</v>
      </c>
      <c r="K117" s="87">
        <v>36</v>
      </c>
      <c r="L117" s="9">
        <v>25.2</v>
      </c>
      <c r="M117" s="9">
        <v>50</v>
      </c>
      <c r="N117" s="348">
        <f t="shared" si="17"/>
        <v>0.98412698412698418</v>
      </c>
      <c r="O117" s="7">
        <v>42</v>
      </c>
      <c r="P117" s="9"/>
      <c r="Q117" s="9"/>
      <c r="R117" s="348"/>
      <c r="S117" s="8"/>
      <c r="T117" s="37"/>
      <c r="U117" s="98"/>
      <c r="V117" s="416"/>
      <c r="W117" s="86"/>
    </row>
    <row r="118" spans="1:23" s="32" customFormat="1" ht="28.5" x14ac:dyDescent="0.2">
      <c r="A118" s="430">
        <v>116</v>
      </c>
      <c r="B118" s="33" t="s">
        <v>107</v>
      </c>
      <c r="C118" s="28">
        <v>41.518999999999998</v>
      </c>
      <c r="D118" s="35">
        <v>38.558</v>
      </c>
      <c r="E118" s="35"/>
      <c r="F118" s="347"/>
      <c r="G118" s="30">
        <v>6280</v>
      </c>
      <c r="H118" s="35">
        <v>4396</v>
      </c>
      <c r="I118" s="35">
        <v>0</v>
      </c>
      <c r="J118" s="347"/>
      <c r="K118" s="28">
        <v>167</v>
      </c>
      <c r="L118" s="35">
        <v>116.9</v>
      </c>
      <c r="M118" s="35">
        <v>14</v>
      </c>
      <c r="N118" s="347"/>
      <c r="O118" s="30"/>
      <c r="P118" s="35"/>
      <c r="Q118" s="35"/>
      <c r="R118" s="347"/>
      <c r="S118" s="34"/>
      <c r="T118" s="38"/>
      <c r="U118" s="97"/>
      <c r="V118" s="415"/>
      <c r="W118" s="86"/>
    </row>
    <row r="119" spans="1:23" s="2" customFormat="1" ht="28.5" x14ac:dyDescent="0.2">
      <c r="A119" s="430">
        <v>117</v>
      </c>
      <c r="B119" s="258" t="s">
        <v>108</v>
      </c>
      <c r="C119" s="87">
        <v>49.844000000000001</v>
      </c>
      <c r="D119" s="9">
        <v>45.543999999999997</v>
      </c>
      <c r="E119" s="9">
        <v>58.518999999999998</v>
      </c>
      <c r="F119" s="348">
        <f t="shared" si="23"/>
        <v>0.28488933778324266</v>
      </c>
      <c r="G119" s="7">
        <v>4650</v>
      </c>
      <c r="H119" s="9">
        <v>3255</v>
      </c>
      <c r="I119" s="9">
        <v>4650</v>
      </c>
      <c r="J119" s="348">
        <f t="shared" si="16"/>
        <v>0.4285714285714286</v>
      </c>
      <c r="K119" s="87">
        <v>150</v>
      </c>
      <c r="L119" s="9">
        <v>105</v>
      </c>
      <c r="M119" s="9">
        <v>115</v>
      </c>
      <c r="N119" s="348">
        <f t="shared" si="17"/>
        <v>9.5238095238095344E-2</v>
      </c>
      <c r="O119" s="7"/>
      <c r="P119" s="9"/>
      <c r="Q119" s="9"/>
      <c r="R119" s="348"/>
      <c r="S119" s="8"/>
      <c r="T119" s="37"/>
      <c r="U119" s="98"/>
      <c r="V119" s="416"/>
      <c r="W119" s="86"/>
    </row>
    <row r="120" spans="1:23" s="32" customFormat="1" ht="28.5" x14ac:dyDescent="0.2">
      <c r="A120" s="430">
        <v>118</v>
      </c>
      <c r="B120" s="33" t="s">
        <v>109</v>
      </c>
      <c r="C120" s="28">
        <v>43.545000000000002</v>
      </c>
      <c r="D120" s="35">
        <v>40.073999999999998</v>
      </c>
      <c r="E120" s="35">
        <v>53.180999999999997</v>
      </c>
      <c r="F120" s="347">
        <f t="shared" si="23"/>
        <v>0.32706992064680351</v>
      </c>
      <c r="G120" s="30">
        <v>3051</v>
      </c>
      <c r="H120" s="35">
        <v>2135.6999999999998</v>
      </c>
      <c r="I120" s="35">
        <v>4750</v>
      </c>
      <c r="J120" s="347">
        <f t="shared" si="16"/>
        <v>1.224095144449127</v>
      </c>
      <c r="K120" s="28">
        <v>80</v>
      </c>
      <c r="L120" s="35">
        <v>56</v>
      </c>
      <c r="M120" s="35">
        <v>90</v>
      </c>
      <c r="N120" s="347">
        <f t="shared" si="17"/>
        <v>0.60714285714285721</v>
      </c>
      <c r="O120" s="30">
        <v>68</v>
      </c>
      <c r="P120" s="35"/>
      <c r="Q120" s="35"/>
      <c r="R120" s="347"/>
      <c r="S120" s="34"/>
      <c r="T120" s="38"/>
      <c r="U120" s="97"/>
      <c r="V120" s="415"/>
      <c r="W120" s="86"/>
    </row>
    <row r="121" spans="1:23" s="32" customFormat="1" ht="42.75" x14ac:dyDescent="0.2">
      <c r="A121" s="430">
        <v>119</v>
      </c>
      <c r="B121" s="258" t="s">
        <v>110</v>
      </c>
      <c r="C121" s="87">
        <v>43.673000000000002</v>
      </c>
      <c r="D121" s="9">
        <v>40.436</v>
      </c>
      <c r="E121" s="9">
        <v>48.359000000000002</v>
      </c>
      <c r="F121" s="348">
        <f t="shared" si="23"/>
        <v>0.19593926204372347</v>
      </c>
      <c r="G121" s="7">
        <v>3571</v>
      </c>
      <c r="H121" s="9">
        <v>2499.6999999999998</v>
      </c>
      <c r="I121" s="9">
        <v>1913</v>
      </c>
      <c r="J121" s="348">
        <f t="shared" si="16"/>
        <v>-0.23470816497979752</v>
      </c>
      <c r="K121" s="87">
        <v>147</v>
      </c>
      <c r="L121" s="9">
        <v>102.9</v>
      </c>
      <c r="M121" s="9">
        <v>99</v>
      </c>
      <c r="N121" s="348">
        <f t="shared" si="17"/>
        <v>-3.7900874635568571E-2</v>
      </c>
      <c r="O121" s="8"/>
      <c r="P121" s="9"/>
      <c r="Q121" s="9"/>
      <c r="R121" s="348"/>
      <c r="S121" s="8"/>
      <c r="T121" s="37"/>
      <c r="U121" s="98"/>
      <c r="V121" s="416"/>
      <c r="W121" s="86"/>
    </row>
    <row r="122" spans="1:23" s="32" customFormat="1" ht="42.75" x14ac:dyDescent="0.2">
      <c r="A122" s="430">
        <v>120</v>
      </c>
      <c r="B122" s="33" t="s">
        <v>111</v>
      </c>
      <c r="C122" s="28">
        <v>50.966999999999999</v>
      </c>
      <c r="D122" s="35">
        <v>47.048000000000002</v>
      </c>
      <c r="E122" s="35">
        <v>51.87</v>
      </c>
      <c r="F122" s="347">
        <f t="shared" si="23"/>
        <v>0.10249107294677762</v>
      </c>
      <c r="G122" s="30">
        <v>3540</v>
      </c>
      <c r="H122" s="35">
        <v>2478</v>
      </c>
      <c r="I122" s="35">
        <v>3891</v>
      </c>
      <c r="J122" s="347">
        <f t="shared" si="16"/>
        <v>0.57021791767554486</v>
      </c>
      <c r="K122" s="28">
        <v>59</v>
      </c>
      <c r="L122" s="35">
        <v>41.3</v>
      </c>
      <c r="M122" s="35">
        <v>78</v>
      </c>
      <c r="N122" s="347">
        <f t="shared" si="17"/>
        <v>0.88861985472154981</v>
      </c>
      <c r="O122" s="30">
        <v>44</v>
      </c>
      <c r="P122" s="35"/>
      <c r="Q122" s="35"/>
      <c r="R122" s="347"/>
      <c r="S122" s="34"/>
      <c r="T122" s="38"/>
      <c r="U122" s="97"/>
      <c r="V122" s="415"/>
      <c r="W122" s="86"/>
    </row>
    <row r="123" spans="1:23" s="32" customFormat="1" ht="42.75" x14ac:dyDescent="0.2">
      <c r="A123" s="430">
        <v>121</v>
      </c>
      <c r="B123" s="258" t="s">
        <v>112</v>
      </c>
      <c r="C123" s="87">
        <v>62.521999999999998</v>
      </c>
      <c r="D123" s="9">
        <v>57.771999999999998</v>
      </c>
      <c r="E123" s="9">
        <v>58.142000000000003</v>
      </c>
      <c r="F123" s="348">
        <f t="shared" si="23"/>
        <v>6.4044866025065872E-3</v>
      </c>
      <c r="G123" s="7">
        <v>6397</v>
      </c>
      <c r="H123" s="9">
        <v>4477.8999999999996</v>
      </c>
      <c r="I123" s="9">
        <v>5376</v>
      </c>
      <c r="J123" s="348">
        <f t="shared" si="16"/>
        <v>0.20056276379552918</v>
      </c>
      <c r="K123" s="87">
        <v>158</v>
      </c>
      <c r="L123" s="9">
        <v>110.6</v>
      </c>
      <c r="M123" s="9">
        <v>204</v>
      </c>
      <c r="N123" s="348">
        <f t="shared" si="17"/>
        <v>0.84448462929475587</v>
      </c>
      <c r="O123" s="8"/>
      <c r="P123" s="9"/>
      <c r="Q123" s="9"/>
      <c r="R123" s="348"/>
      <c r="S123" s="8"/>
      <c r="T123" s="37"/>
      <c r="U123" s="98"/>
      <c r="V123" s="416"/>
      <c r="W123" s="86"/>
    </row>
    <row r="124" spans="1:23" s="32" customFormat="1" ht="28.5" x14ac:dyDescent="0.2">
      <c r="A124" s="430">
        <v>122</v>
      </c>
      <c r="B124" s="33" t="s">
        <v>113</v>
      </c>
      <c r="C124" s="28">
        <v>25.888999999999999</v>
      </c>
      <c r="D124" s="35">
        <v>23.97</v>
      </c>
      <c r="E124" s="35">
        <v>32.399000000000001</v>
      </c>
      <c r="F124" s="347">
        <f t="shared" si="23"/>
        <v>0.35164789319983325</v>
      </c>
      <c r="G124" s="30">
        <v>2228</v>
      </c>
      <c r="H124" s="35">
        <v>1559.6</v>
      </c>
      <c r="I124" s="35">
        <v>1389</v>
      </c>
      <c r="J124" s="347">
        <f t="shared" si="16"/>
        <v>-0.10938702231341368</v>
      </c>
      <c r="K124" s="28">
        <v>51</v>
      </c>
      <c r="L124" s="35">
        <v>35.700000000000003</v>
      </c>
      <c r="M124" s="35">
        <v>34</v>
      </c>
      <c r="N124" s="347">
        <f t="shared" si="17"/>
        <v>-4.7619047619047672E-2</v>
      </c>
      <c r="O124" s="30"/>
      <c r="P124" s="35"/>
      <c r="Q124" s="35"/>
      <c r="R124" s="347"/>
      <c r="S124" s="34"/>
      <c r="T124" s="38"/>
      <c r="U124" s="97"/>
      <c r="V124" s="415"/>
      <c r="W124" s="86"/>
    </row>
    <row r="125" spans="1:23" s="32" customFormat="1" ht="28.5" x14ac:dyDescent="0.2">
      <c r="A125" s="430">
        <v>123</v>
      </c>
      <c r="B125" s="258" t="s">
        <v>114</v>
      </c>
      <c r="C125" s="87">
        <v>56.37</v>
      </c>
      <c r="D125" s="9">
        <v>55.805999999999997</v>
      </c>
      <c r="E125" s="9">
        <v>53.075000000000003</v>
      </c>
      <c r="F125" s="348">
        <f t="shared" si="23"/>
        <v>-4.8937390244776502E-2</v>
      </c>
      <c r="G125" s="7">
        <v>5935</v>
      </c>
      <c r="H125" s="9">
        <v>4154.5</v>
      </c>
      <c r="I125" s="9">
        <v>1857</v>
      </c>
      <c r="J125" s="348">
        <f t="shared" si="16"/>
        <v>-0.55301480322541829</v>
      </c>
      <c r="K125" s="87">
        <v>84</v>
      </c>
      <c r="L125" s="9">
        <v>58.8</v>
      </c>
      <c r="M125" s="9">
        <v>71</v>
      </c>
      <c r="N125" s="348">
        <f t="shared" si="17"/>
        <v>0.20748299319727903</v>
      </c>
      <c r="O125" s="7">
        <v>63.9</v>
      </c>
      <c r="P125" s="9"/>
      <c r="Q125" s="9"/>
      <c r="R125" s="348"/>
      <c r="S125" s="8"/>
      <c r="T125" s="37"/>
      <c r="U125" s="98"/>
      <c r="V125" s="416"/>
      <c r="W125" s="86"/>
    </row>
    <row r="126" spans="1:23" s="32" customFormat="1" ht="28.5" x14ac:dyDescent="0.2">
      <c r="A126" s="430">
        <v>124</v>
      </c>
      <c r="B126" s="33" t="s">
        <v>115</v>
      </c>
      <c r="C126" s="28">
        <v>49.978000000000002</v>
      </c>
      <c r="D126" s="35">
        <v>38.991</v>
      </c>
      <c r="E126" s="35">
        <v>66.311000000000007</v>
      </c>
      <c r="F126" s="347">
        <f t="shared" si="23"/>
        <v>0.70067451463158181</v>
      </c>
      <c r="G126" s="30">
        <v>4367</v>
      </c>
      <c r="H126" s="35">
        <v>3056.9</v>
      </c>
      <c r="I126" s="35">
        <v>3356</v>
      </c>
      <c r="J126" s="347">
        <f t="shared" si="16"/>
        <v>9.7844221269913989E-2</v>
      </c>
      <c r="K126" s="28">
        <v>69</v>
      </c>
      <c r="L126" s="35">
        <v>48.3</v>
      </c>
      <c r="M126" s="35">
        <v>94</v>
      </c>
      <c r="N126" s="347">
        <f t="shared" si="17"/>
        <v>0.94616977225672882</v>
      </c>
      <c r="O126" s="30">
        <v>75.900000000000006</v>
      </c>
      <c r="P126" s="35"/>
      <c r="Q126" s="35"/>
      <c r="R126" s="347"/>
      <c r="S126" s="34"/>
      <c r="T126" s="38"/>
      <c r="U126" s="97"/>
      <c r="V126" s="415"/>
      <c r="W126" s="86"/>
    </row>
    <row r="127" spans="1:23" s="32" customFormat="1" ht="28.5" x14ac:dyDescent="0.2">
      <c r="A127" s="430">
        <v>125</v>
      </c>
      <c r="B127" s="258" t="s">
        <v>116</v>
      </c>
      <c r="C127" s="87"/>
      <c r="D127" s="9">
        <v>59.982999999999997</v>
      </c>
      <c r="E127" s="9">
        <v>70.650000000000006</v>
      </c>
      <c r="F127" s="348">
        <f t="shared" si="23"/>
        <v>0.17783371955387373</v>
      </c>
      <c r="G127" s="7">
        <v>720</v>
      </c>
      <c r="H127" s="9">
        <v>504</v>
      </c>
      <c r="I127" s="9">
        <v>2875</v>
      </c>
      <c r="J127" s="348">
        <f t="shared" si="16"/>
        <v>4.7043650793650791</v>
      </c>
      <c r="K127" s="87">
        <v>25.870999999999999</v>
      </c>
      <c r="L127" s="9">
        <v>18.109000000000002</v>
      </c>
      <c r="M127" s="9">
        <v>15</v>
      </c>
      <c r="N127" s="348">
        <f t="shared" si="17"/>
        <v>-0.17168258876801601</v>
      </c>
      <c r="O127" s="8"/>
      <c r="P127" s="9"/>
      <c r="Q127" s="9"/>
      <c r="R127" s="348"/>
      <c r="S127" s="8"/>
      <c r="T127" s="37"/>
      <c r="U127" s="98"/>
      <c r="V127" s="416"/>
      <c r="W127" s="86"/>
    </row>
    <row r="128" spans="1:23" s="32" customFormat="1" ht="28.5" x14ac:dyDescent="0.2">
      <c r="A128" s="430">
        <v>126</v>
      </c>
      <c r="B128" s="33" t="s">
        <v>117</v>
      </c>
      <c r="C128" s="28">
        <v>42.2</v>
      </c>
      <c r="D128" s="35">
        <v>38.756999999999998</v>
      </c>
      <c r="E128" s="35">
        <v>124.19799999999999</v>
      </c>
      <c r="F128" s="347">
        <f t="shared" si="23"/>
        <v>2.204530794437134</v>
      </c>
      <c r="G128" s="30">
        <v>2766</v>
      </c>
      <c r="H128" s="35">
        <v>1936.2</v>
      </c>
      <c r="I128" s="35">
        <v>2734</v>
      </c>
      <c r="J128" s="347">
        <f t="shared" si="16"/>
        <v>0.41204421030885241</v>
      </c>
      <c r="K128" s="28">
        <v>41</v>
      </c>
      <c r="L128" s="35">
        <v>28.7</v>
      </c>
      <c r="M128" s="35">
        <v>76</v>
      </c>
      <c r="N128" s="347">
        <f t="shared" si="17"/>
        <v>1.6480836236933798</v>
      </c>
      <c r="O128" s="30">
        <v>38</v>
      </c>
      <c r="P128" s="35">
        <v>30.4</v>
      </c>
      <c r="Q128" s="35">
        <v>16.420000000000002</v>
      </c>
      <c r="R128" s="347">
        <f t="shared" ref="R128" si="25">Q128/P128-1</f>
        <v>-0.45986842105263148</v>
      </c>
      <c r="S128" s="34"/>
      <c r="T128" s="38"/>
      <c r="U128" s="97"/>
      <c r="V128" s="415"/>
      <c r="W128" s="86"/>
    </row>
    <row r="129" spans="1:23" s="32" customFormat="1" ht="42.75" x14ac:dyDescent="0.2">
      <c r="A129" s="430">
        <v>127</v>
      </c>
      <c r="B129" s="258" t="s">
        <v>118</v>
      </c>
      <c r="C129" s="87">
        <v>54.167999999999999</v>
      </c>
      <c r="D129" s="9">
        <v>50.002000000000002</v>
      </c>
      <c r="E129" s="9">
        <v>62.305999999999997</v>
      </c>
      <c r="F129" s="348">
        <f t="shared" si="23"/>
        <v>0.24607015719371206</v>
      </c>
      <c r="G129" s="7">
        <v>3148</v>
      </c>
      <c r="H129" s="9">
        <v>2203.6</v>
      </c>
      <c r="I129" s="9">
        <v>6464</v>
      </c>
      <c r="J129" s="348">
        <f t="shared" si="16"/>
        <v>1.9333817389725905</v>
      </c>
      <c r="K129" s="87">
        <v>72</v>
      </c>
      <c r="L129" s="9">
        <v>50.4</v>
      </c>
      <c r="M129" s="9">
        <v>58</v>
      </c>
      <c r="N129" s="348">
        <f t="shared" si="17"/>
        <v>0.15079365079365092</v>
      </c>
      <c r="O129" s="7">
        <v>99</v>
      </c>
      <c r="P129" s="9"/>
      <c r="Q129" s="9"/>
      <c r="R129" s="348"/>
      <c r="S129" s="8"/>
      <c r="T129" s="37"/>
      <c r="U129" s="98"/>
      <c r="V129" s="416"/>
      <c r="W129" s="86"/>
    </row>
    <row r="130" spans="1:23" s="32" customFormat="1" ht="42.75" x14ac:dyDescent="0.2">
      <c r="A130" s="430">
        <v>128</v>
      </c>
      <c r="B130" s="33" t="s">
        <v>119</v>
      </c>
      <c r="C130" s="28">
        <v>44.9</v>
      </c>
      <c r="D130" s="35">
        <v>41.405000000000001</v>
      </c>
      <c r="E130" s="254">
        <v>54.043999999999997</v>
      </c>
      <c r="F130" s="347">
        <f t="shared" si="23"/>
        <v>0.30525298876947216</v>
      </c>
      <c r="G130" s="30">
        <v>7474</v>
      </c>
      <c r="H130" s="35">
        <v>5231.8</v>
      </c>
      <c r="I130" s="35">
        <v>3853</v>
      </c>
      <c r="J130" s="347">
        <f t="shared" ref="J130:J160" si="26">I130/H130-1</f>
        <v>-0.26354218433426357</v>
      </c>
      <c r="K130" s="28">
        <v>126</v>
      </c>
      <c r="L130" s="35">
        <v>88.2</v>
      </c>
      <c r="M130" s="254">
        <v>106</v>
      </c>
      <c r="N130" s="347">
        <f t="shared" ref="N130:N159" si="27">M130/L130-1</f>
        <v>0.20181405895691595</v>
      </c>
      <c r="O130" s="30"/>
      <c r="P130" s="35"/>
      <c r="Q130" s="35"/>
      <c r="R130" s="347"/>
      <c r="S130" s="34"/>
      <c r="T130" s="38"/>
      <c r="U130" s="97"/>
      <c r="V130" s="415"/>
      <c r="W130" s="86"/>
    </row>
    <row r="131" spans="1:23" s="32" customFormat="1" ht="42.75" x14ac:dyDescent="0.2">
      <c r="A131" s="430">
        <v>129</v>
      </c>
      <c r="B131" s="258" t="s">
        <v>120</v>
      </c>
      <c r="C131" s="87">
        <v>53.834000000000003</v>
      </c>
      <c r="D131" s="9">
        <v>49.844000000000001</v>
      </c>
      <c r="E131" s="9">
        <v>72.608999999999995</v>
      </c>
      <c r="F131" s="348">
        <f t="shared" si="23"/>
        <v>0.45672498194366407</v>
      </c>
      <c r="G131" s="7">
        <v>5453</v>
      </c>
      <c r="H131" s="9">
        <v>3817.1</v>
      </c>
      <c r="I131" s="9">
        <v>3769</v>
      </c>
      <c r="J131" s="348">
        <f t="shared" si="26"/>
        <v>-1.26011893846113E-2</v>
      </c>
      <c r="K131" s="87">
        <v>105</v>
      </c>
      <c r="L131" s="9">
        <v>73.5</v>
      </c>
      <c r="M131" s="9">
        <v>106.34399999999999</v>
      </c>
      <c r="N131" s="348">
        <f t="shared" si="27"/>
        <v>0.44685714285714284</v>
      </c>
      <c r="O131" s="7"/>
      <c r="P131" s="9"/>
      <c r="Q131" s="9"/>
      <c r="R131" s="348"/>
      <c r="S131" s="8"/>
      <c r="T131" s="37"/>
      <c r="U131" s="98"/>
      <c r="V131" s="416"/>
      <c r="W131" s="86"/>
    </row>
    <row r="132" spans="1:23" s="32" customFormat="1" ht="42.75" x14ac:dyDescent="0.2">
      <c r="A132" s="430">
        <v>130</v>
      </c>
      <c r="B132" s="33" t="s">
        <v>121</v>
      </c>
      <c r="C132" s="28">
        <v>52.72</v>
      </c>
      <c r="D132" s="35">
        <v>48.862000000000002</v>
      </c>
      <c r="E132" s="35">
        <v>62.517000000000003</v>
      </c>
      <c r="F132" s="347">
        <f t="shared" si="23"/>
        <v>0.27946052146862588</v>
      </c>
      <c r="G132" s="30">
        <v>751</v>
      </c>
      <c r="H132" s="35">
        <v>525.70000000000005</v>
      </c>
      <c r="I132" s="35">
        <v>4885</v>
      </c>
      <c r="J132" s="347">
        <f t="shared" si="26"/>
        <v>8.2923720753281334</v>
      </c>
      <c r="K132" s="28">
        <v>24</v>
      </c>
      <c r="L132" s="35">
        <v>16.8</v>
      </c>
      <c r="M132" s="35">
        <v>127</v>
      </c>
      <c r="N132" s="347">
        <f t="shared" si="27"/>
        <v>6.5595238095238093</v>
      </c>
      <c r="O132" s="30"/>
      <c r="P132" s="35"/>
      <c r="Q132" s="35"/>
      <c r="R132" s="347"/>
      <c r="S132" s="34"/>
      <c r="T132" s="38"/>
      <c r="U132" s="97"/>
      <c r="V132" s="415"/>
      <c r="W132" s="86"/>
    </row>
    <row r="133" spans="1:23" s="2" customFormat="1" ht="28.5" x14ac:dyDescent="0.2">
      <c r="A133" s="430">
        <v>131</v>
      </c>
      <c r="B133" s="258" t="s">
        <v>122</v>
      </c>
      <c r="C133" s="87">
        <v>50.646000000000001</v>
      </c>
      <c r="D133" s="9">
        <v>46.845999999999997</v>
      </c>
      <c r="E133" s="9">
        <v>69.37</v>
      </c>
      <c r="F133" s="348">
        <f t="shared" si="23"/>
        <v>0.48080946078640663</v>
      </c>
      <c r="G133" s="7">
        <v>5451</v>
      </c>
      <c r="H133" s="9">
        <v>3815.7</v>
      </c>
      <c r="I133" s="9">
        <v>4731</v>
      </c>
      <c r="J133" s="348">
        <f t="shared" si="26"/>
        <v>0.23987734884818002</v>
      </c>
      <c r="K133" s="87">
        <v>191</v>
      </c>
      <c r="L133" s="9">
        <v>133.69999999999999</v>
      </c>
      <c r="M133" s="9">
        <v>69.400000000000006</v>
      </c>
      <c r="N133" s="348">
        <f t="shared" si="27"/>
        <v>-0.48092744951383681</v>
      </c>
      <c r="O133" s="7"/>
      <c r="P133" s="9"/>
      <c r="Q133" s="9"/>
      <c r="R133" s="348"/>
      <c r="S133" s="8"/>
      <c r="T133" s="37"/>
      <c r="U133" s="98"/>
      <c r="V133" s="416"/>
      <c r="W133" s="86"/>
    </row>
    <row r="134" spans="1:23" s="32" customFormat="1" ht="42.75" x14ac:dyDescent="0.2">
      <c r="A134" s="430">
        <v>132</v>
      </c>
      <c r="B134" s="33" t="s">
        <v>123</v>
      </c>
      <c r="C134" s="28">
        <v>48.734000000000002</v>
      </c>
      <c r="D134" s="35">
        <v>44.94</v>
      </c>
      <c r="E134" s="35">
        <v>53.188000000000002</v>
      </c>
      <c r="F134" s="347">
        <f t="shared" si="23"/>
        <v>0.18353360035603039</v>
      </c>
      <c r="G134" s="30">
        <v>2148</v>
      </c>
      <c r="H134" s="35">
        <v>1503.6</v>
      </c>
      <c r="I134" s="35">
        <v>3018</v>
      </c>
      <c r="J134" s="347">
        <f t="shared" si="26"/>
        <v>1.0071827613727056</v>
      </c>
      <c r="K134" s="28">
        <v>23</v>
      </c>
      <c r="L134" s="35">
        <v>16.100000000000001</v>
      </c>
      <c r="M134" s="35">
        <v>68</v>
      </c>
      <c r="N134" s="347">
        <f t="shared" si="27"/>
        <v>3.2236024844720497</v>
      </c>
      <c r="O134" s="30">
        <v>71.5</v>
      </c>
      <c r="P134" s="35"/>
      <c r="Q134" s="35"/>
      <c r="R134" s="347"/>
      <c r="S134" s="34"/>
      <c r="T134" s="38"/>
      <c r="U134" s="97"/>
      <c r="V134" s="415"/>
      <c r="W134" s="86"/>
    </row>
    <row r="135" spans="1:23" s="2" customFormat="1" ht="42.75" x14ac:dyDescent="0.2">
      <c r="A135" s="430">
        <v>133</v>
      </c>
      <c r="B135" s="258" t="s">
        <v>124</v>
      </c>
      <c r="C135" s="87">
        <v>60.854999999999997</v>
      </c>
      <c r="D135" s="9">
        <v>56.459000000000003</v>
      </c>
      <c r="E135" s="9">
        <v>80.409000000000006</v>
      </c>
      <c r="F135" s="348">
        <f t="shared" ref="F135:F160" si="28">E135/D135-1</f>
        <v>0.42420163304344749</v>
      </c>
      <c r="G135" s="7">
        <v>3930</v>
      </c>
      <c r="H135" s="9">
        <v>2751</v>
      </c>
      <c r="I135" s="9">
        <v>3792</v>
      </c>
      <c r="J135" s="348">
        <f t="shared" si="26"/>
        <v>0.37840785169029445</v>
      </c>
      <c r="K135" s="87">
        <v>96</v>
      </c>
      <c r="L135" s="9">
        <v>67.2</v>
      </c>
      <c r="M135" s="9">
        <v>129</v>
      </c>
      <c r="N135" s="348">
        <f t="shared" si="27"/>
        <v>0.91964285714285698</v>
      </c>
      <c r="O135" s="7"/>
      <c r="P135" s="9">
        <v>112</v>
      </c>
      <c r="Q135" s="9"/>
      <c r="R135" s="348"/>
      <c r="S135" s="8"/>
      <c r="T135" s="37"/>
      <c r="U135" s="98"/>
      <c r="V135" s="416"/>
      <c r="W135" s="86"/>
    </row>
    <row r="136" spans="1:23" s="32" customFormat="1" ht="126.75" customHeight="1" x14ac:dyDescent="0.2">
      <c r="A136" s="430">
        <v>134</v>
      </c>
      <c r="B136" s="33" t="s">
        <v>125</v>
      </c>
      <c r="C136" s="28">
        <v>37.237000000000002</v>
      </c>
      <c r="D136" s="35">
        <v>34.512999999999998</v>
      </c>
      <c r="E136" s="35">
        <v>64.959000000000003</v>
      </c>
      <c r="F136" s="347">
        <f t="shared" si="28"/>
        <v>0.88216034537710453</v>
      </c>
      <c r="G136" s="30">
        <v>2273</v>
      </c>
      <c r="H136" s="35">
        <v>1591.1</v>
      </c>
      <c r="I136" s="35">
        <v>2340</v>
      </c>
      <c r="J136" s="347">
        <f t="shared" si="26"/>
        <v>0.47068066117780161</v>
      </c>
      <c r="K136" s="28">
        <v>144</v>
      </c>
      <c r="L136" s="35">
        <v>100.8</v>
      </c>
      <c r="M136" s="35">
        <v>254</v>
      </c>
      <c r="N136" s="347">
        <f t="shared" si="27"/>
        <v>1.5198412698412698</v>
      </c>
      <c r="O136" s="30">
        <v>60.5</v>
      </c>
      <c r="P136" s="35"/>
      <c r="Q136" s="35"/>
      <c r="R136" s="347"/>
      <c r="S136" s="34"/>
      <c r="T136" s="38"/>
      <c r="U136" s="97"/>
      <c r="V136" s="415"/>
      <c r="W136" s="86"/>
    </row>
    <row r="137" spans="1:23" s="2" customFormat="1" ht="28.5" x14ac:dyDescent="0.2">
      <c r="A137" s="430">
        <v>135</v>
      </c>
      <c r="B137" s="258" t="s">
        <v>126</v>
      </c>
      <c r="C137" s="87">
        <v>44.296999999999997</v>
      </c>
      <c r="D137" s="9">
        <v>88.674000000000007</v>
      </c>
      <c r="E137" s="9">
        <v>123.276</v>
      </c>
      <c r="F137" s="348">
        <f t="shared" si="28"/>
        <v>0.39021584680966215</v>
      </c>
      <c r="G137" s="7">
        <v>5156</v>
      </c>
      <c r="H137" s="9">
        <v>7816.7</v>
      </c>
      <c r="I137" s="9">
        <v>7831</v>
      </c>
      <c r="J137" s="348">
        <f t="shared" si="26"/>
        <v>1.8294165056864653E-3</v>
      </c>
      <c r="K137" s="87">
        <v>149</v>
      </c>
      <c r="L137" s="9">
        <v>218.3</v>
      </c>
      <c r="M137" s="9">
        <v>164</v>
      </c>
      <c r="N137" s="348">
        <f t="shared" si="27"/>
        <v>-0.24874026568941832</v>
      </c>
      <c r="O137" s="7"/>
      <c r="P137" s="9"/>
      <c r="Q137" s="9"/>
      <c r="R137" s="348"/>
      <c r="S137" s="8"/>
      <c r="T137" s="37"/>
      <c r="U137" s="98"/>
      <c r="V137" s="416"/>
      <c r="W137" s="86"/>
    </row>
    <row r="138" spans="1:23" s="32" customFormat="1" ht="42.75" x14ac:dyDescent="0.2">
      <c r="A138" s="430">
        <v>136</v>
      </c>
      <c r="B138" s="33" t="s">
        <v>127</v>
      </c>
      <c r="C138" s="28">
        <v>53.354999999999997</v>
      </c>
      <c r="D138" s="35">
        <v>49.500999999999998</v>
      </c>
      <c r="E138" s="35">
        <v>47.430999999999997</v>
      </c>
      <c r="F138" s="347">
        <f t="shared" si="28"/>
        <v>-4.1817337023494439E-2</v>
      </c>
      <c r="G138" s="30">
        <v>2864</v>
      </c>
      <c r="H138" s="35">
        <v>2004.8</v>
      </c>
      <c r="I138" s="35">
        <v>462</v>
      </c>
      <c r="J138" s="347">
        <f t="shared" si="26"/>
        <v>-0.76955307262569828</v>
      </c>
      <c r="K138" s="28">
        <v>59</v>
      </c>
      <c r="L138" s="35">
        <v>41.3</v>
      </c>
      <c r="M138" s="35"/>
      <c r="N138" s="347">
        <f t="shared" si="27"/>
        <v>-1</v>
      </c>
      <c r="O138" s="30">
        <v>47</v>
      </c>
      <c r="P138" s="35"/>
      <c r="Q138" s="35"/>
      <c r="R138" s="347"/>
      <c r="S138" s="34"/>
      <c r="T138" s="38"/>
      <c r="U138" s="97"/>
      <c r="V138" s="415"/>
      <c r="W138" s="86"/>
    </row>
    <row r="139" spans="1:23" s="2" customFormat="1" ht="42.75" x14ac:dyDescent="0.2">
      <c r="A139" s="430">
        <v>137</v>
      </c>
      <c r="B139" s="258" t="s">
        <v>129</v>
      </c>
      <c r="C139" s="87">
        <v>46.1</v>
      </c>
      <c r="D139" s="9">
        <v>42.725999999999999</v>
      </c>
      <c r="E139" s="9">
        <v>96.299000000000007</v>
      </c>
      <c r="F139" s="348">
        <f t="shared" si="28"/>
        <v>1.2538735196367554</v>
      </c>
      <c r="G139" s="7">
        <v>4220</v>
      </c>
      <c r="H139" s="9">
        <v>2954</v>
      </c>
      <c r="I139" s="9">
        <v>5292</v>
      </c>
      <c r="J139" s="348">
        <f t="shared" si="26"/>
        <v>0.79146919431279628</v>
      </c>
      <c r="K139" s="87">
        <v>97</v>
      </c>
      <c r="L139" s="9">
        <v>67.900000000000006</v>
      </c>
      <c r="M139" s="9">
        <v>83</v>
      </c>
      <c r="N139" s="348">
        <f t="shared" si="27"/>
        <v>0.22238586156111917</v>
      </c>
      <c r="O139" s="7">
        <v>33.844999999999999</v>
      </c>
      <c r="P139" s="9"/>
      <c r="Q139" s="9"/>
      <c r="R139" s="348"/>
      <c r="S139" s="8"/>
      <c r="T139" s="37"/>
      <c r="U139" s="98"/>
      <c r="V139" s="416"/>
      <c r="W139" s="86"/>
    </row>
    <row r="140" spans="1:23" s="32" customFormat="1" ht="45" customHeight="1" x14ac:dyDescent="0.2">
      <c r="A140" s="430">
        <v>138</v>
      </c>
      <c r="B140" s="33" t="s">
        <v>128</v>
      </c>
      <c r="C140" s="28">
        <v>39.026000000000003</v>
      </c>
      <c r="D140" s="35">
        <v>36.097000000000001</v>
      </c>
      <c r="E140" s="254">
        <v>65.668000000000006</v>
      </c>
      <c r="F140" s="347">
        <f t="shared" si="28"/>
        <v>0.81920935257777661</v>
      </c>
      <c r="G140" s="30">
        <v>6398</v>
      </c>
      <c r="H140" s="35">
        <v>4478.6000000000004</v>
      </c>
      <c r="I140" s="35">
        <v>4539</v>
      </c>
      <c r="J140" s="347">
        <f t="shared" si="26"/>
        <v>1.3486357343812649E-2</v>
      </c>
      <c r="K140" s="28">
        <v>133</v>
      </c>
      <c r="L140" s="35">
        <v>93.1</v>
      </c>
      <c r="M140" s="254">
        <v>109</v>
      </c>
      <c r="N140" s="347">
        <f t="shared" si="27"/>
        <v>0.1707841031149302</v>
      </c>
      <c r="O140" s="30"/>
      <c r="P140" s="35"/>
      <c r="Q140" s="35"/>
      <c r="R140" s="347"/>
      <c r="S140" s="34"/>
      <c r="T140" s="38"/>
      <c r="U140" s="97"/>
      <c r="V140" s="415"/>
      <c r="W140" s="86"/>
    </row>
    <row r="141" spans="1:23" s="2" customFormat="1" ht="28.5" x14ac:dyDescent="0.2">
      <c r="A141" s="430">
        <v>139</v>
      </c>
      <c r="B141" s="258" t="s">
        <v>130</v>
      </c>
      <c r="C141" s="87">
        <v>51.648000000000003</v>
      </c>
      <c r="D141" s="9">
        <v>47.771000000000001</v>
      </c>
      <c r="E141" s="9">
        <v>48.62</v>
      </c>
      <c r="F141" s="348">
        <f t="shared" si="28"/>
        <v>1.7772288626991095E-2</v>
      </c>
      <c r="G141" s="7">
        <v>2391</v>
      </c>
      <c r="H141" s="9">
        <v>1673.7</v>
      </c>
      <c r="I141" s="9">
        <v>2493</v>
      </c>
      <c r="J141" s="348">
        <f t="shared" si="26"/>
        <v>0.48951424986556735</v>
      </c>
      <c r="K141" s="87">
        <v>64</v>
      </c>
      <c r="L141" s="9">
        <v>44.8</v>
      </c>
      <c r="M141" s="9">
        <v>56</v>
      </c>
      <c r="N141" s="348">
        <f t="shared" si="27"/>
        <v>0.25</v>
      </c>
      <c r="O141" s="7">
        <v>24</v>
      </c>
      <c r="P141" s="9"/>
      <c r="Q141" s="9"/>
      <c r="R141" s="348"/>
      <c r="S141" s="8"/>
      <c r="T141" s="37"/>
      <c r="U141" s="98"/>
      <c r="V141" s="416"/>
      <c r="W141" s="86"/>
    </row>
    <row r="142" spans="1:23" s="32" customFormat="1" ht="28.5" x14ac:dyDescent="0.2">
      <c r="A142" s="430">
        <v>140</v>
      </c>
      <c r="B142" s="33" t="s">
        <v>131</v>
      </c>
      <c r="C142" s="28">
        <v>67.352000000000004</v>
      </c>
      <c r="D142" s="35">
        <v>62.360999999999997</v>
      </c>
      <c r="E142" s="35">
        <v>75.180999999999997</v>
      </c>
      <c r="F142" s="347">
        <f t="shared" si="28"/>
        <v>0.20557720370103105</v>
      </c>
      <c r="G142" s="30">
        <v>3383</v>
      </c>
      <c r="H142" s="35">
        <v>2368.1</v>
      </c>
      <c r="I142" s="35">
        <v>3761</v>
      </c>
      <c r="J142" s="347">
        <f t="shared" si="26"/>
        <v>0.58819306617119205</v>
      </c>
      <c r="K142" s="28">
        <v>91</v>
      </c>
      <c r="L142" s="35">
        <v>63.7</v>
      </c>
      <c r="M142" s="35">
        <v>119</v>
      </c>
      <c r="N142" s="347">
        <f t="shared" si="27"/>
        <v>0.86813186813186816</v>
      </c>
      <c r="O142" s="30">
        <v>144.65</v>
      </c>
      <c r="P142" s="35"/>
      <c r="Q142" s="35"/>
      <c r="R142" s="347"/>
      <c r="S142" s="34"/>
      <c r="T142" s="38"/>
      <c r="U142" s="97"/>
      <c r="V142" s="415"/>
      <c r="W142" s="86"/>
    </row>
    <row r="143" spans="1:23" s="2" customFormat="1" ht="73.5" customHeight="1" x14ac:dyDescent="0.2">
      <c r="A143" s="430">
        <v>141</v>
      </c>
      <c r="B143" s="258" t="s">
        <v>132</v>
      </c>
      <c r="C143" s="87">
        <v>64.995999999999995</v>
      </c>
      <c r="D143" s="9">
        <v>60.421999999999997</v>
      </c>
      <c r="E143" s="9">
        <v>81.367999999999995</v>
      </c>
      <c r="F143" s="348">
        <f t="shared" si="28"/>
        <v>0.34666181192280954</v>
      </c>
      <c r="G143" s="7">
        <v>2982</v>
      </c>
      <c r="H143" s="9">
        <v>2087.4</v>
      </c>
      <c r="I143" s="9">
        <v>5211</v>
      </c>
      <c r="J143" s="348">
        <f t="shared" si="26"/>
        <v>1.496407013509629</v>
      </c>
      <c r="K143" s="87">
        <v>75</v>
      </c>
      <c r="L143" s="9">
        <v>52.5</v>
      </c>
      <c r="M143" s="9">
        <v>139</v>
      </c>
      <c r="N143" s="348">
        <f t="shared" si="27"/>
        <v>1.6476190476190475</v>
      </c>
      <c r="O143" s="7">
        <v>101</v>
      </c>
      <c r="P143" s="9"/>
      <c r="Q143" s="9"/>
      <c r="R143" s="348"/>
      <c r="S143" s="8"/>
      <c r="T143" s="37"/>
      <c r="U143" s="98"/>
      <c r="V143" s="416"/>
      <c r="W143" s="86"/>
    </row>
    <row r="144" spans="1:23" s="32" customFormat="1" ht="28.5" x14ac:dyDescent="0.2">
      <c r="A144" s="430">
        <v>142</v>
      </c>
      <c r="B144" s="33" t="s">
        <v>133</v>
      </c>
      <c r="C144" s="28">
        <v>55.561999999999998</v>
      </c>
      <c r="D144" s="35">
        <v>51.393000000000001</v>
      </c>
      <c r="E144" s="35">
        <v>70.733999999999995</v>
      </c>
      <c r="F144" s="347">
        <f t="shared" si="28"/>
        <v>0.37633529858151871</v>
      </c>
      <c r="G144" s="30">
        <v>6825</v>
      </c>
      <c r="H144" s="35">
        <v>4777.5</v>
      </c>
      <c r="I144" s="35">
        <v>5045</v>
      </c>
      <c r="J144" s="347">
        <f t="shared" si="26"/>
        <v>5.5991627420198808E-2</v>
      </c>
      <c r="K144" s="28">
        <v>97</v>
      </c>
      <c r="L144" s="35">
        <v>67.900000000000006</v>
      </c>
      <c r="M144" s="35">
        <v>95</v>
      </c>
      <c r="N144" s="347">
        <f t="shared" si="27"/>
        <v>0.39911634756995573</v>
      </c>
      <c r="O144" s="30">
        <v>38.25</v>
      </c>
      <c r="P144" s="35">
        <v>112</v>
      </c>
      <c r="Q144" s="35">
        <v>10</v>
      </c>
      <c r="R144" s="347">
        <f t="shared" ref="R144:R147" si="29">Q144/P144-1</f>
        <v>-0.9107142857142857</v>
      </c>
      <c r="S144" s="34"/>
      <c r="T144" s="38"/>
      <c r="U144" s="97"/>
      <c r="V144" s="415"/>
      <c r="W144" s="86"/>
    </row>
    <row r="145" spans="1:23" s="2" customFormat="1" ht="42.75" x14ac:dyDescent="0.2">
      <c r="A145" s="430">
        <v>143</v>
      </c>
      <c r="B145" s="258" t="s">
        <v>134</v>
      </c>
      <c r="C145" s="87">
        <v>66.427000000000007</v>
      </c>
      <c r="D145" s="9">
        <v>61.814999999999998</v>
      </c>
      <c r="E145" s="9">
        <v>74.343000000000004</v>
      </c>
      <c r="F145" s="348">
        <f t="shared" si="28"/>
        <v>0.20266925503518562</v>
      </c>
      <c r="G145" s="7">
        <v>5222</v>
      </c>
      <c r="H145" s="9">
        <v>3655.4</v>
      </c>
      <c r="I145" s="9">
        <v>4480</v>
      </c>
      <c r="J145" s="348">
        <f t="shared" si="26"/>
        <v>0.22558406740712367</v>
      </c>
      <c r="K145" s="87">
        <v>149</v>
      </c>
      <c r="L145" s="9">
        <v>104.3</v>
      </c>
      <c r="M145" s="9">
        <v>122</v>
      </c>
      <c r="N145" s="348">
        <f t="shared" si="27"/>
        <v>0.16970278044103559</v>
      </c>
      <c r="O145" s="7">
        <v>12</v>
      </c>
      <c r="P145" s="9">
        <v>34.508000000000003</v>
      </c>
      <c r="Q145" s="9">
        <v>36</v>
      </c>
      <c r="R145" s="348">
        <f t="shared" si="29"/>
        <v>4.3236350991074479E-2</v>
      </c>
      <c r="S145" s="8"/>
      <c r="T145" s="37"/>
      <c r="U145" s="98"/>
      <c r="V145" s="416"/>
      <c r="W145" s="86"/>
    </row>
    <row r="146" spans="1:23" s="32" customFormat="1" ht="42.75" x14ac:dyDescent="0.2">
      <c r="A146" s="430">
        <v>144</v>
      </c>
      <c r="B146" s="33" t="s">
        <v>135</v>
      </c>
      <c r="C146" s="28">
        <v>24.504000000000001</v>
      </c>
      <c r="D146" s="35">
        <v>22.734000000000002</v>
      </c>
      <c r="E146" s="35">
        <v>34.847000000000001</v>
      </c>
      <c r="F146" s="347">
        <f t="shared" si="28"/>
        <v>0.53281428697105659</v>
      </c>
      <c r="G146" s="30">
        <v>2165</v>
      </c>
      <c r="H146" s="35">
        <v>1515.5</v>
      </c>
      <c r="I146" s="35">
        <v>1696</v>
      </c>
      <c r="J146" s="347">
        <f t="shared" si="26"/>
        <v>0.11910260640052783</v>
      </c>
      <c r="K146" s="28">
        <v>276</v>
      </c>
      <c r="L146" s="35">
        <v>193.2</v>
      </c>
      <c r="M146" s="35">
        <v>29</v>
      </c>
      <c r="N146" s="347">
        <f t="shared" si="27"/>
        <v>-0.84989648033126297</v>
      </c>
      <c r="O146" s="30">
        <v>59</v>
      </c>
      <c r="P146" s="35"/>
      <c r="Q146" s="35"/>
      <c r="R146" s="347"/>
      <c r="S146" s="34"/>
      <c r="T146" s="38"/>
      <c r="U146" s="97"/>
      <c r="V146" s="415"/>
      <c r="W146" s="86"/>
    </row>
    <row r="147" spans="1:23" s="2" customFormat="1" ht="42.75" x14ac:dyDescent="0.2">
      <c r="A147" s="430">
        <v>145</v>
      </c>
      <c r="B147" s="258" t="s">
        <v>136</v>
      </c>
      <c r="C147" s="87">
        <v>66.372</v>
      </c>
      <c r="D147" s="9">
        <v>61.578000000000003</v>
      </c>
      <c r="E147" s="9">
        <v>86.031999999999996</v>
      </c>
      <c r="F147" s="348">
        <f t="shared" si="28"/>
        <v>0.39712234889083753</v>
      </c>
      <c r="G147" s="7">
        <v>3565</v>
      </c>
      <c r="H147" s="9">
        <v>2495.5</v>
      </c>
      <c r="I147" s="9">
        <v>2657</v>
      </c>
      <c r="J147" s="348">
        <f t="shared" si="26"/>
        <v>6.4716489681426514E-2</v>
      </c>
      <c r="K147" s="87">
        <v>133</v>
      </c>
      <c r="L147" s="9">
        <v>93.1</v>
      </c>
      <c r="M147" s="9">
        <v>117</v>
      </c>
      <c r="N147" s="348">
        <f t="shared" si="27"/>
        <v>0.25671321160042981</v>
      </c>
      <c r="O147" s="7">
        <v>54</v>
      </c>
      <c r="P147" s="9">
        <v>192</v>
      </c>
      <c r="Q147" s="9">
        <v>75</v>
      </c>
      <c r="R147" s="348">
        <f t="shared" si="29"/>
        <v>-0.609375</v>
      </c>
      <c r="S147" s="8"/>
      <c r="T147" s="37"/>
      <c r="U147" s="98"/>
      <c r="V147" s="416"/>
      <c r="W147" s="86"/>
    </row>
    <row r="148" spans="1:23" s="32" customFormat="1" ht="42.75" x14ac:dyDescent="0.2">
      <c r="A148" s="430">
        <v>146</v>
      </c>
      <c r="B148" s="33" t="s">
        <v>141</v>
      </c>
      <c r="C148" s="28">
        <v>49.158999999999999</v>
      </c>
      <c r="D148" s="35">
        <v>45.606999999999999</v>
      </c>
      <c r="E148" s="35">
        <v>55.533000000000001</v>
      </c>
      <c r="F148" s="347">
        <f t="shared" si="28"/>
        <v>0.21764202863595505</v>
      </c>
      <c r="G148" s="30">
        <v>3137</v>
      </c>
      <c r="H148" s="35">
        <v>2195.9</v>
      </c>
      <c r="I148" s="35">
        <v>4361</v>
      </c>
      <c r="J148" s="347">
        <f t="shared" si="26"/>
        <v>0.98597386037615542</v>
      </c>
      <c r="K148" s="28">
        <v>33</v>
      </c>
      <c r="L148" s="35">
        <v>23.1</v>
      </c>
      <c r="M148" s="35">
        <v>124</v>
      </c>
      <c r="N148" s="347">
        <f t="shared" si="27"/>
        <v>4.3679653679653674</v>
      </c>
      <c r="O148" s="30">
        <v>100</v>
      </c>
      <c r="P148" s="35"/>
      <c r="Q148" s="35"/>
      <c r="R148" s="347"/>
      <c r="S148" s="34"/>
      <c r="T148" s="38"/>
      <c r="U148" s="97"/>
      <c r="V148" s="415"/>
      <c r="W148" s="86"/>
    </row>
    <row r="149" spans="1:23" s="2" customFormat="1" ht="28.5" x14ac:dyDescent="0.2">
      <c r="A149" s="430">
        <v>147</v>
      </c>
      <c r="B149" s="258" t="s">
        <v>137</v>
      </c>
      <c r="C149" s="87">
        <v>52.859000000000002</v>
      </c>
      <c r="D149" s="9">
        <v>48.942</v>
      </c>
      <c r="E149" s="9">
        <v>62.811999999999998</v>
      </c>
      <c r="F149" s="348">
        <f t="shared" si="28"/>
        <v>0.28339667361366505</v>
      </c>
      <c r="G149" s="7">
        <v>3260</v>
      </c>
      <c r="H149" s="9">
        <v>2282</v>
      </c>
      <c r="I149" s="9">
        <v>4575</v>
      </c>
      <c r="J149" s="348">
        <f t="shared" si="26"/>
        <v>1.004820333041192</v>
      </c>
      <c r="K149" s="87">
        <v>99</v>
      </c>
      <c r="L149" s="9">
        <v>69.3</v>
      </c>
      <c r="M149" s="9">
        <v>80</v>
      </c>
      <c r="N149" s="348">
        <f t="shared" si="27"/>
        <v>0.15440115440115454</v>
      </c>
      <c r="O149" s="7">
        <v>80</v>
      </c>
      <c r="P149" s="9">
        <v>64</v>
      </c>
      <c r="Q149" s="9"/>
      <c r="R149" s="348"/>
      <c r="S149" s="8"/>
      <c r="T149" s="37"/>
      <c r="U149" s="98"/>
      <c r="V149" s="416"/>
      <c r="W149" s="86"/>
    </row>
    <row r="150" spans="1:23" s="32" customFormat="1" ht="28.5" x14ac:dyDescent="0.2">
      <c r="A150" s="430">
        <v>148</v>
      </c>
      <c r="B150" s="33" t="s">
        <v>139</v>
      </c>
      <c r="C150" s="28">
        <v>52.878</v>
      </c>
      <c r="D150" s="35">
        <v>48.86</v>
      </c>
      <c r="E150" s="35">
        <v>55.923000000000002</v>
      </c>
      <c r="F150" s="347">
        <f t="shared" si="28"/>
        <v>0.14455587392550151</v>
      </c>
      <c r="G150" s="30">
        <v>3503</v>
      </c>
      <c r="H150" s="35">
        <v>2452.1</v>
      </c>
      <c r="I150" s="35">
        <v>3275</v>
      </c>
      <c r="J150" s="347">
        <f t="shared" si="26"/>
        <v>0.3355899025325233</v>
      </c>
      <c r="K150" s="28">
        <v>82</v>
      </c>
      <c r="L150" s="35">
        <v>57.4</v>
      </c>
      <c r="M150" s="35">
        <v>98</v>
      </c>
      <c r="N150" s="347">
        <f t="shared" si="27"/>
        <v>0.70731707317073167</v>
      </c>
      <c r="O150" s="34"/>
      <c r="P150" s="35"/>
      <c r="Q150" s="35"/>
      <c r="R150" s="347"/>
      <c r="S150" s="34"/>
      <c r="T150" s="38"/>
      <c r="U150" s="97"/>
      <c r="V150" s="415"/>
      <c r="W150" s="86"/>
    </row>
    <row r="151" spans="1:23" s="2" customFormat="1" ht="29.25" thickBot="1" x14ac:dyDescent="0.25">
      <c r="A151" s="433">
        <v>149</v>
      </c>
      <c r="B151" s="257" t="s">
        <v>138</v>
      </c>
      <c r="C151" s="89">
        <v>53.38</v>
      </c>
      <c r="D151" s="67">
        <v>49.374000000000002</v>
      </c>
      <c r="E151" s="67">
        <v>65.016000000000005</v>
      </c>
      <c r="F151" s="355">
        <f t="shared" si="28"/>
        <v>0.31680641633248263</v>
      </c>
      <c r="G151" s="68">
        <v>4560</v>
      </c>
      <c r="H151" s="67">
        <v>3192</v>
      </c>
      <c r="I151" s="67">
        <v>5708</v>
      </c>
      <c r="J151" s="355">
        <f t="shared" si="26"/>
        <v>0.78822055137844615</v>
      </c>
      <c r="K151" s="89">
        <v>113</v>
      </c>
      <c r="L151" s="67">
        <v>79.099999999999994</v>
      </c>
      <c r="M151" s="67">
        <v>187.2</v>
      </c>
      <c r="N151" s="355">
        <f t="shared" si="27"/>
        <v>1.3666245259165613</v>
      </c>
      <c r="O151" s="68">
        <v>93.5</v>
      </c>
      <c r="P151" s="67"/>
      <c r="Q151" s="67"/>
      <c r="R151" s="355"/>
      <c r="S151" s="69"/>
      <c r="T151" s="61"/>
      <c r="U151" s="117"/>
      <c r="V151" s="424"/>
      <c r="W151" s="86"/>
    </row>
    <row r="152" spans="1:23" s="80" customFormat="1" ht="16.5" customHeight="1" thickBot="1" x14ac:dyDescent="0.25">
      <c r="A152" s="434">
        <v>150</v>
      </c>
      <c r="B152" s="111" t="s">
        <v>181</v>
      </c>
      <c r="C152" s="114">
        <v>67.367999999999995</v>
      </c>
      <c r="D152" s="112">
        <v>67.367999999999995</v>
      </c>
      <c r="E152" s="112">
        <v>84.233000000000004</v>
      </c>
      <c r="F152" s="356">
        <f t="shared" si="28"/>
        <v>0.25034140838380248</v>
      </c>
      <c r="G152" s="248">
        <v>18540</v>
      </c>
      <c r="H152" s="112">
        <v>14832</v>
      </c>
      <c r="I152" s="112">
        <v>11932</v>
      </c>
      <c r="J152" s="356">
        <f t="shared" si="26"/>
        <v>-0.19552319309600863</v>
      </c>
      <c r="K152" s="114">
        <v>492</v>
      </c>
      <c r="L152" s="112">
        <v>555</v>
      </c>
      <c r="M152" s="411">
        <v>467</v>
      </c>
      <c r="N152" s="356">
        <f t="shared" si="27"/>
        <v>-0.1585585585585586</v>
      </c>
      <c r="O152" s="248"/>
      <c r="P152" s="112"/>
      <c r="Q152" s="112"/>
      <c r="R152" s="356"/>
      <c r="S152" s="115">
        <v>19</v>
      </c>
      <c r="T152" s="113">
        <v>15.2</v>
      </c>
      <c r="U152" s="411">
        <v>39</v>
      </c>
      <c r="V152" s="425">
        <f t="shared" ref="V152" si="30">U152/T152-1</f>
        <v>1.5657894736842106</v>
      </c>
      <c r="W152" s="86"/>
    </row>
    <row r="153" spans="1:23" s="83" customFormat="1" ht="28.5" x14ac:dyDescent="0.2">
      <c r="A153" s="432">
        <v>151</v>
      </c>
      <c r="B153" s="109" t="s">
        <v>182</v>
      </c>
      <c r="C153" s="72">
        <v>200.25700000000001</v>
      </c>
      <c r="D153" s="63">
        <v>220.04499999999999</v>
      </c>
      <c r="E153" s="255">
        <v>254.137</v>
      </c>
      <c r="F153" s="357">
        <f t="shared" si="28"/>
        <v>0.15493194573837177</v>
      </c>
      <c r="G153" s="53">
        <v>5241</v>
      </c>
      <c r="H153" s="63">
        <v>4192.8</v>
      </c>
      <c r="I153" s="63">
        <v>5413</v>
      </c>
      <c r="J153" s="357">
        <f t="shared" si="26"/>
        <v>0.29102270559053611</v>
      </c>
      <c r="K153" s="72"/>
      <c r="L153" s="63">
        <v>125.6</v>
      </c>
      <c r="M153" s="255">
        <v>208</v>
      </c>
      <c r="N153" s="357">
        <f t="shared" si="27"/>
        <v>0.65605095541401282</v>
      </c>
      <c r="O153" s="53"/>
      <c r="P153" s="63"/>
      <c r="Q153" s="63"/>
      <c r="R153" s="357"/>
      <c r="S153" s="62"/>
      <c r="T153" s="110"/>
      <c r="U153" s="310"/>
      <c r="V153" s="357"/>
      <c r="W153" s="86"/>
    </row>
    <row r="154" spans="1:23" s="83" customFormat="1" x14ac:dyDescent="0.2">
      <c r="A154" s="430">
        <v>152</v>
      </c>
      <c r="B154" s="81" t="s">
        <v>183</v>
      </c>
      <c r="C154" s="28">
        <v>46.841999999999999</v>
      </c>
      <c r="D154" s="35">
        <v>67.340999999999994</v>
      </c>
      <c r="E154" s="35">
        <v>49.540999999999997</v>
      </c>
      <c r="F154" s="358">
        <f t="shared" si="28"/>
        <v>-0.26432633908020375</v>
      </c>
      <c r="G154" s="30">
        <v>4682</v>
      </c>
      <c r="H154" s="35">
        <v>3414.4</v>
      </c>
      <c r="I154" s="35">
        <v>3916</v>
      </c>
      <c r="J154" s="358">
        <f t="shared" si="26"/>
        <v>0.14690721649484528</v>
      </c>
      <c r="K154" s="28"/>
      <c r="L154" s="35">
        <v>7.2</v>
      </c>
      <c r="M154" s="35">
        <v>51</v>
      </c>
      <c r="N154" s="358">
        <f t="shared" si="27"/>
        <v>6.083333333333333</v>
      </c>
      <c r="O154" s="30"/>
      <c r="P154" s="35"/>
      <c r="Q154" s="35"/>
      <c r="R154" s="358"/>
      <c r="S154" s="34"/>
      <c r="T154" s="82"/>
      <c r="U154" s="309"/>
      <c r="V154" s="358"/>
      <c r="W154" s="86"/>
    </row>
    <row r="155" spans="1:23" s="83" customFormat="1" ht="28.5" x14ac:dyDescent="0.2">
      <c r="A155" s="430">
        <v>153</v>
      </c>
      <c r="B155" s="94" t="s">
        <v>185</v>
      </c>
      <c r="C155" s="87">
        <v>47.862431999999991</v>
      </c>
      <c r="D155" s="9">
        <v>51.991</v>
      </c>
      <c r="E155" s="9">
        <v>53.786000000000001</v>
      </c>
      <c r="F155" s="359">
        <f t="shared" si="28"/>
        <v>3.4525206285703325E-2</v>
      </c>
      <c r="G155" s="7">
        <v>959</v>
      </c>
      <c r="H155" s="9">
        <v>767.2</v>
      </c>
      <c r="I155" s="9">
        <v>1254</v>
      </c>
      <c r="J155" s="359">
        <f t="shared" si="26"/>
        <v>0.63451511991657972</v>
      </c>
      <c r="K155" s="87">
        <v>31</v>
      </c>
      <c r="L155" s="9">
        <v>24.8</v>
      </c>
      <c r="M155" s="9">
        <v>39</v>
      </c>
      <c r="N155" s="359">
        <f t="shared" si="27"/>
        <v>0.57258064516129026</v>
      </c>
      <c r="O155" s="7"/>
      <c r="P155" s="9"/>
      <c r="Q155" s="9"/>
      <c r="R155" s="359"/>
      <c r="S155" s="8"/>
      <c r="T155" s="93"/>
      <c r="U155" s="250"/>
      <c r="V155" s="359"/>
      <c r="W155" s="86"/>
    </row>
    <row r="156" spans="1:23" s="86" customFormat="1" ht="28.5" x14ac:dyDescent="0.2">
      <c r="A156" s="430">
        <v>154</v>
      </c>
      <c r="B156" s="84" t="s">
        <v>184</v>
      </c>
      <c r="C156" s="85">
        <v>12.776999999999999</v>
      </c>
      <c r="D156" s="65">
        <v>14.593999999999999</v>
      </c>
      <c r="E156" s="65">
        <v>14.76</v>
      </c>
      <c r="F156" s="360">
        <f t="shared" si="28"/>
        <v>1.1374537481156688E-2</v>
      </c>
      <c r="G156" s="249">
        <v>403</v>
      </c>
      <c r="H156" s="65">
        <v>322.39999999999998</v>
      </c>
      <c r="I156" s="65">
        <v>250</v>
      </c>
      <c r="J156" s="360">
        <f t="shared" si="26"/>
        <v>-0.22456575682382129</v>
      </c>
      <c r="K156" s="85">
        <v>12</v>
      </c>
      <c r="L156" s="65">
        <v>9.6</v>
      </c>
      <c r="M156" s="65">
        <v>8</v>
      </c>
      <c r="N156" s="360">
        <f t="shared" si="27"/>
        <v>-0.16666666666666663</v>
      </c>
      <c r="O156" s="249"/>
      <c r="P156" s="65"/>
      <c r="Q156" s="65"/>
      <c r="R156" s="360"/>
      <c r="S156" s="66"/>
      <c r="T156" s="22"/>
      <c r="U156" s="318"/>
      <c r="V156" s="360"/>
    </row>
    <row r="157" spans="1:23" s="86" customFormat="1" ht="29.25" thickBot="1" x14ac:dyDescent="0.25">
      <c r="A157" s="431">
        <v>155</v>
      </c>
      <c r="B157" s="95" t="s">
        <v>186</v>
      </c>
      <c r="C157" s="89">
        <v>20.707000000000001</v>
      </c>
      <c r="D157" s="67">
        <v>16.155000000000001</v>
      </c>
      <c r="E157" s="67">
        <v>32.816000000000003</v>
      </c>
      <c r="F157" s="361">
        <f t="shared" si="28"/>
        <v>1.0313215722686473</v>
      </c>
      <c r="G157" s="68">
        <v>990</v>
      </c>
      <c r="H157" s="67">
        <v>792</v>
      </c>
      <c r="I157" s="67">
        <v>1099</v>
      </c>
      <c r="J157" s="361">
        <f t="shared" si="26"/>
        <v>0.38762626262626254</v>
      </c>
      <c r="K157" s="89">
        <v>14</v>
      </c>
      <c r="L157" s="67">
        <v>11.2</v>
      </c>
      <c r="M157" s="67">
        <v>11</v>
      </c>
      <c r="N157" s="361">
        <f t="shared" si="27"/>
        <v>-1.7857142857142794E-2</v>
      </c>
      <c r="O157" s="68"/>
      <c r="P157" s="67"/>
      <c r="Q157" s="67"/>
      <c r="R157" s="361"/>
      <c r="S157" s="69"/>
      <c r="T157" s="96"/>
      <c r="U157" s="319"/>
      <c r="V157" s="361"/>
    </row>
    <row r="158" spans="1:23" s="86" customFormat="1" x14ac:dyDescent="0.2">
      <c r="A158" s="432">
        <v>156</v>
      </c>
      <c r="B158" s="518" t="s">
        <v>239</v>
      </c>
      <c r="C158" s="78">
        <v>25.931000000000001</v>
      </c>
      <c r="D158" s="77">
        <v>12.436</v>
      </c>
      <c r="E158" s="77"/>
      <c r="F158" s="503"/>
      <c r="G158" s="76">
        <v>677</v>
      </c>
      <c r="H158" s="77">
        <v>784</v>
      </c>
      <c r="I158" s="77"/>
      <c r="J158" s="503"/>
      <c r="K158" s="78"/>
      <c r="L158" s="77">
        <v>8</v>
      </c>
      <c r="M158" s="77"/>
      <c r="N158" s="503"/>
      <c r="O158" s="76"/>
      <c r="P158" s="77"/>
      <c r="Q158" s="77"/>
      <c r="R158" s="503"/>
      <c r="S158" s="79"/>
      <c r="T158" s="506"/>
      <c r="U158" s="519"/>
      <c r="V158" s="503"/>
    </row>
    <row r="159" spans="1:23" s="86" customFormat="1" ht="15" thickBot="1" x14ac:dyDescent="0.25">
      <c r="A159" s="517">
        <v>157</v>
      </c>
      <c r="B159" s="520" t="s">
        <v>240</v>
      </c>
      <c r="C159" s="510"/>
      <c r="D159" s="511">
        <v>7.7859999999999996</v>
      </c>
      <c r="E159" s="511">
        <v>8.6999999999999993</v>
      </c>
      <c r="F159" s="512">
        <f t="shared" si="28"/>
        <v>0.11739018751605435</v>
      </c>
      <c r="G159" s="513"/>
      <c r="H159" s="511">
        <v>82045.2</v>
      </c>
      <c r="I159" s="511">
        <v>5604</v>
      </c>
      <c r="J159" s="512">
        <f t="shared" si="26"/>
        <v>-0.9316961869798599</v>
      </c>
      <c r="K159" s="510"/>
      <c r="L159" s="511">
        <v>1458.59</v>
      </c>
      <c r="M159" s="511">
        <v>164.09299999999999</v>
      </c>
      <c r="N159" s="512">
        <f t="shared" si="27"/>
        <v>-0.88749888591036552</v>
      </c>
      <c r="O159" s="513"/>
      <c r="P159" s="511">
        <v>1.1200000000000001</v>
      </c>
      <c r="Q159" s="511"/>
      <c r="R159" s="512"/>
      <c r="S159" s="514"/>
      <c r="T159" s="515"/>
      <c r="U159" s="516"/>
      <c r="V159" s="512"/>
    </row>
    <row r="160" spans="1:23" ht="23.25" customHeight="1" thickBot="1" x14ac:dyDescent="0.25">
      <c r="A160" s="374"/>
      <c r="B160" s="374"/>
      <c r="C160" s="375">
        <f>SUM(C3:C159)</f>
        <v>8875.8884320000016</v>
      </c>
      <c r="D160" s="376">
        <f>SUM(D3:D159)</f>
        <v>8430.724000000002</v>
      </c>
      <c r="E160" s="376">
        <f>SUM(E3:E159)</f>
        <v>11067.705000000007</v>
      </c>
      <c r="F160" s="505">
        <f t="shared" si="28"/>
        <v>0.31278227113116319</v>
      </c>
      <c r="G160" s="375">
        <f>SUM(G3:G159)</f>
        <v>429734.73</v>
      </c>
      <c r="H160" s="376">
        <f>SUM(H3:H159)</f>
        <v>561394</v>
      </c>
      <c r="I160" s="377">
        <f>SUM(I3:I159)</f>
        <v>445728.2</v>
      </c>
      <c r="J160" s="378">
        <f t="shared" si="26"/>
        <v>-0.20603319593725622</v>
      </c>
      <c r="K160" s="375">
        <f>SUM(K3:K159)</f>
        <v>11124.791000000001</v>
      </c>
      <c r="L160" s="376">
        <f>SUM(L3:L159)</f>
        <v>10006.809000000003</v>
      </c>
      <c r="M160" s="376">
        <f>SUM(M3:M159)</f>
        <v>11157.504000000001</v>
      </c>
      <c r="N160" s="505">
        <f>M160/L160-1</f>
        <v>0.11499120249022421</v>
      </c>
      <c r="O160" s="375">
        <f>SUM(O3:O159)</f>
        <v>2849.3289999999997</v>
      </c>
      <c r="P160" s="376">
        <f>SUM(P3:P159)</f>
        <v>927.54399999999998</v>
      </c>
      <c r="Q160" s="376">
        <f>SUM(Q3:Q159)</f>
        <v>389.19</v>
      </c>
      <c r="R160" s="378">
        <f t="shared" ref="R160" si="31">Q160/P160-1</f>
        <v>-0.58040804533262036</v>
      </c>
      <c r="S160" s="375">
        <f>SUM(S3:S159)</f>
        <v>2573</v>
      </c>
      <c r="T160" s="379">
        <f>SUM(T3:T159)</f>
        <v>2058.4</v>
      </c>
      <c r="U160" s="376">
        <f>SUM(U3:U159)</f>
        <v>1796</v>
      </c>
      <c r="V160" s="378">
        <f t="shared" ref="V160" si="32">U160/T160-1</f>
        <v>-0.12747765254566656</v>
      </c>
    </row>
  </sheetData>
  <mergeCells count="7">
    <mergeCell ref="A1:A2"/>
    <mergeCell ref="S1:V1"/>
    <mergeCell ref="B1:B2"/>
    <mergeCell ref="G1:J1"/>
    <mergeCell ref="K1:N1"/>
    <mergeCell ref="O1:R1"/>
    <mergeCell ref="C1:F1"/>
  </mergeCells>
  <pageMargins left="0.55118110236220474" right="0.23622047244094491" top="0.74803149606299213" bottom="0.55118110236220474" header="0.31496062992125984" footer="0.31496062992125984"/>
  <pageSetup paperSize="9" scale="35" fitToHeight="0" orientation="landscape" r:id="rId1"/>
  <rowBreaks count="6" manualBreakCount="6">
    <brk id="17" max="16383" man="1"/>
    <brk id="59" max="24" man="1"/>
    <brk id="80" max="24" man="1"/>
    <brk id="104" max="24" man="1"/>
    <brk id="127" max="24" man="1"/>
    <brk id="145" max="24" man="1"/>
  </rowBreaks>
  <ignoredErrors>
    <ignoredError sqref="F160:J160 K160:R1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2"/>
  <sheetViews>
    <sheetView showOutlineSymbols="0" showWhiteSpace="0" view="pageBreakPreview" zoomScale="70" zoomScaleNormal="55" zoomScaleSheetLayoutView="70" workbookViewId="0">
      <pane xSplit="2" topLeftCell="C1" activePane="topRight" state="frozen"/>
      <selection activeCell="A7" sqref="A7"/>
      <selection pane="topRight" sqref="A1:XFD9"/>
    </sheetView>
  </sheetViews>
  <sheetFormatPr defaultRowHeight="14.25" x14ac:dyDescent="0.2"/>
  <cols>
    <col min="1" max="1" width="4.75" style="478" customWidth="1"/>
    <col min="2" max="2" width="55.625" style="13" customWidth="1"/>
    <col min="3" max="4" width="9.125" customWidth="1"/>
    <col min="5" max="5" width="9" customWidth="1"/>
    <col min="6" max="6" width="9.375" style="10" customWidth="1"/>
    <col min="7" max="7" width="10.375" style="1" customWidth="1"/>
    <col min="8" max="8" width="10.125" style="1" customWidth="1"/>
    <col min="9" max="9" width="10.75" style="1" customWidth="1"/>
    <col min="10" max="10" width="10.5" style="10" customWidth="1"/>
    <col min="11" max="12" width="9.125" customWidth="1"/>
    <col min="13" max="13" width="9" customWidth="1"/>
    <col min="14" max="14" width="9.375" style="10" customWidth="1"/>
    <col min="15" max="16" width="8.5" customWidth="1"/>
    <col min="17" max="17" width="9" customWidth="1"/>
    <col min="18" max="18" width="9" style="10" customWidth="1"/>
    <col min="19" max="19" width="8.25" customWidth="1"/>
    <col min="20" max="20" width="8.5" customWidth="1"/>
    <col min="21" max="21" width="8.75" customWidth="1"/>
    <col min="22" max="22" width="8.625" style="10" customWidth="1"/>
    <col min="23" max="83" width="9" style="32"/>
  </cols>
  <sheetData>
    <row r="1" spans="1:83" ht="29.25" customHeight="1" x14ac:dyDescent="0.2">
      <c r="A1" s="597" t="s">
        <v>238</v>
      </c>
      <c r="B1" s="595" t="s">
        <v>226</v>
      </c>
      <c r="C1" s="602" t="s">
        <v>213</v>
      </c>
      <c r="D1" s="603"/>
      <c r="E1" s="603"/>
      <c r="F1" s="604"/>
      <c r="G1" s="599" t="s">
        <v>214</v>
      </c>
      <c r="H1" s="600"/>
      <c r="I1" s="600"/>
      <c r="J1" s="600"/>
      <c r="K1" s="602" t="s">
        <v>215</v>
      </c>
      <c r="L1" s="603"/>
      <c r="M1" s="603"/>
      <c r="N1" s="604"/>
      <c r="O1" s="603" t="s">
        <v>216</v>
      </c>
      <c r="P1" s="603"/>
      <c r="Q1" s="603"/>
      <c r="R1" s="604"/>
      <c r="S1" s="602" t="s">
        <v>205</v>
      </c>
      <c r="T1" s="603"/>
      <c r="U1" s="603"/>
      <c r="V1" s="604"/>
    </row>
    <row r="2" spans="1:83" s="4" customFormat="1" ht="45.75" thickBot="1" x14ac:dyDescent="0.25">
      <c r="A2" s="598"/>
      <c r="B2" s="596"/>
      <c r="C2" s="103" t="s">
        <v>241</v>
      </c>
      <c r="D2" s="104" t="s">
        <v>242</v>
      </c>
      <c r="E2" s="104" t="s">
        <v>254</v>
      </c>
      <c r="F2" s="104" t="s">
        <v>237</v>
      </c>
      <c r="G2" s="103" t="s">
        <v>241</v>
      </c>
      <c r="H2" s="104" t="s">
        <v>242</v>
      </c>
      <c r="I2" s="104" t="s">
        <v>254</v>
      </c>
      <c r="J2" s="104" t="s">
        <v>237</v>
      </c>
      <c r="K2" s="103" t="s">
        <v>241</v>
      </c>
      <c r="L2" s="104" t="s">
        <v>242</v>
      </c>
      <c r="M2" s="104" t="s">
        <v>254</v>
      </c>
      <c r="N2" s="104" t="s">
        <v>237</v>
      </c>
      <c r="O2" s="103" t="s">
        <v>241</v>
      </c>
      <c r="P2" s="104" t="s">
        <v>242</v>
      </c>
      <c r="Q2" s="104" t="s">
        <v>254</v>
      </c>
      <c r="R2" s="104" t="s">
        <v>237</v>
      </c>
      <c r="S2" s="103" t="s">
        <v>241</v>
      </c>
      <c r="T2" s="104" t="s">
        <v>242</v>
      </c>
      <c r="U2" s="104" t="s">
        <v>254</v>
      </c>
      <c r="V2" s="105" t="s">
        <v>237</v>
      </c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</row>
    <row r="3" spans="1:83" s="2" customFormat="1" ht="21" customHeight="1" x14ac:dyDescent="0.2">
      <c r="A3" s="479">
        <v>1</v>
      </c>
      <c r="B3" s="297" t="s">
        <v>233</v>
      </c>
      <c r="C3" s="298"/>
      <c r="D3" s="299">
        <v>2.714</v>
      </c>
      <c r="E3" s="299"/>
      <c r="F3" s="300"/>
      <c r="G3" s="301"/>
      <c r="H3" s="302">
        <v>482.3</v>
      </c>
      <c r="I3" s="302"/>
      <c r="J3" s="303"/>
      <c r="K3" s="298"/>
      <c r="L3" s="299">
        <v>8</v>
      </c>
      <c r="M3" s="299"/>
      <c r="N3" s="300"/>
      <c r="O3" s="304"/>
      <c r="P3" s="305"/>
      <c r="Q3" s="305"/>
      <c r="R3" s="300"/>
      <c r="S3" s="306"/>
      <c r="T3" s="299"/>
      <c r="U3" s="320"/>
      <c r="V3" s="299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</row>
    <row r="4" spans="1:83" s="32" customFormat="1" ht="21" customHeight="1" thickBot="1" x14ac:dyDescent="0.25">
      <c r="A4" s="480">
        <v>2</v>
      </c>
      <c r="B4" s="57" t="s">
        <v>234</v>
      </c>
      <c r="C4" s="285"/>
      <c r="D4" s="292"/>
      <c r="E4" s="292"/>
      <c r="F4" s="293"/>
      <c r="G4" s="287"/>
      <c r="H4" s="294"/>
      <c r="I4" s="294"/>
      <c r="J4" s="286"/>
      <c r="K4" s="285"/>
      <c r="L4" s="292"/>
      <c r="M4" s="292"/>
      <c r="N4" s="293"/>
      <c r="O4" s="288"/>
      <c r="P4" s="295"/>
      <c r="Q4" s="295"/>
      <c r="R4" s="293"/>
      <c r="S4" s="296"/>
      <c r="T4" s="292"/>
      <c r="U4" s="321"/>
      <c r="V4" s="292"/>
    </row>
    <row r="5" spans="1:83" s="32" customFormat="1" ht="99.75" customHeight="1" x14ac:dyDescent="0.2">
      <c r="A5" s="481">
        <v>3</v>
      </c>
      <c r="B5" s="256" t="s">
        <v>159</v>
      </c>
      <c r="C5" s="72">
        <v>144.649</v>
      </c>
      <c r="D5" s="219">
        <v>145.80600000000001</v>
      </c>
      <c r="E5" s="220">
        <v>193.21</v>
      </c>
      <c r="F5" s="328">
        <f>E5/D5-1</f>
        <v>0.32511693620289961</v>
      </c>
      <c r="G5" s="73">
        <v>15754</v>
      </c>
      <c r="H5" s="219">
        <v>21535</v>
      </c>
      <c r="I5" s="220">
        <v>24504.799999999999</v>
      </c>
      <c r="J5" s="337">
        <f>I5/H5-1</f>
        <v>0.13790573485024371</v>
      </c>
      <c r="K5" s="72">
        <v>473</v>
      </c>
      <c r="L5" s="219">
        <v>500</v>
      </c>
      <c r="M5" s="220">
        <v>530.20000000000005</v>
      </c>
      <c r="N5" s="328">
        <f t="shared" ref="N5:N20" si="0">M5/L5-1</f>
        <v>6.0400000000000009E-2</v>
      </c>
      <c r="O5" s="74">
        <v>14.2075</v>
      </c>
      <c r="P5" s="219"/>
      <c r="Q5" s="220"/>
      <c r="R5" s="444"/>
      <c r="S5" s="53"/>
      <c r="T5" s="75"/>
      <c r="U5" s="322"/>
      <c r="V5" s="435"/>
    </row>
    <row r="6" spans="1:83" s="32" customFormat="1" ht="95.25" customHeight="1" x14ac:dyDescent="0.2">
      <c r="A6" s="482">
        <v>4</v>
      </c>
      <c r="B6" s="33" t="s">
        <v>164</v>
      </c>
      <c r="C6" s="154">
        <v>237.506</v>
      </c>
      <c r="D6" s="290">
        <v>239.40600000000001</v>
      </c>
      <c r="E6" s="290">
        <v>239.274</v>
      </c>
      <c r="F6" s="329">
        <f t="shared" ref="F6:F20" si="1">E6/D6-1</f>
        <v>-5.513646274529771E-4</v>
      </c>
      <c r="G6" s="230">
        <v>51447</v>
      </c>
      <c r="H6" s="254">
        <v>41157.599999999999</v>
      </c>
      <c r="I6" s="254">
        <v>61263</v>
      </c>
      <c r="J6" s="338">
        <f t="shared" ref="J6:J20" si="2">I6/H6-1</f>
        <v>0.48849787159601155</v>
      </c>
      <c r="K6" s="154">
        <v>1772</v>
      </c>
      <c r="L6" s="290">
        <v>1417.6</v>
      </c>
      <c r="M6" s="290">
        <v>1007</v>
      </c>
      <c r="N6" s="329">
        <f t="shared" si="0"/>
        <v>-0.28964446952595935</v>
      </c>
      <c r="O6" s="231"/>
      <c r="P6" s="291"/>
      <c r="Q6" s="291"/>
      <c r="R6" s="329"/>
      <c r="S6" s="28">
        <v>36</v>
      </c>
      <c r="T6" s="290">
        <v>36</v>
      </c>
      <c r="U6" s="323"/>
      <c r="V6" s="436"/>
    </row>
    <row r="7" spans="1:83" s="32" customFormat="1" ht="99" customHeight="1" thickBot="1" x14ac:dyDescent="0.25">
      <c r="A7" s="483">
        <v>5</v>
      </c>
      <c r="B7" s="257" t="s">
        <v>166</v>
      </c>
      <c r="C7" s="223">
        <v>162.315</v>
      </c>
      <c r="D7" s="222">
        <v>163.614</v>
      </c>
      <c r="E7" s="222">
        <v>218.8</v>
      </c>
      <c r="F7" s="330">
        <f t="shared" si="1"/>
        <v>0.33729387460730753</v>
      </c>
      <c r="G7" s="221">
        <v>11923</v>
      </c>
      <c r="H7" s="222">
        <v>9538.4</v>
      </c>
      <c r="I7" s="222">
        <v>16397.939999999999</v>
      </c>
      <c r="J7" s="339">
        <f t="shared" si="2"/>
        <v>0.71914996225782102</v>
      </c>
      <c r="K7" s="223">
        <v>292</v>
      </c>
      <c r="L7" s="222">
        <v>233.6</v>
      </c>
      <c r="M7" s="222">
        <v>318</v>
      </c>
      <c r="N7" s="330">
        <f t="shared" si="0"/>
        <v>0.36130136986301364</v>
      </c>
      <c r="O7" s="224">
        <v>230.726</v>
      </c>
      <c r="P7" s="222">
        <v>184.57</v>
      </c>
      <c r="Q7" s="222"/>
      <c r="R7" s="339">
        <f t="shared" ref="R7:R8" si="3">Q7/P7-1</f>
        <v>-1</v>
      </c>
      <c r="S7" s="223">
        <v>78</v>
      </c>
      <c r="T7" s="222">
        <v>73</v>
      </c>
      <c r="U7" s="412">
        <v>60</v>
      </c>
      <c r="V7" s="437">
        <f t="shared" ref="V7:V20" si="4">U7/T7-1</f>
        <v>-0.17808219178082196</v>
      </c>
    </row>
    <row r="8" spans="1:83" s="2" customFormat="1" ht="114.75" customHeight="1" x14ac:dyDescent="0.2">
      <c r="A8" s="484">
        <v>6</v>
      </c>
      <c r="B8" s="280" t="s">
        <v>191</v>
      </c>
      <c r="C8" s="123">
        <v>280.05099999999999</v>
      </c>
      <c r="D8" s="124">
        <v>282.29199999999997</v>
      </c>
      <c r="E8" s="124">
        <v>343.89</v>
      </c>
      <c r="F8" s="331">
        <f t="shared" si="1"/>
        <v>0.21820667960834883</v>
      </c>
      <c r="G8" s="225">
        <v>61106</v>
      </c>
      <c r="H8" s="124">
        <v>62245.8</v>
      </c>
      <c r="I8" s="71">
        <v>86835</v>
      </c>
      <c r="J8" s="340">
        <f t="shared" si="2"/>
        <v>0.39503388180407351</v>
      </c>
      <c r="K8" s="123">
        <v>1850</v>
      </c>
      <c r="L8" s="124">
        <v>1480</v>
      </c>
      <c r="M8" s="124">
        <v>2032</v>
      </c>
      <c r="N8" s="331">
        <f t="shared" si="0"/>
        <v>0.37297297297297294</v>
      </c>
      <c r="O8" s="226">
        <v>659.17</v>
      </c>
      <c r="P8" s="124">
        <v>527.34</v>
      </c>
      <c r="Q8" s="124"/>
      <c r="R8" s="445">
        <f t="shared" si="3"/>
        <v>-1</v>
      </c>
      <c r="S8" s="123">
        <v>1291</v>
      </c>
      <c r="T8" s="124"/>
      <c r="U8" s="71">
        <v>1049</v>
      </c>
      <c r="V8" s="438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 spans="1:83" s="2" customFormat="1" ht="68.25" customHeight="1" x14ac:dyDescent="0.2">
      <c r="A9" s="485">
        <v>7</v>
      </c>
      <c r="B9" s="258" t="s">
        <v>160</v>
      </c>
      <c r="C9" s="227">
        <v>297.85599999999999</v>
      </c>
      <c r="D9" s="228">
        <v>300.23899999999998</v>
      </c>
      <c r="E9" s="228">
        <v>357.29500000000002</v>
      </c>
      <c r="F9" s="332">
        <f t="shared" si="1"/>
        <v>0.19003527190005309</v>
      </c>
      <c r="G9" s="227">
        <v>44930</v>
      </c>
      <c r="H9" s="228">
        <v>35944</v>
      </c>
      <c r="I9" s="20">
        <v>54772</v>
      </c>
      <c r="J9" s="341">
        <f t="shared" si="2"/>
        <v>0.52381482305809035</v>
      </c>
      <c r="K9" s="227">
        <v>2018</v>
      </c>
      <c r="L9" s="228">
        <v>1614.4</v>
      </c>
      <c r="M9" s="228">
        <v>1384</v>
      </c>
      <c r="N9" s="332">
        <f t="shared" si="0"/>
        <v>-0.14271555996035679</v>
      </c>
      <c r="O9" s="229"/>
      <c r="P9" s="228"/>
      <c r="Q9" s="228"/>
      <c r="R9" s="341"/>
      <c r="S9" s="227">
        <v>58</v>
      </c>
      <c r="T9" s="228"/>
      <c r="U9" s="317"/>
      <c r="V9" s="439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</row>
    <row r="10" spans="1:83" s="2" customFormat="1" ht="54" customHeight="1" x14ac:dyDescent="0.2">
      <c r="A10" s="482">
        <v>8</v>
      </c>
      <c r="B10" s="33" t="s">
        <v>231</v>
      </c>
      <c r="C10" s="154">
        <v>159.30000000000001</v>
      </c>
      <c r="D10" s="155">
        <v>160.57400000000001</v>
      </c>
      <c r="E10" s="155">
        <v>149.999</v>
      </c>
      <c r="F10" s="333">
        <f t="shared" si="1"/>
        <v>-6.5857486268013576E-2</v>
      </c>
      <c r="G10" s="230">
        <v>40943</v>
      </c>
      <c r="H10" s="155">
        <v>23424</v>
      </c>
      <c r="I10" s="29">
        <v>48961</v>
      </c>
      <c r="J10" s="342">
        <f t="shared" si="2"/>
        <v>1.0902066256830603</v>
      </c>
      <c r="K10" s="154">
        <v>1190</v>
      </c>
      <c r="L10" s="155">
        <v>952</v>
      </c>
      <c r="M10" s="155">
        <v>1346</v>
      </c>
      <c r="N10" s="333">
        <f t="shared" si="0"/>
        <v>0.41386554621848748</v>
      </c>
      <c r="O10" s="231"/>
      <c r="P10" s="155"/>
      <c r="Q10" s="155"/>
      <c r="R10" s="342"/>
      <c r="S10" s="154"/>
      <c r="T10" s="155"/>
      <c r="U10" s="289"/>
      <c r="V10" s="440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</row>
    <row r="11" spans="1:83" s="2" customFormat="1" ht="21" customHeight="1" x14ac:dyDescent="0.2">
      <c r="A11" s="486">
        <v>9</v>
      </c>
      <c r="B11" s="12" t="s">
        <v>167</v>
      </c>
      <c r="C11" s="232">
        <v>39.74</v>
      </c>
      <c r="D11" s="228">
        <v>0</v>
      </c>
      <c r="E11" s="228">
        <v>0</v>
      </c>
      <c r="F11" s="332"/>
      <c r="G11" s="227">
        <v>9289</v>
      </c>
      <c r="H11" s="228">
        <v>10403.4</v>
      </c>
      <c r="I11" s="20">
        <v>7917</v>
      </c>
      <c r="J11" s="341">
        <f t="shared" si="2"/>
        <v>-0.23899878885748882</v>
      </c>
      <c r="K11" s="232">
        <v>981</v>
      </c>
      <c r="L11" s="228">
        <v>1198</v>
      </c>
      <c r="M11" s="228">
        <v>752</v>
      </c>
      <c r="N11" s="332">
        <f t="shared" si="0"/>
        <v>-0.37228714524207007</v>
      </c>
      <c r="O11" s="233"/>
      <c r="P11" s="228"/>
      <c r="Q11" s="228"/>
      <c r="R11" s="446"/>
      <c r="S11" s="232"/>
      <c r="T11" s="228"/>
      <c r="U11" s="317"/>
      <c r="V11" s="441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</row>
    <row r="12" spans="1:83" s="2" customFormat="1" ht="123.75" customHeight="1" x14ac:dyDescent="0.2">
      <c r="A12" s="482">
        <v>10</v>
      </c>
      <c r="B12" s="33" t="s">
        <v>165</v>
      </c>
      <c r="C12" s="154">
        <v>265.00599999999997</v>
      </c>
      <c r="D12" s="155">
        <v>267.12599999999998</v>
      </c>
      <c r="E12" s="155">
        <v>346.25099999999998</v>
      </c>
      <c r="F12" s="333">
        <f t="shared" si="1"/>
        <v>0.29620853080568721</v>
      </c>
      <c r="G12" s="230">
        <v>43548</v>
      </c>
      <c r="H12" s="155">
        <v>34838.400000000001</v>
      </c>
      <c r="I12" s="29">
        <v>37255</v>
      </c>
      <c r="J12" s="342">
        <f t="shared" si="2"/>
        <v>6.9365986956920977E-2</v>
      </c>
      <c r="K12" s="154">
        <v>916</v>
      </c>
      <c r="L12" s="155">
        <v>732.8</v>
      </c>
      <c r="M12" s="155">
        <v>758</v>
      </c>
      <c r="N12" s="333">
        <f t="shared" si="0"/>
        <v>3.4388646288209701E-2</v>
      </c>
      <c r="O12" s="231"/>
      <c r="P12" s="155"/>
      <c r="Q12" s="155"/>
      <c r="R12" s="342"/>
      <c r="S12" s="154"/>
      <c r="T12" s="155"/>
      <c r="U12" s="289"/>
      <c r="V12" s="440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spans="1:83" s="2" customFormat="1" ht="102" customHeight="1" x14ac:dyDescent="0.2">
      <c r="A13" s="487">
        <v>11</v>
      </c>
      <c r="B13" s="281" t="s">
        <v>163</v>
      </c>
      <c r="C13" s="234">
        <v>42.881999999999998</v>
      </c>
      <c r="D13" s="228">
        <v>43.223999999999997</v>
      </c>
      <c r="E13" s="228">
        <v>58.134</v>
      </c>
      <c r="F13" s="334">
        <f t="shared" si="1"/>
        <v>0.34494725152692962</v>
      </c>
      <c r="G13" s="227">
        <v>824</v>
      </c>
      <c r="H13" s="228">
        <v>659.2</v>
      </c>
      <c r="I13" s="20">
        <v>800</v>
      </c>
      <c r="J13" s="343">
        <f t="shared" si="2"/>
        <v>0.21359223300970864</v>
      </c>
      <c r="K13" s="234">
        <v>19</v>
      </c>
      <c r="L13" s="228">
        <v>15.2</v>
      </c>
      <c r="M13" s="228">
        <v>16</v>
      </c>
      <c r="N13" s="334">
        <f t="shared" si="0"/>
        <v>5.2631578947368363E-2</v>
      </c>
      <c r="O13" s="233"/>
      <c r="P13" s="228"/>
      <c r="Q13" s="20"/>
      <c r="R13" s="343"/>
      <c r="S13" s="234"/>
      <c r="T13" s="228"/>
      <c r="U13" s="317"/>
      <c r="V13" s="44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</row>
    <row r="14" spans="1:83" s="32" customFormat="1" ht="21" customHeight="1" thickBot="1" x14ac:dyDescent="0.25">
      <c r="A14" s="585">
        <v>12</v>
      </c>
      <c r="B14" s="586" t="s">
        <v>235</v>
      </c>
      <c r="C14" s="587"/>
      <c r="D14" s="588"/>
      <c r="E14" s="588"/>
      <c r="F14" s="589"/>
      <c r="G14" s="590">
        <v>390</v>
      </c>
      <c r="H14" s="588"/>
      <c r="I14" s="268"/>
      <c r="J14" s="591"/>
      <c r="K14" s="587"/>
      <c r="L14" s="588"/>
      <c r="M14" s="588"/>
      <c r="N14" s="589"/>
      <c r="O14" s="592"/>
      <c r="P14" s="588"/>
      <c r="Q14" s="268"/>
      <c r="R14" s="591"/>
      <c r="S14" s="587"/>
      <c r="T14" s="588"/>
      <c r="U14" s="593"/>
      <c r="V14" s="594"/>
    </row>
    <row r="15" spans="1:83" s="2" customFormat="1" ht="117.75" customHeight="1" x14ac:dyDescent="0.2">
      <c r="A15" s="481">
        <v>13</v>
      </c>
      <c r="B15" s="256" t="s">
        <v>193</v>
      </c>
      <c r="C15" s="282">
        <v>124.72199999999999</v>
      </c>
      <c r="D15" s="219">
        <v>125.72</v>
      </c>
      <c r="E15" s="219">
        <v>156.97999999999999</v>
      </c>
      <c r="F15" s="335">
        <f t="shared" si="1"/>
        <v>0.24864778873687543</v>
      </c>
      <c r="G15" s="283">
        <v>31770</v>
      </c>
      <c r="H15" s="219">
        <v>25416</v>
      </c>
      <c r="I15" s="219">
        <v>33444</v>
      </c>
      <c r="J15" s="344">
        <f t="shared" si="2"/>
        <v>0.31586402266288949</v>
      </c>
      <c r="K15" s="282">
        <v>242</v>
      </c>
      <c r="L15" s="219">
        <v>193.6</v>
      </c>
      <c r="M15" s="219">
        <v>511</v>
      </c>
      <c r="N15" s="335">
        <f t="shared" si="0"/>
        <v>1.6394628099173554</v>
      </c>
      <c r="O15" s="284"/>
      <c r="P15" s="219"/>
      <c r="Q15" s="218"/>
      <c r="R15" s="344"/>
      <c r="S15" s="282">
        <v>1372</v>
      </c>
      <c r="T15" s="219">
        <v>785</v>
      </c>
      <c r="U15" s="218">
        <v>824.493199</v>
      </c>
      <c r="V15" s="443">
        <f>U15/T15-1</f>
        <v>5.0309807643312165E-2</v>
      </c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 spans="1:83" s="32" customFormat="1" ht="72.75" customHeight="1" x14ac:dyDescent="0.2">
      <c r="A16" s="482">
        <v>14</v>
      </c>
      <c r="B16" s="33" t="s">
        <v>162</v>
      </c>
      <c r="C16" s="154">
        <v>131.245</v>
      </c>
      <c r="D16" s="155">
        <v>132.29599999999999</v>
      </c>
      <c r="E16" s="155">
        <v>129.83000000000001</v>
      </c>
      <c r="F16" s="333">
        <f t="shared" si="1"/>
        <v>-1.8640019350547155E-2</v>
      </c>
      <c r="G16" s="230">
        <v>10902</v>
      </c>
      <c r="H16" s="155">
        <v>8721.6</v>
      </c>
      <c r="I16" s="155">
        <v>15583</v>
      </c>
      <c r="J16" s="342">
        <f t="shared" si="2"/>
        <v>0.7867134470739312</v>
      </c>
      <c r="K16" s="154">
        <v>302</v>
      </c>
      <c r="L16" s="155">
        <v>241.6</v>
      </c>
      <c r="M16" s="155">
        <v>305</v>
      </c>
      <c r="N16" s="333">
        <f t="shared" si="0"/>
        <v>0.26241721854304645</v>
      </c>
      <c r="O16" s="231">
        <v>5.4290000000000003</v>
      </c>
      <c r="P16" s="155">
        <v>4.32</v>
      </c>
      <c r="Q16" s="29">
        <v>0.997</v>
      </c>
      <c r="R16" s="342">
        <f>Q16/P16-1</f>
        <v>-0.76921296296296293</v>
      </c>
      <c r="S16" s="154"/>
      <c r="T16" s="155"/>
      <c r="U16" s="289"/>
      <c r="V16" s="440"/>
    </row>
    <row r="17" spans="1:83" s="2" customFormat="1" ht="74.25" customHeight="1" x14ac:dyDescent="0.2">
      <c r="A17" s="485">
        <v>15</v>
      </c>
      <c r="B17" s="258" t="s">
        <v>192</v>
      </c>
      <c r="C17" s="234">
        <v>55.262</v>
      </c>
      <c r="D17" s="228">
        <v>55.704000000000001</v>
      </c>
      <c r="E17" s="228">
        <v>94.043999999999997</v>
      </c>
      <c r="F17" s="332">
        <f t="shared" si="1"/>
        <v>0.68828091339939679</v>
      </c>
      <c r="G17" s="227">
        <v>13477</v>
      </c>
      <c r="H17" s="228">
        <v>10781.6</v>
      </c>
      <c r="I17" s="228">
        <v>13846</v>
      </c>
      <c r="J17" s="341">
        <f t="shared" si="2"/>
        <v>0.28422497588484075</v>
      </c>
      <c r="K17" s="234">
        <v>174</v>
      </c>
      <c r="L17" s="228">
        <v>139.19999999999999</v>
      </c>
      <c r="M17" s="228">
        <v>76</v>
      </c>
      <c r="N17" s="332">
        <f t="shared" si="0"/>
        <v>-0.45402298850574707</v>
      </c>
      <c r="O17" s="233">
        <v>0.312</v>
      </c>
      <c r="P17" s="228">
        <v>2.2999999999999998</v>
      </c>
      <c r="Q17" s="228">
        <v>1.2310000000000001</v>
      </c>
      <c r="R17" s="341">
        <f>Q17/P17-1</f>
        <v>-0.46478260869565213</v>
      </c>
      <c r="S17" s="234">
        <v>1160</v>
      </c>
      <c r="T17" s="228">
        <v>1169</v>
      </c>
      <c r="U17" s="20">
        <v>854</v>
      </c>
      <c r="V17" s="441">
        <f t="shared" si="4"/>
        <v>-0.26946107784431139</v>
      </c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</row>
    <row r="18" spans="1:83" s="32" customFormat="1" ht="28.5" customHeight="1" x14ac:dyDescent="0.2">
      <c r="A18" s="482">
        <v>16</v>
      </c>
      <c r="B18" s="33" t="s">
        <v>161</v>
      </c>
      <c r="C18" s="154">
        <v>37.744999999999997</v>
      </c>
      <c r="D18" s="155">
        <v>38.046999999999997</v>
      </c>
      <c r="E18" s="155">
        <v>44.734999999999999</v>
      </c>
      <c r="F18" s="333">
        <f t="shared" si="1"/>
        <v>0.17578258469787378</v>
      </c>
      <c r="G18" s="230">
        <v>1039</v>
      </c>
      <c r="H18" s="155">
        <v>1143.2</v>
      </c>
      <c r="I18" s="155">
        <v>441</v>
      </c>
      <c r="J18" s="342">
        <f t="shared" si="2"/>
        <v>-0.6142407277816655</v>
      </c>
      <c r="K18" s="154">
        <v>105</v>
      </c>
      <c r="L18" s="155">
        <v>84</v>
      </c>
      <c r="M18" s="155">
        <v>84</v>
      </c>
      <c r="N18" s="333">
        <f t="shared" si="0"/>
        <v>0</v>
      </c>
      <c r="O18" s="231"/>
      <c r="P18" s="155"/>
      <c r="Q18" s="155"/>
      <c r="R18" s="342"/>
      <c r="S18" s="154"/>
      <c r="T18" s="155"/>
      <c r="U18" s="29"/>
      <c r="V18" s="440"/>
    </row>
    <row r="19" spans="1:83" s="2" customFormat="1" ht="60.75" customHeight="1" thickBot="1" x14ac:dyDescent="0.25">
      <c r="A19" s="488">
        <v>17</v>
      </c>
      <c r="B19" s="447" t="s">
        <v>253</v>
      </c>
      <c r="C19" s="448">
        <v>145.32499999999999</v>
      </c>
      <c r="D19" s="449">
        <v>146.488</v>
      </c>
      <c r="E19" s="449">
        <v>140.89599999999999</v>
      </c>
      <c r="F19" s="450">
        <f t="shared" si="1"/>
        <v>-3.8173775326306725E-2</v>
      </c>
      <c r="G19" s="451">
        <v>6444</v>
      </c>
      <c r="H19" s="449">
        <v>5155.2</v>
      </c>
      <c r="I19" s="449">
        <v>5279.94</v>
      </c>
      <c r="J19" s="452">
        <f t="shared" si="2"/>
        <v>2.419692737430168E-2</v>
      </c>
      <c r="K19" s="448">
        <v>250</v>
      </c>
      <c r="L19" s="449">
        <v>200</v>
      </c>
      <c r="M19" s="449">
        <v>237</v>
      </c>
      <c r="N19" s="450">
        <f t="shared" si="0"/>
        <v>0.18500000000000005</v>
      </c>
      <c r="O19" s="453"/>
      <c r="P19" s="449"/>
      <c r="Q19" s="449"/>
      <c r="R19" s="452"/>
      <c r="S19" s="448">
        <v>1273</v>
      </c>
      <c r="T19" s="449">
        <v>1284</v>
      </c>
      <c r="U19" s="217">
        <v>670</v>
      </c>
      <c r="V19" s="454">
        <f t="shared" si="4"/>
        <v>-0.47819314641744548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</row>
    <row r="20" spans="1:83" ht="24.75" customHeight="1" thickBot="1" x14ac:dyDescent="0.25">
      <c r="A20" s="489"/>
      <c r="B20" s="106"/>
      <c r="C20" s="107">
        <f>SUM(C3:C19)</f>
        <v>2123.6039999999998</v>
      </c>
      <c r="D20" s="455">
        <f>SUM(D3:D19)</f>
        <v>2103.25</v>
      </c>
      <c r="E20" s="455">
        <f t="shared" ref="E20:U20" si="5">SUM(E3:E19)</f>
        <v>2473.3380000000002</v>
      </c>
      <c r="F20" s="523">
        <f t="shared" si="1"/>
        <v>0.17596006180910506</v>
      </c>
      <c r="G20" s="107">
        <f t="shared" si="5"/>
        <v>343786</v>
      </c>
      <c r="H20" s="455">
        <f t="shared" si="5"/>
        <v>291445.69999999995</v>
      </c>
      <c r="I20" s="455">
        <f t="shared" si="5"/>
        <v>407299.68</v>
      </c>
      <c r="J20" s="523">
        <f t="shared" si="2"/>
        <v>0.397514802928985</v>
      </c>
      <c r="K20" s="107">
        <f t="shared" si="5"/>
        <v>10584</v>
      </c>
      <c r="L20" s="455">
        <f t="shared" si="5"/>
        <v>9010.0000000000018</v>
      </c>
      <c r="M20" s="455">
        <f t="shared" si="5"/>
        <v>9356.2000000000007</v>
      </c>
      <c r="N20" s="385">
        <f t="shared" si="0"/>
        <v>3.8423973362929909E-2</v>
      </c>
      <c r="O20" s="108">
        <f t="shared" si="5"/>
        <v>909.84449999999993</v>
      </c>
      <c r="P20" s="455">
        <f t="shared" si="5"/>
        <v>718.53000000000009</v>
      </c>
      <c r="Q20" s="455">
        <f t="shared" si="5"/>
        <v>2.2280000000000002</v>
      </c>
      <c r="R20" s="385">
        <f>Q20/P20-1</f>
        <v>-0.99689922480620152</v>
      </c>
      <c r="S20" s="107">
        <f t="shared" si="5"/>
        <v>5268</v>
      </c>
      <c r="T20" s="455">
        <f>SUM(T3:T19)</f>
        <v>3347</v>
      </c>
      <c r="U20" s="455">
        <f t="shared" si="5"/>
        <v>3457.493199</v>
      </c>
      <c r="V20" s="456">
        <f t="shared" si="4"/>
        <v>3.3012608007170652E-2</v>
      </c>
    </row>
    <row r="21" spans="1:83" ht="18" x14ac:dyDescent="0.25">
      <c r="F21" s="524"/>
      <c r="G21" s="521"/>
      <c r="H21" s="521"/>
      <c r="I21" s="521"/>
      <c r="J21" s="521"/>
      <c r="K21" s="521"/>
      <c r="L21" s="521"/>
      <c r="M21" s="522"/>
      <c r="N21" s="426"/>
      <c r="O21" s="413"/>
      <c r="P21" s="426"/>
    </row>
    <row r="22" spans="1:83" x14ac:dyDescent="0.2">
      <c r="F22" s="525"/>
      <c r="G22" s="426"/>
      <c r="H22" s="426"/>
      <c r="I22" s="426"/>
      <c r="J22" s="525"/>
      <c r="K22" s="526"/>
      <c r="L22" s="526"/>
      <c r="M22" s="526"/>
      <c r="N22" s="525"/>
      <c r="O22" s="526"/>
      <c r="P22" s="526"/>
    </row>
  </sheetData>
  <mergeCells count="7">
    <mergeCell ref="A1:A2"/>
    <mergeCell ref="G1:J1"/>
    <mergeCell ref="K1:N1"/>
    <mergeCell ref="O1:R1"/>
    <mergeCell ref="C1:F1"/>
    <mergeCell ref="B1:B2"/>
    <mergeCell ref="S1:V1"/>
  </mergeCells>
  <pageMargins left="0.62992125984251968" right="0.43307086614173229" top="0.94488188976377963" bottom="0.74803149606299213" header="0.31496062992125984" footer="0.31496062992125984"/>
  <pageSetup paperSize="9" scale="38" fitToHeight="0" orientation="landscape" r:id="rId1"/>
  <rowBreaks count="1" manualBreakCount="1">
    <brk id="14" max="24" man="1"/>
  </rowBreaks>
  <ignoredErrors>
    <ignoredError sqref="F20:R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showOutlineSymbols="0" showWhiteSpace="0" zoomScale="70" zoomScaleNormal="70" workbookViewId="0">
      <selection sqref="A1:XFD9"/>
    </sheetView>
  </sheetViews>
  <sheetFormatPr defaultRowHeight="14.25" x14ac:dyDescent="0.2"/>
  <cols>
    <col min="1" max="1" width="4.625" style="465" customWidth="1"/>
    <col min="2" max="2" width="52.875" style="13" customWidth="1"/>
    <col min="3" max="5" width="10.125" customWidth="1"/>
    <col min="6" max="6" width="10.125" style="183" customWidth="1"/>
    <col min="7" max="9" width="10.125" style="1" customWidth="1"/>
    <col min="10" max="10" width="10.125" style="183" customWidth="1"/>
    <col min="11" max="13" width="10.125" customWidth="1"/>
    <col min="14" max="14" width="10.125" style="183" customWidth="1"/>
    <col min="15" max="17" width="10.125" customWidth="1"/>
    <col min="18" max="18" width="10.125" style="183" customWidth="1"/>
    <col min="19" max="23" width="9" style="32"/>
  </cols>
  <sheetData>
    <row r="1" spans="1:23" ht="22.5" customHeight="1" x14ac:dyDescent="0.2">
      <c r="A1" s="597" t="s">
        <v>238</v>
      </c>
      <c r="B1" s="595" t="s">
        <v>226</v>
      </c>
      <c r="C1" s="602" t="s">
        <v>213</v>
      </c>
      <c r="D1" s="603"/>
      <c r="E1" s="603"/>
      <c r="F1" s="604"/>
      <c r="G1" s="599" t="s">
        <v>214</v>
      </c>
      <c r="H1" s="600"/>
      <c r="I1" s="600"/>
      <c r="J1" s="600"/>
      <c r="K1" s="602" t="s">
        <v>215</v>
      </c>
      <c r="L1" s="603"/>
      <c r="M1" s="603"/>
      <c r="N1" s="604"/>
      <c r="O1" s="602" t="s">
        <v>205</v>
      </c>
      <c r="P1" s="603"/>
      <c r="Q1" s="603"/>
      <c r="R1" s="604"/>
    </row>
    <row r="2" spans="1:23" s="14" customFormat="1" ht="42.75" customHeight="1" thickBot="1" x14ac:dyDescent="0.25">
      <c r="A2" s="598"/>
      <c r="B2" s="596"/>
      <c r="C2" s="103" t="s">
        <v>241</v>
      </c>
      <c r="D2" s="104" t="s">
        <v>242</v>
      </c>
      <c r="E2" s="104" t="s">
        <v>254</v>
      </c>
      <c r="F2" s="380" t="s">
        <v>237</v>
      </c>
      <c r="G2" s="103" t="s">
        <v>241</v>
      </c>
      <c r="H2" s="104" t="s">
        <v>242</v>
      </c>
      <c r="I2" s="104" t="s">
        <v>254</v>
      </c>
      <c r="J2" s="365" t="s">
        <v>237</v>
      </c>
      <c r="K2" s="103" t="s">
        <v>241</v>
      </c>
      <c r="L2" s="104" t="s">
        <v>242</v>
      </c>
      <c r="M2" s="104" t="s">
        <v>254</v>
      </c>
      <c r="N2" s="380" t="s">
        <v>237</v>
      </c>
      <c r="O2" s="103" t="s">
        <v>241</v>
      </c>
      <c r="P2" s="104" t="s">
        <v>242</v>
      </c>
      <c r="Q2" s="104" t="s">
        <v>254</v>
      </c>
      <c r="R2" s="380" t="s">
        <v>237</v>
      </c>
      <c r="S2" s="70"/>
      <c r="T2" s="70"/>
      <c r="U2" s="70"/>
      <c r="V2" s="70"/>
      <c r="W2" s="70"/>
    </row>
    <row r="3" spans="1:23" s="40" customFormat="1" ht="21.75" customHeight="1" x14ac:dyDescent="0.2">
      <c r="A3" s="466">
        <v>1</v>
      </c>
      <c r="B3" s="145" t="s">
        <v>223</v>
      </c>
      <c r="C3" s="209">
        <v>16.12</v>
      </c>
      <c r="D3" s="146">
        <v>12.896000000000001</v>
      </c>
      <c r="E3" s="146">
        <v>19.951000000000001</v>
      </c>
      <c r="F3" s="528">
        <f>E3/D3-1</f>
        <v>0.5470688585607939</v>
      </c>
      <c r="G3" s="209">
        <v>340</v>
      </c>
      <c r="H3" s="146">
        <v>838.40300000000002</v>
      </c>
      <c r="I3" s="146">
        <v>621</v>
      </c>
      <c r="J3" s="528">
        <f t="shared" ref="J3:J7" si="0">I3/H3-1</f>
        <v>-0.25930608549826284</v>
      </c>
      <c r="K3" s="209">
        <v>1.857</v>
      </c>
      <c r="L3" s="146">
        <v>2.7160000000000002</v>
      </c>
      <c r="M3" s="146">
        <v>3.9</v>
      </c>
      <c r="N3" s="528">
        <f t="shared" ref="N3:N4" si="1">M3/L3-1</f>
        <v>0.43593519882179654</v>
      </c>
      <c r="O3" s="209">
        <v>225</v>
      </c>
      <c r="P3" s="146">
        <v>213.87799999999999</v>
      </c>
      <c r="Q3" s="146">
        <v>201</v>
      </c>
      <c r="R3" s="528">
        <f t="shared" ref="R3:R4" si="2">Q3/P3-1</f>
        <v>-6.0211896501743967E-2</v>
      </c>
      <c r="S3" s="121"/>
      <c r="T3" s="121"/>
      <c r="U3" s="121"/>
      <c r="V3" s="121"/>
      <c r="W3" s="121"/>
    </row>
    <row r="4" spans="1:23" s="32" customFormat="1" ht="21.75" customHeight="1" thickBot="1" x14ac:dyDescent="0.25">
      <c r="A4" s="470">
        <v>2</v>
      </c>
      <c r="B4" s="54" t="s">
        <v>148</v>
      </c>
      <c r="C4" s="58"/>
      <c r="D4" s="49"/>
      <c r="E4" s="49"/>
      <c r="F4" s="527"/>
      <c r="G4" s="58">
        <v>617</v>
      </c>
      <c r="H4" s="60">
        <v>493.6</v>
      </c>
      <c r="I4" s="60">
        <v>433</v>
      </c>
      <c r="J4" s="527">
        <f t="shared" si="0"/>
        <v>-0.12277147487844409</v>
      </c>
      <c r="K4" s="58">
        <v>2.1429999999999998</v>
      </c>
      <c r="L4" s="49">
        <v>1.714</v>
      </c>
      <c r="M4" s="49">
        <v>2.6</v>
      </c>
      <c r="N4" s="527">
        <f t="shared" si="1"/>
        <v>0.51691948658109688</v>
      </c>
      <c r="O4" s="58">
        <v>419</v>
      </c>
      <c r="P4" s="49">
        <v>457.6</v>
      </c>
      <c r="Q4" s="49">
        <v>371</v>
      </c>
      <c r="R4" s="529">
        <f t="shared" si="2"/>
        <v>-0.18924825174825177</v>
      </c>
    </row>
    <row r="5" spans="1:23" s="2" customFormat="1" ht="21.75" customHeight="1" x14ac:dyDescent="0.2">
      <c r="A5" s="467">
        <v>3</v>
      </c>
      <c r="B5" s="11" t="s">
        <v>151</v>
      </c>
      <c r="C5" s="213">
        <v>35.04</v>
      </c>
      <c r="D5" s="216">
        <v>28.032</v>
      </c>
      <c r="E5" s="216">
        <v>38.32</v>
      </c>
      <c r="F5" s="368">
        <f>E5/D5-1</f>
        <v>0.36700913242009126</v>
      </c>
      <c r="G5" s="21">
        <v>2092</v>
      </c>
      <c r="H5" s="216">
        <v>1487.2</v>
      </c>
      <c r="I5" s="216">
        <v>1414</v>
      </c>
      <c r="J5" s="346">
        <f t="shared" si="0"/>
        <v>-4.9220010758472377E-2</v>
      </c>
      <c r="K5" s="213">
        <v>29</v>
      </c>
      <c r="L5" s="216">
        <v>21.6</v>
      </c>
      <c r="M5" s="216">
        <v>21</v>
      </c>
      <c r="N5" s="368">
        <f t="shared" ref="N5" si="3">M5/L5-1</f>
        <v>-2.777777777777779E-2</v>
      </c>
      <c r="O5" s="213"/>
      <c r="P5" s="216"/>
      <c r="Q5" s="308"/>
      <c r="R5" s="414"/>
      <c r="S5" s="32"/>
      <c r="T5" s="32"/>
      <c r="U5" s="32"/>
      <c r="V5" s="32"/>
      <c r="W5" s="32"/>
    </row>
    <row r="6" spans="1:23" s="2" customFormat="1" ht="21.75" customHeight="1" x14ac:dyDescent="0.2">
      <c r="A6" s="468">
        <v>4</v>
      </c>
      <c r="B6" s="26" t="s">
        <v>152</v>
      </c>
      <c r="C6" s="30">
        <v>13.945</v>
      </c>
      <c r="D6" s="29">
        <v>13.256</v>
      </c>
      <c r="E6" s="29">
        <v>19.341999999999999</v>
      </c>
      <c r="F6" s="369">
        <f>E6/D6-1</f>
        <v>0.45911285455642714</v>
      </c>
      <c r="G6" s="31">
        <v>721</v>
      </c>
      <c r="H6" s="27">
        <v>576.79999999999995</v>
      </c>
      <c r="I6" s="29">
        <v>654</v>
      </c>
      <c r="J6" s="347">
        <f t="shared" si="0"/>
        <v>0.1338418862690709</v>
      </c>
      <c r="K6" s="30">
        <v>7</v>
      </c>
      <c r="L6" s="29">
        <v>5.6</v>
      </c>
      <c r="M6" s="29">
        <v>6</v>
      </c>
      <c r="N6" s="369">
        <f t="shared" ref="N6:N7" si="4">M6/L6-1</f>
        <v>7.1428571428571397E-2</v>
      </c>
      <c r="O6" s="30"/>
      <c r="P6" s="29"/>
      <c r="Q6" s="307"/>
      <c r="R6" s="415"/>
      <c r="S6" s="32"/>
      <c r="T6" s="32"/>
      <c r="U6" s="32"/>
      <c r="V6" s="32"/>
      <c r="W6" s="32"/>
    </row>
    <row r="7" spans="1:23" s="2" customFormat="1" ht="21.75" customHeight="1" x14ac:dyDescent="0.2">
      <c r="A7" s="469">
        <v>5</v>
      </c>
      <c r="B7" s="12" t="s">
        <v>244</v>
      </c>
      <c r="C7" s="212">
        <v>33.536000000000001</v>
      </c>
      <c r="D7" s="215">
        <v>26.829000000000001</v>
      </c>
      <c r="E7" s="217">
        <v>38.710999999999999</v>
      </c>
      <c r="F7" s="370">
        <f>E7/D7-1</f>
        <v>0.44287897424428779</v>
      </c>
      <c r="G7" s="212">
        <v>1022</v>
      </c>
      <c r="H7" s="215">
        <v>817.6</v>
      </c>
      <c r="I7" s="215">
        <v>818</v>
      </c>
      <c r="J7" s="348">
        <f t="shared" si="0"/>
        <v>4.8923679060663972E-4</v>
      </c>
      <c r="K7" s="212">
        <v>13</v>
      </c>
      <c r="L7" s="215">
        <v>10.4</v>
      </c>
      <c r="M7" s="217">
        <v>11</v>
      </c>
      <c r="N7" s="370">
        <f t="shared" si="4"/>
        <v>5.7692307692307709E-2</v>
      </c>
      <c r="O7" s="212"/>
      <c r="P7" s="215"/>
      <c r="Q7" s="325"/>
      <c r="R7" s="416"/>
      <c r="S7" s="32"/>
      <c r="T7" s="32"/>
      <c r="U7" s="32"/>
      <c r="V7" s="32"/>
      <c r="W7" s="32"/>
    </row>
    <row r="8" spans="1:23" s="32" customFormat="1" ht="21.75" customHeight="1" x14ac:dyDescent="0.2">
      <c r="A8" s="468">
        <v>6</v>
      </c>
      <c r="B8" s="26" t="s">
        <v>144</v>
      </c>
      <c r="C8" s="31">
        <v>8.8819999999999997</v>
      </c>
      <c r="D8" s="27">
        <v>8.4429999999999996</v>
      </c>
      <c r="E8" s="27">
        <v>5.2990000000000004</v>
      </c>
      <c r="F8" s="369">
        <f>E8/D8-1</f>
        <v>-0.37237948596470438</v>
      </c>
      <c r="G8" s="31">
        <v>510</v>
      </c>
      <c r="H8" s="27">
        <v>408</v>
      </c>
      <c r="I8" s="27">
        <v>407</v>
      </c>
      <c r="J8" s="347">
        <f t="shared" ref="J8:J9" si="5">I8/H8-1</f>
        <v>-2.450980392156854E-3</v>
      </c>
      <c r="K8" s="31">
        <v>10</v>
      </c>
      <c r="L8" s="27">
        <v>6.4</v>
      </c>
      <c r="M8" s="27">
        <v>7</v>
      </c>
      <c r="N8" s="369">
        <f t="shared" ref="N8:N9" si="6">M8/L8-1</f>
        <v>9.375E-2</v>
      </c>
      <c r="O8" s="31"/>
      <c r="P8" s="27"/>
      <c r="Q8" s="307"/>
      <c r="R8" s="415"/>
    </row>
    <row r="9" spans="1:23" s="2" customFormat="1" ht="21.75" customHeight="1" x14ac:dyDescent="0.2">
      <c r="A9" s="469">
        <v>7</v>
      </c>
      <c r="B9" s="12" t="s">
        <v>245</v>
      </c>
      <c r="C9" s="212">
        <v>19.466999999999999</v>
      </c>
      <c r="D9" s="215">
        <v>15.574</v>
      </c>
      <c r="E9" s="215">
        <v>24.172000000000001</v>
      </c>
      <c r="F9" s="370">
        <f>E9/D9-1</f>
        <v>0.55207396943623999</v>
      </c>
      <c r="G9" s="212">
        <v>345</v>
      </c>
      <c r="H9" s="215">
        <v>276</v>
      </c>
      <c r="I9" s="215">
        <v>321</v>
      </c>
      <c r="J9" s="348">
        <f t="shared" si="5"/>
        <v>0.16304347826086962</v>
      </c>
      <c r="K9" s="212">
        <v>17</v>
      </c>
      <c r="L9" s="215">
        <v>12</v>
      </c>
      <c r="M9" s="215">
        <v>12</v>
      </c>
      <c r="N9" s="370">
        <f t="shared" si="6"/>
        <v>0</v>
      </c>
      <c r="O9" s="212"/>
      <c r="P9" s="215"/>
      <c r="Q9" s="325"/>
      <c r="R9" s="416"/>
      <c r="S9" s="32"/>
      <c r="T9" s="32"/>
      <c r="U9" s="32"/>
      <c r="V9" s="32"/>
      <c r="W9" s="32"/>
    </row>
    <row r="10" spans="1:23" s="2" customFormat="1" ht="25.5" customHeight="1" x14ac:dyDescent="0.2">
      <c r="A10" s="468">
        <v>8</v>
      </c>
      <c r="B10" s="26" t="s">
        <v>145</v>
      </c>
      <c r="C10" s="31"/>
      <c r="D10" s="27"/>
      <c r="E10" s="27"/>
      <c r="F10" s="369"/>
      <c r="G10" s="31">
        <v>1000</v>
      </c>
      <c r="H10" s="27">
        <v>800</v>
      </c>
      <c r="I10" s="27">
        <v>761</v>
      </c>
      <c r="J10" s="347">
        <f t="shared" ref="J10:J13" si="7">I10/H10-1</f>
        <v>-4.874999999999996E-2</v>
      </c>
      <c r="K10" s="31">
        <v>15</v>
      </c>
      <c r="L10" s="27">
        <v>9.6</v>
      </c>
      <c r="M10" s="27">
        <v>9</v>
      </c>
      <c r="N10" s="369">
        <f t="shared" ref="N10:N13" si="8">M10/L10-1</f>
        <v>-6.25E-2</v>
      </c>
      <c r="O10" s="31">
        <v>2641</v>
      </c>
      <c r="P10" s="27">
        <v>2154.4</v>
      </c>
      <c r="Q10" s="23">
        <v>2737</v>
      </c>
      <c r="R10" s="415">
        <f t="shared" ref="R10" si="9">Q10/P10-1</f>
        <v>0.27042331971778677</v>
      </c>
      <c r="S10" s="32"/>
      <c r="T10" s="32"/>
      <c r="U10" s="32"/>
      <c r="V10" s="32"/>
      <c r="W10" s="32"/>
    </row>
    <row r="11" spans="1:23" s="2" customFormat="1" ht="21.75" customHeight="1" x14ac:dyDescent="0.2">
      <c r="A11" s="469">
        <v>9</v>
      </c>
      <c r="B11" s="12" t="s">
        <v>146</v>
      </c>
      <c r="C11" s="5">
        <v>2.1640000000000001</v>
      </c>
      <c r="D11" s="6">
        <v>1.7310000000000001</v>
      </c>
      <c r="E11" s="20">
        <v>8.0079999999999991</v>
      </c>
      <c r="F11" s="370">
        <f t="shared" ref="F11:F16" si="10">E11/D11-1</f>
        <v>3.6262276140958978</v>
      </c>
      <c r="G11" s="5">
        <v>296</v>
      </c>
      <c r="H11" s="6">
        <v>236.8</v>
      </c>
      <c r="I11" s="6">
        <v>240</v>
      </c>
      <c r="J11" s="348">
        <f t="shared" si="7"/>
        <v>1.3513513513513375E-2</v>
      </c>
      <c r="K11" s="5">
        <v>5</v>
      </c>
      <c r="L11" s="6">
        <v>2.4</v>
      </c>
      <c r="M11" s="20">
        <v>2</v>
      </c>
      <c r="N11" s="370">
        <f t="shared" si="8"/>
        <v>-0.16666666666666663</v>
      </c>
      <c r="O11" s="5"/>
      <c r="P11" s="6"/>
      <c r="Q11" s="326"/>
      <c r="R11" s="416"/>
      <c r="S11" s="32"/>
      <c r="T11" s="32"/>
      <c r="U11" s="32"/>
      <c r="V11" s="32"/>
      <c r="W11" s="32"/>
    </row>
    <row r="12" spans="1:23" ht="21.75" customHeight="1" thickBot="1" x14ac:dyDescent="0.25">
      <c r="A12" s="470">
        <v>10</v>
      </c>
      <c r="B12" s="54" t="s">
        <v>143</v>
      </c>
      <c r="C12" s="56">
        <v>6.7329999999999997</v>
      </c>
      <c r="D12" s="45">
        <v>6.4</v>
      </c>
      <c r="E12" s="45">
        <v>7.5990000000000002</v>
      </c>
      <c r="F12" s="372">
        <f t="shared" si="10"/>
        <v>0.18734374999999992</v>
      </c>
      <c r="G12" s="56">
        <v>275</v>
      </c>
      <c r="H12" s="45">
        <v>220</v>
      </c>
      <c r="I12" s="45">
        <v>220</v>
      </c>
      <c r="J12" s="350">
        <f t="shared" si="7"/>
        <v>0</v>
      </c>
      <c r="K12" s="56">
        <v>7</v>
      </c>
      <c r="L12" s="45">
        <v>4.8</v>
      </c>
      <c r="M12" s="45">
        <v>4</v>
      </c>
      <c r="N12" s="372">
        <f t="shared" si="8"/>
        <v>-0.16666666666666663</v>
      </c>
      <c r="O12" s="56"/>
      <c r="P12" s="45"/>
      <c r="Q12" s="324"/>
      <c r="R12" s="418"/>
    </row>
    <row r="13" spans="1:23" s="2" customFormat="1" ht="21.75" customHeight="1" x14ac:dyDescent="0.2">
      <c r="A13" s="535">
        <v>11</v>
      </c>
      <c r="B13" s="536" t="s">
        <v>247</v>
      </c>
      <c r="C13" s="537">
        <v>43.752000000000002</v>
      </c>
      <c r="D13" s="538">
        <v>41.588999999999999</v>
      </c>
      <c r="E13" s="538">
        <v>45.238</v>
      </c>
      <c r="F13" s="539">
        <f t="shared" si="10"/>
        <v>8.7739546514703504E-2</v>
      </c>
      <c r="G13" s="537">
        <v>1485</v>
      </c>
      <c r="H13" s="538">
        <v>1188</v>
      </c>
      <c r="I13" s="540">
        <v>1472</v>
      </c>
      <c r="J13" s="541">
        <f t="shared" si="7"/>
        <v>0.23905723905723897</v>
      </c>
      <c r="K13" s="537">
        <v>21</v>
      </c>
      <c r="L13" s="538">
        <v>16.8</v>
      </c>
      <c r="M13" s="538">
        <v>23</v>
      </c>
      <c r="N13" s="539">
        <f t="shared" si="8"/>
        <v>0.36904761904761907</v>
      </c>
      <c r="O13" s="537"/>
      <c r="P13" s="538"/>
      <c r="Q13" s="542"/>
      <c r="R13" s="543"/>
      <c r="S13" s="32"/>
      <c r="T13" s="32"/>
      <c r="U13" s="32"/>
      <c r="V13" s="32"/>
      <c r="W13" s="32"/>
    </row>
    <row r="14" spans="1:23" s="32" customFormat="1" ht="23.25" customHeight="1" x14ac:dyDescent="0.2">
      <c r="A14" s="530">
        <v>12</v>
      </c>
      <c r="B14" s="531" t="s">
        <v>157</v>
      </c>
      <c r="C14" s="211">
        <v>5.4260000000000002</v>
      </c>
      <c r="D14" s="214">
        <v>5.1580000000000004</v>
      </c>
      <c r="E14" s="214">
        <v>4.8659999999999997</v>
      </c>
      <c r="F14" s="532">
        <f t="shared" si="10"/>
        <v>-5.6611089569600703E-2</v>
      </c>
      <c r="G14" s="533">
        <v>200</v>
      </c>
      <c r="H14" s="214">
        <v>160</v>
      </c>
      <c r="I14" s="214">
        <v>160</v>
      </c>
      <c r="J14" s="502">
        <f t="shared" ref="J14:J15" si="11">I14/H14-1</f>
        <v>0</v>
      </c>
      <c r="K14" s="211">
        <v>2</v>
      </c>
      <c r="L14" s="214">
        <v>1.6</v>
      </c>
      <c r="M14" s="214">
        <v>1</v>
      </c>
      <c r="N14" s="532">
        <f t="shared" ref="N14:N15" si="12">M14/L14-1</f>
        <v>-0.375</v>
      </c>
      <c r="O14" s="211"/>
      <c r="P14" s="214"/>
      <c r="Q14" s="534"/>
      <c r="R14" s="503"/>
    </row>
    <row r="15" spans="1:23" s="2" customFormat="1" ht="21.75" customHeight="1" thickBot="1" x14ac:dyDescent="0.25">
      <c r="A15" s="544">
        <v>13</v>
      </c>
      <c r="B15" s="545" t="s">
        <v>248</v>
      </c>
      <c r="C15" s="546">
        <v>51.417999999999999</v>
      </c>
      <c r="D15" s="547">
        <v>48.875999999999998</v>
      </c>
      <c r="E15" s="547">
        <v>65.875</v>
      </c>
      <c r="F15" s="548">
        <f t="shared" si="10"/>
        <v>0.34779851051640898</v>
      </c>
      <c r="G15" s="546">
        <v>2235</v>
      </c>
      <c r="H15" s="547">
        <v>1771.2</v>
      </c>
      <c r="I15" s="547">
        <v>1966</v>
      </c>
      <c r="J15" s="399">
        <f t="shared" si="11"/>
        <v>0.1099819331526648</v>
      </c>
      <c r="K15" s="546">
        <v>30.276</v>
      </c>
      <c r="L15" s="547">
        <v>24.224</v>
      </c>
      <c r="M15" s="547">
        <v>27</v>
      </c>
      <c r="N15" s="548">
        <f t="shared" si="12"/>
        <v>0.11459709379128147</v>
      </c>
      <c r="O15" s="546">
        <v>1986</v>
      </c>
      <c r="P15" s="547">
        <v>735</v>
      </c>
      <c r="Q15" s="581">
        <v>679.5</v>
      </c>
      <c r="R15" s="492">
        <f t="shared" ref="R15:R16" si="13">Q15/P15-1</f>
        <v>-7.551020408163267E-2</v>
      </c>
      <c r="S15" s="32"/>
      <c r="T15" s="32"/>
      <c r="U15" s="32"/>
      <c r="V15" s="32"/>
      <c r="W15" s="32"/>
    </row>
    <row r="16" spans="1:23" s="2" customFormat="1" ht="21.75" customHeight="1" x14ac:dyDescent="0.2">
      <c r="A16" s="471">
        <v>14</v>
      </c>
      <c r="B16" s="148" t="s">
        <v>246</v>
      </c>
      <c r="C16" s="549">
        <v>38.765000000000001</v>
      </c>
      <c r="D16" s="550">
        <v>31.012</v>
      </c>
      <c r="E16" s="550">
        <v>53.941000000000003</v>
      </c>
      <c r="F16" s="551">
        <f t="shared" si="10"/>
        <v>0.73935895782277838</v>
      </c>
      <c r="G16" s="549">
        <v>2106</v>
      </c>
      <c r="H16" s="550">
        <v>1664.8</v>
      </c>
      <c r="I16" s="550">
        <v>1665</v>
      </c>
      <c r="J16" s="552">
        <f t="shared" ref="J16" si="14">I16/H16-1</f>
        <v>1.2013455069670442E-4</v>
      </c>
      <c r="K16" s="549">
        <v>16</v>
      </c>
      <c r="L16" s="550">
        <v>18.8</v>
      </c>
      <c r="M16" s="553">
        <v>11</v>
      </c>
      <c r="N16" s="551">
        <f t="shared" ref="N16" si="15">M16/L16-1</f>
        <v>-0.41489361702127658</v>
      </c>
      <c r="O16" s="549">
        <v>554</v>
      </c>
      <c r="P16" s="550">
        <v>832.8</v>
      </c>
      <c r="Q16" s="554">
        <v>438</v>
      </c>
      <c r="R16" s="551">
        <f t="shared" si="13"/>
        <v>-0.47406340057636887</v>
      </c>
      <c r="S16" s="32"/>
      <c r="T16" s="32"/>
      <c r="U16" s="32"/>
      <c r="V16" s="32"/>
      <c r="W16" s="32"/>
    </row>
    <row r="17" spans="1:23" s="32" customFormat="1" ht="21.75" customHeight="1" x14ac:dyDescent="0.2">
      <c r="A17" s="468">
        <v>15</v>
      </c>
      <c r="B17" s="36" t="s">
        <v>150</v>
      </c>
      <c r="C17" s="211">
        <v>5.1379999999999999</v>
      </c>
      <c r="D17" s="214">
        <v>4.1100000000000003</v>
      </c>
      <c r="E17" s="214">
        <v>5.6580000000000004</v>
      </c>
      <c r="F17" s="373">
        <f t="shared" ref="F17:F22" si="16">E17/D17-1</f>
        <v>0.37664233576642325</v>
      </c>
      <c r="G17" s="186">
        <v>40</v>
      </c>
      <c r="H17" s="214">
        <v>35.200000000000003</v>
      </c>
      <c r="I17" s="214">
        <v>35</v>
      </c>
      <c r="J17" s="351">
        <f t="shared" ref="J17:J27" si="17">I17/H17-1</f>
        <v>-5.6818181818182323E-3</v>
      </c>
      <c r="K17" s="211"/>
      <c r="L17" s="214">
        <v>1.6</v>
      </c>
      <c r="M17" s="214">
        <v>1</v>
      </c>
      <c r="N17" s="373"/>
      <c r="O17" s="211"/>
      <c r="P17" s="214"/>
      <c r="Q17" s="197"/>
      <c r="R17" s="419"/>
    </row>
    <row r="18" spans="1:23" s="2" customFormat="1" ht="21.75" customHeight="1" thickBot="1" x14ac:dyDescent="0.25">
      <c r="A18" s="472">
        <v>16</v>
      </c>
      <c r="B18" s="149" t="s">
        <v>222</v>
      </c>
      <c r="C18" s="150">
        <v>8.35</v>
      </c>
      <c r="D18" s="151">
        <v>7.9370000000000003</v>
      </c>
      <c r="E18" s="151">
        <v>15.805999999999999</v>
      </c>
      <c r="F18" s="381">
        <f t="shared" si="16"/>
        <v>0.99143253118306651</v>
      </c>
      <c r="G18" s="150">
        <v>352</v>
      </c>
      <c r="H18" s="151">
        <v>440.8</v>
      </c>
      <c r="I18" s="151">
        <v>441</v>
      </c>
      <c r="J18" s="387">
        <f t="shared" si="17"/>
        <v>4.5372050816694376E-4</v>
      </c>
      <c r="K18" s="150">
        <v>3</v>
      </c>
      <c r="L18" s="151">
        <v>2.4</v>
      </c>
      <c r="M18" s="151">
        <v>2</v>
      </c>
      <c r="N18" s="381">
        <f t="shared" ref="N18:N25" si="18">M18/L18-1</f>
        <v>-0.16666666666666663</v>
      </c>
      <c r="O18" s="150"/>
      <c r="P18" s="151"/>
      <c r="Q18" s="143"/>
      <c r="R18" s="458"/>
      <c r="S18" s="32"/>
      <c r="T18" s="32"/>
      <c r="U18" s="32"/>
      <c r="V18" s="32"/>
      <c r="W18" s="32"/>
    </row>
    <row r="19" spans="1:23" s="2" customFormat="1" ht="42" customHeight="1" x14ac:dyDescent="0.2">
      <c r="A19" s="473">
        <v>17</v>
      </c>
      <c r="B19" s="36" t="s">
        <v>149</v>
      </c>
      <c r="C19" s="76">
        <v>77.42</v>
      </c>
      <c r="D19" s="116">
        <v>61.936</v>
      </c>
      <c r="E19" s="116">
        <v>98.376000000000005</v>
      </c>
      <c r="F19" s="373">
        <f t="shared" si="16"/>
        <v>0.58834926375613539</v>
      </c>
      <c r="G19" s="186">
        <v>4896</v>
      </c>
      <c r="H19" s="214">
        <v>2826.4</v>
      </c>
      <c r="I19" s="116">
        <v>2827</v>
      </c>
      <c r="J19" s="351">
        <f t="shared" si="17"/>
        <v>2.1228417775254194E-4</v>
      </c>
      <c r="K19" s="76">
        <v>116</v>
      </c>
      <c r="L19" s="116">
        <v>48.408000000000001</v>
      </c>
      <c r="M19" s="116">
        <v>50</v>
      </c>
      <c r="N19" s="373">
        <f t="shared" si="18"/>
        <v>3.288712609486022E-2</v>
      </c>
      <c r="O19" s="76">
        <v>415</v>
      </c>
      <c r="P19" s="116">
        <v>332</v>
      </c>
      <c r="Q19" s="197">
        <v>460</v>
      </c>
      <c r="R19" s="419">
        <f t="shared" ref="R19" si="19">Q19/P19-1</f>
        <v>0.3855421686746987</v>
      </c>
      <c r="S19" s="32"/>
      <c r="T19" s="32"/>
      <c r="U19" s="32"/>
      <c r="V19" s="32"/>
      <c r="W19" s="32"/>
    </row>
    <row r="20" spans="1:23" s="2" customFormat="1" ht="21.75" customHeight="1" x14ac:dyDescent="0.2">
      <c r="A20" s="474">
        <v>18</v>
      </c>
      <c r="B20" s="264" t="s">
        <v>147</v>
      </c>
      <c r="C20" s="152">
        <v>122.879</v>
      </c>
      <c r="D20" s="153">
        <v>41.511000000000003</v>
      </c>
      <c r="E20" s="153">
        <v>55.57</v>
      </c>
      <c r="F20" s="382">
        <f t="shared" si="16"/>
        <v>0.33868131338681295</v>
      </c>
      <c r="G20" s="152">
        <v>7310.7190000000001</v>
      </c>
      <c r="H20" s="153">
        <v>5314.4</v>
      </c>
      <c r="I20" s="153">
        <v>5315</v>
      </c>
      <c r="J20" s="388">
        <f t="shared" si="17"/>
        <v>1.1290079783243812E-4</v>
      </c>
      <c r="K20" s="152">
        <v>32.700000000000003</v>
      </c>
      <c r="L20" s="153">
        <v>27.2</v>
      </c>
      <c r="M20" s="153">
        <v>29</v>
      </c>
      <c r="N20" s="382">
        <f t="shared" si="18"/>
        <v>6.6176470588235281E-2</v>
      </c>
      <c r="O20" s="152"/>
      <c r="P20" s="153"/>
      <c r="Q20" s="462"/>
      <c r="R20" s="459"/>
      <c r="S20" s="32"/>
      <c r="T20" s="32"/>
      <c r="U20" s="32"/>
      <c r="V20" s="32"/>
      <c r="W20" s="32"/>
    </row>
    <row r="21" spans="1:23" s="2" customFormat="1" ht="21.75" customHeight="1" x14ac:dyDescent="0.2">
      <c r="A21" s="475">
        <v>19</v>
      </c>
      <c r="B21" s="210" t="s">
        <v>158</v>
      </c>
      <c r="C21" s="30">
        <v>49.390999999999998</v>
      </c>
      <c r="D21" s="29">
        <v>42.414999999999999</v>
      </c>
      <c r="E21" s="29">
        <v>60.951000000000001</v>
      </c>
      <c r="F21" s="371">
        <f t="shared" si="16"/>
        <v>0.43701520688435691</v>
      </c>
      <c r="G21" s="30">
        <v>3669</v>
      </c>
      <c r="H21" s="29">
        <v>2935.2</v>
      </c>
      <c r="I21" s="29">
        <v>2935</v>
      </c>
      <c r="J21" s="389">
        <f t="shared" si="17"/>
        <v>-6.8138457345212622E-5</v>
      </c>
      <c r="K21" s="30">
        <v>49</v>
      </c>
      <c r="L21" s="29">
        <v>39.200000000000003</v>
      </c>
      <c r="M21" s="29">
        <v>25</v>
      </c>
      <c r="N21" s="371">
        <f t="shared" si="18"/>
        <v>-0.36224489795918369</v>
      </c>
      <c r="O21" s="30"/>
      <c r="P21" s="29"/>
      <c r="Q21" s="23"/>
      <c r="R21" s="417"/>
      <c r="S21" s="32"/>
      <c r="T21" s="32"/>
      <c r="U21" s="32"/>
      <c r="V21" s="32"/>
      <c r="W21" s="32"/>
    </row>
    <row r="22" spans="1:23" s="2" customFormat="1" ht="21.75" customHeight="1" thickBot="1" x14ac:dyDescent="0.25">
      <c r="A22" s="476">
        <v>20</v>
      </c>
      <c r="B22" s="241" t="s">
        <v>230</v>
      </c>
      <c r="C22" s="242">
        <v>262.58</v>
      </c>
      <c r="D22" s="243">
        <v>177.62100000000001</v>
      </c>
      <c r="E22" s="243">
        <v>177.62100000000001</v>
      </c>
      <c r="F22" s="383">
        <f t="shared" si="16"/>
        <v>0</v>
      </c>
      <c r="G22" s="242"/>
      <c r="H22" s="243"/>
      <c r="I22" s="244"/>
      <c r="J22" s="390"/>
      <c r="K22" s="242">
        <v>105</v>
      </c>
      <c r="L22" s="243">
        <v>157.4</v>
      </c>
      <c r="M22" s="243">
        <v>144</v>
      </c>
      <c r="N22" s="383">
        <f t="shared" si="18"/>
        <v>-8.5133418043202069E-2</v>
      </c>
      <c r="O22" s="242"/>
      <c r="P22" s="243"/>
      <c r="Q22" s="463"/>
      <c r="R22" s="460"/>
      <c r="S22" s="32"/>
      <c r="T22" s="32"/>
      <c r="U22" s="32"/>
      <c r="V22" s="32"/>
      <c r="W22" s="32"/>
    </row>
    <row r="23" spans="1:23" s="2" customFormat="1" ht="21.75" customHeight="1" x14ac:dyDescent="0.2">
      <c r="A23" s="473">
        <v>21</v>
      </c>
      <c r="B23" s="36" t="s">
        <v>153</v>
      </c>
      <c r="C23" s="211"/>
      <c r="D23" s="214"/>
      <c r="E23" s="214"/>
      <c r="F23" s="373"/>
      <c r="G23" s="211">
        <v>1511</v>
      </c>
      <c r="H23" s="214">
        <v>1208.8</v>
      </c>
      <c r="I23" s="214">
        <v>1207</v>
      </c>
      <c r="J23" s="351">
        <f t="shared" si="17"/>
        <v>-1.4890800794176151E-3</v>
      </c>
      <c r="K23" s="211">
        <v>10</v>
      </c>
      <c r="L23" s="214">
        <v>8</v>
      </c>
      <c r="M23" s="214">
        <v>8</v>
      </c>
      <c r="N23" s="373">
        <f t="shared" si="18"/>
        <v>0</v>
      </c>
      <c r="O23" s="211"/>
      <c r="P23" s="214"/>
      <c r="Q23" s="197"/>
      <c r="R23" s="419"/>
      <c r="S23" s="32"/>
      <c r="T23" s="32"/>
      <c r="U23" s="32"/>
      <c r="V23" s="32"/>
      <c r="W23" s="32"/>
    </row>
    <row r="24" spans="1:23" s="2" customFormat="1" ht="21.75" customHeight="1" x14ac:dyDescent="0.2">
      <c r="A24" s="469">
        <v>22</v>
      </c>
      <c r="B24" s="12" t="s">
        <v>154</v>
      </c>
      <c r="C24" s="5"/>
      <c r="D24" s="6"/>
      <c r="E24" s="6"/>
      <c r="F24" s="370"/>
      <c r="G24" s="87">
        <v>918</v>
      </c>
      <c r="H24" s="6">
        <v>734.4</v>
      </c>
      <c r="I24" s="6">
        <v>1069</v>
      </c>
      <c r="J24" s="348">
        <f t="shared" si="17"/>
        <v>0.45561002178649246</v>
      </c>
      <c r="K24" s="5">
        <v>18</v>
      </c>
      <c r="L24" s="6">
        <v>12</v>
      </c>
      <c r="M24" s="6">
        <v>13</v>
      </c>
      <c r="N24" s="370">
        <f t="shared" si="18"/>
        <v>8.3333333333333259E-2</v>
      </c>
      <c r="O24" s="5"/>
      <c r="P24" s="6"/>
      <c r="Q24" s="189"/>
      <c r="R24" s="416"/>
      <c r="S24" s="32"/>
      <c r="T24" s="32"/>
      <c r="U24" s="32"/>
      <c r="V24" s="32"/>
      <c r="W24" s="32"/>
    </row>
    <row r="25" spans="1:23" s="2" customFormat="1" ht="21.75" customHeight="1" x14ac:dyDescent="0.2">
      <c r="A25" s="468">
        <v>23</v>
      </c>
      <c r="B25" s="26" t="s">
        <v>155</v>
      </c>
      <c r="C25" s="31">
        <v>12.154</v>
      </c>
      <c r="D25" s="27">
        <v>15.8</v>
      </c>
      <c r="E25" s="27">
        <v>15.8</v>
      </c>
      <c r="F25" s="369">
        <f>E25/D25-1</f>
        <v>0</v>
      </c>
      <c r="G25" s="31">
        <v>918</v>
      </c>
      <c r="H25" s="27">
        <v>400.8</v>
      </c>
      <c r="I25" s="27">
        <v>402</v>
      </c>
      <c r="J25" s="347">
        <f t="shared" si="17"/>
        <v>2.9940119760478723E-3</v>
      </c>
      <c r="K25" s="31">
        <v>4</v>
      </c>
      <c r="L25" s="27">
        <v>3.2</v>
      </c>
      <c r="M25" s="27">
        <v>7</v>
      </c>
      <c r="N25" s="369">
        <f t="shared" si="18"/>
        <v>1.1875</v>
      </c>
      <c r="O25" s="31"/>
      <c r="P25" s="27"/>
      <c r="Q25" s="23"/>
      <c r="R25" s="415"/>
      <c r="S25" s="32"/>
      <c r="T25" s="32"/>
      <c r="U25" s="32"/>
      <c r="V25" s="32"/>
      <c r="W25" s="32"/>
    </row>
    <row r="26" spans="1:23" s="2" customFormat="1" ht="21.75" customHeight="1" thickBot="1" x14ac:dyDescent="0.25">
      <c r="A26" s="469">
        <v>24</v>
      </c>
      <c r="B26" s="12" t="s">
        <v>156</v>
      </c>
      <c r="C26" s="5"/>
      <c r="D26" s="59"/>
      <c r="E26" s="245"/>
      <c r="F26" s="384"/>
      <c r="G26" s="5">
        <v>295</v>
      </c>
      <c r="H26" s="59">
        <v>236</v>
      </c>
      <c r="I26" s="245">
        <v>236</v>
      </c>
      <c r="J26" s="391">
        <f t="shared" si="17"/>
        <v>0</v>
      </c>
      <c r="K26" s="5">
        <v>2</v>
      </c>
      <c r="L26" s="59">
        <v>1.6</v>
      </c>
      <c r="M26" s="245"/>
      <c r="N26" s="384"/>
      <c r="O26" s="5">
        <v>1699</v>
      </c>
      <c r="P26" s="59">
        <v>1780</v>
      </c>
      <c r="Q26" s="464">
        <v>573</v>
      </c>
      <c r="R26" s="461">
        <f t="shared" ref="R26:R27" si="20">Q26/P26-1</f>
        <v>-0.67808988764044942</v>
      </c>
      <c r="S26" s="32"/>
      <c r="T26" s="32"/>
      <c r="U26" s="32"/>
      <c r="V26" s="32"/>
      <c r="W26" s="32"/>
    </row>
    <row r="27" spans="1:23" ht="26.25" customHeight="1" thickBot="1" x14ac:dyDescent="0.25">
      <c r="A27" s="477"/>
      <c r="B27" s="106"/>
      <c r="C27" s="107">
        <f>SUM(C3:C26)</f>
        <v>813.16000000000008</v>
      </c>
      <c r="D27" s="108">
        <f>SUM(D3:D26)</f>
        <v>591.12599999999998</v>
      </c>
      <c r="E27" s="108">
        <f>SUM(E3:E26)-7.861</f>
        <v>753.24299999999994</v>
      </c>
      <c r="F27" s="523">
        <f>E27/D27-1</f>
        <v>0.27425117487642225</v>
      </c>
      <c r="G27" s="107">
        <f>SUM(G3:G26)</f>
        <v>33153.718999999997</v>
      </c>
      <c r="H27" s="108">
        <f>SUM(H3:H26)</f>
        <v>25070.403000000002</v>
      </c>
      <c r="I27" s="108">
        <f>SUM(I3:I26)</f>
        <v>25619</v>
      </c>
      <c r="J27" s="385">
        <f t="shared" si="17"/>
        <v>2.1882256938589917E-2</v>
      </c>
      <c r="K27" s="107">
        <f>SUM(K3:K26)</f>
        <v>515.976</v>
      </c>
      <c r="L27" s="108">
        <f>SUM(L3:L26)</f>
        <v>439.66199999999998</v>
      </c>
      <c r="M27" s="108">
        <f>SUM(M3:M26)</f>
        <v>419.5</v>
      </c>
      <c r="N27" s="385">
        <f t="shared" ref="N27" si="21">M27/L27-1</f>
        <v>-4.5857954519608168E-2</v>
      </c>
      <c r="O27" s="107">
        <f t="shared" ref="O27:P27" si="22">SUM(O3:O26)</f>
        <v>7939</v>
      </c>
      <c r="P27" s="108">
        <f t="shared" si="22"/>
        <v>6505.6779999999999</v>
      </c>
      <c r="Q27" s="108">
        <f>SUM(Q3:Q26)</f>
        <v>5459.5</v>
      </c>
      <c r="R27" s="456">
        <f t="shared" si="20"/>
        <v>-0.16080998782909328</v>
      </c>
    </row>
  </sheetData>
  <mergeCells count="6">
    <mergeCell ref="B1:B2"/>
    <mergeCell ref="A1:A2"/>
    <mergeCell ref="K1:N1"/>
    <mergeCell ref="G1:J1"/>
    <mergeCell ref="O1:R1"/>
    <mergeCell ref="C1:F1"/>
  </mergeCells>
  <pageMargins left="0.43307086614173229" right="0.23622047244094491" top="0.94488188976377963" bottom="0.94488188976377963" header="0.31496062992125984" footer="0.31496062992125984"/>
  <pageSetup paperSize="9" scale="43" fitToHeight="0" orientation="landscape" r:id="rId1"/>
  <ignoredErrors>
    <ignoredError sqref="N27 J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23"/>
  <sheetViews>
    <sheetView showOutlineSymbols="0" showWhiteSpace="0" zoomScale="70" zoomScaleNormal="70" workbookViewId="0">
      <pane xSplit="2" topLeftCell="C1" activePane="topRight" state="frozen"/>
      <selection activeCell="A7" sqref="A7"/>
      <selection pane="topRight" activeCell="G21" sqref="G21"/>
    </sheetView>
  </sheetViews>
  <sheetFormatPr defaultRowHeight="14.25" x14ac:dyDescent="0.2"/>
  <cols>
    <col min="1" max="1" width="5.125" style="3" customWidth="1"/>
    <col min="2" max="2" width="39.25" style="3" customWidth="1"/>
    <col min="3" max="3" width="10.875" style="1" customWidth="1"/>
    <col min="4" max="4" width="10" style="1" customWidth="1"/>
    <col min="5" max="5" width="10.125" style="1" customWidth="1"/>
    <col min="6" max="6" width="10.5" style="183" customWidth="1"/>
    <col min="7" max="7" width="10.875" style="1" customWidth="1"/>
    <col min="8" max="8" width="10" style="1" customWidth="1"/>
    <col min="9" max="9" width="10.125" style="1" customWidth="1"/>
    <col min="10" max="10" width="10.5" style="183" customWidth="1"/>
    <col min="11" max="11" width="10.125" customWidth="1"/>
    <col min="12" max="12" width="10" customWidth="1"/>
    <col min="13" max="13" width="10.5" customWidth="1"/>
    <col min="14" max="14" width="10.625" style="183" customWidth="1"/>
    <col min="15" max="15" width="10.5" customWidth="1"/>
    <col min="16" max="16" width="10.25" customWidth="1"/>
    <col min="17" max="17" width="10.375" customWidth="1"/>
    <col min="18" max="18" width="10.25" style="183" customWidth="1"/>
    <col min="19" max="19" width="10.5" customWidth="1"/>
    <col min="20" max="20" width="10.25" customWidth="1"/>
    <col min="21" max="21" width="10.375" customWidth="1"/>
    <col min="22" max="22" width="10.25" style="183" customWidth="1"/>
    <col min="23" max="23" width="9" style="32"/>
  </cols>
  <sheetData>
    <row r="1" spans="1:95" ht="22.5" customHeight="1" x14ac:dyDescent="0.2">
      <c r="A1" s="597" t="s">
        <v>238</v>
      </c>
      <c r="B1" s="595" t="s">
        <v>226</v>
      </c>
      <c r="C1" s="599" t="s">
        <v>225</v>
      </c>
      <c r="D1" s="600"/>
      <c r="E1" s="600"/>
      <c r="F1" s="600"/>
      <c r="G1" s="599" t="s">
        <v>214</v>
      </c>
      <c r="H1" s="600"/>
      <c r="I1" s="600"/>
      <c r="J1" s="600"/>
      <c r="K1" s="602" t="s">
        <v>215</v>
      </c>
      <c r="L1" s="603"/>
      <c r="M1" s="603"/>
      <c r="N1" s="604"/>
      <c r="O1" s="602" t="s">
        <v>216</v>
      </c>
      <c r="P1" s="603"/>
      <c r="Q1" s="603"/>
      <c r="R1" s="604"/>
      <c r="S1" s="602" t="s">
        <v>205</v>
      </c>
      <c r="T1" s="603"/>
      <c r="U1" s="603"/>
      <c r="V1" s="604"/>
    </row>
    <row r="2" spans="1:95" s="14" customFormat="1" ht="51.75" customHeight="1" thickBot="1" x14ac:dyDescent="0.25">
      <c r="A2" s="598"/>
      <c r="B2" s="596"/>
      <c r="C2" s="103" t="s">
        <v>241</v>
      </c>
      <c r="D2" s="104" t="s">
        <v>242</v>
      </c>
      <c r="E2" s="104" t="s">
        <v>254</v>
      </c>
      <c r="F2" s="365" t="s">
        <v>237</v>
      </c>
      <c r="G2" s="103" t="s">
        <v>241</v>
      </c>
      <c r="H2" s="104" t="s">
        <v>242</v>
      </c>
      <c r="I2" s="104" t="s">
        <v>254</v>
      </c>
      <c r="J2" s="365" t="s">
        <v>237</v>
      </c>
      <c r="K2" s="103" t="s">
        <v>241</v>
      </c>
      <c r="L2" s="104" t="s">
        <v>242</v>
      </c>
      <c r="M2" s="104" t="s">
        <v>254</v>
      </c>
      <c r="N2" s="365" t="s">
        <v>237</v>
      </c>
      <c r="O2" s="103" t="s">
        <v>241</v>
      </c>
      <c r="P2" s="104" t="s">
        <v>242</v>
      </c>
      <c r="Q2" s="104" t="s">
        <v>254</v>
      </c>
      <c r="R2" s="380" t="s">
        <v>237</v>
      </c>
      <c r="S2" s="103" t="s">
        <v>241</v>
      </c>
      <c r="T2" s="104" t="s">
        <v>242</v>
      </c>
      <c r="U2" s="104" t="s">
        <v>254</v>
      </c>
      <c r="V2" s="380" t="s">
        <v>237</v>
      </c>
      <c r="W2" s="70"/>
    </row>
    <row r="3" spans="1:95" s="15" customFormat="1" ht="30.75" customHeight="1" thickBot="1" x14ac:dyDescent="0.25">
      <c r="A3" s="141">
        <v>1</v>
      </c>
      <c r="B3" s="571" t="s">
        <v>172</v>
      </c>
      <c r="C3" s="142">
        <v>4.2679999999999998</v>
      </c>
      <c r="D3" s="143">
        <v>4.2699999999999996</v>
      </c>
      <c r="E3" s="143">
        <v>3.8050000000000002</v>
      </c>
      <c r="F3" s="396">
        <f t="shared" ref="F3:F4" si="0">E3/D3-1</f>
        <v>-0.10889929742388749</v>
      </c>
      <c r="G3" s="142">
        <v>506</v>
      </c>
      <c r="H3" s="143">
        <v>502</v>
      </c>
      <c r="I3" s="143">
        <v>498</v>
      </c>
      <c r="J3" s="396">
        <f t="shared" ref="J3:J21" si="1">I3/H3-1</f>
        <v>-7.9681274900398336E-3</v>
      </c>
      <c r="K3" s="144">
        <v>4</v>
      </c>
      <c r="L3" s="143">
        <v>5</v>
      </c>
      <c r="M3" s="143">
        <v>5</v>
      </c>
      <c r="N3" s="396">
        <f t="shared" ref="N3:N16" si="2">M3/L3-1</f>
        <v>0</v>
      </c>
      <c r="O3" s="142"/>
      <c r="P3" s="143"/>
      <c r="Q3" s="143"/>
      <c r="R3" s="499"/>
      <c r="S3" s="142"/>
      <c r="T3" s="143"/>
      <c r="U3" s="143"/>
      <c r="V3" s="499"/>
      <c r="W3" s="46"/>
    </row>
    <row r="4" spans="1:95" s="15" customFormat="1" ht="24" customHeight="1" x14ac:dyDescent="0.2">
      <c r="A4" s="125">
        <v>2</v>
      </c>
      <c r="B4" s="572" t="s">
        <v>168</v>
      </c>
      <c r="C4" s="126">
        <v>6.8550000000000004</v>
      </c>
      <c r="D4" s="127">
        <v>9</v>
      </c>
      <c r="E4" s="127">
        <v>9.0380000000000003</v>
      </c>
      <c r="F4" s="403">
        <f t="shared" si="0"/>
        <v>4.2222222222223493E-3</v>
      </c>
      <c r="G4" s="126">
        <v>1283.5899999999999</v>
      </c>
      <c r="H4" s="127">
        <v>1280</v>
      </c>
      <c r="I4" s="127">
        <v>1847.98</v>
      </c>
      <c r="J4" s="403">
        <f t="shared" si="1"/>
        <v>0.44373437500000001</v>
      </c>
      <c r="K4" s="198">
        <v>84</v>
      </c>
      <c r="L4" s="127">
        <v>67.2</v>
      </c>
      <c r="M4" s="127">
        <v>119</v>
      </c>
      <c r="N4" s="397">
        <f t="shared" si="2"/>
        <v>0.77083333333333326</v>
      </c>
      <c r="O4" s="126"/>
      <c r="P4" s="127"/>
      <c r="Q4" s="127"/>
      <c r="R4" s="490"/>
      <c r="S4" s="126"/>
      <c r="T4" s="127"/>
      <c r="U4" s="127"/>
      <c r="V4" s="490"/>
      <c r="W4" s="46"/>
    </row>
    <row r="5" spans="1:95" s="15" customFormat="1" ht="24" customHeight="1" x14ac:dyDescent="0.2">
      <c r="A5" s="132">
        <v>3</v>
      </c>
      <c r="B5" s="147" t="s">
        <v>169</v>
      </c>
      <c r="C5" s="202"/>
      <c r="D5" s="135"/>
      <c r="E5" s="134"/>
      <c r="F5" s="404"/>
      <c r="G5" s="203">
        <v>1829.8</v>
      </c>
      <c r="H5" s="196">
        <v>1647</v>
      </c>
      <c r="I5" s="134">
        <v>1674</v>
      </c>
      <c r="J5" s="404">
        <f t="shared" si="1"/>
        <v>1.6393442622950838E-2</v>
      </c>
      <c r="K5" s="199">
        <v>6</v>
      </c>
      <c r="L5" s="135">
        <v>4.8</v>
      </c>
      <c r="M5" s="135">
        <v>5</v>
      </c>
      <c r="N5" s="386">
        <f t="shared" si="2"/>
        <v>4.1666666666666741E-2</v>
      </c>
      <c r="O5" s="133"/>
      <c r="P5" s="136"/>
      <c r="Q5" s="136"/>
      <c r="R5" s="457"/>
      <c r="S5" s="133"/>
      <c r="T5" s="136"/>
      <c r="U5" s="136"/>
      <c r="V5" s="457"/>
      <c r="W5" s="46"/>
    </row>
    <row r="6" spans="1:95" s="15" customFormat="1" ht="38.25" customHeight="1" x14ac:dyDescent="0.2">
      <c r="A6" s="128">
        <v>4</v>
      </c>
      <c r="B6" s="573" t="s">
        <v>170</v>
      </c>
      <c r="C6" s="204">
        <v>6.2939999999999996</v>
      </c>
      <c r="D6" s="188">
        <v>8.07</v>
      </c>
      <c r="E6" s="130">
        <v>10.37</v>
      </c>
      <c r="F6" s="405">
        <f t="shared" ref="F6" si="3">E6/D6-1</f>
        <v>0.28500619578686481</v>
      </c>
      <c r="G6" s="205">
        <v>368</v>
      </c>
      <c r="H6" s="190">
        <v>370</v>
      </c>
      <c r="I6" s="130">
        <v>401</v>
      </c>
      <c r="J6" s="405">
        <f t="shared" si="1"/>
        <v>8.3783783783783816E-2</v>
      </c>
      <c r="K6" s="200">
        <v>18</v>
      </c>
      <c r="L6" s="190">
        <v>14.4</v>
      </c>
      <c r="M6" s="131">
        <v>8</v>
      </c>
      <c r="N6" s="398">
        <f t="shared" si="2"/>
        <v>-0.44444444444444442</v>
      </c>
      <c r="O6" s="129"/>
      <c r="P6" s="130"/>
      <c r="Q6" s="130"/>
      <c r="R6" s="491"/>
      <c r="S6" s="129"/>
      <c r="T6" s="130"/>
      <c r="U6" s="130"/>
      <c r="V6" s="491"/>
      <c r="W6" s="46"/>
    </row>
    <row r="7" spans="1:95" s="15" customFormat="1" ht="24" customHeight="1" thickBot="1" x14ac:dyDescent="0.25">
      <c r="A7" s="137">
        <v>5</v>
      </c>
      <c r="B7" s="545" t="s">
        <v>171</v>
      </c>
      <c r="C7" s="206"/>
      <c r="D7" s="195"/>
      <c r="E7" s="139"/>
      <c r="F7" s="406"/>
      <c r="G7" s="206">
        <v>3754</v>
      </c>
      <c r="H7" s="195">
        <v>3228.44</v>
      </c>
      <c r="I7" s="139">
        <v>2947</v>
      </c>
      <c r="J7" s="399">
        <f t="shared" si="1"/>
        <v>-8.7175230142112037E-2</v>
      </c>
      <c r="K7" s="201">
        <v>26</v>
      </c>
      <c r="L7" s="195">
        <v>20.8</v>
      </c>
      <c r="M7" s="140">
        <v>11</v>
      </c>
      <c r="N7" s="399">
        <f t="shared" si="2"/>
        <v>-0.47115384615384615</v>
      </c>
      <c r="O7" s="138"/>
      <c r="P7" s="139"/>
      <c r="Q7" s="139"/>
      <c r="R7" s="492"/>
      <c r="S7" s="138"/>
      <c r="T7" s="139"/>
      <c r="U7" s="139"/>
      <c r="V7" s="492"/>
      <c r="W7" s="46"/>
    </row>
    <row r="8" spans="1:95" s="92" customFormat="1" ht="31.5" customHeight="1" x14ac:dyDescent="0.2">
      <c r="A8" s="564">
        <v>6</v>
      </c>
      <c r="B8" s="574" t="s">
        <v>224</v>
      </c>
      <c r="C8" s="565">
        <v>104.395</v>
      </c>
      <c r="D8" s="566">
        <v>110</v>
      </c>
      <c r="E8" s="566">
        <v>110</v>
      </c>
      <c r="F8" s="567">
        <f t="shared" ref="F8:F17" si="4">E8/D8-1</f>
        <v>0</v>
      </c>
      <c r="G8" s="565">
        <v>22875.49</v>
      </c>
      <c r="H8" s="566">
        <v>18701.04</v>
      </c>
      <c r="I8" s="568">
        <v>18701.04</v>
      </c>
      <c r="J8" s="569">
        <f t="shared" si="1"/>
        <v>0</v>
      </c>
      <c r="K8" s="570">
        <v>100</v>
      </c>
      <c r="L8" s="566">
        <v>100</v>
      </c>
      <c r="M8" s="566">
        <v>100</v>
      </c>
      <c r="N8" s="569">
        <f t="shared" si="2"/>
        <v>0</v>
      </c>
      <c r="O8" s="565">
        <v>933</v>
      </c>
      <c r="P8" s="566">
        <v>933</v>
      </c>
      <c r="Q8" s="566">
        <v>933</v>
      </c>
      <c r="R8" s="567">
        <f t="shared" ref="R8:R12" si="5">Q8/P8-1</f>
        <v>0</v>
      </c>
      <c r="S8" s="565"/>
      <c r="T8" s="566"/>
      <c r="U8" s="566"/>
      <c r="V8" s="567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91"/>
    </row>
    <row r="9" spans="1:95" s="86" customFormat="1" ht="19.5" customHeight="1" x14ac:dyDescent="0.2">
      <c r="A9" s="430">
        <v>7</v>
      </c>
      <c r="B9" s="81" t="s">
        <v>249</v>
      </c>
      <c r="C9" s="85"/>
      <c r="D9" s="65">
        <v>30.637</v>
      </c>
      <c r="E9" s="582"/>
      <c r="F9" s="360">
        <f t="shared" si="4"/>
        <v>-1</v>
      </c>
      <c r="G9" s="249"/>
      <c r="H9" s="65">
        <v>5696</v>
      </c>
      <c r="I9" s="582"/>
      <c r="J9" s="360">
        <f t="shared" si="1"/>
        <v>-1</v>
      </c>
      <c r="K9" s="85"/>
      <c r="L9" s="65">
        <v>340.8</v>
      </c>
      <c r="M9" s="582"/>
      <c r="N9" s="360">
        <f t="shared" si="2"/>
        <v>-1</v>
      </c>
      <c r="O9" s="249"/>
      <c r="P9" s="65"/>
      <c r="Q9" s="65"/>
      <c r="R9" s="360"/>
      <c r="S9" s="249"/>
      <c r="T9" s="65"/>
      <c r="U9" s="65"/>
      <c r="V9" s="360"/>
    </row>
    <row r="10" spans="1:95" s="86" customFormat="1" ht="40.5" customHeight="1" x14ac:dyDescent="0.2">
      <c r="A10" s="559">
        <v>8</v>
      </c>
      <c r="B10" s="560" t="s">
        <v>250</v>
      </c>
      <c r="C10" s="561">
        <v>218.36100000000002</v>
      </c>
      <c r="D10" s="562">
        <v>202.22379999999998</v>
      </c>
      <c r="E10" s="583">
        <v>246.19200000000001</v>
      </c>
      <c r="F10" s="563">
        <f t="shared" si="4"/>
        <v>0.21742346845425731</v>
      </c>
      <c r="G10" s="152">
        <v>14920.16</v>
      </c>
      <c r="H10" s="562">
        <v>15367.4</v>
      </c>
      <c r="I10" s="583">
        <v>10629</v>
      </c>
      <c r="J10" s="563">
        <f t="shared" si="1"/>
        <v>-0.30834103361661702</v>
      </c>
      <c r="K10" s="561">
        <v>410</v>
      </c>
      <c r="L10" s="562">
        <v>697.6</v>
      </c>
      <c r="M10" s="583">
        <v>657</v>
      </c>
      <c r="N10" s="563">
        <f t="shared" si="2"/>
        <v>-5.8199541284403744E-2</v>
      </c>
      <c r="O10" s="152"/>
      <c r="P10" s="562"/>
      <c r="Q10" s="562"/>
      <c r="R10" s="563"/>
      <c r="S10" s="152">
        <v>32</v>
      </c>
      <c r="T10" s="562">
        <v>25.6</v>
      </c>
      <c r="U10" s="584"/>
      <c r="V10" s="563">
        <f t="shared" ref="V10" si="6">U10/T10-1</f>
        <v>-1</v>
      </c>
    </row>
    <row r="11" spans="1:95" s="86" customFormat="1" ht="26.25" customHeight="1" thickBot="1" x14ac:dyDescent="0.25">
      <c r="A11" s="431">
        <v>9</v>
      </c>
      <c r="B11" s="555" t="s">
        <v>251</v>
      </c>
      <c r="C11" s="556">
        <v>93.3</v>
      </c>
      <c r="D11" s="557">
        <v>108.59099999999999</v>
      </c>
      <c r="E11" s="60">
        <v>108.36199999999999</v>
      </c>
      <c r="F11" s="558">
        <f t="shared" si="4"/>
        <v>-2.1088303818916909E-3</v>
      </c>
      <c r="G11" s="267">
        <v>4477.67</v>
      </c>
      <c r="H11" s="557">
        <v>4943</v>
      </c>
      <c r="I11" s="60">
        <v>4255.42</v>
      </c>
      <c r="J11" s="558">
        <f t="shared" si="1"/>
        <v>-0.13910176006473796</v>
      </c>
      <c r="K11" s="556">
        <v>93.5</v>
      </c>
      <c r="L11" s="557">
        <v>54</v>
      </c>
      <c r="M11" s="60">
        <v>61</v>
      </c>
      <c r="N11" s="558">
        <f t="shared" si="2"/>
        <v>0.12962962962962954</v>
      </c>
      <c r="O11" s="267"/>
      <c r="P11" s="557"/>
      <c r="Q11" s="557"/>
      <c r="R11" s="558"/>
      <c r="S11" s="267"/>
      <c r="T11" s="557"/>
      <c r="U11" s="557"/>
      <c r="V11" s="558"/>
    </row>
    <row r="12" spans="1:95" s="15" customFormat="1" ht="28.5" x14ac:dyDescent="0.2">
      <c r="A12" s="500">
        <v>10</v>
      </c>
      <c r="B12" s="531" t="s">
        <v>173</v>
      </c>
      <c r="C12" s="273">
        <v>5.4859999999999998</v>
      </c>
      <c r="D12" s="197">
        <v>5.4859999999999998</v>
      </c>
      <c r="E12" s="501">
        <v>6.0170000000000003</v>
      </c>
      <c r="F12" s="502">
        <f t="shared" si="4"/>
        <v>9.6791833758658408E-2</v>
      </c>
      <c r="G12" s="273">
        <v>130</v>
      </c>
      <c r="H12" s="197">
        <v>110</v>
      </c>
      <c r="I12" s="501">
        <v>154</v>
      </c>
      <c r="J12" s="502">
        <f t="shared" si="1"/>
        <v>0.39999999999999991</v>
      </c>
      <c r="K12" s="274">
        <v>3</v>
      </c>
      <c r="L12" s="197">
        <v>3</v>
      </c>
      <c r="M12" s="197"/>
      <c r="N12" s="502">
        <f t="shared" si="2"/>
        <v>-1</v>
      </c>
      <c r="O12" s="273">
        <v>4.7</v>
      </c>
      <c r="P12" s="197">
        <v>3</v>
      </c>
      <c r="Q12" s="197">
        <v>7</v>
      </c>
      <c r="R12" s="503">
        <f t="shared" si="5"/>
        <v>1.3333333333333335</v>
      </c>
      <c r="S12" s="273"/>
      <c r="T12" s="197"/>
      <c r="U12" s="197"/>
      <c r="V12" s="503"/>
      <c r="W12" s="46"/>
    </row>
    <row r="13" spans="1:95" s="46" customFormat="1" ht="28.5" x14ac:dyDescent="0.2">
      <c r="A13" s="50">
        <v>11</v>
      </c>
      <c r="B13" s="575" t="s">
        <v>174</v>
      </c>
      <c r="C13" s="51"/>
      <c r="D13" s="189">
        <v>5</v>
      </c>
      <c r="E13" s="185">
        <v>5</v>
      </c>
      <c r="F13" s="401">
        <f t="shared" si="4"/>
        <v>0</v>
      </c>
      <c r="G13" s="51">
        <v>200</v>
      </c>
      <c r="H13" s="189">
        <v>200</v>
      </c>
      <c r="I13" s="185">
        <v>265</v>
      </c>
      <c r="J13" s="401">
        <f t="shared" si="1"/>
        <v>0.32499999999999996</v>
      </c>
      <c r="K13" s="52">
        <v>19.285716000000001</v>
      </c>
      <c r="L13" s="189">
        <v>20</v>
      </c>
      <c r="M13" s="184">
        <v>20</v>
      </c>
      <c r="N13" s="401">
        <f t="shared" si="2"/>
        <v>0</v>
      </c>
      <c r="O13" s="51"/>
      <c r="P13" s="184"/>
      <c r="Q13" s="184"/>
      <c r="R13" s="493"/>
      <c r="S13" s="51"/>
      <c r="T13" s="184"/>
      <c r="U13" s="184"/>
      <c r="V13" s="493"/>
    </row>
    <row r="14" spans="1:95" s="15" customFormat="1" ht="28.5" x14ac:dyDescent="0.2">
      <c r="A14" s="99">
        <v>12</v>
      </c>
      <c r="B14" s="576" t="s">
        <v>175</v>
      </c>
      <c r="C14" s="24">
        <v>7.2160000000000002</v>
      </c>
      <c r="D14" s="23">
        <v>5.6</v>
      </c>
      <c r="E14" s="23">
        <v>6.3289999999999997</v>
      </c>
      <c r="F14" s="400">
        <f t="shared" si="4"/>
        <v>0.13017857142857148</v>
      </c>
      <c r="G14" s="24">
        <v>718</v>
      </c>
      <c r="H14" s="197">
        <v>500</v>
      </c>
      <c r="I14" s="23">
        <v>453</v>
      </c>
      <c r="J14" s="400">
        <f t="shared" si="1"/>
        <v>-9.3999999999999972E-2</v>
      </c>
      <c r="K14" s="25">
        <v>49</v>
      </c>
      <c r="L14" s="23">
        <v>39</v>
      </c>
      <c r="M14" s="23">
        <v>41</v>
      </c>
      <c r="N14" s="400">
        <f t="shared" si="2"/>
        <v>5.1282051282051322E-2</v>
      </c>
      <c r="O14" s="24"/>
      <c r="P14" s="23"/>
      <c r="Q14" s="23"/>
      <c r="R14" s="358"/>
      <c r="S14" s="24"/>
      <c r="T14" s="23"/>
      <c r="U14" s="23"/>
      <c r="V14" s="358"/>
      <c r="W14" s="46"/>
    </row>
    <row r="15" spans="1:95" s="46" customFormat="1" ht="54.75" customHeight="1" x14ac:dyDescent="0.2">
      <c r="A15" s="119">
        <v>13</v>
      </c>
      <c r="B15" s="577" t="s">
        <v>187</v>
      </c>
      <c r="C15" s="47">
        <v>13.488</v>
      </c>
      <c r="D15" s="189">
        <v>10.79</v>
      </c>
      <c r="E15" s="185">
        <v>17.015000000000001</v>
      </c>
      <c r="F15" s="392">
        <f t="shared" si="4"/>
        <v>0.57692307692307709</v>
      </c>
      <c r="G15" s="47">
        <v>1204.4100000000001</v>
      </c>
      <c r="H15" s="189">
        <v>963.52800000000002</v>
      </c>
      <c r="I15" s="185">
        <v>749.62</v>
      </c>
      <c r="J15" s="392">
        <f t="shared" si="1"/>
        <v>-0.22200496508663992</v>
      </c>
      <c r="K15" s="120">
        <v>60</v>
      </c>
      <c r="L15" s="189">
        <v>35</v>
      </c>
      <c r="M15" s="185">
        <v>40</v>
      </c>
      <c r="N15" s="392">
        <f t="shared" si="2"/>
        <v>0.14285714285714279</v>
      </c>
      <c r="O15" s="47"/>
      <c r="P15" s="185"/>
      <c r="Q15" s="185"/>
      <c r="R15" s="494"/>
      <c r="S15" s="47"/>
      <c r="T15" s="185"/>
      <c r="U15" s="185"/>
      <c r="V15" s="494"/>
    </row>
    <row r="16" spans="1:95" s="46" customFormat="1" ht="57" customHeight="1" x14ac:dyDescent="0.2">
      <c r="A16" s="99">
        <v>14</v>
      </c>
      <c r="B16" s="576" t="s">
        <v>188</v>
      </c>
      <c r="C16" s="24">
        <v>8.9269999999999996</v>
      </c>
      <c r="D16" s="23">
        <v>7.6</v>
      </c>
      <c r="E16" s="23">
        <v>11.045999999999999</v>
      </c>
      <c r="F16" s="393">
        <f t="shared" si="4"/>
        <v>0.45342105263157895</v>
      </c>
      <c r="G16" s="24">
        <v>85</v>
      </c>
      <c r="H16" s="197">
        <v>85</v>
      </c>
      <c r="I16" s="23">
        <v>104</v>
      </c>
      <c r="J16" s="393">
        <f t="shared" si="1"/>
        <v>0.22352941176470598</v>
      </c>
      <c r="K16" s="90">
        <v>22</v>
      </c>
      <c r="L16" s="23">
        <v>19</v>
      </c>
      <c r="M16" s="23">
        <v>9</v>
      </c>
      <c r="N16" s="393">
        <f t="shared" si="2"/>
        <v>-0.52631578947368429</v>
      </c>
      <c r="O16" s="24"/>
      <c r="P16" s="23"/>
      <c r="Q16" s="23"/>
      <c r="R16" s="495"/>
      <c r="S16" s="24"/>
      <c r="T16" s="23"/>
      <c r="U16" s="23"/>
      <c r="V16" s="495"/>
    </row>
    <row r="17" spans="1:23" s="46" customFormat="1" ht="24" customHeight="1" thickBot="1" x14ac:dyDescent="0.25">
      <c r="A17" s="191">
        <v>15</v>
      </c>
      <c r="B17" s="578" t="s">
        <v>189</v>
      </c>
      <c r="C17" s="192">
        <v>1.8819999999999999</v>
      </c>
      <c r="D17" s="193">
        <v>1.5</v>
      </c>
      <c r="E17" s="159">
        <v>2.0470000000000002</v>
      </c>
      <c r="F17" s="394">
        <f t="shared" si="4"/>
        <v>0.36466666666666669</v>
      </c>
      <c r="G17" s="192">
        <v>316.48</v>
      </c>
      <c r="H17" s="193">
        <v>253.184</v>
      </c>
      <c r="I17" s="159"/>
      <c r="J17" s="394">
        <f t="shared" si="1"/>
        <v>-1</v>
      </c>
      <c r="K17" s="194"/>
      <c r="L17" s="193"/>
      <c r="M17" s="159"/>
      <c r="N17" s="394"/>
      <c r="O17" s="192"/>
      <c r="P17" s="159"/>
      <c r="Q17" s="159"/>
      <c r="R17" s="496"/>
      <c r="S17" s="192"/>
      <c r="T17" s="159"/>
      <c r="U17" s="159"/>
      <c r="V17" s="496"/>
    </row>
    <row r="18" spans="1:23" s="15" customFormat="1" ht="28.5" x14ac:dyDescent="0.2">
      <c r="A18" s="275">
        <v>16</v>
      </c>
      <c r="B18" s="579" t="s">
        <v>176</v>
      </c>
      <c r="C18" s="207"/>
      <c r="D18" s="187"/>
      <c r="E18" s="187"/>
      <c r="F18" s="402"/>
      <c r="G18" s="207">
        <v>3503</v>
      </c>
      <c r="H18" s="187">
        <v>5500</v>
      </c>
      <c r="I18" s="187">
        <v>5257</v>
      </c>
      <c r="J18" s="402">
        <f t="shared" si="1"/>
        <v>-4.4181818181818211E-2</v>
      </c>
      <c r="K18" s="208">
        <v>2</v>
      </c>
      <c r="L18" s="187">
        <v>3</v>
      </c>
      <c r="M18" s="187">
        <v>3</v>
      </c>
      <c r="N18" s="402">
        <f t="shared" ref="N18:N19" si="7">M18/L18-1</f>
        <v>0</v>
      </c>
      <c r="O18" s="207"/>
      <c r="P18" s="187"/>
      <c r="Q18" s="187"/>
      <c r="R18" s="497"/>
      <c r="S18" s="207"/>
      <c r="T18" s="187"/>
      <c r="U18" s="187"/>
      <c r="V18" s="497"/>
      <c r="W18" s="46"/>
    </row>
    <row r="19" spans="1:23" s="15" customFormat="1" ht="24" customHeight="1" x14ac:dyDescent="0.2">
      <c r="A19" s="272">
        <v>17</v>
      </c>
      <c r="B19" s="36" t="s">
        <v>180</v>
      </c>
      <c r="C19" s="273">
        <v>16.07</v>
      </c>
      <c r="D19" s="197">
        <v>17.22</v>
      </c>
      <c r="E19" s="197">
        <v>17.22</v>
      </c>
      <c r="F19" s="351">
        <f t="shared" ref="F19" si="8">E19/D19-1</f>
        <v>0</v>
      </c>
      <c r="G19" s="273">
        <v>650</v>
      </c>
      <c r="H19" s="197">
        <v>300</v>
      </c>
      <c r="I19" s="197">
        <v>29</v>
      </c>
      <c r="J19" s="351">
        <f t="shared" si="1"/>
        <v>-0.90333333333333332</v>
      </c>
      <c r="K19" s="274">
        <v>14</v>
      </c>
      <c r="L19" s="197">
        <v>8</v>
      </c>
      <c r="M19" s="197">
        <v>8</v>
      </c>
      <c r="N19" s="351">
        <f t="shared" si="7"/>
        <v>0</v>
      </c>
      <c r="O19" s="273"/>
      <c r="P19" s="197"/>
      <c r="Q19" s="197"/>
      <c r="R19" s="419"/>
      <c r="S19" s="273"/>
      <c r="T19" s="197"/>
      <c r="U19" s="197"/>
      <c r="V19" s="419"/>
      <c r="W19" s="46"/>
    </row>
    <row r="20" spans="1:23" s="46" customFormat="1" ht="24" customHeight="1" thickBot="1" x14ac:dyDescent="0.25">
      <c r="A20" s="276">
        <v>18</v>
      </c>
      <c r="B20" s="580" t="s">
        <v>229</v>
      </c>
      <c r="C20" s="277"/>
      <c r="D20" s="278"/>
      <c r="E20" s="278"/>
      <c r="F20" s="395"/>
      <c r="G20" s="277"/>
      <c r="H20" s="278">
        <v>7200</v>
      </c>
      <c r="I20" s="278">
        <v>264</v>
      </c>
      <c r="J20" s="395">
        <f t="shared" si="1"/>
        <v>-0.96333333333333337</v>
      </c>
      <c r="K20" s="279"/>
      <c r="L20" s="278">
        <v>5</v>
      </c>
      <c r="M20" s="278"/>
      <c r="N20" s="395"/>
      <c r="O20" s="277"/>
      <c r="P20" s="278"/>
      <c r="Q20" s="278"/>
      <c r="R20" s="498"/>
      <c r="S20" s="277"/>
      <c r="T20" s="278"/>
      <c r="U20" s="278"/>
      <c r="V20" s="498"/>
    </row>
    <row r="21" spans="1:23" ht="28.5" customHeight="1" thickBot="1" x14ac:dyDescent="0.25">
      <c r="A21" s="16"/>
      <c r="B21" s="16"/>
      <c r="C21" s="18">
        <f>SUM(C3:C20)</f>
        <v>486.54200000000003</v>
      </c>
      <c r="D21" s="19">
        <f>SUM(D3:D20)</f>
        <v>525.98779999999999</v>
      </c>
      <c r="E21" s="19">
        <f>SUM(E3:E20)</f>
        <v>552.44100000000003</v>
      </c>
      <c r="F21" s="336">
        <f t="shared" ref="F21" si="9">E21/D21-1</f>
        <v>5.0292421231062923E-2</v>
      </c>
      <c r="G21" s="18">
        <f>SUM(G3:G20)</f>
        <v>56821.600000000006</v>
      </c>
      <c r="H21" s="19">
        <f>SUM(H3:H20)</f>
        <v>66846.592000000004</v>
      </c>
      <c r="I21" s="19">
        <f>SUM(I3:I20)</f>
        <v>48229.060000000005</v>
      </c>
      <c r="J21" s="336">
        <f t="shared" si="1"/>
        <v>-0.27851131139191054</v>
      </c>
      <c r="K21" s="18">
        <f>SUM(K3:K20)</f>
        <v>910.78571599999998</v>
      </c>
      <c r="L21" s="19">
        <f>SUM(L3:L20)</f>
        <v>1436.6</v>
      </c>
      <c r="M21" s="19">
        <f>SUM(M3:M20)</f>
        <v>1087</v>
      </c>
      <c r="N21" s="336">
        <f t="shared" ref="N21" si="10">M21/L21-1</f>
        <v>-0.24335235973827085</v>
      </c>
      <c r="O21" s="18">
        <f>SUM(O3:O20)</f>
        <v>937.7</v>
      </c>
      <c r="P21" s="19">
        <f>SUM(P3:P20)</f>
        <v>936</v>
      </c>
      <c r="Q21" s="19">
        <f>SUM(Q3:Q20)</f>
        <v>940</v>
      </c>
      <c r="R21" s="336">
        <f t="shared" ref="R21" si="11">Q21/P21-1</f>
        <v>4.2735042735042583E-3</v>
      </c>
      <c r="S21" s="18">
        <f>SUM(S3:S20)</f>
        <v>32</v>
      </c>
      <c r="T21" s="19">
        <f t="shared" ref="T21" si="12">SUM(T3:T20)</f>
        <v>25.6</v>
      </c>
      <c r="U21" s="19">
        <f>SUM(U3:U20)</f>
        <v>0</v>
      </c>
      <c r="V21" s="504">
        <f>U21/T21-1</f>
        <v>-1</v>
      </c>
    </row>
    <row r="22" spans="1:23" x14ac:dyDescent="0.2">
      <c r="F22"/>
      <c r="G22" s="183"/>
      <c r="H22"/>
      <c r="I22" s="32"/>
      <c r="J22" s="32"/>
      <c r="K22" s="32"/>
      <c r="N22"/>
      <c r="R22"/>
      <c r="V22"/>
      <c r="W22"/>
    </row>
    <row r="23" spans="1:23" x14ac:dyDescent="0.2">
      <c r="F23"/>
      <c r="G23" s="183"/>
      <c r="H23"/>
      <c r="I23" s="32"/>
      <c r="J23" s="32"/>
      <c r="K23" s="32"/>
      <c r="N23"/>
      <c r="R23"/>
      <c r="V23"/>
      <c r="W23"/>
    </row>
  </sheetData>
  <mergeCells count="7">
    <mergeCell ref="A1:A2"/>
    <mergeCell ref="C1:F1"/>
    <mergeCell ref="K1:N1"/>
    <mergeCell ref="O1:R1"/>
    <mergeCell ref="B1:B2"/>
    <mergeCell ref="G1:J1"/>
    <mergeCell ref="S1:V1"/>
  </mergeCells>
  <pageMargins left="0.55118110236220474" right="0.23622047244094491" top="0.94488188976377963" bottom="0.74803149606299213" header="0.31496062992125984" footer="0.31496062992125984"/>
  <pageSetup paperSize="9" scale="39" fitToHeight="0" orientation="landscape" r:id="rId1"/>
  <ignoredErrors>
    <ignoredError sqref="F21:R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OutlineSymbols="0" showWhiteSpace="0" zoomScale="70" zoomScaleNormal="70" workbookViewId="0">
      <selection activeCell="A52" sqref="A52"/>
    </sheetView>
  </sheetViews>
  <sheetFormatPr defaultRowHeight="14.25" x14ac:dyDescent="0.2"/>
  <cols>
    <col min="1" max="1" width="26.625" style="13" customWidth="1"/>
    <col min="2" max="2" width="19.125" style="1" customWidth="1"/>
    <col min="3" max="3" width="20" style="1" customWidth="1"/>
    <col min="4" max="4" width="19.5" style="1" customWidth="1"/>
    <col min="5" max="5" width="19.5" style="10" customWidth="1"/>
    <col min="6" max="6" width="19.5" style="1" customWidth="1"/>
    <col min="7" max="7" width="19.5" style="10" customWidth="1"/>
  </cols>
  <sheetData>
    <row r="1" spans="1:7" ht="26.25" customHeight="1" x14ac:dyDescent="0.35">
      <c r="A1" s="157" t="s">
        <v>236</v>
      </c>
      <c r="D1" s="10"/>
      <c r="E1" s="1"/>
      <c r="F1" s="10"/>
      <c r="G1"/>
    </row>
    <row r="2" spans="1:7" ht="9" customHeight="1" thickBot="1" x14ac:dyDescent="0.25"/>
    <row r="3" spans="1:7" ht="26.25" customHeight="1" thickBot="1" x14ac:dyDescent="0.25">
      <c r="A3" s="595" t="s">
        <v>195</v>
      </c>
      <c r="B3" s="605" t="s">
        <v>196</v>
      </c>
      <c r="C3" s="606"/>
      <c r="D3" s="606"/>
      <c r="E3" s="607"/>
      <c r="F3" s="605" t="s">
        <v>197</v>
      </c>
      <c r="G3" s="606"/>
    </row>
    <row r="4" spans="1:7" s="4" customFormat="1" ht="36.75" customHeight="1" thickBot="1" x14ac:dyDescent="0.25">
      <c r="A4" s="596"/>
      <c r="B4" s="103" t="str">
        <f>B12</f>
        <v>Январь 2018 Факт</v>
      </c>
      <c r="C4" s="104" t="str">
        <f>C12</f>
        <v>Январь 2019 Лимит</v>
      </c>
      <c r="D4" s="104" t="str">
        <f>D12</f>
        <v>Январь 2019 Факт</v>
      </c>
      <c r="E4" s="105" t="str">
        <f>E12</f>
        <v>Сравнен. Факт/ лимит</v>
      </c>
      <c r="F4" s="104" t="s">
        <v>218</v>
      </c>
      <c r="G4" s="105" t="s">
        <v>199</v>
      </c>
    </row>
    <row r="5" spans="1:7" ht="24.95" customHeight="1" thickBot="1" x14ac:dyDescent="0.25">
      <c r="A5" s="158" t="s">
        <v>200</v>
      </c>
      <c r="B5" s="102">
        <f>Образов!C160</f>
        <v>8875.8884320000016</v>
      </c>
      <c r="C5" s="159">
        <f>Образов!D160</f>
        <v>8430.724000000002</v>
      </c>
      <c r="D5" s="159">
        <f>Образов!E160</f>
        <v>11067.705000000007</v>
      </c>
      <c r="E5" s="160">
        <f>Образов!F160</f>
        <v>0.31278227113116319</v>
      </c>
      <c r="F5" s="159">
        <f>C5-D5</f>
        <v>-2636.9810000000052</v>
      </c>
      <c r="G5" s="160">
        <f>D5*100/C5-100</f>
        <v>31.278227113116316</v>
      </c>
    </row>
    <row r="6" spans="1:7" ht="24.95" customHeight="1" thickBot="1" x14ac:dyDescent="0.25">
      <c r="A6" s="161" t="s">
        <v>177</v>
      </c>
      <c r="B6" s="162">
        <f>Здрав!C20</f>
        <v>2123.6039999999998</v>
      </c>
      <c r="C6" s="122">
        <f>Здрав!D20</f>
        <v>2103.25</v>
      </c>
      <c r="D6" s="122">
        <f>Здрав!E20</f>
        <v>2473.3380000000002</v>
      </c>
      <c r="E6" s="163">
        <f>Здрав!F20</f>
        <v>0.17596006180910506</v>
      </c>
      <c r="F6" s="122">
        <f>C6-D6</f>
        <v>-370.08800000000019</v>
      </c>
      <c r="G6" s="163">
        <f>D6*100/C6-100</f>
        <v>17.596006180910507</v>
      </c>
    </row>
    <row r="7" spans="1:7" ht="24.95" customHeight="1" thickBot="1" x14ac:dyDescent="0.25">
      <c r="A7" s="158" t="s">
        <v>178</v>
      </c>
      <c r="B7" s="102">
        <f>Спорт!C21</f>
        <v>486.54200000000003</v>
      </c>
      <c r="C7" s="159">
        <f>Спорт!D21</f>
        <v>525.98779999999999</v>
      </c>
      <c r="D7" s="159">
        <f>Спорт!E21</f>
        <v>552.44100000000003</v>
      </c>
      <c r="E7" s="160">
        <f>Спорт!F21</f>
        <v>5.0292421231062923E-2</v>
      </c>
      <c r="F7" s="159">
        <f>C7-D7</f>
        <v>-26.453200000000038</v>
      </c>
      <c r="G7" s="160">
        <f>D7*100/C7-100</f>
        <v>5.029242123106286</v>
      </c>
    </row>
    <row r="8" spans="1:7" ht="24.95" customHeight="1" thickBot="1" x14ac:dyDescent="0.25">
      <c r="A8" s="161" t="s">
        <v>201</v>
      </c>
      <c r="B8" s="162">
        <f>Культура!C27</f>
        <v>813.16000000000008</v>
      </c>
      <c r="C8" s="122">
        <f>Культура!D27</f>
        <v>591.12599999999998</v>
      </c>
      <c r="D8" s="122">
        <f>Культура!E27</f>
        <v>753.24299999999994</v>
      </c>
      <c r="E8" s="163">
        <f>Культура!F27</f>
        <v>0.27425117487642225</v>
      </c>
      <c r="F8" s="122">
        <f>C8-D8</f>
        <v>-162.11699999999996</v>
      </c>
      <c r="G8" s="163">
        <f>D8*100/C8-100</f>
        <v>27.425117487642211</v>
      </c>
    </row>
    <row r="9" spans="1:7" ht="24.95" customHeight="1" thickBot="1" x14ac:dyDescent="0.25">
      <c r="A9" s="164" t="s">
        <v>202</v>
      </c>
      <c r="B9" s="18">
        <f>SUM(B5:B8)</f>
        <v>12299.194432</v>
      </c>
      <c r="C9" s="19">
        <f>SUM(C5:C8)</f>
        <v>11651.087800000003</v>
      </c>
      <c r="D9" s="19">
        <f>SUM(D5:D8)</f>
        <v>14846.727000000008</v>
      </c>
      <c r="E9" s="17">
        <f>SUM(E5:E8)</f>
        <v>0.81328592904775343</v>
      </c>
      <c r="F9" s="19">
        <f>C9-D9</f>
        <v>-3195.6392000000051</v>
      </c>
      <c r="G9" s="17">
        <f>D9*100/C9-100</f>
        <v>27.427818370744788</v>
      </c>
    </row>
    <row r="10" spans="1:7" ht="4.5" customHeight="1" thickBot="1" x14ac:dyDescent="0.25"/>
    <row r="11" spans="1:7" ht="26.25" customHeight="1" thickBot="1" x14ac:dyDescent="0.25">
      <c r="A11" s="595" t="s">
        <v>179</v>
      </c>
      <c r="B11" s="605" t="s">
        <v>196</v>
      </c>
      <c r="C11" s="606"/>
      <c r="D11" s="606"/>
      <c r="E11" s="607"/>
      <c r="F11" s="605" t="s">
        <v>197</v>
      </c>
      <c r="G11" s="606"/>
    </row>
    <row r="12" spans="1:7" s="4" customFormat="1" ht="36.75" customHeight="1" thickBot="1" x14ac:dyDescent="0.25">
      <c r="A12" s="596"/>
      <c r="B12" s="103" t="str">
        <f>Образов!G2</f>
        <v>Январь 2018 Факт</v>
      </c>
      <c r="C12" s="104" t="str">
        <f>Образов!H2</f>
        <v>Январь 2019 Лимит</v>
      </c>
      <c r="D12" s="104" t="str">
        <f>Образов!I2</f>
        <v>Январь 2019 Факт</v>
      </c>
      <c r="E12" s="105" t="str">
        <f>Образов!J2</f>
        <v>Сравнен. Факт/ лимит</v>
      </c>
      <c r="F12" s="104" t="s">
        <v>198</v>
      </c>
      <c r="G12" s="105" t="s">
        <v>199</v>
      </c>
    </row>
    <row r="13" spans="1:7" ht="24.95" customHeight="1" thickBot="1" x14ac:dyDescent="0.25">
      <c r="A13" s="158" t="s">
        <v>200</v>
      </c>
      <c r="B13" s="102">
        <f>Образов!G160</f>
        <v>429734.73</v>
      </c>
      <c r="C13" s="159">
        <f>Образов!H160</f>
        <v>561394</v>
      </c>
      <c r="D13" s="159">
        <f>Образов!I160</f>
        <v>445728.2</v>
      </c>
      <c r="E13" s="160">
        <f>Образов!J160</f>
        <v>-0.20603319593725622</v>
      </c>
      <c r="F13" s="159">
        <f>C13-D13</f>
        <v>115665.79999999999</v>
      </c>
      <c r="G13" s="160">
        <f>D13*100/C13-100</f>
        <v>-20.603319593725615</v>
      </c>
    </row>
    <row r="14" spans="1:7" ht="24.95" customHeight="1" thickBot="1" x14ac:dyDescent="0.25">
      <c r="A14" s="161" t="s">
        <v>177</v>
      </c>
      <c r="B14" s="162">
        <f>Здрав!G20</f>
        <v>343786</v>
      </c>
      <c r="C14" s="122">
        <f>Здрав!H20</f>
        <v>291445.69999999995</v>
      </c>
      <c r="D14" s="122">
        <f>Здрав!I20</f>
        <v>407299.68</v>
      </c>
      <c r="E14" s="163">
        <f>Здрав!J20</f>
        <v>0.397514802928985</v>
      </c>
      <c r="F14" s="122">
        <f>C14-D14</f>
        <v>-115853.98000000004</v>
      </c>
      <c r="G14" s="163">
        <f>D14*100/C14-100</f>
        <v>39.751480292898492</v>
      </c>
    </row>
    <row r="15" spans="1:7" ht="24.95" customHeight="1" thickBot="1" x14ac:dyDescent="0.25">
      <c r="A15" s="158" t="s">
        <v>178</v>
      </c>
      <c r="B15" s="102">
        <f>Спорт!G21</f>
        <v>56821.600000000006</v>
      </c>
      <c r="C15" s="159">
        <f>Спорт!H21</f>
        <v>66846.592000000004</v>
      </c>
      <c r="D15" s="159">
        <f>Спорт!I21</f>
        <v>48229.060000000005</v>
      </c>
      <c r="E15" s="160">
        <f>Спорт!J21</f>
        <v>-0.27851131139191054</v>
      </c>
      <c r="F15" s="159">
        <f>C15-D15</f>
        <v>18617.531999999999</v>
      </c>
      <c r="G15" s="160">
        <f>D15*100/C15-100</f>
        <v>-27.851131139191054</v>
      </c>
    </row>
    <row r="16" spans="1:7" ht="24.95" customHeight="1" thickBot="1" x14ac:dyDescent="0.25">
      <c r="A16" s="161" t="s">
        <v>201</v>
      </c>
      <c r="B16" s="162">
        <f>Культура!G27</f>
        <v>33153.718999999997</v>
      </c>
      <c r="C16" s="122">
        <f>Культура!H27</f>
        <v>25070.403000000002</v>
      </c>
      <c r="D16" s="122">
        <f>Культура!I27</f>
        <v>25619</v>
      </c>
      <c r="E16" s="163">
        <f>Культура!J27</f>
        <v>2.1882256938589917E-2</v>
      </c>
      <c r="F16" s="122">
        <f>C16-D16</f>
        <v>-548.59699999999793</v>
      </c>
      <c r="G16" s="163">
        <f>D16*100/C16-100</f>
        <v>2.1882256938589961</v>
      </c>
    </row>
    <row r="17" spans="1:7" ht="24.95" customHeight="1" thickBot="1" x14ac:dyDescent="0.25">
      <c r="A17" s="164" t="s">
        <v>202</v>
      </c>
      <c r="B17" s="18">
        <f>SUM(B13:B16)</f>
        <v>863496.049</v>
      </c>
      <c r="C17" s="19">
        <f>SUM(C13:C16)</f>
        <v>944756.69499999995</v>
      </c>
      <c r="D17" s="19">
        <f>SUM(D13:D16)</f>
        <v>926875.94000000006</v>
      </c>
      <c r="E17" s="17">
        <f>SUM(E13:E16)</f>
        <v>-6.5147447461591845E-2</v>
      </c>
      <c r="F17" s="19">
        <f>C17-D17</f>
        <v>17880.754999999888</v>
      </c>
      <c r="G17" s="17">
        <f>D17*100/C17-100</f>
        <v>-1.8926306735513521</v>
      </c>
    </row>
    <row r="18" spans="1:7" ht="4.5" customHeight="1" thickBot="1" x14ac:dyDescent="0.25"/>
    <row r="19" spans="1:7" ht="32.25" customHeight="1" thickBot="1" x14ac:dyDescent="0.25">
      <c r="A19" s="595" t="s">
        <v>142</v>
      </c>
      <c r="B19" s="605" t="s">
        <v>203</v>
      </c>
      <c r="C19" s="606"/>
      <c r="D19" s="606"/>
      <c r="E19" s="607"/>
      <c r="F19" s="605" t="s">
        <v>197</v>
      </c>
      <c r="G19" s="606"/>
    </row>
    <row r="20" spans="1:7" s="4" customFormat="1" ht="36.75" customHeight="1" thickBot="1" x14ac:dyDescent="0.25">
      <c r="A20" s="596"/>
      <c r="B20" s="103" t="str">
        <f>B12</f>
        <v>Январь 2018 Факт</v>
      </c>
      <c r="C20" s="104" t="str">
        <f>C12</f>
        <v>Январь 2019 Лимит</v>
      </c>
      <c r="D20" s="104" t="str">
        <f>D12</f>
        <v>Январь 2019 Факт</v>
      </c>
      <c r="E20" s="105" t="str">
        <f>E12</f>
        <v>Сравнен. Факт/ лимит</v>
      </c>
      <c r="F20" s="104" t="s">
        <v>219</v>
      </c>
      <c r="G20" s="105" t="s">
        <v>199</v>
      </c>
    </row>
    <row r="21" spans="1:7" ht="24.95" customHeight="1" thickBot="1" x14ac:dyDescent="0.25">
      <c r="A21" s="158" t="s">
        <v>200</v>
      </c>
      <c r="B21" s="102">
        <f>Образов!K160</f>
        <v>11124.791000000001</v>
      </c>
      <c r="C21" s="159">
        <f>Образов!L160</f>
        <v>10006.809000000003</v>
      </c>
      <c r="D21" s="159">
        <f>Образов!M160</f>
        <v>11157.504000000001</v>
      </c>
      <c r="E21" s="160">
        <f>Образов!N160</f>
        <v>0.11499120249022421</v>
      </c>
      <c r="F21" s="159">
        <f>C21-D21</f>
        <v>-1150.6949999999979</v>
      </c>
      <c r="G21" s="160">
        <f>D21*100/C21-100</f>
        <v>11.499120249022425</v>
      </c>
    </row>
    <row r="22" spans="1:7" ht="24.95" customHeight="1" thickBot="1" x14ac:dyDescent="0.25">
      <c r="A22" s="161" t="s">
        <v>177</v>
      </c>
      <c r="B22" s="162">
        <f>Здрав!K20</f>
        <v>10584</v>
      </c>
      <c r="C22" s="122">
        <f>Здрав!L20</f>
        <v>9010.0000000000018</v>
      </c>
      <c r="D22" s="122">
        <f>Здрав!M20</f>
        <v>9356.2000000000007</v>
      </c>
      <c r="E22" s="163">
        <f>Здрав!N20</f>
        <v>3.8423973362929909E-2</v>
      </c>
      <c r="F22" s="122">
        <f>C22-D22</f>
        <v>-346.19999999999891</v>
      </c>
      <c r="G22" s="163">
        <f>D22*100/C22-100</f>
        <v>3.8423973362930042</v>
      </c>
    </row>
    <row r="23" spans="1:7" ht="24.95" customHeight="1" thickBot="1" x14ac:dyDescent="0.25">
      <c r="A23" s="158" t="s">
        <v>178</v>
      </c>
      <c r="B23" s="102">
        <f>Спорт!K21</f>
        <v>910.78571599999998</v>
      </c>
      <c r="C23" s="159">
        <f>Спорт!L21</f>
        <v>1436.6</v>
      </c>
      <c r="D23" s="159">
        <f>Спорт!M21</f>
        <v>1087</v>
      </c>
      <c r="E23" s="160">
        <f>Спорт!N21</f>
        <v>-0.24335235973827085</v>
      </c>
      <c r="F23" s="159">
        <f>C23-D23</f>
        <v>349.59999999999991</v>
      </c>
      <c r="G23" s="160">
        <f>D23*100/C23-100</f>
        <v>-24.335235973827082</v>
      </c>
    </row>
    <row r="24" spans="1:7" ht="24.95" customHeight="1" thickBot="1" x14ac:dyDescent="0.25">
      <c r="A24" s="161" t="s">
        <v>201</v>
      </c>
      <c r="B24" s="162">
        <f>Культура!K27</f>
        <v>515.976</v>
      </c>
      <c r="C24" s="122">
        <f>Культура!L27</f>
        <v>439.66199999999998</v>
      </c>
      <c r="D24" s="122">
        <f>Культура!M27</f>
        <v>419.5</v>
      </c>
      <c r="E24" s="163">
        <f>Культура!N27</f>
        <v>-4.5857954519608168E-2</v>
      </c>
      <c r="F24" s="122">
        <f t="shared" ref="F24" si="0">C24-D24</f>
        <v>20.161999999999978</v>
      </c>
      <c r="G24" s="163">
        <f>D24*100/C24-100</f>
        <v>-4.5857954519608199</v>
      </c>
    </row>
    <row r="25" spans="1:7" ht="24.95" customHeight="1" thickBot="1" x14ac:dyDescent="0.25">
      <c r="A25" s="164" t="s">
        <v>202</v>
      </c>
      <c r="B25" s="18">
        <f>SUM(B21:B24)</f>
        <v>23135.552715999998</v>
      </c>
      <c r="C25" s="19">
        <f>SUM(C21:C24)</f>
        <v>20893.071000000004</v>
      </c>
      <c r="D25" s="19">
        <f>SUM(D21:D24)</f>
        <v>22020.204000000002</v>
      </c>
      <c r="E25" s="17">
        <f>SUM(E21:E24)</f>
        <v>-0.1357951384047249</v>
      </c>
      <c r="F25" s="19">
        <f>C25-D25</f>
        <v>-1127.132999999998</v>
      </c>
      <c r="G25" s="17">
        <f>D25*100/C25-100</f>
        <v>5.3947693950783986</v>
      </c>
    </row>
    <row r="26" spans="1:7" ht="3.75" customHeight="1" thickBot="1" x14ac:dyDescent="0.25"/>
    <row r="27" spans="1:7" ht="32.25" customHeight="1" thickBot="1" x14ac:dyDescent="0.25">
      <c r="A27" s="595" t="s">
        <v>204</v>
      </c>
      <c r="B27" s="605" t="s">
        <v>203</v>
      </c>
      <c r="C27" s="606"/>
      <c r="D27" s="606"/>
      <c r="E27" s="607"/>
      <c r="F27" s="605" t="s">
        <v>197</v>
      </c>
      <c r="G27" s="606"/>
    </row>
    <row r="28" spans="1:7" s="4" customFormat="1" ht="36.75" customHeight="1" thickBot="1" x14ac:dyDescent="0.25">
      <c r="A28" s="596"/>
      <c r="B28" s="103" t="str">
        <f>B12</f>
        <v>Январь 2018 Факт</v>
      </c>
      <c r="C28" s="104" t="str">
        <f>C12</f>
        <v>Январь 2019 Лимит</v>
      </c>
      <c r="D28" s="104" t="str">
        <f>D12</f>
        <v>Январь 2019 Факт</v>
      </c>
      <c r="E28" s="105" t="str">
        <f>E12</f>
        <v>Сравнен. Факт/ лимит</v>
      </c>
      <c r="F28" s="104" t="s">
        <v>219</v>
      </c>
      <c r="G28" s="105" t="s">
        <v>199</v>
      </c>
    </row>
    <row r="29" spans="1:7" ht="24.95" customHeight="1" thickBot="1" x14ac:dyDescent="0.25">
      <c r="A29" s="158" t="s">
        <v>200</v>
      </c>
      <c r="B29" s="102">
        <f>Образов!O160</f>
        <v>2849.3289999999997</v>
      </c>
      <c r="C29" s="159">
        <f>Образов!P160</f>
        <v>927.54399999999998</v>
      </c>
      <c r="D29" s="159">
        <f>Образов!Q160</f>
        <v>389.19</v>
      </c>
      <c r="E29" s="160">
        <f>Образов!R160</f>
        <v>-0.58040804533262036</v>
      </c>
      <c r="F29" s="159">
        <f>C29-D29</f>
        <v>538.35400000000004</v>
      </c>
      <c r="G29" s="160">
        <f>D29*100/C29-100</f>
        <v>-58.040804533262033</v>
      </c>
    </row>
    <row r="30" spans="1:7" ht="24.95" customHeight="1" thickBot="1" x14ac:dyDescent="0.25">
      <c r="A30" s="161" t="s">
        <v>177</v>
      </c>
      <c r="B30" s="162">
        <f>Здрав!O20</f>
        <v>909.84449999999993</v>
      </c>
      <c r="C30" s="122">
        <f>Здрав!P20</f>
        <v>718.53000000000009</v>
      </c>
      <c r="D30" s="122">
        <f>Здрав!Q20</f>
        <v>2.2280000000000002</v>
      </c>
      <c r="E30" s="163">
        <f>Здрав!R20</f>
        <v>-0.99689922480620152</v>
      </c>
      <c r="F30" s="122">
        <f>C30-D30</f>
        <v>716.30200000000013</v>
      </c>
      <c r="G30" s="163">
        <f>D30*100/C30-100</f>
        <v>-99.689922480620154</v>
      </c>
    </row>
    <row r="31" spans="1:7" ht="24.95" customHeight="1" thickBot="1" x14ac:dyDescent="0.25">
      <c r="A31" s="158" t="s">
        <v>178</v>
      </c>
      <c r="B31" s="102">
        <f>Спорт!O21</f>
        <v>937.7</v>
      </c>
      <c r="C31" s="159">
        <f>Спорт!P21</f>
        <v>936</v>
      </c>
      <c r="D31" s="159">
        <f>Спорт!Q21</f>
        <v>940</v>
      </c>
      <c r="E31" s="160">
        <f>Спорт!R21</f>
        <v>4.2735042735042583E-3</v>
      </c>
      <c r="F31" s="159">
        <f>C31-D31</f>
        <v>-4</v>
      </c>
      <c r="G31" s="160">
        <f>D31*100/C31-100</f>
        <v>0.42735042735043294</v>
      </c>
    </row>
    <row r="32" spans="1:7" ht="24.95" customHeight="1" thickBot="1" x14ac:dyDescent="0.25">
      <c r="A32" s="164" t="s">
        <v>202</v>
      </c>
      <c r="B32" s="18">
        <f>SUM(B29:B31)</f>
        <v>4696.8734999999997</v>
      </c>
      <c r="C32" s="19">
        <f>SUM(C29:C31)</f>
        <v>2582.0740000000001</v>
      </c>
      <c r="D32" s="19">
        <f>SUM(D29:D31)</f>
        <v>1331.4180000000001</v>
      </c>
      <c r="E32" s="17">
        <f>SUM(E29:E31)</f>
        <v>-1.5730337658653175</v>
      </c>
      <c r="F32" s="19">
        <f>C32-D32</f>
        <v>1250.6559999999999</v>
      </c>
      <c r="G32" s="17">
        <f t="shared" ref="G32" si="1">D32*100/C32-100</f>
        <v>-48.436102141146996</v>
      </c>
    </row>
    <row r="33" spans="1:7" ht="5.25" customHeight="1" thickBot="1" x14ac:dyDescent="0.25"/>
    <row r="34" spans="1:7" ht="32.25" customHeight="1" thickBot="1" x14ac:dyDescent="0.25">
      <c r="A34" s="595" t="s">
        <v>205</v>
      </c>
      <c r="B34" s="605" t="s">
        <v>203</v>
      </c>
      <c r="C34" s="606"/>
      <c r="D34" s="606"/>
      <c r="E34" s="607"/>
      <c r="F34" s="605" t="s">
        <v>197</v>
      </c>
      <c r="G34" s="606"/>
    </row>
    <row r="35" spans="1:7" s="4" customFormat="1" ht="36.75" customHeight="1" thickBot="1" x14ac:dyDescent="0.25">
      <c r="A35" s="596"/>
      <c r="B35" s="103" t="str">
        <f>B12</f>
        <v>Январь 2018 Факт</v>
      </c>
      <c r="C35" s="104" t="str">
        <f>C12</f>
        <v>Январь 2019 Лимит</v>
      </c>
      <c r="D35" s="104" t="str">
        <f>D12</f>
        <v>Январь 2019 Факт</v>
      </c>
      <c r="E35" s="105" t="str">
        <f>E12</f>
        <v>Сравнен. Факт/ лимит</v>
      </c>
      <c r="F35" s="104" t="s">
        <v>219</v>
      </c>
      <c r="G35" s="105" t="s">
        <v>199</v>
      </c>
    </row>
    <row r="36" spans="1:7" ht="24.95" customHeight="1" thickBot="1" x14ac:dyDescent="0.25">
      <c r="A36" s="158" t="s">
        <v>200</v>
      </c>
      <c r="B36" s="102">
        <f>Образов!S160</f>
        <v>2573</v>
      </c>
      <c r="C36" s="159">
        <f>Образов!T160</f>
        <v>2058.4</v>
      </c>
      <c r="D36" s="159">
        <f>Образов!U160</f>
        <v>1796</v>
      </c>
      <c r="E36" s="160">
        <f>Образов!V160</f>
        <v>-0.12747765254566656</v>
      </c>
      <c r="F36" s="159">
        <f>C36-D36</f>
        <v>262.40000000000009</v>
      </c>
      <c r="G36" s="160">
        <f>D36*100/C36-100</f>
        <v>-12.747765254566659</v>
      </c>
    </row>
    <row r="37" spans="1:7" ht="24.95" customHeight="1" thickBot="1" x14ac:dyDescent="0.25">
      <c r="A37" s="161" t="s">
        <v>177</v>
      </c>
      <c r="B37" s="162">
        <f>Здрав!S20</f>
        <v>5268</v>
      </c>
      <c r="C37" s="122">
        <f>Здрав!T20</f>
        <v>3347</v>
      </c>
      <c r="D37" s="122">
        <f>Здрав!U20</f>
        <v>3457.493199</v>
      </c>
      <c r="E37" s="163">
        <f>Здрав!V20</f>
        <v>3.3012608007170652E-2</v>
      </c>
      <c r="F37" s="122">
        <f>C37-D37</f>
        <v>-110.493199</v>
      </c>
      <c r="G37" s="163">
        <f>D37*100/C37-100</f>
        <v>3.3012608007170599</v>
      </c>
    </row>
    <row r="38" spans="1:7" ht="24.95" customHeight="1" thickBot="1" x14ac:dyDescent="0.25">
      <c r="A38" s="158" t="s">
        <v>201</v>
      </c>
      <c r="B38" s="102">
        <f>Культура!O27</f>
        <v>7939</v>
      </c>
      <c r="C38" s="159">
        <f>Культура!P27</f>
        <v>6505.6779999999999</v>
      </c>
      <c r="D38" s="159">
        <f>Культура!Q27</f>
        <v>5459.5</v>
      </c>
      <c r="E38" s="160">
        <f>Культура!R27</f>
        <v>-0.16080998782909328</v>
      </c>
      <c r="F38" s="159">
        <f>C38-D38</f>
        <v>1046.1779999999999</v>
      </c>
      <c r="G38" s="160">
        <f>D38*100/C38-100</f>
        <v>-16.080998782909333</v>
      </c>
    </row>
    <row r="39" spans="1:7" ht="24.95" customHeight="1" thickBot="1" x14ac:dyDescent="0.25">
      <c r="A39" s="164" t="s">
        <v>202</v>
      </c>
      <c r="B39" s="18">
        <f>SUM(B36:B38)</f>
        <v>15780</v>
      </c>
      <c r="C39" s="19">
        <f t="shared" ref="C39:E39" si="2">SUM(C36:C38)</f>
        <v>11911.078</v>
      </c>
      <c r="D39" s="19">
        <f t="shared" si="2"/>
        <v>10712.993199</v>
      </c>
      <c r="E39" s="17">
        <f t="shared" si="2"/>
        <v>-0.25527503236758919</v>
      </c>
      <c r="F39" s="19">
        <f>C39-D39</f>
        <v>1198.0848009999991</v>
      </c>
      <c r="G39" s="17">
        <f>D39*100/C39-100</f>
        <v>-10.058575730928794</v>
      </c>
    </row>
    <row r="40" spans="1:7" ht="4.5" customHeight="1" x14ac:dyDescent="0.2">
      <c r="A40" s="165"/>
      <c r="B40" s="166"/>
      <c r="C40" s="166"/>
      <c r="D40" s="166"/>
      <c r="E40" s="165"/>
      <c r="F40" s="166"/>
      <c r="G40" s="165"/>
    </row>
    <row r="42" spans="1:7" x14ac:dyDescent="0.2">
      <c r="A42" t="s">
        <v>206</v>
      </c>
      <c r="B42" s="10"/>
      <c r="C42" s="10"/>
      <c r="D42" s="10"/>
      <c r="E42"/>
      <c r="F42" s="10"/>
      <c r="G42"/>
    </row>
    <row r="43" spans="1:7" x14ac:dyDescent="0.2">
      <c r="A43" t="s">
        <v>220</v>
      </c>
      <c r="B43" s="10"/>
      <c r="C43" s="10"/>
      <c r="D43" s="10"/>
      <c r="E43"/>
      <c r="F43" s="10"/>
      <c r="G43"/>
    </row>
    <row r="44" spans="1:7" x14ac:dyDescent="0.2">
      <c r="A44" t="s">
        <v>207</v>
      </c>
      <c r="B44" s="10"/>
      <c r="C44" s="10"/>
      <c r="D44" s="10"/>
      <c r="E44"/>
      <c r="F44" s="10"/>
      <c r="G44"/>
    </row>
    <row r="45" spans="1:7" x14ac:dyDescent="0.2">
      <c r="A45" t="s">
        <v>221</v>
      </c>
      <c r="B45" s="10"/>
      <c r="C45" s="10"/>
      <c r="D45" s="10"/>
      <c r="E45"/>
      <c r="F45" s="10"/>
      <c r="G45"/>
    </row>
    <row r="46" spans="1:7" x14ac:dyDescent="0.2">
      <c r="A46" s="101" t="s">
        <v>208</v>
      </c>
      <c r="G46"/>
    </row>
    <row r="47" spans="1:7" x14ac:dyDescent="0.2">
      <c r="G47" s="327"/>
    </row>
    <row r="49" spans="1:7" ht="15" thickBot="1" x14ac:dyDescent="0.25"/>
    <row r="50" spans="1:7" ht="32.25" customHeight="1" thickBot="1" x14ac:dyDescent="0.25">
      <c r="A50" s="595" t="s">
        <v>209</v>
      </c>
      <c r="B50" s="605" t="s">
        <v>210</v>
      </c>
      <c r="C50" s="606"/>
      <c r="D50" s="607"/>
      <c r="E50" s="606" t="s">
        <v>211</v>
      </c>
      <c r="F50" s="606"/>
      <c r="G50" s="607"/>
    </row>
    <row r="51" spans="1:7" s="4" customFormat="1" ht="36.75" customHeight="1" thickBot="1" x14ac:dyDescent="0.25">
      <c r="A51" s="596"/>
      <c r="B51" s="167" t="str">
        <f>B12</f>
        <v>Январь 2018 Факт</v>
      </c>
      <c r="C51" s="168" t="str">
        <f>C12</f>
        <v>Январь 2019 Лимит</v>
      </c>
      <c r="D51" s="169" t="str">
        <f>D12</f>
        <v>Январь 2019 Факт</v>
      </c>
      <c r="E51" s="170" t="s">
        <v>217</v>
      </c>
      <c r="F51" s="169" t="s">
        <v>212</v>
      </c>
      <c r="G51" s="165"/>
    </row>
    <row r="52" spans="1:7" ht="36.75" customHeight="1" thickBot="1" x14ac:dyDescent="0.25">
      <c r="A52" s="171" t="s">
        <v>213</v>
      </c>
      <c r="B52" s="172">
        <f>B9</f>
        <v>12299.194432</v>
      </c>
      <c r="C52" s="173">
        <f>C9</f>
        <v>11651.087800000003</v>
      </c>
      <c r="D52" s="174">
        <f>D9</f>
        <v>14846.727000000008</v>
      </c>
      <c r="E52" s="175">
        <f>C52-D52</f>
        <v>-3195.6392000000051</v>
      </c>
      <c r="F52" s="176">
        <f>D52*100/C52-100</f>
        <v>27.427818370744788</v>
      </c>
    </row>
    <row r="53" spans="1:7" ht="36.75" customHeight="1" thickBot="1" x14ac:dyDescent="0.25">
      <c r="A53" s="164" t="s">
        <v>214</v>
      </c>
      <c r="B53" s="177">
        <f>B17</f>
        <v>863496.049</v>
      </c>
      <c r="C53" s="178">
        <f>C17</f>
        <v>944756.69499999995</v>
      </c>
      <c r="D53" s="179">
        <f>D17</f>
        <v>926875.94000000006</v>
      </c>
      <c r="E53" s="180">
        <f t="shared" ref="E53:E55" si="3">C53-D53</f>
        <v>17880.754999999888</v>
      </c>
      <c r="F53" s="181">
        <f t="shared" ref="F53:F55" si="4">D53*100/C53-100</f>
        <v>-1.8926306735513521</v>
      </c>
    </row>
    <row r="54" spans="1:7" ht="36.75" customHeight="1" thickBot="1" x14ac:dyDescent="0.25">
      <c r="A54" s="171" t="s">
        <v>215</v>
      </c>
      <c r="B54" s="172">
        <f>B25</f>
        <v>23135.552715999998</v>
      </c>
      <c r="C54" s="173">
        <f>C25</f>
        <v>20893.071000000004</v>
      </c>
      <c r="D54" s="174">
        <f>D25</f>
        <v>22020.204000000002</v>
      </c>
      <c r="E54" s="175">
        <f t="shared" si="3"/>
        <v>-1127.132999999998</v>
      </c>
      <c r="F54" s="176">
        <f t="shared" si="4"/>
        <v>5.3947693950783986</v>
      </c>
    </row>
    <row r="55" spans="1:7" ht="36.75" customHeight="1" thickBot="1" x14ac:dyDescent="0.25">
      <c r="A55" s="164" t="s">
        <v>216</v>
      </c>
      <c r="B55" s="177">
        <f>B32</f>
        <v>4696.8734999999997</v>
      </c>
      <c r="C55" s="178">
        <f>C32</f>
        <v>2582.0740000000001</v>
      </c>
      <c r="D55" s="179">
        <f>D32</f>
        <v>1331.4180000000001</v>
      </c>
      <c r="E55" s="180">
        <f t="shared" si="3"/>
        <v>1250.6559999999999</v>
      </c>
      <c r="F55" s="181">
        <f t="shared" si="4"/>
        <v>-48.436102141146996</v>
      </c>
    </row>
    <row r="56" spans="1:7" ht="36.75" customHeight="1" thickBot="1" x14ac:dyDescent="0.25">
      <c r="A56" s="171" t="s">
        <v>205</v>
      </c>
      <c r="B56" s="172">
        <f>B39</f>
        <v>15780</v>
      </c>
      <c r="C56" s="173">
        <f>C39</f>
        <v>11911.078</v>
      </c>
      <c r="D56" s="174">
        <f>D39</f>
        <v>10712.993199</v>
      </c>
      <c r="E56" s="175">
        <f>C56-D56</f>
        <v>1198.0848009999991</v>
      </c>
      <c r="F56" s="176">
        <f>D56*100/C56-100</f>
        <v>-10.058575730928794</v>
      </c>
    </row>
    <row r="57" spans="1:7" ht="3.75" customHeight="1" x14ac:dyDescent="0.2">
      <c r="A57" s="182"/>
      <c r="B57" s="166"/>
      <c r="C57" s="166"/>
      <c r="D57" s="166"/>
      <c r="E57" s="166"/>
      <c r="F57" s="165"/>
    </row>
  </sheetData>
  <mergeCells count="18">
    <mergeCell ref="A3:A4"/>
    <mergeCell ref="B3:E3"/>
    <mergeCell ref="F3:G3"/>
    <mergeCell ref="A11:A12"/>
    <mergeCell ref="B11:E11"/>
    <mergeCell ref="F11:G11"/>
    <mergeCell ref="A19:A20"/>
    <mergeCell ref="B19:E19"/>
    <mergeCell ref="F19:G19"/>
    <mergeCell ref="A27:A28"/>
    <mergeCell ref="B27:E27"/>
    <mergeCell ref="F27:G27"/>
    <mergeCell ref="A34:A35"/>
    <mergeCell ref="B34:E34"/>
    <mergeCell ref="F34:G34"/>
    <mergeCell ref="A50:A51"/>
    <mergeCell ref="B50:D50"/>
    <mergeCell ref="E50:G50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Образов</vt:lpstr>
      <vt:lpstr>Здрав</vt:lpstr>
      <vt:lpstr>Культура</vt:lpstr>
      <vt:lpstr>Спорт</vt:lpstr>
      <vt:lpstr>Экономия</vt:lpstr>
      <vt:lpstr>Здрав!Область_печати</vt:lpstr>
      <vt:lpstr>Культура!Область_печати</vt:lpstr>
      <vt:lpstr>Образов!Область_печати</vt:lpstr>
      <vt:lpstr>Спорт!Область_печати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2019-02-25T15:02:43Z</cp:lastPrinted>
  <dcterms:created xsi:type="dcterms:W3CDTF">2017-01-30T09:18:39Z</dcterms:created>
  <dcterms:modified xsi:type="dcterms:W3CDTF">2020-01-28T08:38:19Z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