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U.UiT\Desktop\quanlykhachsan-ood-qldn\Bao Cao\"/>
    </mc:Choice>
  </mc:AlternateContent>
  <bookViews>
    <workbookView xWindow="0" yWindow="450" windowWidth="20490" windowHeight="7890" activeTab="4"/>
  </bookViews>
  <sheets>
    <sheet name="Chức năng" sheetId="1" r:id="rId1"/>
    <sheet name="Trưởng nhóm" sheetId="2" r:id="rId2"/>
    <sheet name="Bản kế hoạch" sheetId="3" r:id="rId3"/>
    <sheet name="Bản kế hoạch 2" sheetId="4" r:id="rId4"/>
    <sheet name="NPV" sheetId="5" r:id="rId5"/>
  </sheets>
  <calcPr calcId="152511"/>
</workbook>
</file>

<file path=xl/calcChain.xml><?xml version="1.0" encoding="utf-8"?>
<calcChain xmlns="http://schemas.openxmlformats.org/spreadsheetml/2006/main">
  <c r="C38" i="5" l="1"/>
  <c r="C39" i="5" s="1"/>
  <c r="C40" i="5" s="1"/>
  <c r="C41" i="5" s="1"/>
  <c r="C42" i="5" s="1"/>
  <c r="E39" i="5"/>
  <c r="E40" i="5" s="1"/>
  <c r="E41" i="5" s="1"/>
  <c r="E42" i="5" s="1"/>
  <c r="E38" i="5"/>
  <c r="N23" i="5"/>
  <c r="M23" i="5"/>
  <c r="L23" i="5"/>
  <c r="K23" i="5"/>
  <c r="J24" i="5" s="1"/>
  <c r="J23" i="5"/>
  <c r="O22" i="5"/>
  <c r="O21" i="5"/>
  <c r="J25" i="5" s="1"/>
  <c r="N20" i="5"/>
  <c r="M20" i="5"/>
  <c r="L20" i="5"/>
  <c r="K20" i="5"/>
  <c r="J20" i="5"/>
  <c r="B22" i="5"/>
  <c r="B24" i="5" s="1"/>
  <c r="C22" i="5"/>
  <c r="D22" i="5"/>
  <c r="E22" i="5"/>
  <c r="F22" i="5"/>
  <c r="F24" i="5" s="1"/>
  <c r="G23" i="5"/>
  <c r="D24" i="5"/>
  <c r="E24" i="5"/>
  <c r="G25" i="5"/>
  <c r="B26" i="5"/>
  <c r="C26" i="5"/>
  <c r="D26" i="5"/>
  <c r="E26" i="5"/>
  <c r="F26" i="5"/>
  <c r="B27" i="5"/>
  <c r="B28" i="5" s="1"/>
  <c r="B29" i="5" s="1"/>
  <c r="C27" i="5"/>
  <c r="D27" i="5"/>
  <c r="D28" i="5" s="1"/>
  <c r="E27" i="5"/>
  <c r="E28" i="5" s="1"/>
  <c r="F27" i="5"/>
  <c r="F28" i="5" s="1"/>
  <c r="N7" i="5"/>
  <c r="M7" i="5"/>
  <c r="L7" i="5"/>
  <c r="K7" i="5"/>
  <c r="J7" i="5"/>
  <c r="O6" i="5"/>
  <c r="O5" i="5"/>
  <c r="J9" i="5" s="1"/>
  <c r="N4" i="5"/>
  <c r="M4" i="5"/>
  <c r="L4" i="5"/>
  <c r="K4" i="5"/>
  <c r="J4" i="5"/>
  <c r="C9" i="5"/>
  <c r="D9" i="5"/>
  <c r="E9" i="5"/>
  <c r="F9" i="5"/>
  <c r="B9" i="5"/>
  <c r="G7" i="5"/>
  <c r="G5" i="5"/>
  <c r="G9" i="5" s="1"/>
  <c r="F4" i="5"/>
  <c r="F8" i="5" s="1"/>
  <c r="E4" i="5"/>
  <c r="E8" i="5" s="1"/>
  <c r="D4" i="5"/>
  <c r="D8" i="5" s="1"/>
  <c r="C4" i="5"/>
  <c r="C6" i="5" s="1"/>
  <c r="B4" i="5"/>
  <c r="B6" i="5" s="1"/>
  <c r="D6" i="5" l="1"/>
  <c r="O23" i="5"/>
  <c r="G27" i="5"/>
  <c r="C28" i="5"/>
  <c r="B30" i="5" s="1"/>
  <c r="C29" i="5"/>
  <c r="D29" i="5" s="1"/>
  <c r="E29" i="5" s="1"/>
  <c r="F29" i="5" s="1"/>
  <c r="C24" i="5"/>
  <c r="E6" i="5"/>
  <c r="C10" i="5"/>
  <c r="B8" i="5"/>
  <c r="D10" i="5"/>
  <c r="F6" i="5"/>
  <c r="C8" i="5"/>
  <c r="O7" i="5"/>
  <c r="E10" i="5"/>
  <c r="J8" i="5"/>
  <c r="B10" i="5"/>
  <c r="B11" i="5" s="1"/>
  <c r="F10" i="5"/>
  <c r="H57" i="3"/>
  <c r="C11" i="5" l="1"/>
  <c r="D11" i="5" s="1"/>
  <c r="E11" i="5" s="1"/>
  <c r="F11" i="5" s="1"/>
  <c r="B12" i="5"/>
  <c r="E11" i="2"/>
  <c r="D11" i="2"/>
  <c r="C11" i="2"/>
  <c r="F11" i="2"/>
  <c r="B11" i="2"/>
  <c r="B11" i="1" l="1"/>
</calcChain>
</file>

<file path=xl/sharedStrings.xml><?xml version="1.0" encoding="utf-8"?>
<sst xmlns="http://schemas.openxmlformats.org/spreadsheetml/2006/main" count="580" uniqueCount="209">
  <si>
    <t>Chức năng</t>
  </si>
  <si>
    <t>Tốc độ truy cập và xử lí nhanh</t>
  </si>
  <si>
    <t>Hỗ trợ nhiều người dùng cùng lúc</t>
  </si>
  <si>
    <t>Hỗ trợ đa ngôn ngữ</t>
  </si>
  <si>
    <t>Chức năng linh hoạt uyển chuyển</t>
  </si>
  <si>
    <t>Hướng dẫn và trợ giúp cho người dùng tốt</t>
  </si>
  <si>
    <t>Trọng số</t>
  </si>
  <si>
    <t>Phan Văn Tâm</t>
  </si>
  <si>
    <t>Huỳnh Ngọc Hiệp</t>
  </si>
  <si>
    <t>Nguyễn Văn Sinh</t>
  </si>
  <si>
    <t>Nguyễn Tấn Hoa</t>
  </si>
  <si>
    <t>Giao diện, trực quan, thân thiện, dễ dùng</t>
  </si>
  <si>
    <t>Chức năng có thể chuyển tiếp linh hoạt</t>
  </si>
  <si>
    <t>Có thể xuất hay import nhiểu loại file khác nhau</t>
  </si>
  <si>
    <t>Hỗ trợ kết nối với nhiều phần mềm, thiết bị khác</t>
  </si>
  <si>
    <t>Tổng</t>
  </si>
  <si>
    <t>Tiêu chí</t>
  </si>
  <si>
    <t>Tỉ lệ</t>
  </si>
  <si>
    <t>Nhanh nhẹn và năng động</t>
  </si>
  <si>
    <t>Kinh nghiệm làm việc nhóm và quản lý nhóm</t>
  </si>
  <si>
    <t>Khả năng làm việc nhóm và giao tiếp</t>
  </si>
  <si>
    <t>Hiểu biết các công nghệ và kĩ thuật lập trình</t>
  </si>
  <si>
    <t>Khả năng tổ chức và sắp xếp công việc</t>
  </si>
  <si>
    <t>Khả năng chịu trách nhiệm</t>
  </si>
  <si>
    <t>Có thể hỗ trợ và kết hợp với các thành viên khác</t>
  </si>
  <si>
    <t>Nguyễn Tấn Hoan</t>
  </si>
  <si>
    <t>Có khả năng ra quyết định và giải quyết vấn đề</t>
  </si>
  <si>
    <t>Thực hiện thành công nhiều dự án</t>
  </si>
  <si>
    <t>Đồ án môn học hướng đối tượng</t>
  </si>
  <si>
    <t>135.35 days</t>
  </si>
  <si>
    <t>Tập hợp thành viên cho nhóm</t>
  </si>
  <si>
    <t>7 days</t>
  </si>
  <si>
    <t>Trưởng nhóm</t>
  </si>
  <si>
    <t>Xác định đề tài</t>
  </si>
  <si>
    <t>6.88 days</t>
  </si>
  <si>
    <t>2</t>
  </si>
  <si>
    <t>Xác định yêu cầu đề tài</t>
  </si>
  <si>
    <t>19 days</t>
  </si>
  <si>
    <t>Xác định các yêu cầu của phần mềm</t>
  </si>
  <si>
    <t>8 days</t>
  </si>
  <si>
    <t>Xác định các yêu cầu chức năng</t>
  </si>
  <si>
    <t>5 days</t>
  </si>
  <si>
    <t>3</t>
  </si>
  <si>
    <t>Xác định các yêu cầu phi chức năng</t>
  </si>
  <si>
    <t>3 days</t>
  </si>
  <si>
    <t>6</t>
  </si>
  <si>
    <t>Đặc tả các yêu cầu phần mềm (Thiết kế biểu mẫu và quy định)</t>
  </si>
  <si>
    <t>4 days</t>
  </si>
  <si>
    <t>7</t>
  </si>
  <si>
    <t>Mô hình hóa các yêu cầu</t>
  </si>
  <si>
    <t>8</t>
  </si>
  <si>
    <t>Xác định môi trường phát triển của dự án</t>
  </si>
  <si>
    <t>2 days</t>
  </si>
  <si>
    <t>9</t>
  </si>
  <si>
    <t>Phân tích phần mềm</t>
  </si>
  <si>
    <t>Phân tích các module của phần mềm</t>
  </si>
  <si>
    <t>10</t>
  </si>
  <si>
    <t>Phân tích các yêu cầu của từng module</t>
  </si>
  <si>
    <t>12</t>
  </si>
  <si>
    <t>Phân tích các công nghệ sử dụng cho từng module</t>
  </si>
  <si>
    <t>13SS</t>
  </si>
  <si>
    <t>Thiết kế phần mềm</t>
  </si>
  <si>
    <t>67 days</t>
  </si>
  <si>
    <t>Thiết kế các yêu cầu hệ thống phần mềm</t>
  </si>
  <si>
    <t>9 days</t>
  </si>
  <si>
    <t>Thiết kế yêu cầu nghiệp vụ</t>
  </si>
  <si>
    <t>14</t>
  </si>
  <si>
    <t>Thiết kế các yêu cầu tiến hóa</t>
  </si>
  <si>
    <t>17</t>
  </si>
  <si>
    <t>Thiết kế các yêu cầu hiệu quả</t>
  </si>
  <si>
    <t>1 day</t>
  </si>
  <si>
    <t>18</t>
  </si>
  <si>
    <t>Thiết kế các yêu cầu tiện dụng</t>
  </si>
  <si>
    <t>19SS</t>
  </si>
  <si>
    <t>Thiết kế các yêu cầu tương thích</t>
  </si>
  <si>
    <t>20</t>
  </si>
  <si>
    <t>Thiết kế các yêu cầu bảo mật</t>
  </si>
  <si>
    <t>21SS</t>
  </si>
  <si>
    <t>Thiết kế yêu cầu an toàn</t>
  </si>
  <si>
    <t>22</t>
  </si>
  <si>
    <t>Thiết kế các yêu cầu công nghệ</t>
  </si>
  <si>
    <t>23SS</t>
  </si>
  <si>
    <t>Tổng kết tài liệu về phần các yêu cầu của hệ thống phần mềm</t>
  </si>
  <si>
    <t>24</t>
  </si>
  <si>
    <t>Kiểm duyệt lại phần thiết kế các yêu cầu phần mềm</t>
  </si>
  <si>
    <t>25</t>
  </si>
  <si>
    <t>Mô hình hóa dữ liệu</t>
  </si>
  <si>
    <t>Thiết kế sơ đồ luồng dữ liệu</t>
  </si>
  <si>
    <t>6 days</t>
  </si>
  <si>
    <t>26</t>
  </si>
  <si>
    <t>Tổng hợp tài liệu về phần sơ đồ luồng dữ liệu</t>
  </si>
  <si>
    <t>28</t>
  </si>
  <si>
    <t>Kiểm duyệt phần mô hình hóa dữ liệu</t>
  </si>
  <si>
    <t>29</t>
  </si>
  <si>
    <t>Thiết kế dữ liệu cho phần mềm</t>
  </si>
  <si>
    <t>12 days</t>
  </si>
  <si>
    <t>Xét các yêu cầu phần mềm và lập mô hình dữ liệu</t>
  </si>
  <si>
    <t>30</t>
  </si>
  <si>
    <t>Thiết kế dự liệu trên cơ sở dữ liệu (SQL)</t>
  </si>
  <si>
    <t>32</t>
  </si>
  <si>
    <t>Tổng hợp về phần thiết kế dữ liệu</t>
  </si>
  <si>
    <t>33</t>
  </si>
  <si>
    <t>Kiểm duyệt phần thiết kế dữ liệu cho phần mềm</t>
  </si>
  <si>
    <t>34</t>
  </si>
  <si>
    <t>Thiết kế giao diện</t>
  </si>
  <si>
    <t>18 days</t>
  </si>
  <si>
    <t>Thiết kế màn hình chính</t>
  </si>
  <si>
    <t>35</t>
  </si>
  <si>
    <t>Thiết kế các màn hình con với tính tiện dụng</t>
  </si>
  <si>
    <t>37</t>
  </si>
  <si>
    <t>Thiết kế màn hình con với tính hiệu quả</t>
  </si>
  <si>
    <t>38</t>
  </si>
  <si>
    <t>Tổng hợp về phần thiết kế giao diện</t>
  </si>
  <si>
    <t>39</t>
  </si>
  <si>
    <t>Kiểm duyệt phần thiết kế giao diện</t>
  </si>
  <si>
    <t>40</t>
  </si>
  <si>
    <t>Thiết kế xử lí</t>
  </si>
  <si>
    <t>13 days</t>
  </si>
  <si>
    <t>41</t>
  </si>
  <si>
    <t>Thiết kế màn hình con</t>
  </si>
  <si>
    <t>43</t>
  </si>
  <si>
    <t>Kế hợp các màn hình với nhau</t>
  </si>
  <si>
    <t>44</t>
  </si>
  <si>
    <t>45</t>
  </si>
  <si>
    <t>Kiểm duyệt phần thiết kế xử lí</t>
  </si>
  <si>
    <t>46</t>
  </si>
  <si>
    <t>Tổng hợp tài liệu phần thiết kế phần mềm</t>
  </si>
  <si>
    <t>47</t>
  </si>
  <si>
    <t>Kết nối các module lần cuối</t>
  </si>
  <si>
    <t>48</t>
  </si>
  <si>
    <t>Thực thi và cài đặt</t>
  </si>
  <si>
    <t>49</t>
  </si>
  <si>
    <t>Kiểm thử</t>
  </si>
  <si>
    <t>50</t>
  </si>
  <si>
    <t>Viết hướng dẫn sử dụng phần mềm</t>
  </si>
  <si>
    <t>51</t>
  </si>
  <si>
    <t>Viết báo cáo đồ án</t>
  </si>
  <si>
    <t>52</t>
  </si>
  <si>
    <t>In báo cáo</t>
  </si>
  <si>
    <t>53</t>
  </si>
  <si>
    <t>Giấy[300 Trang]</t>
  </si>
  <si>
    <t>Vận hành, phát triển, bảo trì và nâng cấp phần mềm</t>
  </si>
  <si>
    <t>54</t>
  </si>
  <si>
    <t>Tổng kết thời gian dùng máy</t>
  </si>
  <si>
    <t>55</t>
  </si>
  <si>
    <t>Điện[200 Giờ]</t>
  </si>
  <si>
    <t>Tổng kết chi phí nước uống</t>
  </si>
  <si>
    <t>56SS</t>
  </si>
  <si>
    <t>Nước uống[10 Chai]</t>
  </si>
  <si>
    <t>Chi phí phát sinh</t>
  </si>
  <si>
    <t>57SS</t>
  </si>
  <si>
    <t xml:space="preserve">Nguyễn Tấn Hoan </t>
  </si>
  <si>
    <t>WBS</t>
  </si>
  <si>
    <t>Name</t>
  </si>
  <si>
    <t>Duration</t>
  </si>
  <si>
    <t>Predecessors</t>
  </si>
  <si>
    <t>3.1.1</t>
  </si>
  <si>
    <t>3.1.2</t>
  </si>
  <si>
    <t>5.1.1</t>
  </si>
  <si>
    <t>5.1.2</t>
  </si>
  <si>
    <t>5.1.3</t>
  </si>
  <si>
    <t>5.1.4</t>
  </si>
  <si>
    <t>5.1.6</t>
  </si>
  <si>
    <t>5.1.7</t>
  </si>
  <si>
    <t>5.1.8</t>
  </si>
  <si>
    <t>5.1.9</t>
  </si>
  <si>
    <t>5.1.10</t>
  </si>
  <si>
    <t>5.2.1</t>
  </si>
  <si>
    <t>5.2.2</t>
  </si>
  <si>
    <t>5.2.3</t>
  </si>
  <si>
    <t>Fixed Cost</t>
  </si>
  <si>
    <t>Resource</t>
  </si>
  <si>
    <t>Start Date</t>
  </si>
  <si>
    <t>Finish Date</t>
  </si>
  <si>
    <t>5.3.1</t>
  </si>
  <si>
    <t>5.3.2</t>
  </si>
  <si>
    <t>5.3.3</t>
  </si>
  <si>
    <t>5.3.4</t>
  </si>
  <si>
    <t>Total Cost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</si>
  <si>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</si>
  <si>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</si>
  <si>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</si>
  <si>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</si>
  <si>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</si>
  <si>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</si>
  <si>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</si>
  <si>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</si>
  <si>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</si>
  <si>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</si>
  <si>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Tổng hợp về phần thiết kế xử lí</t>
  </si>
  <si>
    <t>Tổng kết chi phí</t>
  </si>
  <si>
    <t>Discount rate</t>
  </si>
  <si>
    <t>Hệ số chiếu khấu</t>
  </si>
  <si>
    <t>NPV</t>
  </si>
  <si>
    <t>Total</t>
  </si>
  <si>
    <t>Lợi nhuận</t>
  </si>
  <si>
    <t>Năm</t>
  </si>
  <si>
    <t>Chi phí</t>
  </si>
  <si>
    <t>Dòng tiền</t>
  </si>
  <si>
    <t>NPV (theo giá trị hiện tại)</t>
  </si>
  <si>
    <t>Lợi nhuận theo hệ số chiếu khấu</t>
  </si>
  <si>
    <t>Chi phí theo tỉ số chiếu khấu</t>
  </si>
  <si>
    <t>Giá trị năm hiện tại</t>
  </si>
  <si>
    <t>Giá trị qua từng năm</t>
  </si>
  <si>
    <t>ROI</t>
  </si>
  <si>
    <t>Thời gian hoàn vốn</t>
  </si>
  <si>
    <t>Chi phí qua từng năm</t>
  </si>
  <si>
    <t>Lơi nhuận qua từng năm</t>
  </si>
  <si>
    <t>Varriance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</si>
</sst>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VND]\ * #,##0_);_([$VND]\ * \(#,##0\);_([$VND]\ * &quot;-&quot;_);_(@_)"/>
    <numFmt numFmtId="165" formatCode="0.000"/>
    <numFmt numFmtId="166" formatCode="_([$VND]\ * #,##0.00_);_([$VND]\ * \(#,##0.00\);_([$VND]\ * &quot;-&quot;??_);_(@_)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6100"/>
      <name val="Times New Roman"/>
      <family val="1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2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CCFF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9" fillId="4" borderId="6" applyNumberFormat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0" xfId="1" applyFont="1"/>
    <xf numFmtId="0" fontId="0" fillId="0" borderId="0" xfId="0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Border="1" applyAlignment="1">
      <alignment horizontal="center" vertical="center" textRotation="90" wrapText="1"/>
    </xf>
    <xf numFmtId="0" fontId="3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7" fillId="2" borderId="1" xfId="2" applyNumberFormat="1" applyFont="1" applyBorder="1" applyAlignment="1">
      <alignment horizontal="center" vertical="center" wrapText="1"/>
    </xf>
    <xf numFmtId="164" fontId="0" fillId="0" borderId="0" xfId="0" applyNumberFormat="1"/>
    <xf numFmtId="14" fontId="7" fillId="2" borderId="1" xfId="2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/>
    <xf numFmtId="14" fontId="5" fillId="0" borderId="0" xfId="0" applyNumberFormat="1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9" fontId="12" fillId="4" borderId="6" xfId="3" applyNumberFormat="1" applyFont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0" borderId="0" xfId="4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2" fillId="4" borderId="6" xfId="3" applyFont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12" fillId="4" borderId="1" xfId="3" applyFont="1" applyBorder="1" applyAlignment="1">
      <alignment horizontal="center" vertical="center"/>
    </xf>
    <xf numFmtId="9" fontId="12" fillId="4" borderId="1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14" fillId="2" borderId="1" xfId="2" applyFont="1" applyBorder="1" applyAlignment="1">
      <alignment horizontal="center" vertical="center" textRotation="90" wrapText="1"/>
    </xf>
    <xf numFmtId="0" fontId="14" fillId="2" borderId="1" xfId="2" applyFont="1" applyBorder="1" applyAlignment="1">
      <alignment horizontal="center" vertical="center" wrapText="1"/>
    </xf>
    <xf numFmtId="14" fontId="14" fillId="2" borderId="1" xfId="2" applyNumberFormat="1" applyFont="1" applyBorder="1" applyAlignment="1">
      <alignment horizontal="center" vertical="center" wrapText="1"/>
    </xf>
    <xf numFmtId="164" fontId="14" fillId="2" borderId="1" xfId="2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14" fillId="2" borderId="1" xfId="2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 wrapText="1"/>
    </xf>
    <xf numFmtId="166" fontId="5" fillId="0" borderId="8" xfId="0" applyNumberFormat="1" applyFont="1" applyBorder="1" applyAlignment="1">
      <alignment horizontal="center" vertical="center" wrapText="1"/>
    </xf>
    <xf numFmtId="166" fontId="5" fillId="0" borderId="9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5">
    <cellStyle name="Good" xfId="2" builtinId="26"/>
    <cellStyle name="Normal" xfId="0" builtinId="0"/>
    <cellStyle name="Output" xfId="3" builtinId="21"/>
    <cellStyle name="Percent" xfId="1" builtinId="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NPV!$C$38:$C$42</c:f>
              <c:numCache>
                <c:formatCode>_([$VND]\ * #,##0_);_([$VND]\ * \(#,##0\);_([$VND]\ * "-"_);_(@_)</c:formatCode>
                <c:ptCount val="5"/>
                <c:pt idx="0">
                  <c:v>55000000</c:v>
                </c:pt>
                <c:pt idx="1">
                  <c:v>68000000</c:v>
                </c:pt>
                <c:pt idx="2">
                  <c:v>78000000</c:v>
                </c:pt>
                <c:pt idx="3">
                  <c:v>85000000</c:v>
                </c:pt>
                <c:pt idx="4">
                  <c:v>90000000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NPV!$E$38:$E$42</c:f>
              <c:numCache>
                <c:formatCode>_([$VND]\ * #,##0_);_([$VND]\ * \(#,##0\);_([$VND]\ * "-"_);_(@_)</c:formatCode>
                <c:ptCount val="5"/>
                <c:pt idx="0">
                  <c:v>0</c:v>
                </c:pt>
                <c:pt idx="1">
                  <c:v>15000000</c:v>
                </c:pt>
                <c:pt idx="2">
                  <c:v>47000000</c:v>
                </c:pt>
                <c:pt idx="3">
                  <c:v>94000000</c:v>
                </c:pt>
                <c:pt idx="4">
                  <c:v>129000000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603936"/>
        <c:axId val="-1567595776"/>
      </c:lineChart>
      <c:catAx>
        <c:axId val="-15676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567595776"/>
        <c:crosses val="autoZero"/>
        <c:auto val="1"/>
        <c:lblAlgn val="ctr"/>
        <c:lblOffset val="100"/>
        <c:noMultiLvlLbl val="0"/>
      </c:catAx>
      <c:valAx>
        <c:axId val="-1567595776"/>
        <c:scaling>
          <c:orientation val="minMax"/>
        </c:scaling>
        <c:delete val="0"/>
        <c:axPos val="l"/>
        <c:majorGridlines/>
        <c:numFmt formatCode="_([$VND]\ * #,##0_);_([$VND]\ * \(#,##0\);_([$VND]\ * &quot;-&quot;_);_(@_)" sourceLinked="1"/>
        <c:majorTickMark val="out"/>
        <c:minorTickMark val="none"/>
        <c:tickLblPos val="nextTo"/>
        <c:crossAx val="-15676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36</xdr:row>
      <xdr:rowOff>371475</xdr:rowOff>
    </xdr:from>
    <xdr:to>
      <xdr:col>10</xdr:col>
      <xdr:colOff>180974</xdr:colOff>
      <xdr:row>51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E2" sqref="E2"/>
    </sheetView>
  </sheetViews>
  <sheetFormatPr defaultRowHeight="16.5" x14ac:dyDescent="0.25"/>
  <cols>
    <col min="1" max="1" width="42.140625" style="3" bestFit="1" customWidth="1"/>
    <col min="2" max="2" width="10.5703125" style="10" bestFit="1" customWidth="1"/>
    <col min="3" max="3" width="16.42578125" style="1" bestFit="1" customWidth="1"/>
    <col min="4" max="4" width="20.140625" style="1" bestFit="1" customWidth="1"/>
    <col min="5" max="5" width="19.28515625" style="1" bestFit="1" customWidth="1"/>
    <col min="6" max="6" width="18.7109375" style="1" bestFit="1" customWidth="1"/>
    <col min="7" max="16384" width="9.140625" style="1"/>
  </cols>
  <sheetData>
    <row r="1" spans="1:6" s="2" customFormat="1" x14ac:dyDescent="0.25">
      <c r="A1" s="4" t="s">
        <v>0</v>
      </c>
      <c r="B1" s="8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6" t="s">
        <v>11</v>
      </c>
      <c r="B2" s="9">
        <v>0.1</v>
      </c>
      <c r="C2" s="7"/>
      <c r="D2" s="7"/>
      <c r="E2" s="7"/>
      <c r="F2" s="7"/>
    </row>
    <row r="3" spans="1:6" x14ac:dyDescent="0.25">
      <c r="A3" s="6" t="s">
        <v>1</v>
      </c>
      <c r="B3" s="9">
        <v>0.2</v>
      </c>
      <c r="C3" s="7"/>
      <c r="D3" s="7"/>
      <c r="E3" s="7"/>
      <c r="F3" s="7"/>
    </row>
    <row r="4" spans="1:6" x14ac:dyDescent="0.25">
      <c r="A4" s="6" t="s">
        <v>2</v>
      </c>
      <c r="B4" s="9">
        <v>0.1</v>
      </c>
      <c r="C4" s="7"/>
      <c r="D4" s="7"/>
      <c r="E4" s="7"/>
      <c r="F4" s="7"/>
    </row>
    <row r="5" spans="1:6" x14ac:dyDescent="0.25">
      <c r="A5" s="6" t="s">
        <v>3</v>
      </c>
      <c r="B5" s="9">
        <v>0.05</v>
      </c>
      <c r="C5" s="7"/>
      <c r="D5" s="7"/>
      <c r="E5" s="7"/>
      <c r="F5" s="7"/>
    </row>
    <row r="6" spans="1:6" x14ac:dyDescent="0.25">
      <c r="A6" s="6" t="s">
        <v>4</v>
      </c>
      <c r="B6" s="9">
        <v>0.2</v>
      </c>
      <c r="C6" s="7"/>
      <c r="D6" s="7"/>
      <c r="E6" s="7"/>
      <c r="F6" s="7"/>
    </row>
    <row r="7" spans="1:6" x14ac:dyDescent="0.25">
      <c r="A7" s="6" t="s">
        <v>5</v>
      </c>
      <c r="B7" s="9">
        <v>0.05</v>
      </c>
      <c r="C7" s="7"/>
      <c r="D7" s="7"/>
      <c r="E7" s="7"/>
      <c r="F7" s="7"/>
    </row>
    <row r="8" spans="1:6" x14ac:dyDescent="0.25">
      <c r="A8" s="6" t="s">
        <v>12</v>
      </c>
      <c r="B8" s="9">
        <v>0.1</v>
      </c>
      <c r="C8" s="7"/>
      <c r="D8" s="7"/>
      <c r="E8" s="7"/>
      <c r="F8" s="7"/>
    </row>
    <row r="9" spans="1:6" ht="33" x14ac:dyDescent="0.25">
      <c r="A9" s="6" t="s">
        <v>13</v>
      </c>
      <c r="B9" s="9">
        <v>0.1</v>
      </c>
      <c r="C9" s="7"/>
      <c r="D9" s="7"/>
      <c r="E9" s="7"/>
      <c r="F9" s="7"/>
    </row>
    <row r="10" spans="1:6" ht="33" x14ac:dyDescent="0.25">
      <c r="A10" s="6" t="s">
        <v>14</v>
      </c>
      <c r="B10" s="9">
        <v>0.1</v>
      </c>
      <c r="C10" s="7"/>
      <c r="D10" s="7"/>
      <c r="E10" s="7"/>
      <c r="F10" s="7"/>
    </row>
    <row r="11" spans="1:6" s="2" customFormat="1" x14ac:dyDescent="0.25">
      <c r="A11" s="4" t="s">
        <v>15</v>
      </c>
      <c r="B11" s="8">
        <f>SUM(B2:B10)</f>
        <v>1</v>
      </c>
      <c r="C11" s="5"/>
      <c r="D11" s="5"/>
      <c r="E11" s="5"/>
      <c r="F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6" sqref="A1:F11"/>
    </sheetView>
  </sheetViews>
  <sheetFormatPr defaultRowHeight="15" x14ac:dyDescent="0.25"/>
  <cols>
    <col min="1" max="1" width="50.140625" style="11" bestFit="1" customWidth="1"/>
    <col min="2" max="2" width="7.42578125" style="11" bestFit="1" customWidth="1"/>
    <col min="3" max="3" width="15.28515625" style="11" bestFit="1" customWidth="1"/>
    <col min="4" max="4" width="18.42578125" style="11" bestFit="1" customWidth="1"/>
    <col min="5" max="5" width="23.28515625" style="11" bestFit="1" customWidth="1"/>
    <col min="6" max="6" width="18.85546875" style="11" bestFit="1" customWidth="1"/>
  </cols>
  <sheetData>
    <row r="1" spans="1:6" ht="17.25" thickBot="1" x14ac:dyDescent="0.3">
      <c r="A1" s="13" t="s">
        <v>16</v>
      </c>
      <c r="B1" s="14" t="s">
        <v>17</v>
      </c>
      <c r="C1" s="14" t="s">
        <v>7</v>
      </c>
      <c r="D1" s="14" t="s">
        <v>8</v>
      </c>
      <c r="E1" s="14" t="s">
        <v>9</v>
      </c>
      <c r="F1" s="14" t="s">
        <v>25</v>
      </c>
    </row>
    <row r="2" spans="1:6" ht="17.25" thickBot="1" x14ac:dyDescent="0.3">
      <c r="A2" s="15" t="s">
        <v>18</v>
      </c>
      <c r="B2" s="16">
        <v>0.15</v>
      </c>
      <c r="C2" s="17">
        <v>75</v>
      </c>
      <c r="D2" s="17">
        <v>80</v>
      </c>
      <c r="E2" s="17">
        <v>80</v>
      </c>
      <c r="F2" s="17">
        <v>85</v>
      </c>
    </row>
    <row r="3" spans="1:6" ht="17.25" thickBot="1" x14ac:dyDescent="0.3">
      <c r="A3" s="15" t="s">
        <v>19</v>
      </c>
      <c r="B3" s="16">
        <v>0.05</v>
      </c>
      <c r="C3" s="17">
        <v>60</v>
      </c>
      <c r="D3" s="17">
        <v>70</v>
      </c>
      <c r="E3" s="17">
        <v>80</v>
      </c>
      <c r="F3" s="17">
        <v>80</v>
      </c>
    </row>
    <row r="4" spans="1:6" ht="17.25" thickBot="1" x14ac:dyDescent="0.3">
      <c r="A4" s="15" t="s">
        <v>20</v>
      </c>
      <c r="B4" s="16">
        <v>0.15</v>
      </c>
      <c r="C4" s="17">
        <v>70</v>
      </c>
      <c r="D4" s="17">
        <v>70</v>
      </c>
      <c r="E4" s="17">
        <v>75</v>
      </c>
      <c r="F4" s="17">
        <v>80</v>
      </c>
    </row>
    <row r="5" spans="1:6" ht="17.25" thickBot="1" x14ac:dyDescent="0.3">
      <c r="A5" s="15" t="s">
        <v>21</v>
      </c>
      <c r="B5" s="16">
        <v>0.1</v>
      </c>
      <c r="C5" s="17">
        <v>75</v>
      </c>
      <c r="D5" s="17">
        <v>85</v>
      </c>
      <c r="E5" s="17">
        <v>80</v>
      </c>
      <c r="F5" s="17">
        <v>70</v>
      </c>
    </row>
    <row r="6" spans="1:6" ht="17.25" thickBot="1" x14ac:dyDescent="0.3">
      <c r="A6" s="15" t="s">
        <v>26</v>
      </c>
      <c r="B6" s="16">
        <v>0.15</v>
      </c>
      <c r="C6" s="17">
        <v>70</v>
      </c>
      <c r="D6" s="17">
        <v>60</v>
      </c>
      <c r="E6" s="17">
        <v>70</v>
      </c>
      <c r="F6" s="17">
        <v>80</v>
      </c>
    </row>
    <row r="7" spans="1:6" ht="17.25" thickBot="1" x14ac:dyDescent="0.3">
      <c r="A7" s="15" t="s">
        <v>22</v>
      </c>
      <c r="B7" s="16">
        <v>0.15</v>
      </c>
      <c r="C7" s="17">
        <v>65</v>
      </c>
      <c r="D7" s="17">
        <v>70</v>
      </c>
      <c r="E7" s="17">
        <v>60</v>
      </c>
      <c r="F7" s="17">
        <v>70</v>
      </c>
    </row>
    <row r="8" spans="1:6" ht="17.25" thickBot="1" x14ac:dyDescent="0.3">
      <c r="A8" s="15" t="s">
        <v>23</v>
      </c>
      <c r="B8" s="16">
        <v>0.1</v>
      </c>
      <c r="C8" s="17">
        <v>75</v>
      </c>
      <c r="D8" s="17">
        <v>80</v>
      </c>
      <c r="E8" s="17">
        <v>70</v>
      </c>
      <c r="F8" s="17">
        <v>80</v>
      </c>
    </row>
    <row r="9" spans="1:6" ht="17.25" thickBot="1" x14ac:dyDescent="0.3">
      <c r="A9" s="15" t="s">
        <v>27</v>
      </c>
      <c r="B9" s="16">
        <v>0.05</v>
      </c>
      <c r="C9" s="17">
        <v>70</v>
      </c>
      <c r="D9" s="17">
        <v>85</v>
      </c>
      <c r="E9" s="17">
        <v>75</v>
      </c>
      <c r="F9" s="17">
        <v>85</v>
      </c>
    </row>
    <row r="10" spans="1:6" ht="17.25" thickBot="1" x14ac:dyDescent="0.3">
      <c r="A10" s="15" t="s">
        <v>24</v>
      </c>
      <c r="B10" s="16">
        <v>0.1</v>
      </c>
      <c r="C10" s="17">
        <v>70</v>
      </c>
      <c r="D10" s="17">
        <v>75</v>
      </c>
      <c r="E10" s="17">
        <v>70</v>
      </c>
      <c r="F10" s="17">
        <v>80</v>
      </c>
    </row>
    <row r="11" spans="1:6" ht="17.25" thickBot="1" x14ac:dyDescent="0.3">
      <c r="A11" s="18" t="s">
        <v>15</v>
      </c>
      <c r="B11" s="19">
        <f>SUM(B2:B10)</f>
        <v>1</v>
      </c>
      <c r="C11" s="20">
        <f>SUM(C2*B2,C3*B3,C4*B4,C5*B5,C6*B6,C7*B7,C8*B8,C9*B9,C10*B10)</f>
        <v>70.5</v>
      </c>
      <c r="D11" s="20">
        <f>SUM(D2*B2,D3*B3,D4*B4,D5*B5,D6*B6,D7*B7,D8*B8,D9*B9,D10*B10)</f>
        <v>73.75</v>
      </c>
      <c r="E11" s="20">
        <f>SUM(E2*B2,E3*B3,E4*B4,E5*B5,E6*B6,E7*B7,E8*B8,E9*B9,E10*B10)</f>
        <v>72.5</v>
      </c>
      <c r="F11" s="20">
        <f>SUM(F2*B2,F3*B3,F4*B4,F5*B5,F6*B6,F7*B7,F8*B8,F10*B10)</f>
        <v>74.25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workbookViewId="0">
      <pane ySplit="1" topLeftCell="A53" activePane="bottomLeft" state="frozen"/>
      <selection pane="bottomLeft" activeCell="A56" sqref="A56:XFD56"/>
    </sheetView>
  </sheetViews>
  <sheetFormatPr defaultRowHeight="15" x14ac:dyDescent="0.25"/>
  <cols>
    <col min="1" max="1" width="6.140625" style="24" bestFit="1" customWidth="1"/>
    <col min="2" max="2" width="19.28515625" style="22" bestFit="1" customWidth="1"/>
    <col min="3" max="3" width="9.140625" style="12" bestFit="1" customWidth="1"/>
    <col min="4" max="4" width="10.42578125" style="47" bestFit="1" customWidth="1"/>
    <col min="5" max="5" width="11.7109375" style="46" bestFit="1" customWidth="1"/>
    <col min="6" max="6" width="6.28515625" style="12" bestFit="1" customWidth="1"/>
    <col min="7" max="7" width="14" style="23" customWidth="1"/>
    <col min="8" max="8" width="17.85546875" style="84" bestFit="1" customWidth="1"/>
    <col min="9" max="9" width="16.42578125" style="85" bestFit="1" customWidth="1"/>
    <col min="10" max="10" width="17.28515625" style="85" bestFit="1" customWidth="1"/>
    <col min="11" max="16384" width="9.140625" style="12"/>
  </cols>
  <sheetData>
    <row r="1" spans="1:10" s="28" customFormat="1" ht="43.5" customHeight="1" x14ac:dyDescent="0.25">
      <c r="A1" s="79" t="s">
        <v>152</v>
      </c>
      <c r="B1" s="80" t="s">
        <v>153</v>
      </c>
      <c r="C1" s="80" t="s">
        <v>154</v>
      </c>
      <c r="D1" s="81" t="s">
        <v>172</v>
      </c>
      <c r="E1" s="81" t="s">
        <v>173</v>
      </c>
      <c r="F1" s="79" t="s">
        <v>155</v>
      </c>
      <c r="G1" s="80" t="s">
        <v>171</v>
      </c>
      <c r="H1" s="82" t="s">
        <v>170</v>
      </c>
      <c r="I1" s="82" t="s">
        <v>178</v>
      </c>
      <c r="J1" s="86" t="s">
        <v>208</v>
      </c>
    </row>
    <row r="2" spans="1:10" s="25" customFormat="1" ht="28.5" x14ac:dyDescent="0.25">
      <c r="A2" s="29"/>
      <c r="B2" s="29" t="s">
        <v>28</v>
      </c>
      <c r="C2" s="30" t="s">
        <v>29</v>
      </c>
      <c r="D2" s="42">
        <v>41512.333333333336</v>
      </c>
      <c r="E2" s="42">
        <v>41647.449305555558</v>
      </c>
      <c r="F2" s="30"/>
      <c r="G2" s="30"/>
      <c r="H2" s="83">
        <v>10000000</v>
      </c>
      <c r="I2" s="31">
        <v>48610000</v>
      </c>
      <c r="J2" s="87">
        <v>48610000</v>
      </c>
    </row>
    <row r="3" spans="1:10" ht="30" x14ac:dyDescent="0.25">
      <c r="A3" s="32">
        <v>1</v>
      </c>
      <c r="B3" s="32" t="s">
        <v>30</v>
      </c>
      <c r="C3" s="33" t="s">
        <v>31</v>
      </c>
      <c r="D3" s="43">
        <v>41512.333333333336</v>
      </c>
      <c r="E3" s="43">
        <v>41519.333333333336</v>
      </c>
      <c r="F3" s="33"/>
      <c r="G3" s="33" t="s">
        <v>32</v>
      </c>
      <c r="H3" s="31">
        <v>0</v>
      </c>
      <c r="I3" s="31">
        <v>565000</v>
      </c>
      <c r="J3" s="87">
        <v>565000</v>
      </c>
    </row>
    <row r="4" spans="1:10" ht="30" x14ac:dyDescent="0.25">
      <c r="A4" s="32">
        <v>2</v>
      </c>
      <c r="B4" s="32" t="s">
        <v>33</v>
      </c>
      <c r="C4" s="33" t="s">
        <v>34</v>
      </c>
      <c r="D4" s="43">
        <v>41519.333333333336</v>
      </c>
      <c r="E4" s="43">
        <v>41530.708333333336</v>
      </c>
      <c r="F4" s="33" t="s">
        <v>35</v>
      </c>
      <c r="G4" s="33" t="s">
        <v>9</v>
      </c>
      <c r="H4" s="31">
        <v>0</v>
      </c>
      <c r="I4" s="31">
        <v>1925000</v>
      </c>
      <c r="J4" s="87">
        <v>1925000</v>
      </c>
    </row>
    <row r="5" spans="1:10" ht="30" x14ac:dyDescent="0.25">
      <c r="A5" s="32">
        <v>3</v>
      </c>
      <c r="B5" s="32" t="s">
        <v>36</v>
      </c>
      <c r="C5" s="33" t="s">
        <v>37</v>
      </c>
      <c r="D5" s="43">
        <v>41530.449305555558</v>
      </c>
      <c r="E5" s="43">
        <v>41549.449305555558</v>
      </c>
      <c r="F5" s="33"/>
      <c r="G5" s="33"/>
      <c r="H5" s="31">
        <v>0</v>
      </c>
      <c r="I5" s="31">
        <v>5480000</v>
      </c>
      <c r="J5" s="87">
        <v>5480000</v>
      </c>
    </row>
    <row r="6" spans="1:10" ht="30" x14ac:dyDescent="0.25">
      <c r="A6" s="32">
        <v>3.1</v>
      </c>
      <c r="B6" s="32" t="s">
        <v>38</v>
      </c>
      <c r="C6" s="33" t="s">
        <v>39</v>
      </c>
      <c r="D6" s="43">
        <v>41530.449305555558</v>
      </c>
      <c r="E6" s="43">
        <v>41538.470138888886</v>
      </c>
      <c r="F6" s="33"/>
      <c r="G6" s="33"/>
      <c r="H6" s="31">
        <v>0</v>
      </c>
      <c r="I6" s="31">
        <v>2240000</v>
      </c>
      <c r="J6" s="87">
        <v>2240000</v>
      </c>
    </row>
    <row r="7" spans="1:10" ht="30" x14ac:dyDescent="0.25">
      <c r="A7" s="32" t="s">
        <v>156</v>
      </c>
      <c r="B7" s="32" t="s">
        <v>40</v>
      </c>
      <c r="C7" s="33" t="s">
        <v>41</v>
      </c>
      <c r="D7" s="43">
        <v>41530.449305555558</v>
      </c>
      <c r="E7" s="43">
        <v>41535.449305555558</v>
      </c>
      <c r="F7" s="33" t="s">
        <v>42</v>
      </c>
      <c r="G7" s="33" t="s">
        <v>8</v>
      </c>
      <c r="H7" s="31">
        <v>0</v>
      </c>
      <c r="I7" s="31">
        <v>1400000</v>
      </c>
      <c r="J7" s="87">
        <v>1400000</v>
      </c>
    </row>
    <row r="8" spans="1:10" ht="30" x14ac:dyDescent="0.25">
      <c r="A8" s="32" t="s">
        <v>157</v>
      </c>
      <c r="B8" s="32" t="s">
        <v>43</v>
      </c>
      <c r="C8" s="33" t="s">
        <v>44</v>
      </c>
      <c r="D8" s="43">
        <v>41535.449305555558</v>
      </c>
      <c r="E8" s="43">
        <v>41538.470138888886</v>
      </c>
      <c r="F8" s="33" t="s">
        <v>45</v>
      </c>
      <c r="G8" s="33" t="s">
        <v>9</v>
      </c>
      <c r="H8" s="31">
        <v>0</v>
      </c>
      <c r="I8" s="31">
        <v>840000</v>
      </c>
      <c r="J8" s="87">
        <v>840000</v>
      </c>
    </row>
    <row r="9" spans="1:10" ht="60" x14ac:dyDescent="0.25">
      <c r="A9" s="32">
        <v>3.2</v>
      </c>
      <c r="B9" s="32" t="s">
        <v>46</v>
      </c>
      <c r="C9" s="33" t="s">
        <v>47</v>
      </c>
      <c r="D9" s="43">
        <v>41538.470138888886</v>
      </c>
      <c r="E9" s="43">
        <v>41542.449305555558</v>
      </c>
      <c r="F9" s="33" t="s">
        <v>48</v>
      </c>
      <c r="G9" s="33" t="s">
        <v>151</v>
      </c>
      <c r="H9" s="31">
        <v>0</v>
      </c>
      <c r="I9" s="31">
        <v>1280000</v>
      </c>
      <c r="J9" s="87">
        <v>1280000</v>
      </c>
    </row>
    <row r="10" spans="1:10" ht="30" x14ac:dyDescent="0.25">
      <c r="A10" s="32">
        <v>3.3</v>
      </c>
      <c r="B10" s="32" t="s">
        <v>49</v>
      </c>
      <c r="C10" s="33" t="s">
        <v>41</v>
      </c>
      <c r="D10" s="43">
        <v>41542.449305555558</v>
      </c>
      <c r="E10" s="43">
        <v>41547.449305555558</v>
      </c>
      <c r="F10" s="33" t="s">
        <v>50</v>
      </c>
      <c r="G10" s="33" t="s">
        <v>7</v>
      </c>
      <c r="H10" s="31">
        <v>0</v>
      </c>
      <c r="I10" s="31">
        <v>1400000</v>
      </c>
      <c r="J10" s="87">
        <v>1400000</v>
      </c>
    </row>
    <row r="11" spans="1:10" ht="30" x14ac:dyDescent="0.25">
      <c r="A11" s="32">
        <v>3.4</v>
      </c>
      <c r="B11" s="32" t="s">
        <v>51</v>
      </c>
      <c r="C11" s="33" t="s">
        <v>52</v>
      </c>
      <c r="D11" s="43">
        <v>41547.449305555558</v>
      </c>
      <c r="E11" s="43">
        <v>41549.449305555558</v>
      </c>
      <c r="F11" s="33" t="s">
        <v>53</v>
      </c>
      <c r="G11" s="33" t="s">
        <v>9</v>
      </c>
      <c r="H11" s="31">
        <v>0</v>
      </c>
      <c r="I11" s="31">
        <v>560000</v>
      </c>
      <c r="J11" s="87">
        <v>560000</v>
      </c>
    </row>
    <row r="12" spans="1:10" x14ac:dyDescent="0.25">
      <c r="A12" s="32">
        <v>4</v>
      </c>
      <c r="B12" s="32" t="s">
        <v>54</v>
      </c>
      <c r="C12" s="33" t="s">
        <v>39</v>
      </c>
      <c r="D12" s="43">
        <v>41549.449305555558</v>
      </c>
      <c r="E12" s="43">
        <v>41557.449305555558</v>
      </c>
      <c r="F12" s="33"/>
      <c r="G12" s="33"/>
      <c r="H12" s="31">
        <v>0</v>
      </c>
      <c r="I12" s="31">
        <v>3760000</v>
      </c>
      <c r="J12" s="87">
        <v>3760000</v>
      </c>
    </row>
    <row r="13" spans="1:10" ht="30" x14ac:dyDescent="0.25">
      <c r="A13" s="32">
        <v>4.0999999999999996</v>
      </c>
      <c r="B13" s="32" t="s">
        <v>55</v>
      </c>
      <c r="C13" s="33" t="s">
        <v>44</v>
      </c>
      <c r="D13" s="43">
        <v>41549.449305555558</v>
      </c>
      <c r="E13" s="43">
        <v>41552.470138888886</v>
      </c>
      <c r="F13" s="33" t="s">
        <v>56</v>
      </c>
      <c r="G13" s="33" t="s">
        <v>151</v>
      </c>
      <c r="H13" s="31">
        <v>0</v>
      </c>
      <c r="I13" s="31">
        <v>960000</v>
      </c>
      <c r="J13" s="87">
        <v>960000</v>
      </c>
    </row>
    <row r="14" spans="1:10" ht="30" x14ac:dyDescent="0.25">
      <c r="A14" s="32">
        <v>4.2</v>
      </c>
      <c r="B14" s="32" t="s">
        <v>57</v>
      </c>
      <c r="C14" s="33" t="s">
        <v>41</v>
      </c>
      <c r="D14" s="43">
        <v>41552.470138888886</v>
      </c>
      <c r="E14" s="43">
        <v>41557.449305555558</v>
      </c>
      <c r="F14" s="33" t="s">
        <v>58</v>
      </c>
      <c r="G14" s="33" t="s">
        <v>8</v>
      </c>
      <c r="H14" s="31">
        <v>0</v>
      </c>
      <c r="I14" s="31">
        <v>1400000</v>
      </c>
      <c r="J14" s="87">
        <v>1400000</v>
      </c>
    </row>
    <row r="15" spans="1:10" ht="45" x14ac:dyDescent="0.25">
      <c r="A15" s="32">
        <v>4.3</v>
      </c>
      <c r="B15" s="32" t="s">
        <v>59</v>
      </c>
      <c r="C15" s="33" t="s">
        <v>41</v>
      </c>
      <c r="D15" s="43">
        <v>41552.470138888886</v>
      </c>
      <c r="E15" s="43">
        <v>41557.449305555558</v>
      </c>
      <c r="F15" s="33" t="s">
        <v>60</v>
      </c>
      <c r="G15" s="33" t="s">
        <v>7</v>
      </c>
      <c r="H15" s="31">
        <v>0</v>
      </c>
      <c r="I15" s="31">
        <v>1400000</v>
      </c>
      <c r="J15" s="87">
        <v>1400000</v>
      </c>
    </row>
    <row r="16" spans="1:10" x14ac:dyDescent="0.25">
      <c r="A16" s="32">
        <v>5</v>
      </c>
      <c r="B16" s="32" t="s">
        <v>61</v>
      </c>
      <c r="C16" s="33" t="s">
        <v>62</v>
      </c>
      <c r="D16" s="43">
        <v>41557.449305555558</v>
      </c>
      <c r="E16" s="43">
        <v>41624.449305555558</v>
      </c>
      <c r="F16" s="33"/>
      <c r="G16" s="33"/>
      <c r="H16" s="31">
        <v>0</v>
      </c>
      <c r="I16" s="31">
        <v>20040000</v>
      </c>
      <c r="J16" s="87">
        <v>20040000</v>
      </c>
    </row>
    <row r="17" spans="1:10" ht="30" x14ac:dyDescent="0.25">
      <c r="A17" s="32">
        <v>5.0999999999999996</v>
      </c>
      <c r="B17" s="32" t="s">
        <v>63</v>
      </c>
      <c r="C17" s="33" t="s">
        <v>64</v>
      </c>
      <c r="D17" s="43">
        <v>41557.449305555558</v>
      </c>
      <c r="E17" s="43">
        <v>41566.470138888886</v>
      </c>
      <c r="F17" s="33"/>
      <c r="G17" s="33"/>
      <c r="H17" s="31">
        <v>0</v>
      </c>
      <c r="I17" s="31">
        <v>3480000</v>
      </c>
      <c r="J17" s="87">
        <v>3480000</v>
      </c>
    </row>
    <row r="18" spans="1:10" ht="30" x14ac:dyDescent="0.25">
      <c r="A18" s="32" t="s">
        <v>158</v>
      </c>
      <c r="B18" s="32" t="s">
        <v>65</v>
      </c>
      <c r="C18" s="33" t="s">
        <v>52</v>
      </c>
      <c r="D18" s="43">
        <v>41557.449305555558</v>
      </c>
      <c r="E18" s="43">
        <v>41559.470138888886</v>
      </c>
      <c r="F18" s="33" t="s">
        <v>66</v>
      </c>
      <c r="G18" s="33" t="s">
        <v>8</v>
      </c>
      <c r="H18" s="31">
        <v>0</v>
      </c>
      <c r="I18" s="31">
        <v>560000</v>
      </c>
      <c r="J18" s="87">
        <v>560000</v>
      </c>
    </row>
    <row r="19" spans="1:10" ht="30" x14ac:dyDescent="0.25">
      <c r="A19" s="32" t="s">
        <v>159</v>
      </c>
      <c r="B19" s="32" t="s">
        <v>67</v>
      </c>
      <c r="C19" s="33" t="s">
        <v>52</v>
      </c>
      <c r="D19" s="43">
        <v>41559.470138888886</v>
      </c>
      <c r="E19" s="43">
        <v>41561.449305555558</v>
      </c>
      <c r="F19" s="33" t="s">
        <v>68</v>
      </c>
      <c r="G19" s="33" t="s">
        <v>9</v>
      </c>
      <c r="H19" s="31">
        <v>0</v>
      </c>
      <c r="I19" s="31">
        <v>560000</v>
      </c>
      <c r="J19" s="87">
        <v>560000</v>
      </c>
    </row>
    <row r="20" spans="1:10" ht="30" x14ac:dyDescent="0.25">
      <c r="A20" s="32" t="s">
        <v>160</v>
      </c>
      <c r="B20" s="32" t="s">
        <v>69</v>
      </c>
      <c r="C20" s="33" t="s">
        <v>70</v>
      </c>
      <c r="D20" s="43">
        <v>41561.449305555558</v>
      </c>
      <c r="E20" s="43">
        <v>41562.449305555558</v>
      </c>
      <c r="F20" s="33" t="s">
        <v>71</v>
      </c>
      <c r="G20" s="33" t="s">
        <v>151</v>
      </c>
      <c r="H20" s="31">
        <v>0</v>
      </c>
      <c r="I20" s="31">
        <v>320000.00000000006</v>
      </c>
      <c r="J20" s="87">
        <v>320000.00000000006</v>
      </c>
    </row>
    <row r="21" spans="1:10" ht="30" x14ac:dyDescent="0.25">
      <c r="A21" s="32" t="s">
        <v>161</v>
      </c>
      <c r="B21" s="32" t="s">
        <v>72</v>
      </c>
      <c r="C21" s="33" t="s">
        <v>70</v>
      </c>
      <c r="D21" s="43">
        <v>41561.449305555558</v>
      </c>
      <c r="E21" s="43">
        <v>41562.449305555558</v>
      </c>
      <c r="F21" s="33" t="s">
        <v>73</v>
      </c>
      <c r="G21" s="33" t="s">
        <v>7</v>
      </c>
      <c r="H21" s="31">
        <v>0</v>
      </c>
      <c r="I21" s="31">
        <v>280000</v>
      </c>
      <c r="J21" s="87">
        <v>280000</v>
      </c>
    </row>
    <row r="22" spans="1:10" ht="30" x14ac:dyDescent="0.25">
      <c r="A22" s="32" t="s">
        <v>161</v>
      </c>
      <c r="B22" s="32" t="s">
        <v>74</v>
      </c>
      <c r="C22" s="33" t="s">
        <v>70</v>
      </c>
      <c r="D22" s="43">
        <v>41562.449305555558</v>
      </c>
      <c r="E22" s="43">
        <v>41563.449305555558</v>
      </c>
      <c r="F22" s="33" t="s">
        <v>75</v>
      </c>
      <c r="G22" s="33" t="s">
        <v>8</v>
      </c>
      <c r="H22" s="31">
        <v>0</v>
      </c>
      <c r="I22" s="31">
        <v>280000</v>
      </c>
      <c r="J22" s="87">
        <v>280000</v>
      </c>
    </row>
    <row r="23" spans="1:10" ht="30" x14ac:dyDescent="0.25">
      <c r="A23" s="32" t="s">
        <v>162</v>
      </c>
      <c r="B23" s="32" t="s">
        <v>76</v>
      </c>
      <c r="C23" s="33" t="s">
        <v>70</v>
      </c>
      <c r="D23" s="43">
        <v>41562.449305555558</v>
      </c>
      <c r="E23" s="43">
        <v>41563.449305555558</v>
      </c>
      <c r="F23" s="33" t="s">
        <v>77</v>
      </c>
      <c r="G23" s="33" t="s">
        <v>9</v>
      </c>
      <c r="H23" s="31">
        <v>0</v>
      </c>
      <c r="I23" s="31">
        <v>280000</v>
      </c>
      <c r="J23" s="87">
        <v>280000</v>
      </c>
    </row>
    <row r="24" spans="1:10" ht="30" x14ac:dyDescent="0.25">
      <c r="A24" s="32" t="s">
        <v>163</v>
      </c>
      <c r="B24" s="32" t="s">
        <v>78</v>
      </c>
      <c r="C24" s="33" t="s">
        <v>70</v>
      </c>
      <c r="D24" s="43">
        <v>41563.449305555558</v>
      </c>
      <c r="E24" s="43">
        <v>41564.449305555558</v>
      </c>
      <c r="F24" s="33" t="s">
        <v>79</v>
      </c>
      <c r="G24" s="33" t="s">
        <v>151</v>
      </c>
      <c r="H24" s="31">
        <v>0</v>
      </c>
      <c r="I24" s="31">
        <v>320000.00000000006</v>
      </c>
      <c r="J24" s="87">
        <v>320000.00000000006</v>
      </c>
    </row>
    <row r="25" spans="1:10" ht="30" x14ac:dyDescent="0.25">
      <c r="A25" s="34" t="s">
        <v>164</v>
      </c>
      <c r="B25" s="32" t="s">
        <v>80</v>
      </c>
      <c r="C25" s="33" t="s">
        <v>70</v>
      </c>
      <c r="D25" s="43">
        <v>41563.449305555558</v>
      </c>
      <c r="E25" s="43">
        <v>41564.449305555558</v>
      </c>
      <c r="F25" s="33" t="s">
        <v>81</v>
      </c>
      <c r="G25" s="33" t="s">
        <v>7</v>
      </c>
      <c r="H25" s="31">
        <v>0</v>
      </c>
      <c r="I25" s="31">
        <v>280000</v>
      </c>
      <c r="J25" s="87">
        <v>280000</v>
      </c>
    </row>
    <row r="26" spans="1:10" ht="60" x14ac:dyDescent="0.25">
      <c r="A26" s="32" t="s">
        <v>165</v>
      </c>
      <c r="B26" s="32" t="s">
        <v>82</v>
      </c>
      <c r="C26" s="33" t="s">
        <v>70</v>
      </c>
      <c r="D26" s="43">
        <v>41564.449305555558</v>
      </c>
      <c r="E26" s="43">
        <v>41565.449305555558</v>
      </c>
      <c r="F26" s="33" t="s">
        <v>83</v>
      </c>
      <c r="G26" s="33" t="s">
        <v>151</v>
      </c>
      <c r="H26" s="31">
        <v>0</v>
      </c>
      <c r="I26" s="31">
        <v>320000.00000000006</v>
      </c>
      <c r="J26" s="87">
        <v>320000.00000000006</v>
      </c>
    </row>
    <row r="27" spans="1:10" ht="45" x14ac:dyDescent="0.25">
      <c r="A27" s="32" t="s">
        <v>166</v>
      </c>
      <c r="B27" s="32" t="s">
        <v>84</v>
      </c>
      <c r="C27" s="33" t="s">
        <v>70</v>
      </c>
      <c r="D27" s="43">
        <v>41565.449305555558</v>
      </c>
      <c r="E27" s="43">
        <v>41566.470138888886</v>
      </c>
      <c r="F27" s="33" t="s">
        <v>85</v>
      </c>
      <c r="G27" s="33" t="s">
        <v>8</v>
      </c>
      <c r="H27" s="31">
        <v>0</v>
      </c>
      <c r="I27" s="31">
        <v>280000</v>
      </c>
      <c r="J27" s="87">
        <v>280000</v>
      </c>
    </row>
    <row r="28" spans="1:10" x14ac:dyDescent="0.25">
      <c r="A28" s="32">
        <v>5.2</v>
      </c>
      <c r="B28" s="32" t="s">
        <v>86</v>
      </c>
      <c r="C28" s="33" t="s">
        <v>39</v>
      </c>
      <c r="D28" s="43">
        <v>41566.470138888886</v>
      </c>
      <c r="E28" s="43">
        <v>41573.803472222222</v>
      </c>
      <c r="F28" s="33"/>
      <c r="G28" s="33"/>
      <c r="H28" s="31">
        <v>0</v>
      </c>
      <c r="I28" s="31">
        <v>2280000</v>
      </c>
      <c r="J28" s="87">
        <v>2280000</v>
      </c>
    </row>
    <row r="29" spans="1:10" ht="30" x14ac:dyDescent="0.25">
      <c r="A29" s="32" t="s">
        <v>167</v>
      </c>
      <c r="B29" s="32" t="s">
        <v>87</v>
      </c>
      <c r="C29" s="33" t="s">
        <v>88</v>
      </c>
      <c r="D29" s="43">
        <v>41566.470138888886</v>
      </c>
      <c r="E29" s="43">
        <v>41572.449305555558</v>
      </c>
      <c r="F29" s="33" t="s">
        <v>89</v>
      </c>
      <c r="G29" s="33" t="s">
        <v>9</v>
      </c>
      <c r="H29" s="31">
        <v>0</v>
      </c>
      <c r="I29" s="31">
        <v>1680000</v>
      </c>
      <c r="J29" s="87">
        <v>1680000</v>
      </c>
    </row>
    <row r="30" spans="1:10" ht="45" x14ac:dyDescent="0.25">
      <c r="A30" s="32" t="s">
        <v>168</v>
      </c>
      <c r="B30" s="32" t="s">
        <v>90</v>
      </c>
      <c r="C30" s="33" t="s">
        <v>70</v>
      </c>
      <c r="D30" s="43">
        <v>41572.449305555558</v>
      </c>
      <c r="E30" s="43">
        <v>41573.470138888886</v>
      </c>
      <c r="F30" s="33" t="s">
        <v>91</v>
      </c>
      <c r="G30" s="33" t="s">
        <v>8</v>
      </c>
      <c r="H30" s="31">
        <v>0</v>
      </c>
      <c r="I30" s="31">
        <v>280000</v>
      </c>
      <c r="J30" s="87">
        <v>280000</v>
      </c>
    </row>
    <row r="31" spans="1:10" ht="30" x14ac:dyDescent="0.25">
      <c r="A31" s="32" t="s">
        <v>169</v>
      </c>
      <c r="B31" s="32" t="s">
        <v>92</v>
      </c>
      <c r="C31" s="33" t="s">
        <v>70</v>
      </c>
      <c r="D31" s="43">
        <v>41573.470138888886</v>
      </c>
      <c r="E31" s="43">
        <v>41573.803472222222</v>
      </c>
      <c r="F31" s="33" t="s">
        <v>93</v>
      </c>
      <c r="G31" s="33" t="s">
        <v>151</v>
      </c>
      <c r="H31" s="31">
        <v>0</v>
      </c>
      <c r="I31" s="31">
        <v>320000.00000000006</v>
      </c>
      <c r="J31" s="87">
        <v>320000.00000000006</v>
      </c>
    </row>
    <row r="32" spans="1:10" ht="30" x14ac:dyDescent="0.25">
      <c r="A32" s="32">
        <v>5.3</v>
      </c>
      <c r="B32" s="32" t="s">
        <v>94</v>
      </c>
      <c r="C32" s="33" t="s">
        <v>95</v>
      </c>
      <c r="D32" s="43">
        <v>41573.803472222222</v>
      </c>
      <c r="E32" s="43">
        <v>41586.449305555558</v>
      </c>
      <c r="F32" s="33"/>
      <c r="G32" s="33"/>
      <c r="H32" s="31">
        <v>0</v>
      </c>
      <c r="I32" s="31">
        <v>3400000</v>
      </c>
      <c r="J32" s="87">
        <v>3400000</v>
      </c>
    </row>
    <row r="33" spans="1:10" ht="45" x14ac:dyDescent="0.25">
      <c r="A33" s="32" t="s">
        <v>174</v>
      </c>
      <c r="B33" s="32" t="s">
        <v>96</v>
      </c>
      <c r="C33" s="33" t="s">
        <v>47</v>
      </c>
      <c r="D33" s="43">
        <v>41573.803472222222</v>
      </c>
      <c r="E33" s="43">
        <v>41578.449305555558</v>
      </c>
      <c r="F33" s="33" t="s">
        <v>97</v>
      </c>
      <c r="G33" s="33" t="s">
        <v>7</v>
      </c>
      <c r="H33" s="31">
        <v>0</v>
      </c>
      <c r="I33" s="31">
        <v>1120000</v>
      </c>
      <c r="J33" s="87">
        <v>1120000</v>
      </c>
    </row>
    <row r="34" spans="1:10" ht="30" x14ac:dyDescent="0.25">
      <c r="A34" s="32" t="s">
        <v>175</v>
      </c>
      <c r="B34" s="32" t="s">
        <v>98</v>
      </c>
      <c r="C34" s="33" t="s">
        <v>88</v>
      </c>
      <c r="D34" s="43">
        <v>41578.449305555558</v>
      </c>
      <c r="E34" s="43">
        <v>41584.449305555558</v>
      </c>
      <c r="F34" s="33" t="s">
        <v>99</v>
      </c>
      <c r="G34" s="33" t="s">
        <v>8</v>
      </c>
      <c r="H34" s="31">
        <v>0</v>
      </c>
      <c r="I34" s="31">
        <v>1680000</v>
      </c>
      <c r="J34" s="87">
        <v>1680000</v>
      </c>
    </row>
    <row r="35" spans="1:10" ht="30" x14ac:dyDescent="0.25">
      <c r="A35" s="32" t="s">
        <v>176</v>
      </c>
      <c r="B35" s="32" t="s">
        <v>100</v>
      </c>
      <c r="C35" s="33" t="s">
        <v>70</v>
      </c>
      <c r="D35" s="43">
        <v>41584.449305555558</v>
      </c>
      <c r="E35" s="43">
        <v>41585.449305555558</v>
      </c>
      <c r="F35" s="33" t="s">
        <v>101</v>
      </c>
      <c r="G35" s="33" t="s">
        <v>151</v>
      </c>
      <c r="H35" s="31">
        <v>0</v>
      </c>
      <c r="I35" s="31">
        <v>320000.00000000006</v>
      </c>
      <c r="J35" s="87">
        <v>320000.00000000006</v>
      </c>
    </row>
    <row r="36" spans="1:10" ht="45" x14ac:dyDescent="0.25">
      <c r="A36" s="35" t="s">
        <v>177</v>
      </c>
      <c r="B36" s="32" t="s">
        <v>102</v>
      </c>
      <c r="C36" s="33" t="s">
        <v>70</v>
      </c>
      <c r="D36" s="43">
        <v>41585.449305555558</v>
      </c>
      <c r="E36" s="43">
        <v>41586.449305555558</v>
      </c>
      <c r="F36" s="33" t="s">
        <v>103</v>
      </c>
      <c r="G36" s="33" t="s">
        <v>8</v>
      </c>
      <c r="H36" s="31">
        <v>0</v>
      </c>
      <c r="I36" s="31">
        <v>280000</v>
      </c>
      <c r="J36" s="87">
        <v>280000</v>
      </c>
    </row>
    <row r="37" spans="1:10" x14ac:dyDescent="0.25">
      <c r="A37" s="32">
        <v>5.4</v>
      </c>
      <c r="B37" s="32" t="s">
        <v>104</v>
      </c>
      <c r="C37" s="33" t="s">
        <v>105</v>
      </c>
      <c r="D37" s="43">
        <v>41586.449305555558</v>
      </c>
      <c r="E37" s="43">
        <v>41604.449305555558</v>
      </c>
      <c r="F37" s="33"/>
      <c r="G37" s="33"/>
      <c r="H37" s="31">
        <v>0</v>
      </c>
      <c r="I37" s="31">
        <v>5200000</v>
      </c>
      <c r="J37" s="87">
        <v>5200000</v>
      </c>
    </row>
    <row r="38" spans="1:10" ht="30" x14ac:dyDescent="0.25">
      <c r="A38" s="32" t="s">
        <v>179</v>
      </c>
      <c r="B38" s="32" t="s">
        <v>106</v>
      </c>
      <c r="C38" s="33" t="s">
        <v>41</v>
      </c>
      <c r="D38" s="43">
        <v>41586.449305555558</v>
      </c>
      <c r="E38" s="43">
        <v>41591.449305555558</v>
      </c>
      <c r="F38" s="33" t="s">
        <v>107</v>
      </c>
      <c r="G38" s="33" t="s">
        <v>9</v>
      </c>
      <c r="H38" s="31">
        <v>0</v>
      </c>
      <c r="I38" s="31">
        <v>1400000</v>
      </c>
      <c r="J38" s="87">
        <v>1400000</v>
      </c>
    </row>
    <row r="39" spans="1:10" ht="45" x14ac:dyDescent="0.25">
      <c r="A39" s="32" t="s">
        <v>180</v>
      </c>
      <c r="B39" s="32" t="s">
        <v>108</v>
      </c>
      <c r="C39" s="33" t="s">
        <v>47</v>
      </c>
      <c r="D39" s="43">
        <v>41591.449305555558</v>
      </c>
      <c r="E39" s="43">
        <v>41594.803472222222</v>
      </c>
      <c r="F39" s="33" t="s">
        <v>109</v>
      </c>
      <c r="G39" s="33" t="s">
        <v>7</v>
      </c>
      <c r="H39" s="31">
        <v>0</v>
      </c>
      <c r="I39" s="31">
        <v>1120000</v>
      </c>
      <c r="J39" s="87">
        <v>1120000</v>
      </c>
    </row>
    <row r="40" spans="1:10" ht="30" x14ac:dyDescent="0.25">
      <c r="A40" s="32" t="s">
        <v>181</v>
      </c>
      <c r="B40" s="32" t="s">
        <v>110</v>
      </c>
      <c r="C40" s="33" t="s">
        <v>41</v>
      </c>
      <c r="D40" s="43">
        <v>41594.803472222222</v>
      </c>
      <c r="E40" s="43">
        <v>41600.449305555558</v>
      </c>
      <c r="F40" s="33" t="s">
        <v>111</v>
      </c>
      <c r="G40" s="33" t="s">
        <v>8</v>
      </c>
      <c r="H40" s="31">
        <v>0</v>
      </c>
      <c r="I40" s="31">
        <v>1400000</v>
      </c>
      <c r="J40" s="87">
        <v>1400000</v>
      </c>
    </row>
    <row r="41" spans="1:10" ht="30" x14ac:dyDescent="0.25">
      <c r="A41" s="32" t="s">
        <v>182</v>
      </c>
      <c r="B41" s="32" t="s">
        <v>112</v>
      </c>
      <c r="C41" s="33" t="s">
        <v>52</v>
      </c>
      <c r="D41" s="43">
        <v>41600.449305555558</v>
      </c>
      <c r="E41" s="43">
        <v>41601.803472222222</v>
      </c>
      <c r="F41" s="33" t="s">
        <v>113</v>
      </c>
      <c r="G41" s="33" t="s">
        <v>151</v>
      </c>
      <c r="H41" s="31">
        <v>0</v>
      </c>
      <c r="I41" s="31">
        <v>640000.00000000012</v>
      </c>
      <c r="J41" s="87">
        <v>640000.00000000012</v>
      </c>
    </row>
    <row r="42" spans="1:10" ht="30" x14ac:dyDescent="0.25">
      <c r="A42" s="32" t="s">
        <v>183</v>
      </c>
      <c r="B42" s="32" t="s">
        <v>114</v>
      </c>
      <c r="C42" s="33" t="s">
        <v>52</v>
      </c>
      <c r="D42" s="43">
        <v>41601.803472222222</v>
      </c>
      <c r="E42" s="43">
        <v>41604.449305555558</v>
      </c>
      <c r="F42" s="33" t="s">
        <v>115</v>
      </c>
      <c r="G42" s="33" t="s">
        <v>151</v>
      </c>
      <c r="H42" s="31">
        <v>0</v>
      </c>
      <c r="I42" s="31">
        <v>640000.00000000012</v>
      </c>
      <c r="J42" s="87">
        <v>640000.00000000012</v>
      </c>
    </row>
    <row r="43" spans="1:10" x14ac:dyDescent="0.25">
      <c r="A43" s="32">
        <v>5.5</v>
      </c>
      <c r="B43" s="32" t="s">
        <v>116</v>
      </c>
      <c r="C43" s="33" t="s">
        <v>117</v>
      </c>
      <c r="D43" s="43">
        <v>41604.449305555558</v>
      </c>
      <c r="E43" s="43">
        <v>41617.449305555558</v>
      </c>
      <c r="F43" s="33"/>
      <c r="G43" s="33"/>
      <c r="H43" s="31">
        <v>0</v>
      </c>
      <c r="I43" s="31">
        <v>3720000</v>
      </c>
      <c r="J43" s="87">
        <v>3720000</v>
      </c>
    </row>
    <row r="44" spans="1:10" ht="30" x14ac:dyDescent="0.25">
      <c r="A44" s="32" t="s">
        <v>184</v>
      </c>
      <c r="B44" s="32" t="s">
        <v>106</v>
      </c>
      <c r="C44" s="33" t="s">
        <v>44</v>
      </c>
      <c r="D44" s="43">
        <v>41604.449305555558</v>
      </c>
      <c r="E44" s="43">
        <v>41607.449305555558</v>
      </c>
      <c r="F44" s="33" t="s">
        <v>118</v>
      </c>
      <c r="G44" s="33" t="s">
        <v>7</v>
      </c>
      <c r="H44" s="31">
        <v>0</v>
      </c>
      <c r="I44" s="31">
        <v>840000</v>
      </c>
      <c r="J44" s="87">
        <v>840000</v>
      </c>
    </row>
    <row r="45" spans="1:10" ht="30" x14ac:dyDescent="0.25">
      <c r="A45" s="32" t="s">
        <v>185</v>
      </c>
      <c r="B45" s="32" t="s">
        <v>119</v>
      </c>
      <c r="C45" s="33" t="s">
        <v>47</v>
      </c>
      <c r="D45" s="43">
        <v>41607.449305555558</v>
      </c>
      <c r="E45" s="43">
        <v>41611.449305555558</v>
      </c>
      <c r="F45" s="33" t="s">
        <v>120</v>
      </c>
      <c r="G45" s="33" t="s">
        <v>8</v>
      </c>
      <c r="H45" s="31">
        <v>0</v>
      </c>
      <c r="I45" s="31">
        <v>1120000</v>
      </c>
      <c r="J45" s="87">
        <v>1120000</v>
      </c>
    </row>
    <row r="46" spans="1:10" ht="30" x14ac:dyDescent="0.25">
      <c r="A46" s="32" t="s">
        <v>186</v>
      </c>
      <c r="B46" s="32" t="s">
        <v>121</v>
      </c>
      <c r="C46" s="33" t="s">
        <v>47</v>
      </c>
      <c r="D46" s="43">
        <v>41611.449305555558</v>
      </c>
      <c r="E46" s="43">
        <v>41615.470138888886</v>
      </c>
      <c r="F46" s="33" t="s">
        <v>122</v>
      </c>
      <c r="G46" s="33" t="s">
        <v>9</v>
      </c>
      <c r="H46" s="31">
        <v>0</v>
      </c>
      <c r="I46" s="31">
        <v>1120000</v>
      </c>
      <c r="J46" s="87">
        <v>1120000</v>
      </c>
    </row>
    <row r="47" spans="1:10" ht="30" x14ac:dyDescent="0.25">
      <c r="A47" s="32" t="s">
        <v>187</v>
      </c>
      <c r="B47" s="32" t="s">
        <v>189</v>
      </c>
      <c r="C47" s="33" t="s">
        <v>70</v>
      </c>
      <c r="D47" s="43">
        <v>41615.470138888886</v>
      </c>
      <c r="E47" s="43">
        <v>41615.803472222222</v>
      </c>
      <c r="F47" s="33" t="s">
        <v>123</v>
      </c>
      <c r="G47" s="33" t="s">
        <v>151</v>
      </c>
      <c r="H47" s="31">
        <v>0</v>
      </c>
      <c r="I47" s="31">
        <v>320000.00000000006</v>
      </c>
      <c r="J47" s="87">
        <v>320000.00000000006</v>
      </c>
    </row>
    <row r="48" spans="1:10" ht="30" x14ac:dyDescent="0.25">
      <c r="A48" s="32" t="s">
        <v>188</v>
      </c>
      <c r="B48" s="32" t="s">
        <v>124</v>
      </c>
      <c r="C48" s="33" t="s">
        <v>70</v>
      </c>
      <c r="D48" s="43">
        <v>41615.803472222222</v>
      </c>
      <c r="E48" s="43">
        <v>41617.449305555558</v>
      </c>
      <c r="F48" s="33" t="s">
        <v>125</v>
      </c>
      <c r="G48" s="33" t="s">
        <v>151</v>
      </c>
      <c r="H48" s="31">
        <v>0</v>
      </c>
      <c r="I48" s="31">
        <v>320000.00000000006</v>
      </c>
      <c r="J48" s="87">
        <v>320000.00000000006</v>
      </c>
    </row>
    <row r="49" spans="1:10" ht="45" x14ac:dyDescent="0.25">
      <c r="A49" s="32">
        <v>5.6</v>
      </c>
      <c r="B49" s="32" t="s">
        <v>126</v>
      </c>
      <c r="C49" s="33" t="s">
        <v>44</v>
      </c>
      <c r="D49" s="43">
        <v>41617.449305555558</v>
      </c>
      <c r="E49" s="43">
        <v>41620.449305555558</v>
      </c>
      <c r="F49" s="33" t="s">
        <v>127</v>
      </c>
      <c r="G49" s="33" t="s">
        <v>7</v>
      </c>
      <c r="H49" s="31">
        <v>0</v>
      </c>
      <c r="I49" s="31">
        <v>840000</v>
      </c>
      <c r="J49" s="87">
        <v>840000</v>
      </c>
    </row>
    <row r="50" spans="1:10" ht="30" x14ac:dyDescent="0.25">
      <c r="A50" s="32">
        <v>5.7</v>
      </c>
      <c r="B50" s="32" t="s">
        <v>128</v>
      </c>
      <c r="C50" s="33" t="s">
        <v>47</v>
      </c>
      <c r="D50" s="43">
        <v>41620.449305555558</v>
      </c>
      <c r="E50" s="43">
        <v>41624.449305555558</v>
      </c>
      <c r="F50" s="33" t="s">
        <v>129</v>
      </c>
      <c r="G50" s="33" t="s">
        <v>9</v>
      </c>
      <c r="H50" s="31">
        <v>0</v>
      </c>
      <c r="I50" s="31">
        <v>1120000</v>
      </c>
      <c r="J50" s="87">
        <v>1120000</v>
      </c>
    </row>
    <row r="51" spans="1:10" ht="30" x14ac:dyDescent="0.25">
      <c r="A51" s="32">
        <v>6</v>
      </c>
      <c r="B51" s="32" t="s">
        <v>130</v>
      </c>
      <c r="C51" s="33" t="s">
        <v>31</v>
      </c>
      <c r="D51" s="43">
        <v>41624.449305555558</v>
      </c>
      <c r="E51" s="43">
        <v>41631.449305555558</v>
      </c>
      <c r="F51" s="33" t="s">
        <v>131</v>
      </c>
      <c r="G51" s="33" t="s">
        <v>151</v>
      </c>
      <c r="H51" s="31">
        <v>0</v>
      </c>
      <c r="I51" s="31">
        <v>2240000</v>
      </c>
      <c r="J51" s="87">
        <v>2240000</v>
      </c>
    </row>
    <row r="52" spans="1:10" ht="30" x14ac:dyDescent="0.25">
      <c r="A52" s="32">
        <v>7</v>
      </c>
      <c r="B52" s="32" t="s">
        <v>132</v>
      </c>
      <c r="C52" s="33" t="s">
        <v>44</v>
      </c>
      <c r="D52" s="43">
        <v>41631.449305555558</v>
      </c>
      <c r="E52" s="43">
        <v>41634.449305555558</v>
      </c>
      <c r="F52" s="33" t="s">
        <v>133</v>
      </c>
      <c r="G52" s="33" t="s">
        <v>8</v>
      </c>
      <c r="H52" s="31">
        <v>0</v>
      </c>
      <c r="I52" s="31">
        <v>840000</v>
      </c>
      <c r="J52" s="87">
        <v>840000</v>
      </c>
    </row>
    <row r="53" spans="1:10" ht="30" x14ac:dyDescent="0.25">
      <c r="A53" s="32">
        <v>8</v>
      </c>
      <c r="B53" s="32" t="s">
        <v>134</v>
      </c>
      <c r="C53" s="33" t="s">
        <v>52</v>
      </c>
      <c r="D53" s="43">
        <v>41634.449305555558</v>
      </c>
      <c r="E53" s="43">
        <v>41636.470138888886</v>
      </c>
      <c r="F53" s="33" t="s">
        <v>135</v>
      </c>
      <c r="G53" s="33" t="s">
        <v>151</v>
      </c>
      <c r="H53" s="31">
        <v>0</v>
      </c>
      <c r="I53" s="31">
        <v>640000.00000000012</v>
      </c>
      <c r="J53" s="87">
        <v>640000.00000000012</v>
      </c>
    </row>
    <row r="54" spans="1:10" ht="30" x14ac:dyDescent="0.25">
      <c r="A54" s="32">
        <v>9</v>
      </c>
      <c r="B54" s="32" t="s">
        <v>136</v>
      </c>
      <c r="C54" s="33" t="s">
        <v>47</v>
      </c>
      <c r="D54" s="43">
        <v>41636.470138888886</v>
      </c>
      <c r="E54" s="43">
        <v>41640.449305555558</v>
      </c>
      <c r="F54" s="33" t="s">
        <v>137</v>
      </c>
      <c r="G54" s="33" t="s">
        <v>151</v>
      </c>
      <c r="H54" s="31">
        <v>0</v>
      </c>
      <c r="I54" s="31">
        <v>1280000.0000000002</v>
      </c>
      <c r="J54" s="87">
        <v>1280000.0000000002</v>
      </c>
    </row>
    <row r="55" spans="1:10" ht="30" x14ac:dyDescent="0.25">
      <c r="A55" s="32">
        <v>10</v>
      </c>
      <c r="B55" s="32" t="s">
        <v>138</v>
      </c>
      <c r="C55" s="33" t="s">
        <v>70</v>
      </c>
      <c r="D55" s="43">
        <v>41640.449305555558</v>
      </c>
      <c r="E55" s="43">
        <v>41641.449305555558</v>
      </c>
      <c r="F55" s="33" t="s">
        <v>139</v>
      </c>
      <c r="G55" s="33" t="s">
        <v>140</v>
      </c>
      <c r="H55" s="31">
        <v>0</v>
      </c>
      <c r="I55" s="31">
        <v>60000</v>
      </c>
      <c r="J55" s="87">
        <v>60000</v>
      </c>
    </row>
    <row r="56" spans="1:10" ht="45" x14ac:dyDescent="0.25">
      <c r="A56" s="32">
        <v>11</v>
      </c>
      <c r="B56" s="32" t="s">
        <v>141</v>
      </c>
      <c r="C56" s="33" t="s">
        <v>41</v>
      </c>
      <c r="D56" s="43">
        <v>41641.449305555558</v>
      </c>
      <c r="E56" s="43">
        <v>41646.449305555558</v>
      </c>
      <c r="F56" s="33" t="s">
        <v>142</v>
      </c>
      <c r="G56" s="33" t="s">
        <v>7</v>
      </c>
      <c r="H56" s="31">
        <v>0</v>
      </c>
      <c r="I56" s="31">
        <v>1400000</v>
      </c>
      <c r="J56" s="87">
        <v>1400000</v>
      </c>
    </row>
    <row r="57" spans="1:10" x14ac:dyDescent="0.25">
      <c r="A57" s="36">
        <v>12</v>
      </c>
      <c r="B57" s="21" t="s">
        <v>190</v>
      </c>
      <c r="C57" s="76" t="s">
        <v>70</v>
      </c>
      <c r="D57" s="44">
        <v>41646.449305555558</v>
      </c>
      <c r="E57" s="44">
        <v>41647.449305555558</v>
      </c>
      <c r="F57" s="38"/>
      <c r="G57" s="33"/>
      <c r="H57" s="31">
        <f>SUM(H58:H60)</f>
        <v>380000</v>
      </c>
      <c r="I57" s="31"/>
      <c r="J57" s="87">
        <v>380000</v>
      </c>
    </row>
    <row r="58" spans="1:10" ht="30" x14ac:dyDescent="0.25">
      <c r="A58" s="32">
        <v>12.1</v>
      </c>
      <c r="B58" s="32" t="s">
        <v>143</v>
      </c>
      <c r="C58" s="33" t="s">
        <v>70</v>
      </c>
      <c r="D58" s="43">
        <v>41646.449305555558</v>
      </c>
      <c r="E58" s="43">
        <v>41647.449305555558</v>
      </c>
      <c r="F58" s="33" t="s">
        <v>144</v>
      </c>
      <c r="G58" s="33" t="s">
        <v>145</v>
      </c>
      <c r="H58" s="31">
        <v>200000</v>
      </c>
      <c r="I58" s="31">
        <v>200000</v>
      </c>
      <c r="J58" s="87">
        <v>200000</v>
      </c>
    </row>
    <row r="59" spans="1:10" ht="30" x14ac:dyDescent="0.25">
      <c r="A59" s="32">
        <v>12.2</v>
      </c>
      <c r="B59" s="32" t="s">
        <v>146</v>
      </c>
      <c r="C59" s="33" t="s">
        <v>70</v>
      </c>
      <c r="D59" s="43">
        <v>41646.449305555558</v>
      </c>
      <c r="E59" s="43">
        <v>41647.449305555558</v>
      </c>
      <c r="F59" s="33" t="s">
        <v>147</v>
      </c>
      <c r="G59" s="33" t="s">
        <v>148</v>
      </c>
      <c r="H59" s="31">
        <v>80000</v>
      </c>
      <c r="I59" s="31">
        <v>80000.000000000015</v>
      </c>
      <c r="J59" s="87">
        <v>80000.000000000015</v>
      </c>
    </row>
    <row r="60" spans="1:10" x14ac:dyDescent="0.25">
      <c r="A60" s="32">
        <v>12.3</v>
      </c>
      <c r="B60" s="32" t="s">
        <v>149</v>
      </c>
      <c r="C60" s="33" t="s">
        <v>70</v>
      </c>
      <c r="D60" s="43">
        <v>41646.449305555558</v>
      </c>
      <c r="E60" s="43">
        <v>41647.449305555558</v>
      </c>
      <c r="F60" s="33" t="s">
        <v>150</v>
      </c>
      <c r="G60" s="33"/>
      <c r="H60" s="31">
        <v>100000</v>
      </c>
      <c r="I60" s="31">
        <v>100000</v>
      </c>
      <c r="J60" s="87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1" workbookViewId="0">
      <selection sqref="A1:H60"/>
    </sheetView>
  </sheetViews>
  <sheetFormatPr defaultRowHeight="15" x14ac:dyDescent="0.25"/>
  <cols>
    <col min="1" max="1" width="6.28515625" bestFit="1" customWidth="1"/>
    <col min="2" max="2" width="20.140625" customWidth="1"/>
    <col min="4" max="4" width="10.42578125" style="45" bestFit="1" customWidth="1"/>
    <col min="5" max="5" width="11.7109375" style="45" bestFit="1" customWidth="1"/>
    <col min="6" max="6" width="9" bestFit="1" customWidth="1"/>
    <col min="7" max="7" width="9.140625" customWidth="1"/>
    <col min="8" max="8" width="16.42578125" style="40" bestFit="1" customWidth="1"/>
  </cols>
  <sheetData>
    <row r="1" spans="1:8" ht="28.5" x14ac:dyDescent="0.25">
      <c r="A1" s="27" t="s">
        <v>152</v>
      </c>
      <c r="B1" s="26" t="s">
        <v>153</v>
      </c>
      <c r="C1" s="26" t="s">
        <v>154</v>
      </c>
      <c r="D1" s="41" t="s">
        <v>172</v>
      </c>
      <c r="E1" s="41" t="s">
        <v>173</v>
      </c>
      <c r="F1" s="27" t="s">
        <v>155</v>
      </c>
      <c r="G1" s="27" t="s">
        <v>171</v>
      </c>
      <c r="H1" s="39" t="s">
        <v>178</v>
      </c>
    </row>
    <row r="2" spans="1:8" ht="28.5" x14ac:dyDescent="0.25">
      <c r="A2" s="29"/>
      <c r="B2" s="29" t="s">
        <v>28</v>
      </c>
      <c r="C2" s="30" t="s">
        <v>29</v>
      </c>
      <c r="D2" s="42">
        <v>41512.333333333336</v>
      </c>
      <c r="E2" s="42">
        <v>41647.449305555558</v>
      </c>
      <c r="F2" s="30"/>
      <c r="G2" s="30"/>
      <c r="H2" s="31">
        <v>48610000</v>
      </c>
    </row>
    <row r="3" spans="1:8" ht="30" x14ac:dyDescent="0.25">
      <c r="A3" s="32">
        <v>1</v>
      </c>
      <c r="B3" s="32" t="s">
        <v>30</v>
      </c>
      <c r="C3" s="33" t="s">
        <v>31</v>
      </c>
      <c r="D3" s="43">
        <v>41512.333333333336</v>
      </c>
      <c r="E3" s="43">
        <v>41519.333333333336</v>
      </c>
      <c r="F3" s="33"/>
      <c r="G3" s="33" t="s">
        <v>32</v>
      </c>
      <c r="H3" s="31">
        <v>565000</v>
      </c>
    </row>
    <row r="4" spans="1:8" ht="30" x14ac:dyDescent="0.25">
      <c r="A4" s="32">
        <v>2</v>
      </c>
      <c r="B4" s="32" t="s">
        <v>33</v>
      </c>
      <c r="C4" s="33" t="s">
        <v>34</v>
      </c>
      <c r="D4" s="43">
        <v>41519.333333333336</v>
      </c>
      <c r="E4" s="43">
        <v>41530.708333333336</v>
      </c>
      <c r="F4" s="33" t="s">
        <v>35</v>
      </c>
      <c r="G4" s="33" t="s">
        <v>9</v>
      </c>
      <c r="H4" s="31">
        <v>1925000</v>
      </c>
    </row>
    <row r="5" spans="1:8" ht="30" x14ac:dyDescent="0.25">
      <c r="A5" s="32">
        <v>3</v>
      </c>
      <c r="B5" s="32" t="s">
        <v>36</v>
      </c>
      <c r="C5" s="33" t="s">
        <v>37</v>
      </c>
      <c r="D5" s="43">
        <v>41530.449305555558</v>
      </c>
      <c r="E5" s="43">
        <v>41549.449305555558</v>
      </c>
      <c r="F5" s="33"/>
      <c r="G5" s="33"/>
      <c r="H5" s="31">
        <v>5480000</v>
      </c>
    </row>
    <row r="6" spans="1:8" ht="30" x14ac:dyDescent="0.25">
      <c r="A6" s="32">
        <v>3.1</v>
      </c>
      <c r="B6" s="32" t="s">
        <v>38</v>
      </c>
      <c r="C6" s="33" t="s">
        <v>39</v>
      </c>
      <c r="D6" s="43">
        <v>41530.449305555558</v>
      </c>
      <c r="E6" s="43">
        <v>41538.470138888886</v>
      </c>
      <c r="F6" s="33"/>
      <c r="G6" s="33"/>
      <c r="H6" s="31">
        <v>2240000</v>
      </c>
    </row>
    <row r="7" spans="1:8" ht="45" x14ac:dyDescent="0.25">
      <c r="A7" s="32" t="s">
        <v>156</v>
      </c>
      <c r="B7" s="32" t="s">
        <v>40</v>
      </c>
      <c r="C7" s="33" t="s">
        <v>41</v>
      </c>
      <c r="D7" s="43">
        <v>41530.449305555558</v>
      </c>
      <c r="E7" s="43">
        <v>41535.449305555558</v>
      </c>
      <c r="F7" s="33" t="s">
        <v>42</v>
      </c>
      <c r="G7" s="33" t="s">
        <v>8</v>
      </c>
      <c r="H7" s="31">
        <v>1400000</v>
      </c>
    </row>
    <row r="8" spans="1:8" ht="30" x14ac:dyDescent="0.25">
      <c r="A8" s="32" t="s">
        <v>157</v>
      </c>
      <c r="B8" s="32" t="s">
        <v>43</v>
      </c>
      <c r="C8" s="33" t="s">
        <v>44</v>
      </c>
      <c r="D8" s="43">
        <v>41535.449305555558</v>
      </c>
      <c r="E8" s="43">
        <v>41538.470138888886</v>
      </c>
      <c r="F8" s="33" t="s">
        <v>45</v>
      </c>
      <c r="G8" s="33" t="s">
        <v>9</v>
      </c>
      <c r="H8" s="31">
        <v>840000</v>
      </c>
    </row>
    <row r="9" spans="1:8" ht="45" x14ac:dyDescent="0.25">
      <c r="A9" s="32">
        <v>3.2</v>
      </c>
      <c r="B9" s="32" t="s">
        <v>46</v>
      </c>
      <c r="C9" s="33" t="s">
        <v>47</v>
      </c>
      <c r="D9" s="43">
        <v>41538.470138888886</v>
      </c>
      <c r="E9" s="43">
        <v>41542.449305555558</v>
      </c>
      <c r="F9" s="33" t="s">
        <v>48</v>
      </c>
      <c r="G9" s="33" t="s">
        <v>151</v>
      </c>
      <c r="H9" s="31">
        <v>1280000</v>
      </c>
    </row>
    <row r="10" spans="1:8" ht="30" x14ac:dyDescent="0.25">
      <c r="A10" s="32">
        <v>3.3</v>
      </c>
      <c r="B10" s="32" t="s">
        <v>49</v>
      </c>
      <c r="C10" s="33" t="s">
        <v>41</v>
      </c>
      <c r="D10" s="43">
        <v>41542.449305555558</v>
      </c>
      <c r="E10" s="43">
        <v>41547.449305555558</v>
      </c>
      <c r="F10" s="33" t="s">
        <v>50</v>
      </c>
      <c r="G10" s="33" t="s">
        <v>7</v>
      </c>
      <c r="H10" s="31">
        <v>1400000</v>
      </c>
    </row>
    <row r="11" spans="1:8" ht="30" x14ac:dyDescent="0.25">
      <c r="A11" s="32">
        <v>3.4</v>
      </c>
      <c r="B11" s="32" t="s">
        <v>51</v>
      </c>
      <c r="C11" s="33" t="s">
        <v>52</v>
      </c>
      <c r="D11" s="43">
        <v>41547.449305555558</v>
      </c>
      <c r="E11" s="43">
        <v>41549.449305555558</v>
      </c>
      <c r="F11" s="33" t="s">
        <v>53</v>
      </c>
      <c r="G11" s="33" t="s">
        <v>9</v>
      </c>
      <c r="H11" s="31">
        <v>560000</v>
      </c>
    </row>
    <row r="12" spans="1:8" x14ac:dyDescent="0.25">
      <c r="A12" s="32">
        <v>4</v>
      </c>
      <c r="B12" s="32" t="s">
        <v>54</v>
      </c>
      <c r="C12" s="33" t="s">
        <v>39</v>
      </c>
      <c r="D12" s="43">
        <v>41549.449305555558</v>
      </c>
      <c r="E12" s="43">
        <v>41557.449305555558</v>
      </c>
      <c r="F12" s="33"/>
      <c r="G12" s="33"/>
      <c r="H12" s="31">
        <v>3760000</v>
      </c>
    </row>
    <row r="13" spans="1:8" ht="45" x14ac:dyDescent="0.25">
      <c r="A13" s="32">
        <v>4.0999999999999996</v>
      </c>
      <c r="B13" s="32" t="s">
        <v>55</v>
      </c>
      <c r="C13" s="33" t="s">
        <v>44</v>
      </c>
      <c r="D13" s="43">
        <v>41549.449305555558</v>
      </c>
      <c r="E13" s="43">
        <v>41552.470138888886</v>
      </c>
      <c r="F13" s="33" t="s">
        <v>56</v>
      </c>
      <c r="G13" s="33" t="s">
        <v>151</v>
      </c>
      <c r="H13" s="31">
        <v>960000</v>
      </c>
    </row>
    <row r="14" spans="1:8" ht="45" x14ac:dyDescent="0.25">
      <c r="A14" s="32">
        <v>4.2</v>
      </c>
      <c r="B14" s="32" t="s">
        <v>57</v>
      </c>
      <c r="C14" s="33" t="s">
        <v>41</v>
      </c>
      <c r="D14" s="43">
        <v>41552.470138888886</v>
      </c>
      <c r="E14" s="43">
        <v>41557.449305555558</v>
      </c>
      <c r="F14" s="33" t="s">
        <v>58</v>
      </c>
      <c r="G14" s="33" t="s">
        <v>8</v>
      </c>
      <c r="H14" s="31">
        <v>1400000</v>
      </c>
    </row>
    <row r="15" spans="1:8" ht="45" x14ac:dyDescent="0.25">
      <c r="A15" s="32">
        <v>4.3</v>
      </c>
      <c r="B15" s="32" t="s">
        <v>59</v>
      </c>
      <c r="C15" s="33" t="s">
        <v>41</v>
      </c>
      <c r="D15" s="43">
        <v>41552.470138888886</v>
      </c>
      <c r="E15" s="43">
        <v>41557.449305555558</v>
      </c>
      <c r="F15" s="33" t="s">
        <v>60</v>
      </c>
      <c r="G15" s="33" t="s">
        <v>7</v>
      </c>
      <c r="H15" s="31">
        <v>1400000</v>
      </c>
    </row>
    <row r="16" spans="1:8" x14ac:dyDescent="0.25">
      <c r="A16" s="32">
        <v>5</v>
      </c>
      <c r="B16" s="32" t="s">
        <v>61</v>
      </c>
      <c r="C16" s="33" t="s">
        <v>62</v>
      </c>
      <c r="D16" s="43">
        <v>41557.449305555558</v>
      </c>
      <c r="E16" s="43">
        <v>41624.449305555558</v>
      </c>
      <c r="F16" s="33"/>
      <c r="G16" s="33"/>
      <c r="H16" s="31">
        <v>20040000</v>
      </c>
    </row>
    <row r="17" spans="1:8" ht="30" x14ac:dyDescent="0.25">
      <c r="A17" s="32">
        <v>5.0999999999999996</v>
      </c>
      <c r="B17" s="32" t="s">
        <v>63</v>
      </c>
      <c r="C17" s="33" t="s">
        <v>64</v>
      </c>
      <c r="D17" s="43">
        <v>41557.449305555558</v>
      </c>
      <c r="E17" s="43">
        <v>41566.470138888886</v>
      </c>
      <c r="F17" s="33"/>
      <c r="G17" s="33"/>
      <c r="H17" s="31">
        <v>3480000</v>
      </c>
    </row>
    <row r="18" spans="1:8" ht="45" x14ac:dyDescent="0.25">
      <c r="A18" s="32" t="s">
        <v>158</v>
      </c>
      <c r="B18" s="32" t="s">
        <v>65</v>
      </c>
      <c r="C18" s="33" t="s">
        <v>52</v>
      </c>
      <c r="D18" s="43">
        <v>41557.449305555558</v>
      </c>
      <c r="E18" s="43">
        <v>41559.470138888886</v>
      </c>
      <c r="F18" s="33" t="s">
        <v>66</v>
      </c>
      <c r="G18" s="33" t="s">
        <v>8</v>
      </c>
      <c r="H18" s="31">
        <v>560000</v>
      </c>
    </row>
    <row r="19" spans="1:8" ht="30" x14ac:dyDescent="0.25">
      <c r="A19" s="32" t="s">
        <v>159</v>
      </c>
      <c r="B19" s="32" t="s">
        <v>67</v>
      </c>
      <c r="C19" s="33" t="s">
        <v>52</v>
      </c>
      <c r="D19" s="43">
        <v>41559.470138888886</v>
      </c>
      <c r="E19" s="43">
        <v>41561.449305555558</v>
      </c>
      <c r="F19" s="33" t="s">
        <v>68</v>
      </c>
      <c r="G19" s="33" t="s">
        <v>9</v>
      </c>
      <c r="H19" s="31">
        <v>560000</v>
      </c>
    </row>
    <row r="20" spans="1:8" ht="45" x14ac:dyDescent="0.25">
      <c r="A20" s="32" t="s">
        <v>160</v>
      </c>
      <c r="B20" s="32" t="s">
        <v>69</v>
      </c>
      <c r="C20" s="33" t="s">
        <v>70</v>
      </c>
      <c r="D20" s="43">
        <v>41561.449305555558</v>
      </c>
      <c r="E20" s="43">
        <v>41562.449305555558</v>
      </c>
      <c r="F20" s="33" t="s">
        <v>71</v>
      </c>
      <c r="G20" s="33" t="s">
        <v>151</v>
      </c>
      <c r="H20" s="31">
        <v>320000.00000000006</v>
      </c>
    </row>
    <row r="21" spans="1:8" ht="30" x14ac:dyDescent="0.25">
      <c r="A21" s="32" t="s">
        <v>161</v>
      </c>
      <c r="B21" s="32" t="s">
        <v>72</v>
      </c>
      <c r="C21" s="33" t="s">
        <v>70</v>
      </c>
      <c r="D21" s="43">
        <v>41561.449305555558</v>
      </c>
      <c r="E21" s="43">
        <v>41562.449305555558</v>
      </c>
      <c r="F21" s="33" t="s">
        <v>73</v>
      </c>
      <c r="G21" s="33" t="s">
        <v>7</v>
      </c>
      <c r="H21" s="31">
        <v>280000</v>
      </c>
    </row>
    <row r="22" spans="1:8" ht="45" x14ac:dyDescent="0.25">
      <c r="A22" s="32" t="s">
        <v>161</v>
      </c>
      <c r="B22" s="32" t="s">
        <v>74</v>
      </c>
      <c r="C22" s="33" t="s">
        <v>70</v>
      </c>
      <c r="D22" s="43">
        <v>41562.449305555558</v>
      </c>
      <c r="E22" s="43">
        <v>41563.449305555558</v>
      </c>
      <c r="F22" s="33" t="s">
        <v>75</v>
      </c>
      <c r="G22" s="33" t="s">
        <v>8</v>
      </c>
      <c r="H22" s="31">
        <v>280000</v>
      </c>
    </row>
    <row r="23" spans="1:8" ht="30" x14ac:dyDescent="0.25">
      <c r="A23" s="32" t="s">
        <v>162</v>
      </c>
      <c r="B23" s="32" t="s">
        <v>76</v>
      </c>
      <c r="C23" s="33" t="s">
        <v>70</v>
      </c>
      <c r="D23" s="43">
        <v>41562.449305555558</v>
      </c>
      <c r="E23" s="43">
        <v>41563.449305555558</v>
      </c>
      <c r="F23" s="33" t="s">
        <v>77</v>
      </c>
      <c r="G23" s="33" t="s">
        <v>9</v>
      </c>
      <c r="H23" s="31">
        <v>280000</v>
      </c>
    </row>
    <row r="24" spans="1:8" ht="45" x14ac:dyDescent="0.25">
      <c r="A24" s="32" t="s">
        <v>163</v>
      </c>
      <c r="B24" s="32" t="s">
        <v>78</v>
      </c>
      <c r="C24" s="33" t="s">
        <v>70</v>
      </c>
      <c r="D24" s="43">
        <v>41563.449305555558</v>
      </c>
      <c r="E24" s="43">
        <v>41564.449305555558</v>
      </c>
      <c r="F24" s="33" t="s">
        <v>79</v>
      </c>
      <c r="G24" s="33" t="s">
        <v>151</v>
      </c>
      <c r="H24" s="31">
        <v>320000.00000000006</v>
      </c>
    </row>
    <row r="25" spans="1:8" ht="30" x14ac:dyDescent="0.25">
      <c r="A25" s="34" t="s">
        <v>164</v>
      </c>
      <c r="B25" s="32" t="s">
        <v>80</v>
      </c>
      <c r="C25" s="33" t="s">
        <v>70</v>
      </c>
      <c r="D25" s="43">
        <v>41563.449305555558</v>
      </c>
      <c r="E25" s="43">
        <v>41564.449305555558</v>
      </c>
      <c r="F25" s="33" t="s">
        <v>81</v>
      </c>
      <c r="G25" s="33" t="s">
        <v>7</v>
      </c>
      <c r="H25" s="31">
        <v>280000</v>
      </c>
    </row>
    <row r="26" spans="1:8" ht="45" x14ac:dyDescent="0.25">
      <c r="A26" s="32" t="s">
        <v>165</v>
      </c>
      <c r="B26" s="32" t="s">
        <v>82</v>
      </c>
      <c r="C26" s="33" t="s">
        <v>70</v>
      </c>
      <c r="D26" s="43">
        <v>41564.449305555558</v>
      </c>
      <c r="E26" s="43">
        <v>41565.449305555558</v>
      </c>
      <c r="F26" s="33" t="s">
        <v>83</v>
      </c>
      <c r="G26" s="33" t="s">
        <v>151</v>
      </c>
      <c r="H26" s="31">
        <v>320000.00000000006</v>
      </c>
    </row>
    <row r="27" spans="1:8" ht="45" x14ac:dyDescent="0.25">
      <c r="A27" s="32" t="s">
        <v>166</v>
      </c>
      <c r="B27" s="32" t="s">
        <v>84</v>
      </c>
      <c r="C27" s="33" t="s">
        <v>70</v>
      </c>
      <c r="D27" s="43">
        <v>41565.449305555558</v>
      </c>
      <c r="E27" s="43">
        <v>41566.470138888886</v>
      </c>
      <c r="F27" s="33" t="s">
        <v>85</v>
      </c>
      <c r="G27" s="33" t="s">
        <v>8</v>
      </c>
      <c r="H27" s="31">
        <v>280000</v>
      </c>
    </row>
    <row r="28" spans="1:8" x14ac:dyDescent="0.25">
      <c r="A28" s="32">
        <v>5.2</v>
      </c>
      <c r="B28" s="32" t="s">
        <v>86</v>
      </c>
      <c r="C28" s="33" t="s">
        <v>39</v>
      </c>
      <c r="D28" s="43">
        <v>41566.470138888886</v>
      </c>
      <c r="E28" s="43">
        <v>41573.803472222222</v>
      </c>
      <c r="F28" s="33"/>
      <c r="G28" s="33"/>
      <c r="H28" s="31">
        <v>2280000</v>
      </c>
    </row>
    <row r="29" spans="1:8" ht="30" x14ac:dyDescent="0.25">
      <c r="A29" s="32" t="s">
        <v>167</v>
      </c>
      <c r="B29" s="32" t="s">
        <v>87</v>
      </c>
      <c r="C29" s="33" t="s">
        <v>88</v>
      </c>
      <c r="D29" s="43">
        <v>41566.470138888886</v>
      </c>
      <c r="E29" s="43">
        <v>41572.449305555558</v>
      </c>
      <c r="F29" s="33" t="s">
        <v>89</v>
      </c>
      <c r="G29" s="33" t="s">
        <v>9</v>
      </c>
      <c r="H29" s="31">
        <v>1680000</v>
      </c>
    </row>
    <row r="30" spans="1:8" ht="45" x14ac:dyDescent="0.25">
      <c r="A30" s="32" t="s">
        <v>168</v>
      </c>
      <c r="B30" s="32" t="s">
        <v>90</v>
      </c>
      <c r="C30" s="33" t="s">
        <v>70</v>
      </c>
      <c r="D30" s="43">
        <v>41572.449305555558</v>
      </c>
      <c r="E30" s="43">
        <v>41573.470138888886</v>
      </c>
      <c r="F30" s="33" t="s">
        <v>91</v>
      </c>
      <c r="G30" s="33" t="s">
        <v>8</v>
      </c>
      <c r="H30" s="31">
        <v>280000</v>
      </c>
    </row>
    <row r="31" spans="1:8" ht="45" x14ac:dyDescent="0.25">
      <c r="A31" s="32" t="s">
        <v>169</v>
      </c>
      <c r="B31" s="32" t="s">
        <v>92</v>
      </c>
      <c r="C31" s="33" t="s">
        <v>70</v>
      </c>
      <c r="D31" s="43">
        <v>41573.470138888886</v>
      </c>
      <c r="E31" s="43">
        <v>41573.803472222222</v>
      </c>
      <c r="F31" s="33" t="s">
        <v>93</v>
      </c>
      <c r="G31" s="33" t="s">
        <v>151</v>
      </c>
      <c r="H31" s="31">
        <v>320000.00000000006</v>
      </c>
    </row>
    <row r="32" spans="1:8" ht="30" x14ac:dyDescent="0.25">
      <c r="A32" s="32">
        <v>5.3</v>
      </c>
      <c r="B32" s="32" t="s">
        <v>94</v>
      </c>
      <c r="C32" s="33" t="s">
        <v>95</v>
      </c>
      <c r="D32" s="43">
        <v>41573.803472222222</v>
      </c>
      <c r="E32" s="43">
        <v>41586.449305555558</v>
      </c>
      <c r="F32" s="33"/>
      <c r="G32" s="33"/>
      <c r="H32" s="31">
        <v>3400000</v>
      </c>
    </row>
    <row r="33" spans="1:8" ht="45" x14ac:dyDescent="0.25">
      <c r="A33" s="32" t="s">
        <v>174</v>
      </c>
      <c r="B33" s="32" t="s">
        <v>96</v>
      </c>
      <c r="C33" s="33" t="s">
        <v>47</v>
      </c>
      <c r="D33" s="43">
        <v>41573.803472222222</v>
      </c>
      <c r="E33" s="43">
        <v>41578.449305555558</v>
      </c>
      <c r="F33" s="33" t="s">
        <v>97</v>
      </c>
      <c r="G33" s="33" t="s">
        <v>7</v>
      </c>
      <c r="H33" s="31">
        <v>1120000</v>
      </c>
    </row>
    <row r="34" spans="1:8" ht="45" x14ac:dyDescent="0.25">
      <c r="A34" s="32" t="s">
        <v>175</v>
      </c>
      <c r="B34" s="32" t="s">
        <v>98</v>
      </c>
      <c r="C34" s="33" t="s">
        <v>88</v>
      </c>
      <c r="D34" s="43">
        <v>41578.449305555558</v>
      </c>
      <c r="E34" s="43">
        <v>41584.449305555558</v>
      </c>
      <c r="F34" s="33" t="s">
        <v>99</v>
      </c>
      <c r="G34" s="33" t="s">
        <v>8</v>
      </c>
      <c r="H34" s="31">
        <v>1680000</v>
      </c>
    </row>
    <row r="35" spans="1:8" ht="45" x14ac:dyDescent="0.25">
      <c r="A35" s="32" t="s">
        <v>176</v>
      </c>
      <c r="B35" s="32" t="s">
        <v>100</v>
      </c>
      <c r="C35" s="33" t="s">
        <v>70</v>
      </c>
      <c r="D35" s="43">
        <v>41584.449305555558</v>
      </c>
      <c r="E35" s="43">
        <v>41585.449305555558</v>
      </c>
      <c r="F35" s="33" t="s">
        <v>101</v>
      </c>
      <c r="G35" s="33" t="s">
        <v>151</v>
      </c>
      <c r="H35" s="31">
        <v>320000.00000000006</v>
      </c>
    </row>
    <row r="36" spans="1:8" ht="45" x14ac:dyDescent="0.25">
      <c r="A36" s="35" t="s">
        <v>177</v>
      </c>
      <c r="B36" s="32" t="s">
        <v>102</v>
      </c>
      <c r="C36" s="33" t="s">
        <v>70</v>
      </c>
      <c r="D36" s="43">
        <v>41585.449305555558</v>
      </c>
      <c r="E36" s="43">
        <v>41586.449305555558</v>
      </c>
      <c r="F36" s="33" t="s">
        <v>103</v>
      </c>
      <c r="G36" s="33" t="s">
        <v>8</v>
      </c>
      <c r="H36" s="31">
        <v>280000</v>
      </c>
    </row>
    <row r="37" spans="1:8" x14ac:dyDescent="0.25">
      <c r="A37" s="32">
        <v>5.4</v>
      </c>
      <c r="B37" s="32" t="s">
        <v>104</v>
      </c>
      <c r="C37" s="33" t="s">
        <v>105</v>
      </c>
      <c r="D37" s="43">
        <v>41586.449305555558</v>
      </c>
      <c r="E37" s="43">
        <v>41604.449305555558</v>
      </c>
      <c r="F37" s="33"/>
      <c r="G37" s="33"/>
      <c r="H37" s="31">
        <v>5200000</v>
      </c>
    </row>
    <row r="38" spans="1:8" ht="30" x14ac:dyDescent="0.25">
      <c r="A38" s="32" t="s">
        <v>179</v>
      </c>
      <c r="B38" s="32" t="s">
        <v>106</v>
      </c>
      <c r="C38" s="33" t="s">
        <v>41</v>
      </c>
      <c r="D38" s="43">
        <v>41586.449305555558</v>
      </c>
      <c r="E38" s="43">
        <v>41591.449305555558</v>
      </c>
      <c r="F38" s="33" t="s">
        <v>107</v>
      </c>
      <c r="G38" s="33" t="s">
        <v>9</v>
      </c>
      <c r="H38" s="31">
        <v>1400000</v>
      </c>
    </row>
    <row r="39" spans="1:8" ht="30" x14ac:dyDescent="0.25">
      <c r="A39" s="32" t="s">
        <v>180</v>
      </c>
      <c r="B39" s="32" t="s">
        <v>108</v>
      </c>
      <c r="C39" s="33" t="s">
        <v>47</v>
      </c>
      <c r="D39" s="43">
        <v>41591.449305555558</v>
      </c>
      <c r="E39" s="43">
        <v>41594.803472222222</v>
      </c>
      <c r="F39" s="33" t="s">
        <v>109</v>
      </c>
      <c r="G39" s="33" t="s">
        <v>7</v>
      </c>
      <c r="H39" s="31">
        <v>1120000</v>
      </c>
    </row>
    <row r="40" spans="1:8" ht="45" x14ac:dyDescent="0.25">
      <c r="A40" s="32" t="s">
        <v>181</v>
      </c>
      <c r="B40" s="32" t="s">
        <v>110</v>
      </c>
      <c r="C40" s="33" t="s">
        <v>41</v>
      </c>
      <c r="D40" s="43">
        <v>41594.803472222222</v>
      </c>
      <c r="E40" s="43">
        <v>41600.449305555558</v>
      </c>
      <c r="F40" s="33" t="s">
        <v>111</v>
      </c>
      <c r="G40" s="33" t="s">
        <v>8</v>
      </c>
      <c r="H40" s="31">
        <v>1400000</v>
      </c>
    </row>
    <row r="41" spans="1:8" ht="45" x14ac:dyDescent="0.25">
      <c r="A41" s="32" t="s">
        <v>182</v>
      </c>
      <c r="B41" s="32" t="s">
        <v>112</v>
      </c>
      <c r="C41" s="33" t="s">
        <v>52</v>
      </c>
      <c r="D41" s="43">
        <v>41600.449305555558</v>
      </c>
      <c r="E41" s="43">
        <v>41601.803472222222</v>
      </c>
      <c r="F41" s="33" t="s">
        <v>113</v>
      </c>
      <c r="G41" s="33" t="s">
        <v>151</v>
      </c>
      <c r="H41" s="31">
        <v>640000.00000000012</v>
      </c>
    </row>
    <row r="42" spans="1:8" ht="45" x14ac:dyDescent="0.25">
      <c r="A42" s="32" t="s">
        <v>183</v>
      </c>
      <c r="B42" s="32" t="s">
        <v>114</v>
      </c>
      <c r="C42" s="33" t="s">
        <v>52</v>
      </c>
      <c r="D42" s="43">
        <v>41601.803472222222</v>
      </c>
      <c r="E42" s="43">
        <v>41604.449305555558</v>
      </c>
      <c r="F42" s="33" t="s">
        <v>115</v>
      </c>
      <c r="G42" s="33" t="s">
        <v>151</v>
      </c>
      <c r="H42" s="31">
        <v>640000.00000000012</v>
      </c>
    </row>
    <row r="43" spans="1:8" x14ac:dyDescent="0.25">
      <c r="A43" s="32">
        <v>5.5</v>
      </c>
      <c r="B43" s="32" t="s">
        <v>116</v>
      </c>
      <c r="C43" s="33" t="s">
        <v>117</v>
      </c>
      <c r="D43" s="43">
        <v>41604.449305555558</v>
      </c>
      <c r="E43" s="43">
        <v>41617.449305555558</v>
      </c>
      <c r="F43" s="33"/>
      <c r="G43" s="33"/>
      <c r="H43" s="31">
        <v>3720000</v>
      </c>
    </row>
    <row r="44" spans="1:8" ht="30" x14ac:dyDescent="0.25">
      <c r="A44" s="32" t="s">
        <v>184</v>
      </c>
      <c r="B44" s="32" t="s">
        <v>106</v>
      </c>
      <c r="C44" s="33" t="s">
        <v>44</v>
      </c>
      <c r="D44" s="43">
        <v>41604.449305555558</v>
      </c>
      <c r="E44" s="43">
        <v>41607.449305555558</v>
      </c>
      <c r="F44" s="33" t="s">
        <v>118</v>
      </c>
      <c r="G44" s="33" t="s">
        <v>7</v>
      </c>
      <c r="H44" s="31">
        <v>840000</v>
      </c>
    </row>
    <row r="45" spans="1:8" ht="45" x14ac:dyDescent="0.25">
      <c r="A45" s="32" t="s">
        <v>185</v>
      </c>
      <c r="B45" s="32" t="s">
        <v>119</v>
      </c>
      <c r="C45" s="33" t="s">
        <v>47</v>
      </c>
      <c r="D45" s="43">
        <v>41607.449305555558</v>
      </c>
      <c r="E45" s="43">
        <v>41611.449305555558</v>
      </c>
      <c r="F45" s="33" t="s">
        <v>120</v>
      </c>
      <c r="G45" s="33" t="s">
        <v>8</v>
      </c>
      <c r="H45" s="31">
        <v>1120000</v>
      </c>
    </row>
    <row r="46" spans="1:8" ht="30" x14ac:dyDescent="0.25">
      <c r="A46" s="32" t="s">
        <v>186</v>
      </c>
      <c r="B46" s="32" t="s">
        <v>121</v>
      </c>
      <c r="C46" s="33" t="s">
        <v>47</v>
      </c>
      <c r="D46" s="43">
        <v>41611.449305555558</v>
      </c>
      <c r="E46" s="43">
        <v>41615.470138888886</v>
      </c>
      <c r="F46" s="33" t="s">
        <v>122</v>
      </c>
      <c r="G46" s="33" t="s">
        <v>9</v>
      </c>
      <c r="H46" s="31">
        <v>1120000</v>
      </c>
    </row>
    <row r="47" spans="1:8" ht="45" x14ac:dyDescent="0.25">
      <c r="A47" s="32" t="s">
        <v>187</v>
      </c>
      <c r="B47" s="32" t="s">
        <v>189</v>
      </c>
      <c r="C47" s="33" t="s">
        <v>70</v>
      </c>
      <c r="D47" s="43">
        <v>41615.470138888886</v>
      </c>
      <c r="E47" s="43">
        <v>41615.803472222222</v>
      </c>
      <c r="F47" s="33" t="s">
        <v>123</v>
      </c>
      <c r="G47" s="33" t="s">
        <v>151</v>
      </c>
      <c r="H47" s="31">
        <v>320000.00000000006</v>
      </c>
    </row>
    <row r="48" spans="1:8" ht="45" x14ac:dyDescent="0.25">
      <c r="A48" s="32" t="s">
        <v>188</v>
      </c>
      <c r="B48" s="32" t="s">
        <v>124</v>
      </c>
      <c r="C48" s="33" t="s">
        <v>70</v>
      </c>
      <c r="D48" s="43">
        <v>41615.803472222222</v>
      </c>
      <c r="E48" s="43">
        <v>41617.449305555558</v>
      </c>
      <c r="F48" s="33" t="s">
        <v>125</v>
      </c>
      <c r="G48" s="33" t="s">
        <v>151</v>
      </c>
      <c r="H48" s="31">
        <v>320000.00000000006</v>
      </c>
    </row>
    <row r="49" spans="1:8" ht="30" x14ac:dyDescent="0.25">
      <c r="A49" s="32">
        <v>5.6</v>
      </c>
      <c r="B49" s="32" t="s">
        <v>126</v>
      </c>
      <c r="C49" s="33" t="s">
        <v>44</v>
      </c>
      <c r="D49" s="43">
        <v>41617.449305555558</v>
      </c>
      <c r="E49" s="43">
        <v>41620.449305555558</v>
      </c>
      <c r="F49" s="33" t="s">
        <v>127</v>
      </c>
      <c r="G49" s="33" t="s">
        <v>7</v>
      </c>
      <c r="H49" s="31">
        <v>840000</v>
      </c>
    </row>
    <row r="50" spans="1:8" ht="30" x14ac:dyDescent="0.25">
      <c r="A50" s="32">
        <v>5.7</v>
      </c>
      <c r="B50" s="32" t="s">
        <v>128</v>
      </c>
      <c r="C50" s="33" t="s">
        <v>47</v>
      </c>
      <c r="D50" s="43">
        <v>41620.449305555558</v>
      </c>
      <c r="E50" s="43">
        <v>41624.449305555558</v>
      </c>
      <c r="F50" s="33" t="s">
        <v>129</v>
      </c>
      <c r="G50" s="33" t="s">
        <v>9</v>
      </c>
      <c r="H50" s="31">
        <v>1120000</v>
      </c>
    </row>
    <row r="51" spans="1:8" ht="45" x14ac:dyDescent="0.25">
      <c r="A51" s="32">
        <v>6</v>
      </c>
      <c r="B51" s="32" t="s">
        <v>130</v>
      </c>
      <c r="C51" s="33" t="s">
        <v>31</v>
      </c>
      <c r="D51" s="43">
        <v>41624.449305555558</v>
      </c>
      <c r="E51" s="43">
        <v>41631.449305555558</v>
      </c>
      <c r="F51" s="33" t="s">
        <v>131</v>
      </c>
      <c r="G51" s="33" t="s">
        <v>151</v>
      </c>
      <c r="H51" s="31">
        <v>2240000</v>
      </c>
    </row>
    <row r="52" spans="1:8" ht="45" x14ac:dyDescent="0.25">
      <c r="A52" s="32">
        <v>7</v>
      </c>
      <c r="B52" s="32" t="s">
        <v>132</v>
      </c>
      <c r="C52" s="33" t="s">
        <v>44</v>
      </c>
      <c r="D52" s="43">
        <v>41631.449305555558</v>
      </c>
      <c r="E52" s="43">
        <v>41634.449305555558</v>
      </c>
      <c r="F52" s="33" t="s">
        <v>133</v>
      </c>
      <c r="G52" s="33" t="s">
        <v>8</v>
      </c>
      <c r="H52" s="31">
        <v>840000</v>
      </c>
    </row>
    <row r="53" spans="1:8" ht="45" x14ac:dyDescent="0.25">
      <c r="A53" s="32">
        <v>8</v>
      </c>
      <c r="B53" s="32" t="s">
        <v>134</v>
      </c>
      <c r="C53" s="33" t="s">
        <v>52</v>
      </c>
      <c r="D53" s="43">
        <v>41634.449305555558</v>
      </c>
      <c r="E53" s="43">
        <v>41636.470138888886</v>
      </c>
      <c r="F53" s="33" t="s">
        <v>135</v>
      </c>
      <c r="G53" s="33" t="s">
        <v>151</v>
      </c>
      <c r="H53" s="31">
        <v>640000.00000000012</v>
      </c>
    </row>
    <row r="54" spans="1:8" ht="45" x14ac:dyDescent="0.25">
      <c r="A54" s="32">
        <v>9</v>
      </c>
      <c r="B54" s="32" t="s">
        <v>136</v>
      </c>
      <c r="C54" s="33" t="s">
        <v>47</v>
      </c>
      <c r="D54" s="43">
        <v>41636.470138888886</v>
      </c>
      <c r="E54" s="43">
        <v>41640.449305555558</v>
      </c>
      <c r="F54" s="33" t="s">
        <v>137</v>
      </c>
      <c r="G54" s="33" t="s">
        <v>151</v>
      </c>
      <c r="H54" s="31">
        <v>1280000.0000000002</v>
      </c>
    </row>
    <row r="55" spans="1:8" ht="30" x14ac:dyDescent="0.25">
      <c r="A55" s="32">
        <v>10</v>
      </c>
      <c r="B55" s="32" t="s">
        <v>138</v>
      </c>
      <c r="C55" s="33" t="s">
        <v>70</v>
      </c>
      <c r="D55" s="43">
        <v>41640.449305555558</v>
      </c>
      <c r="E55" s="43">
        <v>41641.449305555558</v>
      </c>
      <c r="F55" s="33" t="s">
        <v>139</v>
      </c>
      <c r="G55" s="33" t="s">
        <v>140</v>
      </c>
      <c r="H55" s="31">
        <v>60000</v>
      </c>
    </row>
    <row r="56" spans="1:8" ht="45" x14ac:dyDescent="0.25">
      <c r="A56" s="32">
        <v>11</v>
      </c>
      <c r="B56" s="32" t="s">
        <v>141</v>
      </c>
      <c r="C56" s="33" t="s">
        <v>41</v>
      </c>
      <c r="D56" s="43">
        <v>41641.449305555558</v>
      </c>
      <c r="E56" s="43">
        <v>41646.449305555558</v>
      </c>
      <c r="F56" s="33" t="s">
        <v>142</v>
      </c>
      <c r="G56" s="33" t="s">
        <v>7</v>
      </c>
      <c r="H56" s="31">
        <v>1400000</v>
      </c>
    </row>
    <row r="57" spans="1:8" x14ac:dyDescent="0.25">
      <c r="A57" s="36">
        <v>12</v>
      </c>
      <c r="B57" s="21" t="s">
        <v>190</v>
      </c>
      <c r="C57" s="37" t="s">
        <v>70</v>
      </c>
      <c r="D57" s="44">
        <v>41646.449305555558</v>
      </c>
      <c r="E57" s="44">
        <v>41647.449305555558</v>
      </c>
      <c r="F57" s="38"/>
      <c r="G57" s="33"/>
      <c r="H57" s="31"/>
    </row>
    <row r="58" spans="1:8" ht="30" x14ac:dyDescent="0.25">
      <c r="A58" s="32">
        <v>12.1</v>
      </c>
      <c r="B58" s="32" t="s">
        <v>143</v>
      </c>
      <c r="C58" s="33" t="s">
        <v>70</v>
      </c>
      <c r="D58" s="43">
        <v>41646.449305555558</v>
      </c>
      <c r="E58" s="43">
        <v>41647.449305555558</v>
      </c>
      <c r="F58" s="33" t="s">
        <v>144</v>
      </c>
      <c r="G58" s="33" t="s">
        <v>145</v>
      </c>
      <c r="H58" s="31">
        <v>200000</v>
      </c>
    </row>
    <row r="59" spans="1:8" ht="45" x14ac:dyDescent="0.25">
      <c r="A59" s="32">
        <v>12.2</v>
      </c>
      <c r="B59" s="32" t="s">
        <v>146</v>
      </c>
      <c r="C59" s="33" t="s">
        <v>70</v>
      </c>
      <c r="D59" s="43">
        <v>41646.449305555558</v>
      </c>
      <c r="E59" s="43">
        <v>41647.449305555558</v>
      </c>
      <c r="F59" s="33" t="s">
        <v>147</v>
      </c>
      <c r="G59" s="33" t="s">
        <v>148</v>
      </c>
      <c r="H59" s="31">
        <v>80000.000000000015</v>
      </c>
    </row>
    <row r="60" spans="1:8" x14ac:dyDescent="0.25">
      <c r="A60" s="32">
        <v>12.3</v>
      </c>
      <c r="B60" s="32" t="s">
        <v>149</v>
      </c>
      <c r="C60" s="33" t="s">
        <v>70</v>
      </c>
      <c r="D60" s="43">
        <v>41646.449305555558</v>
      </c>
      <c r="E60" s="43">
        <v>41647.449305555558</v>
      </c>
      <c r="F60" s="33" t="s">
        <v>150</v>
      </c>
      <c r="G60" s="33"/>
      <c r="H60" s="31"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4" zoomScaleNormal="100" workbookViewId="0">
      <pane xSplit="20070" topLeftCell="K1"/>
      <selection activeCell="E49" sqref="E49"/>
      <selection pane="topRight" activeCell="K13" sqref="K13"/>
    </sheetView>
  </sheetViews>
  <sheetFormatPr defaultRowHeight="15.75" x14ac:dyDescent="0.25"/>
  <cols>
    <col min="1" max="1" width="13.28515625" style="51" customWidth="1"/>
    <col min="2" max="5" width="17.5703125" style="49" bestFit="1" customWidth="1"/>
    <col min="6" max="6" width="16.7109375" style="49" bestFit="1" customWidth="1"/>
    <col min="7" max="7" width="17.85546875" style="49" bestFit="1" customWidth="1"/>
    <col min="8" max="8" width="9.140625" style="48"/>
    <col min="9" max="9" width="15.7109375" style="48" bestFit="1" customWidth="1"/>
    <col min="10" max="10" width="19.42578125" style="48" bestFit="1" customWidth="1"/>
    <col min="11" max="14" width="16.7109375" style="48" bestFit="1" customWidth="1"/>
    <col min="15" max="15" width="17.85546875" style="48" bestFit="1" customWidth="1"/>
    <col min="16" max="16384" width="9.140625" style="48"/>
  </cols>
  <sheetData>
    <row r="1" spans="1:15" ht="30" x14ac:dyDescent="0.25">
      <c r="A1" s="71" t="s">
        <v>191</v>
      </c>
      <c r="B1" s="62">
        <v>0.08</v>
      </c>
      <c r="C1" s="61"/>
      <c r="D1" s="61"/>
      <c r="E1" s="61"/>
      <c r="F1" s="61"/>
      <c r="G1" s="61"/>
      <c r="I1" s="74" t="s">
        <v>191</v>
      </c>
      <c r="J1" s="75">
        <v>0.08</v>
      </c>
      <c r="K1" s="61"/>
      <c r="L1" s="61"/>
      <c r="M1" s="61"/>
      <c r="N1" s="61"/>
      <c r="O1" s="61"/>
    </row>
    <row r="2" spans="1:15" x14ac:dyDescent="0.25">
      <c r="A2" s="98"/>
      <c r="B2" s="89" t="s">
        <v>196</v>
      </c>
      <c r="C2" s="89"/>
      <c r="D2" s="89"/>
      <c r="E2" s="89"/>
      <c r="F2" s="89"/>
      <c r="G2" s="61" t="s">
        <v>194</v>
      </c>
      <c r="I2" s="88"/>
      <c r="J2" s="89" t="s">
        <v>196</v>
      </c>
      <c r="K2" s="89"/>
      <c r="L2" s="89"/>
      <c r="M2" s="89"/>
      <c r="N2" s="89"/>
      <c r="O2" s="61" t="s">
        <v>194</v>
      </c>
    </row>
    <row r="3" spans="1:15" s="52" customFormat="1" ht="16.5" customHeight="1" x14ac:dyDescent="0.25">
      <c r="A3" s="99"/>
      <c r="B3" s="60">
        <v>0</v>
      </c>
      <c r="C3" s="60">
        <v>1</v>
      </c>
      <c r="D3" s="60">
        <v>2</v>
      </c>
      <c r="E3" s="60">
        <v>3</v>
      </c>
      <c r="F3" s="60">
        <v>4</v>
      </c>
      <c r="G3" s="60"/>
      <c r="I3" s="88"/>
      <c r="J3" s="60">
        <v>0</v>
      </c>
      <c r="K3" s="60">
        <v>1</v>
      </c>
      <c r="L3" s="60">
        <v>2</v>
      </c>
      <c r="M3" s="60">
        <v>3</v>
      </c>
      <c r="N3" s="60">
        <v>4</v>
      </c>
      <c r="O3" s="60"/>
    </row>
    <row r="4" spans="1:15" s="53" customFormat="1" ht="30" x14ac:dyDescent="0.25">
      <c r="A4" s="72" t="s">
        <v>192</v>
      </c>
      <c r="B4" s="73">
        <f>1/POWER((1+B1),B3)</f>
        <v>1</v>
      </c>
      <c r="C4" s="73">
        <f>1/POWER((1+B1),C3)</f>
        <v>0.92592592592592582</v>
      </c>
      <c r="D4" s="73">
        <f>1/POWER((1+B1),D3)</f>
        <v>0.85733882030178321</v>
      </c>
      <c r="E4" s="73">
        <f>1/POWER((1+B1),E3)</f>
        <v>0.79383224102016958</v>
      </c>
      <c r="F4" s="73">
        <f>1/POWER((1+B1),F3)</f>
        <v>0.73502985279645328</v>
      </c>
      <c r="G4" s="73"/>
      <c r="I4" s="73" t="s">
        <v>192</v>
      </c>
      <c r="J4" s="73">
        <f>1/POWER((1+J1),J3)</f>
        <v>1</v>
      </c>
      <c r="K4" s="73">
        <f>1/POWER((1+J1),K3)</f>
        <v>0.92592592592592582</v>
      </c>
      <c r="L4" s="73">
        <f>1/POWER((1+J1),L3)</f>
        <v>0.85733882030178321</v>
      </c>
      <c r="M4" s="73">
        <f>1/POWER((1+J1),M3)</f>
        <v>0.79383224102016958</v>
      </c>
      <c r="N4" s="73">
        <f>1/POWER((1+J1),N3)</f>
        <v>0.73502985279645328</v>
      </c>
      <c r="O4" s="73"/>
    </row>
    <row r="5" spans="1:15" x14ac:dyDescent="0.25">
      <c r="A5" s="33" t="s">
        <v>195</v>
      </c>
      <c r="B5" s="61">
        <v>0</v>
      </c>
      <c r="C5" s="61">
        <v>15000000</v>
      </c>
      <c r="D5" s="61">
        <v>32000000</v>
      </c>
      <c r="E5" s="61">
        <v>47000000</v>
      </c>
      <c r="F5" s="61">
        <v>35000000</v>
      </c>
      <c r="G5" s="61">
        <f>SUM(B5:F5)</f>
        <v>129000000</v>
      </c>
      <c r="I5" s="37" t="s">
        <v>195</v>
      </c>
      <c r="J5" s="61">
        <v>0</v>
      </c>
      <c r="K5" s="61">
        <v>15000000</v>
      </c>
      <c r="L5" s="61">
        <v>32000000</v>
      </c>
      <c r="M5" s="61">
        <v>47000000</v>
      </c>
      <c r="N5" s="61">
        <v>35000000</v>
      </c>
      <c r="O5" s="61">
        <f>SUM(J5:N5)</f>
        <v>129000000</v>
      </c>
    </row>
    <row r="6" spans="1:15" ht="45" x14ac:dyDescent="0.25">
      <c r="A6" s="33" t="s">
        <v>200</v>
      </c>
      <c r="B6" s="61">
        <f>B5*B4</f>
        <v>0</v>
      </c>
      <c r="C6" s="61">
        <f t="shared" ref="C6:F6" si="0">C5*C4</f>
        <v>13888888.888888888</v>
      </c>
      <c r="D6" s="61">
        <f t="shared" si="0"/>
        <v>27434842.249657061</v>
      </c>
      <c r="E6" s="61">
        <f t="shared" si="0"/>
        <v>37310115.327947967</v>
      </c>
      <c r="F6" s="61">
        <f t="shared" si="0"/>
        <v>25726044.847875863</v>
      </c>
      <c r="G6" s="61"/>
      <c r="I6" s="37" t="s">
        <v>197</v>
      </c>
      <c r="J6" s="61">
        <v>55000000</v>
      </c>
      <c r="K6" s="61">
        <v>13000000</v>
      </c>
      <c r="L6" s="61">
        <v>10000000</v>
      </c>
      <c r="M6" s="61">
        <v>7000000</v>
      </c>
      <c r="N6" s="61">
        <v>5000000</v>
      </c>
      <c r="O6" s="61">
        <f>SUM(J6:N6)</f>
        <v>90000000</v>
      </c>
    </row>
    <row r="7" spans="1:15" x14ac:dyDescent="0.25">
      <c r="A7" s="33" t="s">
        <v>197</v>
      </c>
      <c r="B7" s="61">
        <v>55000000</v>
      </c>
      <c r="C7" s="61">
        <v>13000000</v>
      </c>
      <c r="D7" s="61">
        <v>10000000</v>
      </c>
      <c r="E7" s="61">
        <v>7000000</v>
      </c>
      <c r="F7" s="61">
        <v>5000000</v>
      </c>
      <c r="G7" s="61">
        <f>SUM(B7:F7)</f>
        <v>90000000</v>
      </c>
      <c r="I7" s="37" t="s">
        <v>198</v>
      </c>
      <c r="J7" s="61">
        <f>J5-J6</f>
        <v>-55000000</v>
      </c>
      <c r="K7" s="61">
        <f t="shared" ref="K7" si="1">K5-K6</f>
        <v>2000000</v>
      </c>
      <c r="L7" s="61">
        <f t="shared" ref="L7" si="2">L5-L6</f>
        <v>22000000</v>
      </c>
      <c r="M7" s="61">
        <f t="shared" ref="M7" si="3">M5-M6</f>
        <v>40000000</v>
      </c>
      <c r="N7" s="61">
        <f t="shared" ref="N7" si="4">N5-N6</f>
        <v>30000000</v>
      </c>
      <c r="O7" s="61">
        <f t="shared" ref="O7" si="5">O5-O6</f>
        <v>39000000</v>
      </c>
    </row>
    <row r="8" spans="1:15" ht="30" x14ac:dyDescent="0.25">
      <c r="A8" s="33" t="s">
        <v>201</v>
      </c>
      <c r="B8" s="61">
        <f>B7*B4</f>
        <v>55000000</v>
      </c>
      <c r="C8" s="61">
        <f t="shared" ref="C8:F8" si="6">C7*C4</f>
        <v>12037037.037037035</v>
      </c>
      <c r="D8" s="61">
        <f t="shared" si="6"/>
        <v>8573388.2030178327</v>
      </c>
      <c r="E8" s="61">
        <f t="shared" si="6"/>
        <v>5556825.6871411875</v>
      </c>
      <c r="F8" s="61">
        <f t="shared" si="6"/>
        <v>3675149.2639822662</v>
      </c>
      <c r="G8" s="61"/>
      <c r="I8" s="37" t="s">
        <v>193</v>
      </c>
      <c r="J8" s="77">
        <f>NPV(J1,K7:N7) + J7</f>
        <v>19517491.123191461</v>
      </c>
      <c r="K8" s="77"/>
      <c r="L8" s="77"/>
      <c r="M8" s="77"/>
      <c r="N8" s="77"/>
      <c r="O8" s="77"/>
    </row>
    <row r="9" spans="1:15" x14ac:dyDescent="0.25">
      <c r="A9" s="33" t="s">
        <v>198</v>
      </c>
      <c r="B9" s="61">
        <f t="shared" ref="B9:G9" si="7">B5-B7</f>
        <v>-55000000</v>
      </c>
      <c r="C9" s="61">
        <f t="shared" si="7"/>
        <v>2000000</v>
      </c>
      <c r="D9" s="61">
        <f t="shared" si="7"/>
        <v>22000000</v>
      </c>
      <c r="E9" s="61">
        <f t="shared" si="7"/>
        <v>40000000</v>
      </c>
      <c r="F9" s="61">
        <f t="shared" si="7"/>
        <v>30000000</v>
      </c>
      <c r="G9" s="61">
        <f t="shared" si="7"/>
        <v>39000000</v>
      </c>
      <c r="I9" s="54" t="s">
        <v>204</v>
      </c>
      <c r="J9" s="55">
        <f>(O5-O6)/O6</f>
        <v>0.43333333333333335</v>
      </c>
      <c r="K9" s="56"/>
      <c r="L9" s="56"/>
      <c r="M9" s="56"/>
      <c r="N9" s="56"/>
      <c r="O9" s="56"/>
    </row>
    <row r="10" spans="1:15" ht="30" x14ac:dyDescent="0.25">
      <c r="A10" s="33" t="s">
        <v>202</v>
      </c>
      <c r="B10" s="61">
        <f>B9*B4</f>
        <v>-55000000</v>
      </c>
      <c r="C10" s="61">
        <f>C9*C4</f>
        <v>1851851.8518518517</v>
      </c>
      <c r="D10" s="61">
        <f>D9*D4</f>
        <v>18861454.04663923</v>
      </c>
      <c r="E10" s="61">
        <f>E9*E4</f>
        <v>31753289.640806783</v>
      </c>
      <c r="F10" s="61">
        <f>F9*F4</f>
        <v>22050895.583893597</v>
      </c>
      <c r="G10" s="61"/>
      <c r="I10" s="57"/>
      <c r="J10" s="58"/>
      <c r="K10" s="58"/>
      <c r="L10" s="58"/>
      <c r="M10" s="58"/>
      <c r="N10" s="58"/>
      <c r="O10" s="58"/>
    </row>
    <row r="11" spans="1:15" ht="30" x14ac:dyDescent="0.25">
      <c r="A11" s="33" t="s">
        <v>203</v>
      </c>
      <c r="B11" s="61">
        <f>B10</f>
        <v>-55000000</v>
      </c>
      <c r="C11" s="61">
        <f>B11+C10</f>
        <v>-53148148.148148149</v>
      </c>
      <c r="D11" s="61">
        <f t="shared" ref="D11:F11" si="8">C11+D10</f>
        <v>-34286694.101508915</v>
      </c>
      <c r="E11" s="61">
        <f t="shared" si="8"/>
        <v>-2533404.4607021324</v>
      </c>
      <c r="F11" s="61">
        <f t="shared" si="8"/>
        <v>19517491.123191465</v>
      </c>
      <c r="G11" s="61"/>
      <c r="I11" s="57"/>
      <c r="J11" s="59"/>
      <c r="K11" s="59"/>
      <c r="L11" s="59"/>
      <c r="M11" s="59"/>
      <c r="N11" s="59"/>
      <c r="O11" s="59"/>
    </row>
    <row r="12" spans="1:15" ht="30" x14ac:dyDescent="0.25">
      <c r="A12" s="33" t="s">
        <v>199</v>
      </c>
      <c r="B12" s="91">
        <f>SUM(B10:F10)</f>
        <v>19517491.123191465</v>
      </c>
      <c r="C12" s="92"/>
      <c r="D12" s="92"/>
      <c r="E12" s="92"/>
      <c r="F12" s="92"/>
      <c r="G12" s="93"/>
      <c r="J12" s="50"/>
    </row>
    <row r="15" spans="1:15" x14ac:dyDescent="0.25">
      <c r="A15" s="68"/>
      <c r="B15" s="63"/>
      <c r="C15" s="58"/>
      <c r="D15" s="58"/>
      <c r="E15" s="58"/>
      <c r="F15" s="58"/>
      <c r="G15" s="58"/>
    </row>
    <row r="16" spans="1:15" x14ac:dyDescent="0.25">
      <c r="A16" s="68"/>
      <c r="B16" s="90"/>
      <c r="C16" s="90"/>
      <c r="D16" s="90"/>
      <c r="E16" s="90"/>
      <c r="F16" s="90"/>
      <c r="G16" s="58"/>
    </row>
    <row r="17" spans="1:15" ht="16.5" x14ac:dyDescent="0.25">
      <c r="A17" s="69"/>
      <c r="B17" s="64"/>
      <c r="C17" s="64"/>
      <c r="D17" s="64"/>
      <c r="E17" s="64"/>
      <c r="F17" s="64"/>
      <c r="G17" s="64"/>
      <c r="I17" s="74" t="s">
        <v>191</v>
      </c>
      <c r="J17" s="75">
        <v>0.2</v>
      </c>
      <c r="K17" s="61"/>
      <c r="L17" s="61"/>
      <c r="M17" s="61"/>
      <c r="N17" s="61"/>
      <c r="O17" s="61"/>
    </row>
    <row r="18" spans="1:15" x14ac:dyDescent="0.25">
      <c r="A18" s="70"/>
      <c r="B18" s="65"/>
      <c r="C18" s="65"/>
      <c r="D18" s="65"/>
      <c r="E18" s="65"/>
      <c r="F18" s="65"/>
      <c r="G18" s="65"/>
      <c r="I18" s="88"/>
      <c r="J18" s="89" t="s">
        <v>196</v>
      </c>
      <c r="K18" s="89"/>
      <c r="L18" s="89"/>
      <c r="M18" s="89"/>
      <c r="N18" s="89"/>
      <c r="O18" s="61" t="s">
        <v>194</v>
      </c>
    </row>
    <row r="19" spans="1:15" ht="30" x14ac:dyDescent="0.25">
      <c r="A19" s="71" t="s">
        <v>191</v>
      </c>
      <c r="B19" s="62">
        <v>0.2</v>
      </c>
      <c r="C19" s="61"/>
      <c r="D19" s="61"/>
      <c r="E19" s="61"/>
      <c r="F19" s="61"/>
      <c r="G19" s="61"/>
      <c r="I19" s="88"/>
      <c r="J19" s="60">
        <v>0</v>
      </c>
      <c r="K19" s="60">
        <v>1</v>
      </c>
      <c r="L19" s="60">
        <v>2</v>
      </c>
      <c r="M19" s="60">
        <v>3</v>
      </c>
      <c r="N19" s="60">
        <v>4</v>
      </c>
      <c r="O19" s="60"/>
    </row>
    <row r="20" spans="1:15" x14ac:dyDescent="0.25">
      <c r="A20" s="98"/>
      <c r="B20" s="94" t="s">
        <v>196</v>
      </c>
      <c r="C20" s="95"/>
      <c r="D20" s="95"/>
      <c r="E20" s="95"/>
      <c r="F20" s="96"/>
      <c r="G20" s="61" t="s">
        <v>194</v>
      </c>
      <c r="I20" s="73" t="s">
        <v>192</v>
      </c>
      <c r="J20" s="73">
        <f>1/POWER((1+J17),J19)</f>
        <v>1</v>
      </c>
      <c r="K20" s="73">
        <f>1/POWER((1+J17),K19)</f>
        <v>0.83333333333333337</v>
      </c>
      <c r="L20" s="73">
        <f>1/POWER((1+J17),L19)</f>
        <v>0.69444444444444442</v>
      </c>
      <c r="M20" s="73">
        <f>1/POWER((1+J17),M19)</f>
        <v>0.57870370370370372</v>
      </c>
      <c r="N20" s="73">
        <f>1/POWER((1+J17),N19)</f>
        <v>0.48225308641975312</v>
      </c>
      <c r="O20" s="73"/>
    </row>
    <row r="21" spans="1:15" x14ac:dyDescent="0.25">
      <c r="A21" s="99"/>
      <c r="B21" s="60">
        <v>0</v>
      </c>
      <c r="C21" s="60">
        <v>1</v>
      </c>
      <c r="D21" s="60">
        <v>2</v>
      </c>
      <c r="E21" s="60">
        <v>3</v>
      </c>
      <c r="F21" s="60">
        <v>4</v>
      </c>
      <c r="G21" s="60"/>
      <c r="I21" s="37" t="s">
        <v>195</v>
      </c>
      <c r="J21" s="61">
        <v>0</v>
      </c>
      <c r="K21" s="61">
        <v>15000000</v>
      </c>
      <c r="L21" s="61">
        <v>32000000</v>
      </c>
      <c r="M21" s="61">
        <v>47000000</v>
      </c>
      <c r="N21" s="61">
        <v>35000000</v>
      </c>
      <c r="O21" s="61">
        <f>SUM(J21:N21)</f>
        <v>129000000</v>
      </c>
    </row>
    <row r="22" spans="1:15" ht="30" x14ac:dyDescent="0.25">
      <c r="A22" s="72" t="s">
        <v>192</v>
      </c>
      <c r="B22" s="73">
        <f>1/POWER((1+B19),B21)</f>
        <v>1</v>
      </c>
      <c r="C22" s="73">
        <f>1/POWER((1+B19),C21)</f>
        <v>0.83333333333333337</v>
      </c>
      <c r="D22" s="73">
        <f>1/POWER((1+B19),D21)</f>
        <v>0.69444444444444442</v>
      </c>
      <c r="E22" s="73">
        <f>1/POWER((1+B19),E21)</f>
        <v>0.57870370370370372</v>
      </c>
      <c r="F22" s="73">
        <f>1/POWER((1+B19),F21)</f>
        <v>0.48225308641975312</v>
      </c>
      <c r="G22" s="73"/>
      <c r="I22" s="37" t="s">
        <v>197</v>
      </c>
      <c r="J22" s="61">
        <v>55000000</v>
      </c>
      <c r="K22" s="61">
        <v>13000000</v>
      </c>
      <c r="L22" s="61">
        <v>10000000</v>
      </c>
      <c r="M22" s="61">
        <v>7000000</v>
      </c>
      <c r="N22" s="61">
        <v>5000000</v>
      </c>
      <c r="O22" s="61">
        <f>SUM(J22:N22)</f>
        <v>90000000</v>
      </c>
    </row>
    <row r="23" spans="1:15" x14ac:dyDescent="0.25">
      <c r="A23" s="33" t="s">
        <v>195</v>
      </c>
      <c r="B23" s="61">
        <v>0</v>
      </c>
      <c r="C23" s="61">
        <v>15000000</v>
      </c>
      <c r="D23" s="61">
        <v>32000000</v>
      </c>
      <c r="E23" s="61">
        <v>47000000</v>
      </c>
      <c r="F23" s="61">
        <v>35000000</v>
      </c>
      <c r="G23" s="61">
        <f>SUM(B23:F23)</f>
        <v>129000000</v>
      </c>
      <c r="I23" s="37" t="s">
        <v>198</v>
      </c>
      <c r="J23" s="61">
        <f>J21-J22</f>
        <v>-55000000</v>
      </c>
      <c r="K23" s="61">
        <f t="shared" ref="K23" si="9">K21-K22</f>
        <v>2000000</v>
      </c>
      <c r="L23" s="61">
        <f t="shared" ref="L23" si="10">L21-L22</f>
        <v>22000000</v>
      </c>
      <c r="M23" s="61">
        <f t="shared" ref="M23" si="11">M21-M22</f>
        <v>40000000</v>
      </c>
      <c r="N23" s="61">
        <f t="shared" ref="N23" si="12">N21-N22</f>
        <v>30000000</v>
      </c>
      <c r="O23" s="61">
        <f t="shared" ref="O23" si="13">O21-O22</f>
        <v>39000000</v>
      </c>
    </row>
    <row r="24" spans="1:15" ht="45" x14ac:dyDescent="0.25">
      <c r="A24" s="33" t="s">
        <v>200</v>
      </c>
      <c r="B24" s="61">
        <f>B23*B22</f>
        <v>0</v>
      </c>
      <c r="C24" s="61">
        <f t="shared" ref="C24" si="14">C23*C22</f>
        <v>12500000</v>
      </c>
      <c r="D24" s="61">
        <f t="shared" ref="D24" si="15">D23*D22</f>
        <v>22222222.22222222</v>
      </c>
      <c r="E24" s="61">
        <f t="shared" ref="E24" si="16">E23*E22</f>
        <v>27199074.074074075</v>
      </c>
      <c r="F24" s="61">
        <f t="shared" ref="F24" si="17">F23*F22</f>
        <v>16878858.024691358</v>
      </c>
      <c r="G24" s="61"/>
      <c r="I24" s="37" t="s">
        <v>193</v>
      </c>
      <c r="J24" s="77">
        <f>NPV(J17,K23:N23) + J23</f>
        <v>-439814.81481480598</v>
      </c>
      <c r="K24" s="77"/>
      <c r="L24" s="77"/>
      <c r="M24" s="77"/>
      <c r="N24" s="77"/>
      <c r="O24" s="77"/>
    </row>
    <row r="25" spans="1:15" x14ac:dyDescent="0.25">
      <c r="A25" s="33" t="s">
        <v>197</v>
      </c>
      <c r="B25" s="61">
        <v>55000000</v>
      </c>
      <c r="C25" s="61">
        <v>13000000</v>
      </c>
      <c r="D25" s="61">
        <v>10000000</v>
      </c>
      <c r="E25" s="61">
        <v>7000000</v>
      </c>
      <c r="F25" s="61">
        <v>5000000</v>
      </c>
      <c r="G25" s="61">
        <f>SUM(B25:F25)</f>
        <v>90000000</v>
      </c>
      <c r="I25" s="54" t="s">
        <v>204</v>
      </c>
      <c r="J25" s="55">
        <f>(O21-O22)/O22</f>
        <v>0.43333333333333335</v>
      </c>
      <c r="K25" s="56"/>
      <c r="L25" s="56"/>
      <c r="M25" s="56"/>
      <c r="N25" s="56"/>
      <c r="O25" s="56"/>
    </row>
    <row r="26" spans="1:15" ht="30" x14ac:dyDescent="0.25">
      <c r="A26" s="33" t="s">
        <v>201</v>
      </c>
      <c r="B26" s="61">
        <f>B25*B22</f>
        <v>55000000</v>
      </c>
      <c r="C26" s="61">
        <f t="shared" ref="C26" si="18">C25*C22</f>
        <v>10833333.333333334</v>
      </c>
      <c r="D26" s="61">
        <f t="shared" ref="D26" si="19">D25*D22</f>
        <v>6944444.444444444</v>
      </c>
      <c r="E26" s="61">
        <f t="shared" ref="E26" si="20">E25*E22</f>
        <v>4050925.9259259258</v>
      </c>
      <c r="F26" s="61">
        <f t="shared" ref="F26" si="21">F25*F22</f>
        <v>2411265.4320987654</v>
      </c>
      <c r="G26" s="61"/>
    </row>
    <row r="27" spans="1:15" x14ac:dyDescent="0.25">
      <c r="A27" s="33" t="s">
        <v>198</v>
      </c>
      <c r="B27" s="61">
        <f t="shared" ref="B27:G27" si="22">B23-B25</f>
        <v>-55000000</v>
      </c>
      <c r="C27" s="61">
        <f t="shared" si="22"/>
        <v>2000000</v>
      </c>
      <c r="D27" s="61">
        <f t="shared" si="22"/>
        <v>22000000</v>
      </c>
      <c r="E27" s="61">
        <f t="shared" si="22"/>
        <v>40000000</v>
      </c>
      <c r="F27" s="61">
        <f t="shared" si="22"/>
        <v>30000000</v>
      </c>
      <c r="G27" s="61">
        <f t="shared" si="22"/>
        <v>39000000</v>
      </c>
    </row>
    <row r="28" spans="1:15" ht="30" x14ac:dyDescent="0.25">
      <c r="A28" s="33" t="s">
        <v>202</v>
      </c>
      <c r="B28" s="61">
        <f>B27*B22</f>
        <v>-55000000</v>
      </c>
      <c r="C28" s="61">
        <f>C27*C22</f>
        <v>1666666.6666666667</v>
      </c>
      <c r="D28" s="61">
        <f>D27*D22</f>
        <v>15277777.777777778</v>
      </c>
      <c r="E28" s="61">
        <f>E27*E22</f>
        <v>23148148.148148149</v>
      </c>
      <c r="F28" s="61">
        <f>F27*F22</f>
        <v>14467592.592592593</v>
      </c>
      <c r="G28" s="61"/>
    </row>
    <row r="29" spans="1:15" ht="30" x14ac:dyDescent="0.25">
      <c r="A29" s="33" t="s">
        <v>203</v>
      </c>
      <c r="B29" s="61">
        <f>B28</f>
        <v>-55000000</v>
      </c>
      <c r="C29" s="61">
        <f>B29+C28</f>
        <v>-53333333.333333336</v>
      </c>
      <c r="D29" s="61">
        <f t="shared" ref="D29" si="23">C29+D28</f>
        <v>-38055555.55555556</v>
      </c>
      <c r="E29" s="61">
        <f t="shared" ref="E29" si="24">D29+E28</f>
        <v>-14907407.40740741</v>
      </c>
      <c r="F29" s="61">
        <f t="shared" ref="F29" si="25">E29+F28</f>
        <v>-439814.81481481716</v>
      </c>
      <c r="G29" s="61"/>
    </row>
    <row r="30" spans="1:15" ht="30" x14ac:dyDescent="0.25">
      <c r="A30" s="33" t="s">
        <v>199</v>
      </c>
      <c r="B30" s="91">
        <f>SUM(B28:F28)</f>
        <v>-439814.81481481716</v>
      </c>
      <c r="C30" s="92"/>
      <c r="D30" s="92"/>
      <c r="E30" s="92"/>
      <c r="F30" s="92"/>
      <c r="G30" s="93"/>
    </row>
    <row r="34" spans="1:7" x14ac:dyDescent="0.25">
      <c r="A34" s="97" t="s">
        <v>205</v>
      </c>
      <c r="B34" s="97"/>
      <c r="C34" s="97"/>
      <c r="D34" s="97"/>
      <c r="E34" s="97"/>
      <c r="F34" s="97"/>
      <c r="G34" s="97"/>
    </row>
    <row r="35" spans="1:7" x14ac:dyDescent="0.25">
      <c r="A35" s="97"/>
      <c r="B35" s="97"/>
      <c r="C35" s="97"/>
      <c r="D35" s="97"/>
      <c r="E35" s="97"/>
      <c r="F35" s="97"/>
      <c r="G35" s="97"/>
    </row>
    <row r="37" spans="1:7" ht="31.5" x14ac:dyDescent="0.25">
      <c r="A37" s="67" t="s">
        <v>196</v>
      </c>
      <c r="B37" s="66" t="s">
        <v>197</v>
      </c>
      <c r="C37" s="66" t="s">
        <v>206</v>
      </c>
      <c r="D37" s="66" t="s">
        <v>195</v>
      </c>
      <c r="E37" s="66" t="s">
        <v>207</v>
      </c>
    </row>
    <row r="38" spans="1:7" x14ac:dyDescent="0.25">
      <c r="A38" s="67">
        <v>0</v>
      </c>
      <c r="B38" s="31">
        <v>55000000</v>
      </c>
      <c r="C38" s="31">
        <f>B38</f>
        <v>55000000</v>
      </c>
      <c r="D38" s="31">
        <v>0</v>
      </c>
      <c r="E38" s="31">
        <f>D38</f>
        <v>0</v>
      </c>
      <c r="F38" s="78"/>
    </row>
    <row r="39" spans="1:7" x14ac:dyDescent="0.25">
      <c r="A39" s="67">
        <v>1</v>
      </c>
      <c r="B39" s="61">
        <v>13000000</v>
      </c>
      <c r="C39" s="31">
        <f>C38+B39</f>
        <v>68000000</v>
      </c>
      <c r="D39" s="31">
        <v>15000000</v>
      </c>
      <c r="E39" s="31">
        <f>D39+E38</f>
        <v>15000000</v>
      </c>
      <c r="F39" s="78"/>
    </row>
    <row r="40" spans="1:7" x14ac:dyDescent="0.25">
      <c r="A40" s="67">
        <v>2</v>
      </c>
      <c r="B40" s="61">
        <v>10000000</v>
      </c>
      <c r="C40" s="31">
        <f t="shared" ref="C40:C42" si="26">C39+B40</f>
        <v>78000000</v>
      </c>
      <c r="D40" s="31">
        <v>32000000</v>
      </c>
      <c r="E40" s="31">
        <f t="shared" ref="E40:E42" si="27">D40+E39</f>
        <v>47000000</v>
      </c>
      <c r="F40" s="78"/>
    </row>
    <row r="41" spans="1:7" x14ac:dyDescent="0.25">
      <c r="A41" s="67">
        <v>3</v>
      </c>
      <c r="B41" s="61">
        <v>7000000</v>
      </c>
      <c r="C41" s="31">
        <f t="shared" si="26"/>
        <v>85000000</v>
      </c>
      <c r="D41" s="31">
        <v>47000000</v>
      </c>
      <c r="E41" s="31">
        <f t="shared" si="27"/>
        <v>94000000</v>
      </c>
      <c r="F41" s="78"/>
    </row>
    <row r="42" spans="1:7" x14ac:dyDescent="0.25">
      <c r="A42" s="67">
        <v>4</v>
      </c>
      <c r="B42" s="61">
        <v>5000000</v>
      </c>
      <c r="C42" s="31">
        <f t="shared" si="26"/>
        <v>90000000</v>
      </c>
      <c r="D42" s="31">
        <v>35000000</v>
      </c>
      <c r="E42" s="31">
        <f t="shared" si="27"/>
        <v>129000000</v>
      </c>
      <c r="F42" s="78"/>
    </row>
    <row r="44" spans="1:7" x14ac:dyDescent="0.25">
      <c r="A44" s="78"/>
      <c r="B44" s="78"/>
      <c r="C44" s="78"/>
      <c r="D44" s="78"/>
      <c r="E44" s="78"/>
    </row>
  </sheetData>
  <mergeCells count="12">
    <mergeCell ref="B20:F20"/>
    <mergeCell ref="A34:G35"/>
    <mergeCell ref="B30:G30"/>
    <mergeCell ref="A2:A3"/>
    <mergeCell ref="A20:A21"/>
    <mergeCell ref="I18:I19"/>
    <mergeCell ref="I2:I3"/>
    <mergeCell ref="J2:N2"/>
    <mergeCell ref="J18:N18"/>
    <mergeCell ref="B2:F2"/>
    <mergeCell ref="B16:F16"/>
    <mergeCell ref="B12:G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Chức năng</vt:lpstr>
      <vt:lpstr>Trưởng nhóm</vt:lpstr>
      <vt:lpstr>Bản kế hoạch</vt:lpstr>
      <vt:lpstr>Bản kế hoạch 2</vt:lpstr>
      <vt:lpstr>NPV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RoyalKnight</dc:creator>
  <cp:lastModifiedBy>HoanHamu.UiT</cp:lastModifiedBy>
  <dcterms:created xsi:type="dcterms:W3CDTF">2013-12-13T15:30:50Z</dcterms:created>
  <dcterms:modified xsi:type="dcterms:W3CDTF">2013-12-16T07:28:22Z</dcterms:modified>
</cp:coreProperties>
</file>