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20" yWindow="520" windowWidth="12290" windowHeight="4380"/>
  </bookViews>
  <sheets>
    <sheet name="Q1" sheetId="1" r:id="rId1"/>
    <sheet name="Q2" sheetId="2" r:id="rId2"/>
    <sheet name="Sheet3" sheetId="3" r:id="rId3"/>
  </sheets>
  <definedNames>
    <definedName name="expense_array">'Q1'!$C$19:$E$22</definedName>
    <definedName name="income_array">'Q1'!$C$11:$E$14</definedName>
    <definedName name="shippingcost">'Q2'!$G$36:$G$40</definedName>
    <definedName name="solver_adj" localSheetId="1" hidden="1">'Q2'!$L$71:$P$76</definedName>
    <definedName name="solver_adj_ob" localSheetId="1" hidden="1">1</definedName>
    <definedName name="solver_adj_ob1" localSheetId="1" hidden="1">1</definedName>
    <definedName name="solver_adj_ob2" localSheetId="1" hidden="1">1</definedName>
    <definedName name="solver_adj1" localSheetId="1" hidden="1">'Q2'!$D$81:$H$81</definedName>
    <definedName name="solver_cha" localSheetId="1" hidden="1">0</definedName>
    <definedName name="solver_chc1" localSheetId="1" hidden="1">0</definedName>
    <definedName name="solver_chc2" localSheetId="1" hidden="1">0</definedName>
    <definedName name="solver_chc3" localSheetId="1" hidden="1">0</definedName>
    <definedName name="solver_chc4" localSheetId="1" hidden="1">0</definedName>
    <definedName name="solver_chc5" localSheetId="1" hidden="1">0</definedName>
    <definedName name="solver_chc6" localSheetId="1" hidden="1">0</definedName>
    <definedName name="solver_chc7" localSheetId="1" hidden="1">0</definedName>
    <definedName name="solver_chc8" localSheetId="1" hidden="1">0</definedName>
    <definedName name="solver_chn" localSheetId="1" hidden="1">4</definedName>
    <definedName name="solver_chp1" localSheetId="1" hidden="1">0</definedName>
    <definedName name="solver_chp2" localSheetId="1" hidden="1">0</definedName>
    <definedName name="solver_chp3" localSheetId="1" hidden="1">0</definedName>
    <definedName name="solver_chp4" localSheetId="1" hidden="1">0</definedName>
    <definedName name="solver_chp5" localSheetId="1" hidden="1">0</definedName>
    <definedName name="solver_chp6" localSheetId="1" hidden="1">0</definedName>
    <definedName name="solver_chp7" localSheetId="1" hidden="1">0</definedName>
    <definedName name="solver_chp8" localSheetId="1" hidden="1">0</definedName>
    <definedName name="solver_cht" localSheetId="1" hidden="1">0</definedName>
    <definedName name="solver_cir1" localSheetId="1" hidden="1">1</definedName>
    <definedName name="solver_cir2" localSheetId="1" hidden="1">1</definedName>
    <definedName name="solver_cir3" localSheetId="1" hidden="1">1</definedName>
    <definedName name="solver_cir4" localSheetId="1" hidden="1">1</definedName>
    <definedName name="solver_cir5" localSheetId="1" hidden="1">1</definedName>
    <definedName name="solver_cir6" localSheetId="1" hidden="1">1</definedName>
    <definedName name="solver_cir7" localSheetId="1" hidden="1">1</definedName>
    <definedName name="solver_cir8" localSheetId="1" hidden="1">1</definedName>
    <definedName name="solver_con" localSheetId="1" hidden="1">" "</definedName>
    <definedName name="solver_con1" localSheetId="1" hidden="1">" "</definedName>
    <definedName name="solver_con2" localSheetId="1" hidden="1">" "</definedName>
    <definedName name="solver_con3" localSheetId="1" hidden="1">" "</definedName>
    <definedName name="solver_con4" localSheetId="1" hidden="1">" "</definedName>
    <definedName name="solver_con5" localSheetId="1" hidden="1">" "</definedName>
    <definedName name="solver_con6" localSheetId="1" hidden="1">" "</definedName>
    <definedName name="solver_con7" localSheetId="1" hidden="1">" "</definedName>
    <definedName name="solver_con8" localSheetId="1" hidden="1">" "</definedName>
    <definedName name="solver_dia" localSheetId="0" hidden="1">5</definedName>
    <definedName name="solver_dia" localSheetId="1" hidden="1">5</definedName>
    <definedName name="solver_iao" localSheetId="1" hidden="1">0</definedName>
    <definedName name="solver_int" localSheetId="0" hidden="1">0</definedName>
    <definedName name="solver_int" localSheetId="1" hidden="1">0</definedName>
    <definedName name="solver_irs" localSheetId="1" hidden="1">0</definedName>
    <definedName name="solver_ism" localSheetId="1" hidden="1">0</definedName>
    <definedName name="solver_lhs_ob1" localSheetId="1" hidden="1">0</definedName>
    <definedName name="solver_lhs_ob2" localSheetId="1" hidden="1">0</definedName>
    <definedName name="solver_lhs_ob3" localSheetId="1" hidden="1">0</definedName>
    <definedName name="solver_lhs_ob4" localSheetId="1" hidden="1">0</definedName>
    <definedName name="solver_lhs_ob5" localSheetId="1" hidden="1">0</definedName>
    <definedName name="solver_lhs_ob6" localSheetId="1" hidden="1">0</definedName>
    <definedName name="solver_lhs_ob7" localSheetId="1" hidden="1">0</definedName>
    <definedName name="solver_lhs_ob8" localSheetId="1" hidden="1">0</definedName>
    <definedName name="solver_lhs1" localSheetId="1" hidden="1">'Q2'!$L$71:$P$76</definedName>
    <definedName name="solver_lhs2" localSheetId="1" hidden="1">'Q2'!$L$71:$P$76</definedName>
    <definedName name="solver_lhs3" localSheetId="1" hidden="1">'Q2'!$L$77:$P$77</definedName>
    <definedName name="solver_lhs4" localSheetId="1" hidden="1">'Q2'!$L$77:$P$77</definedName>
    <definedName name="solver_lhs5" localSheetId="1" hidden="1">'Q2'!$D$81:$H$81</definedName>
    <definedName name="solver_lhs6" localSheetId="1" hidden="1">'Q2'!$D$79:$H$79</definedName>
    <definedName name="solver_lhs7" localSheetId="1" hidden="1">'Q2'!$L$77:$P$77</definedName>
    <definedName name="solver_lhs8" localSheetId="1" hidden="1">'Q2'!$E$83</definedName>
    <definedName name="solver_mda" localSheetId="0" hidden="1">4</definedName>
    <definedName name="solver_mda" localSheetId="1" hidden="1">4</definedName>
    <definedName name="solver_mod" localSheetId="0" hidden="1">3</definedName>
    <definedName name="solver_mod" localSheetId="1" hidden="1">3</definedName>
    <definedName name="solver_ntr" localSheetId="0" hidden="1">0</definedName>
    <definedName name="solver_ntr" localSheetId="1" hidden="1">0</definedName>
    <definedName name="solver_ntri" hidden="1">1000</definedName>
    <definedName name="solver_num" localSheetId="0" hidden="1">0</definedName>
    <definedName name="solver_num" localSheetId="1" hidden="1">8</definedName>
    <definedName name="solver_obc" localSheetId="1" hidden="1">0</definedName>
    <definedName name="solver_obp" localSheetId="1" hidden="1">0</definedName>
    <definedName name="solver_opt" localSheetId="1" hidden="1">'Q2'!$D$77</definedName>
    <definedName name="solver_opt_ob" localSheetId="1" hidden="1">1</definedName>
    <definedName name="solver_psi" localSheetId="1" hidden="1">0</definedName>
    <definedName name="solver_rdp" localSheetId="1" hidden="1">0</definedName>
    <definedName name="solver_reco1" localSheetId="1" hidden="1">0</definedName>
    <definedName name="solver_reco2" localSheetId="1" hidden="1">0</definedName>
    <definedName name="solver_reco3" localSheetId="1" hidden="1">0</definedName>
    <definedName name="solver_reco4" localSheetId="1" hidden="1">0</definedName>
    <definedName name="solver_reco5" localSheetId="1" hidden="1">0</definedName>
    <definedName name="solver_reco6" localSheetId="1" hidden="1">0</definedName>
    <definedName name="solver_reco7" localSheetId="1" hidden="1">0</definedName>
    <definedName name="solver_reco8" localSheetId="1" hidden="1">0</definedName>
    <definedName name="solver_rel1" localSheetId="1" hidden="1">5</definedName>
    <definedName name="solver_rel2" localSheetId="1" hidden="1">5</definedName>
    <definedName name="solver_rel3" localSheetId="1" hidden="1">3</definedName>
    <definedName name="solver_rel4" localSheetId="1" hidden="1">3</definedName>
    <definedName name="solver_rel5" localSheetId="1" hidden="1">5</definedName>
    <definedName name="solver_rel6" localSheetId="1" hidden="1">2</definedName>
    <definedName name="solver_rel7" localSheetId="1" hidden="1">2</definedName>
    <definedName name="solver_rel8" localSheetId="1" hidden="1">2</definedName>
    <definedName name="solver_rhs3" localSheetId="1" hidden="1">1</definedName>
    <definedName name="solver_rhs4" localSheetId="1" hidden="1">1</definedName>
    <definedName name="solver_rhs6" localSheetId="1" hidden="1">'Q2'!$L$77:$P$77</definedName>
    <definedName name="solver_rhs7" localSheetId="1" hidden="1">'Q2'!$D$79:$H$79</definedName>
    <definedName name="solver_rhs8" localSheetId="1" hidden="1">'Q2'!$E$84</definedName>
    <definedName name="solver_rlx" localSheetId="1" hidden="1">0</definedName>
    <definedName name="solver_rsmp" hidden="1">2</definedName>
    <definedName name="solver_rtr" localSheetId="1" hidden="1">0</definedName>
    <definedName name="solver_rxc1" localSheetId="1" hidden="1">1</definedName>
    <definedName name="solver_rxc2" localSheetId="1" hidden="1">0</definedName>
    <definedName name="solver_rxc3" localSheetId="1" hidden="1">0</definedName>
    <definedName name="solver_rxc4" localSheetId="1" hidden="1">0</definedName>
    <definedName name="solver_rxc5" localSheetId="1" hidden="1">0</definedName>
    <definedName name="solver_rxc6" localSheetId="1" hidden="1">0</definedName>
    <definedName name="solver_rxc7" localSheetId="1" hidden="1">1</definedName>
    <definedName name="solver_rxc8" localSheetId="1" hidden="1">1</definedName>
    <definedName name="solver_rxv" localSheetId="1" hidden="1">1</definedName>
    <definedName name="solver_rxv1" localSheetId="1" hidden="1">0</definedName>
    <definedName name="solver_seed" hidden="1">0</definedName>
    <definedName name="solver_sel" localSheetId="1" hidden="1">1</definedName>
    <definedName name="solver_slv" localSheetId="0" hidden="1">0</definedName>
    <definedName name="solver_slv" localSheetId="1" hidden="1">0</definedName>
    <definedName name="solver_slvu" localSheetId="0" hidden="1">0</definedName>
    <definedName name="solver_slvu" localSheetId="1" hidden="1">0</definedName>
    <definedName name="solver_spid" localSheetId="0" hidden="1">" "</definedName>
    <definedName name="solver_spid" localSheetId="1" hidden="1">" "</definedName>
    <definedName name="solver_srvr" localSheetId="0" hidden="1">" "</definedName>
    <definedName name="solver_srvr" localSheetId="1" hidden="1">" "</definedName>
    <definedName name="solver_typ" localSheetId="0" hidden="1">2</definedName>
    <definedName name="solver_typ" localSheetId="1" hidden="1">2</definedName>
    <definedName name="solver_umod" localSheetId="1" hidden="1">1</definedName>
    <definedName name="solver_urs" localSheetId="0" hidden="1">0</definedName>
    <definedName name="solver_urs" localSheetId="1" hidden="1">0</definedName>
    <definedName name="solver_userid" localSheetId="1" hidden="1">145651</definedName>
    <definedName name="solver_val" localSheetId="1" hidden="1">0</definedName>
    <definedName name="solver_var" localSheetId="1" hidden="1">" "</definedName>
    <definedName name="solver_var1" localSheetId="1" hidden="1">" "</definedName>
    <definedName name="solver_ver" localSheetId="0" hidden="1">14</definedName>
    <definedName name="solver_ver" localSheetId="1" hidden="1">14</definedName>
    <definedName name="solver_vir" localSheetId="1" hidden="1">1</definedName>
    <definedName name="solver_vir1" localSheetId="1" hidden="1">1</definedName>
    <definedName name="solver_vol" localSheetId="1" hidden="1">0</definedName>
    <definedName name="solver_vst" localSheetId="1" hidden="1">0</definedName>
    <definedName name="solver_vst1" localSheetId="1" hidden="1">0</definedName>
    <definedName name="solveri_ISpPars_D29" localSheetId="0" hidden="1">"RiskSolver.UI.Charts.InputDlgPars:-1000001;1;1;34;32;32;34;0;90;90;0;0;0;0;1;"</definedName>
    <definedName name="variables">'Q2'!$L$71:$P$76</definedName>
  </definedNames>
  <calcPr calcId="145621"/>
  <fileRecoveryPr repairLoad="1"/>
</workbook>
</file>

<file path=xl/calcChain.xml><?xml version="1.0" encoding="utf-8"?>
<calcChain xmlns="http://schemas.openxmlformats.org/spreadsheetml/2006/main">
  <c r="D28" i="1" l="1"/>
  <c r="E80" i="2"/>
  <c r="F80" i="2"/>
  <c r="G80" i="2"/>
  <c r="H80" i="2"/>
  <c r="D80" i="2"/>
  <c r="D82" i="2"/>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D29" i="1"/>
  <c r="E108" i="1" l="1"/>
  <c r="E107" i="1"/>
  <c r="E106" i="1"/>
  <c r="E105" i="1"/>
  <c r="E104" i="1"/>
  <c r="E103" i="1"/>
  <c r="E102" i="1"/>
  <c r="E101" i="1"/>
  <c r="E100" i="1"/>
  <c r="E99" i="1"/>
  <c r="E98" i="1"/>
  <c r="E97" i="1"/>
  <c r="E96" i="1"/>
  <c r="E95" i="1"/>
  <c r="E94" i="1"/>
  <c r="E93" i="1"/>
  <c r="E92" i="1"/>
  <c r="E91" i="1"/>
  <c r="E90" i="1"/>
  <c r="E89" i="1"/>
  <c r="E88" i="1"/>
  <c r="E87" i="1"/>
  <c r="E86" i="1"/>
  <c r="E85" i="1"/>
  <c r="E84" i="1"/>
  <c r="E83" i="1"/>
  <c r="E82" i="1"/>
  <c r="E81" i="1"/>
  <c r="E80" i="1"/>
  <c r="E79" i="1"/>
  <c r="E78" i="1"/>
  <c r="E77" i="1"/>
  <c r="E76" i="1"/>
  <c r="E75" i="1"/>
  <c r="E74" i="1"/>
  <c r="E84" i="2" l="1"/>
  <c r="E83" i="2"/>
  <c r="E77" i="2"/>
  <c r="F77" i="2"/>
  <c r="G77" i="2"/>
  <c r="H77" i="2"/>
  <c r="D77" i="2"/>
  <c r="C53" i="2"/>
  <c r="M77" i="2"/>
  <c r="N77" i="2"/>
  <c r="O77" i="2"/>
  <c r="P77" i="2"/>
  <c r="L77" i="2"/>
  <c r="I41" i="2"/>
  <c r="K53" i="2"/>
  <c r="D53" i="2"/>
  <c r="E53" i="2"/>
  <c r="F53" i="2"/>
  <c r="G53" i="2"/>
  <c r="H53" i="2"/>
  <c r="R62" i="2" l="1"/>
  <c r="R59" i="2"/>
  <c r="H37" i="2"/>
  <c r="H38" i="2"/>
  <c r="H39" i="2"/>
  <c r="H40" i="2"/>
  <c r="H36" i="2"/>
  <c r="D30" i="1"/>
  <c r="C49" i="1"/>
  <c r="D49" i="1"/>
  <c r="C50" i="1"/>
  <c r="D50" i="1"/>
  <c r="C51" i="1"/>
  <c r="D51" i="1"/>
  <c r="C52" i="1"/>
  <c r="D52" i="1"/>
  <c r="C53" i="1"/>
  <c r="D53" i="1"/>
  <c r="C54" i="1"/>
  <c r="D54" i="1"/>
  <c r="C55" i="1"/>
  <c r="D55" i="1"/>
  <c r="C56" i="1"/>
  <c r="D56" i="1"/>
  <c r="C57" i="1"/>
  <c r="D57" i="1"/>
  <c r="C58" i="1"/>
  <c r="D58" i="1"/>
  <c r="C59" i="1"/>
  <c r="D59" i="1"/>
  <c r="C60" i="1"/>
  <c r="D60" i="1"/>
  <c r="C61" i="1"/>
  <c r="D61" i="1"/>
  <c r="C62" i="1"/>
  <c r="D62" i="1"/>
  <c r="C63" i="1"/>
  <c r="D63" i="1"/>
  <c r="C64" i="1"/>
  <c r="D64" i="1"/>
  <c r="C65" i="1"/>
  <c r="D65" i="1"/>
  <c r="C66" i="1"/>
  <c r="D66" i="1"/>
  <c r="C67" i="1"/>
  <c r="D67" i="1"/>
  <c r="C68" i="1"/>
  <c r="D68" i="1"/>
  <c r="C69" i="1"/>
  <c r="D69" i="1"/>
  <c r="C70" i="1"/>
  <c r="D70" i="1"/>
  <c r="C71" i="1"/>
  <c r="D71" i="1"/>
  <c r="C72" i="1"/>
  <c r="D72" i="1"/>
  <c r="C73" i="1"/>
  <c r="D73" i="1"/>
  <c r="D35" i="1"/>
  <c r="D36" i="1"/>
  <c r="D37" i="1"/>
  <c r="D38" i="1"/>
  <c r="D39" i="1"/>
  <c r="D40" i="1"/>
  <c r="D41" i="1"/>
  <c r="D42" i="1"/>
  <c r="D43" i="1"/>
  <c r="D44" i="1"/>
  <c r="D45" i="1"/>
  <c r="D46" i="1"/>
  <c r="D47" i="1"/>
  <c r="D48" i="1"/>
  <c r="C35" i="1"/>
  <c r="C36" i="1"/>
  <c r="C37" i="1"/>
  <c r="C38" i="1"/>
  <c r="C39" i="1"/>
  <c r="C40" i="1"/>
  <c r="C41" i="1"/>
  <c r="C42" i="1"/>
  <c r="C43" i="1"/>
  <c r="C44" i="1"/>
  <c r="C45" i="1"/>
  <c r="C46" i="1"/>
  <c r="C47" i="1"/>
  <c r="C48" i="1"/>
  <c r="D34" i="1"/>
  <c r="C34" i="1"/>
  <c r="E73" i="1" l="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H30" i="1" l="1"/>
  <c r="H33" i="1" s="1"/>
  <c r="E21" i="1"/>
  <c r="E20" i="1"/>
  <c r="E19" i="1"/>
  <c r="E14" i="1"/>
  <c r="E13" i="1"/>
  <c r="E12" i="1"/>
  <c r="E11" i="1"/>
  <c r="E22" i="1" l="1"/>
</calcChain>
</file>

<file path=xl/sharedStrings.xml><?xml version="1.0" encoding="utf-8"?>
<sst xmlns="http://schemas.openxmlformats.org/spreadsheetml/2006/main" count="145" uniqueCount="70">
  <si>
    <t>Q1: Historical data indicate that a student's total income for any month of school from work, parents, scholarships and loans is consistent with the following probability distribution:</t>
  </si>
  <si>
    <t>Income</t>
  </si>
  <si>
    <t>Probability</t>
  </si>
  <si>
    <t>Expenses for the same student are believed to be consistent with the following probability distribution:</t>
  </si>
  <si>
    <t>Expense</t>
  </si>
  <si>
    <t>Assuming she begins the school year with a bank balance of $1,200, what is the student's likely financial position at the end of a nine month school year? </t>
  </si>
  <si>
    <t>MGB 206 | Homework 7 | Taposh Dutta Roy</t>
  </si>
  <si>
    <t>Income Trials</t>
  </si>
  <si>
    <t>Trial</t>
  </si>
  <si>
    <t>Cumulative Probability</t>
  </si>
  <si>
    <t>Financial Position =</t>
  </si>
  <si>
    <t>Income - Expense</t>
  </si>
  <si>
    <t>=</t>
  </si>
  <si>
    <t>Location</t>
  </si>
  <si>
    <t>Fixed cost</t>
  </si>
  <si>
    <t>Capacity (tons)</t>
  </si>
  <si>
    <t>1 </t>
  </si>
  <si>
    <t>Loc 1 </t>
  </si>
  <si>
    <t>Loc 2</t>
  </si>
  <si>
    <t>Loc 3</t>
  </si>
  <si>
    <t>Loc 4</t>
  </si>
  <si>
    <t>Loc 5</t>
  </si>
  <si>
    <t>Monthly demand</t>
  </si>
  <si>
    <t>City 1</t>
  </si>
  <si>
    <t>City 2</t>
  </si>
  <si>
    <t>City 3</t>
  </si>
  <si>
    <t>City 4</t>
  </si>
  <si>
    <t>City 5</t>
  </si>
  <si>
    <t>City 6</t>
  </si>
  <si>
    <t>Shipping costs per ton between the proposed plant locations and demand cities are as follows:</t>
  </si>
  <si>
    <t>Find the locations where the plants to be opened so as to minimize monthly operating costs while meeting customer demand. (45 pts)</t>
  </si>
  <si>
    <t xml:space="preserve">Q2 : A distributor of industrial chemicals with demand in six major cities in the process of setting up setting up several factories. It has five potential locations to choose from. The final choice of plant locations will be based on three factors: the monthly operating costs and capacities, which vary from location to location, and also the shipping costs to the demand cities, as shown below:
</t>
  </si>
  <si>
    <t>Capacity</t>
  </si>
  <si>
    <t>Objective</t>
  </si>
  <si>
    <t>shipping cost</t>
  </si>
  <si>
    <t>Total</t>
  </si>
  <si>
    <t>Sum</t>
  </si>
  <si>
    <t>Multiplier</t>
  </si>
  <si>
    <t>Income using psidiecrete</t>
  </si>
  <si>
    <t>Expense using psidiscrete</t>
  </si>
  <si>
    <t>Remaining</t>
  </si>
  <si>
    <t>Loc 1</t>
  </si>
  <si>
    <t>city 2</t>
  </si>
  <si>
    <t>city 1</t>
  </si>
  <si>
    <t>loc2</t>
  </si>
  <si>
    <t>const.</t>
  </si>
  <si>
    <t>cost</t>
  </si>
  <si>
    <t>city 4</t>
  </si>
  <si>
    <t>city 5</t>
  </si>
  <si>
    <t>ciry 1</t>
  </si>
  <si>
    <t>Variables</t>
  </si>
  <si>
    <t>city2</t>
  </si>
  <si>
    <t>city3</t>
  </si>
  <si>
    <t>city4</t>
  </si>
  <si>
    <t>city1</t>
  </si>
  <si>
    <t>city 6</t>
  </si>
  <si>
    <t>city 3</t>
  </si>
  <si>
    <t>city5</t>
  </si>
  <si>
    <t>city6</t>
  </si>
  <si>
    <t>x</t>
  </si>
  <si>
    <t>var</t>
  </si>
  <si>
    <t>demand</t>
  </si>
  <si>
    <t>Fixed Cost</t>
  </si>
  <si>
    <t>Total Capacity</t>
  </si>
  <si>
    <t>Total Demand</t>
  </si>
  <si>
    <t>Indicator</t>
  </si>
  <si>
    <t>Totals</t>
  </si>
  <si>
    <t>Starting bank balance</t>
  </si>
  <si>
    <t>Months</t>
  </si>
  <si>
    <t>Financial 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</si>
</sst>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44" formatCode="_(&quot;$&quot;* #,##0.00_);_(&quot;$&quot;* \(#,##0.00\);_(&quot;$&quot;* &quot;-&quot;??_);_(@_)"/>
    <numFmt numFmtId="164" formatCode="0.0000"/>
  </numFmts>
  <fonts count="6" x14ac:knownFonts="1">
    <font>
      <sz val="14"/>
      <color theme="1"/>
      <name val="Calibri"/>
      <family val="2"/>
      <scheme val="minor"/>
    </font>
    <font>
      <sz val="14"/>
      <color theme="1"/>
      <name val="Calibri"/>
      <family val="2"/>
      <scheme val="minor"/>
    </font>
    <font>
      <b/>
      <sz val="14"/>
      <color theme="1"/>
      <name val="Calibri"/>
      <family val="2"/>
      <scheme val="minor"/>
    </font>
    <font>
      <b/>
      <sz val="14"/>
      <color rgb="FF000000"/>
      <name val="Arial"/>
      <family val="2"/>
    </font>
    <font>
      <sz val="14"/>
      <color rgb="FF000000"/>
      <name val="Arial"/>
      <family val="2"/>
    </font>
    <font>
      <b/>
      <sz val="24"/>
      <color theme="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3" tint="0.79998168889431442"/>
        <bgColor indexed="64"/>
      </patternFill>
    </fill>
    <fill>
      <patternFill patternType="solid">
        <fgColor theme="2"/>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59">
    <xf numFmtId="0" fontId="0" fillId="0" borderId="0" xfId="0"/>
    <xf numFmtId="0" fontId="0" fillId="2" borderId="0" xfId="0" applyFill="1"/>
    <xf numFmtId="6" fontId="0" fillId="0" borderId="0" xfId="0" applyNumberFormat="1"/>
    <xf numFmtId="0" fontId="0" fillId="3" borderId="0" xfId="0" applyFill="1"/>
    <xf numFmtId="0" fontId="4" fillId="3" borderId="0" xfId="0" applyFont="1" applyFill="1"/>
    <xf numFmtId="0" fontId="5" fillId="2" borderId="0" xfId="0" applyFont="1" applyFill="1"/>
    <xf numFmtId="44" fontId="0" fillId="0" borderId="0" xfId="1" applyFont="1"/>
    <xf numFmtId="0" fontId="3" fillId="3" borderId="2" xfId="0" applyFont="1" applyFill="1" applyBorder="1" applyAlignment="1">
      <alignment vertical="center" wrapText="1"/>
    </xf>
    <xf numFmtId="0" fontId="3" fillId="3" borderId="1" xfId="0" applyFont="1" applyFill="1" applyBorder="1" applyAlignment="1">
      <alignment vertical="center" wrapText="1"/>
    </xf>
    <xf numFmtId="0" fontId="2" fillId="0" borderId="0" xfId="0" applyFont="1"/>
    <xf numFmtId="0" fontId="0" fillId="0" borderId="1" xfId="0" applyBorder="1"/>
    <xf numFmtId="2" fontId="0" fillId="0" borderId="1" xfId="1" applyNumberFormat="1" applyFont="1" applyBorder="1"/>
    <xf numFmtId="2" fontId="0" fillId="0" borderId="1" xfId="0" applyNumberFormat="1" applyBorder="1"/>
    <xf numFmtId="2" fontId="0" fillId="0" borderId="0" xfId="0" applyNumberFormat="1"/>
    <xf numFmtId="0" fontId="2" fillId="0" borderId="1" xfId="0" applyFont="1" applyBorder="1"/>
    <xf numFmtId="2" fontId="4" fillId="3" borderId="1" xfId="0" applyNumberFormat="1" applyFont="1" applyFill="1" applyBorder="1" applyAlignment="1">
      <alignment vertical="center"/>
    </xf>
    <xf numFmtId="2" fontId="0" fillId="3" borderId="1" xfId="0" applyNumberFormat="1" applyFill="1" applyBorder="1" applyAlignment="1"/>
    <xf numFmtId="164" fontId="0" fillId="0" borderId="0" xfId="0" applyNumberFormat="1"/>
    <xf numFmtId="44" fontId="0" fillId="0" borderId="0" xfId="0" applyNumberFormat="1"/>
    <xf numFmtId="0" fontId="0" fillId="0" borderId="0" xfId="0" applyAlignment="1">
      <alignment horizontal="right"/>
    </xf>
    <xf numFmtId="0" fontId="0" fillId="0" borderId="0" xfId="0" applyAlignment="1">
      <alignment horizontal="center"/>
    </xf>
    <xf numFmtId="3" fontId="0" fillId="0" borderId="0" xfId="0" applyNumberFormat="1"/>
    <xf numFmtId="0" fontId="4" fillId="0" borderId="0" xfId="0" applyFont="1"/>
    <xf numFmtId="0" fontId="0" fillId="0" borderId="1" xfId="0" applyBorder="1" applyAlignment="1">
      <alignment horizontal="center"/>
    </xf>
    <xf numFmtId="6" fontId="0" fillId="0" borderId="1" xfId="0" applyNumberFormat="1" applyBorder="1" applyAlignment="1">
      <alignment horizontal="center"/>
    </xf>
    <xf numFmtId="3" fontId="0" fillId="0" borderId="1" xfId="0" applyNumberFormat="1" applyBorder="1"/>
    <xf numFmtId="0" fontId="0" fillId="0" borderId="3" xfId="0" applyFill="1" applyBorder="1"/>
    <xf numFmtId="3" fontId="0" fillId="0" borderId="3" xfId="0" applyNumberFormat="1" applyFill="1" applyBorder="1"/>
    <xf numFmtId="0" fontId="0" fillId="0" borderId="0" xfId="0" applyFill="1" applyBorder="1" applyAlignment="1">
      <alignment horizontal="center"/>
    </xf>
    <xf numFmtId="0" fontId="0" fillId="4" borderId="0" xfId="0" applyFill="1"/>
    <xf numFmtId="0" fontId="0" fillId="0" borderId="3" xfId="0" applyBorder="1"/>
    <xf numFmtId="3" fontId="0" fillId="0" borderId="3" xfId="0" applyNumberFormat="1" applyBorder="1"/>
    <xf numFmtId="0" fontId="0" fillId="0" borderId="0" xfId="0" applyBorder="1"/>
    <xf numFmtId="3" fontId="0" fillId="0" borderId="4" xfId="0" applyNumberFormat="1" applyFill="1" applyBorder="1"/>
    <xf numFmtId="0" fontId="2" fillId="0" borderId="1" xfId="0" applyFont="1" applyFill="1" applyBorder="1"/>
    <xf numFmtId="3" fontId="0" fillId="0" borderId="1" xfId="0" applyNumberFormat="1" applyFill="1" applyBorder="1"/>
    <xf numFmtId="0" fontId="0" fillId="0" borderId="1" xfId="0" applyFill="1" applyBorder="1"/>
    <xf numFmtId="0" fontId="0" fillId="4" borderId="1" xfId="0" applyFill="1" applyBorder="1"/>
    <xf numFmtId="3" fontId="0" fillId="4" borderId="1" xfId="0" applyNumberFormat="1" applyFill="1" applyBorder="1"/>
    <xf numFmtId="0" fontId="0" fillId="4" borderId="3" xfId="0" applyFill="1" applyBorder="1"/>
    <xf numFmtId="3" fontId="0" fillId="4" borderId="3" xfId="0" applyNumberFormat="1" applyFill="1" applyBorder="1"/>
    <xf numFmtId="0" fontId="0" fillId="0" borderId="0" xfId="0" applyFill="1" applyBorder="1"/>
    <xf numFmtId="0" fontId="0" fillId="4" borderId="1" xfId="0" applyFill="1" applyBorder="1" applyAlignment="1">
      <alignment horizontal="center"/>
    </xf>
    <xf numFmtId="6" fontId="0" fillId="4" borderId="1" xfId="0" applyNumberFormat="1" applyFill="1" applyBorder="1" applyAlignment="1">
      <alignment horizontal="center"/>
    </xf>
    <xf numFmtId="3" fontId="0" fillId="4" borderId="0" xfId="0" applyNumberFormat="1" applyFill="1"/>
    <xf numFmtId="6" fontId="0" fillId="4" borderId="0" xfId="0" applyNumberFormat="1" applyFill="1"/>
    <xf numFmtId="0" fontId="4" fillId="3" borderId="0" xfId="0" applyFont="1" applyFill="1" applyAlignment="1">
      <alignment horizontal="center" vertical="center" wrapText="1"/>
    </xf>
    <xf numFmtId="0" fontId="0" fillId="0" borderId="0" xfId="0" applyAlignment="1">
      <alignment horizontal="center" wrapText="1"/>
    </xf>
    <xf numFmtId="0" fontId="2" fillId="0" borderId="0" xfId="0" applyFont="1" applyFill="1" applyBorder="1" applyAlignment="1">
      <alignment horizontal="right"/>
    </xf>
    <xf numFmtId="44" fontId="0" fillId="5" borderId="0" xfId="1" applyFont="1" applyFill="1"/>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4" xfId="0" applyFill="1" applyBorder="1" applyAlignment="1">
      <alignment horizontal="center" wrapText="1"/>
    </xf>
    <xf numFmtId="0" fontId="0" fillId="4" borderId="0" xfId="0" applyFill="1" applyBorder="1" applyAlignment="1">
      <alignment horizontal="center" wrapText="1"/>
    </xf>
    <xf numFmtId="0" fontId="0" fillId="4" borderId="8" xfId="0" applyFill="1" applyBorder="1" applyAlignment="1">
      <alignment horizontal="center" wrapText="1"/>
    </xf>
    <xf numFmtId="0" fontId="0" fillId="4" borderId="9" xfId="0" applyFill="1" applyBorder="1" applyAlignment="1">
      <alignment horizontal="center" wrapText="1"/>
    </xf>
    <xf numFmtId="0" fontId="0" fillId="4" borderId="10" xfId="0" applyFill="1" applyBorder="1" applyAlignment="1">
      <alignment horizontal="center" wrapText="1"/>
    </xf>
    <xf numFmtId="0" fontId="0" fillId="4" borderId="11" xfId="0" applyFill="1" applyBorder="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8"/>
  <sheetViews>
    <sheetView tabSelected="1" topLeftCell="A10" workbookViewId="0">
      <selection activeCell="I31" sqref="I31"/>
    </sheetView>
  </sheetViews>
  <sheetFormatPr defaultRowHeight="18.5" x14ac:dyDescent="0.45"/>
  <cols>
    <col min="1" max="1" width="3" customWidth="1"/>
    <col min="3" max="3" width="14.5703125" customWidth="1"/>
    <col min="4" max="4" width="17.28515625" customWidth="1"/>
    <col min="5" max="5" width="11.28515625" customWidth="1"/>
    <col min="6" max="6" width="13.28515625" customWidth="1"/>
    <col min="7" max="7" width="17.7109375" customWidth="1"/>
    <col min="8" max="8" width="19.140625" customWidth="1"/>
    <col min="10" max="10" width="9.28515625" bestFit="1" customWidth="1"/>
    <col min="14" max="14" width="12.5703125" customWidth="1"/>
    <col min="16" max="16" width="4.5703125" customWidth="1"/>
  </cols>
  <sheetData>
    <row r="1" spans="1:16" x14ac:dyDescent="0.45">
      <c r="A1" s="1"/>
      <c r="B1" s="1"/>
      <c r="C1" s="1"/>
      <c r="D1" s="1"/>
      <c r="E1" s="1"/>
      <c r="F1" s="1"/>
      <c r="G1" s="1"/>
      <c r="H1" s="1"/>
      <c r="I1" s="1"/>
      <c r="J1" s="1"/>
      <c r="K1" s="1"/>
      <c r="L1" s="1"/>
      <c r="M1" s="1"/>
      <c r="N1" s="1"/>
      <c r="O1" s="1"/>
      <c r="P1" s="1"/>
    </row>
    <row r="2" spans="1:16" ht="34.5" customHeight="1" x14ac:dyDescent="0.7">
      <c r="A2" s="1"/>
      <c r="B2" s="5" t="s">
        <v>6</v>
      </c>
      <c r="C2" s="1"/>
      <c r="D2" s="1"/>
      <c r="E2" s="1"/>
      <c r="F2" s="1"/>
      <c r="G2" s="1"/>
      <c r="H2" s="1"/>
      <c r="I2" s="1"/>
      <c r="J2" s="1"/>
      <c r="K2" s="1"/>
      <c r="L2" s="1"/>
      <c r="M2" s="1"/>
      <c r="N2" s="1"/>
      <c r="O2" s="1"/>
      <c r="P2" s="1"/>
    </row>
    <row r="3" spans="1:16" ht="44.5" customHeight="1" x14ac:dyDescent="0.45">
      <c r="A3" s="1"/>
      <c r="B3" s="1"/>
      <c r="C3" s="1"/>
      <c r="D3" s="1"/>
      <c r="E3" s="1"/>
      <c r="F3" s="1"/>
      <c r="G3" s="1"/>
      <c r="H3" s="1"/>
      <c r="I3" s="1"/>
      <c r="J3" s="1"/>
      <c r="K3" s="1"/>
      <c r="L3" s="1"/>
      <c r="M3" s="1"/>
      <c r="N3" s="1"/>
      <c r="O3" s="1"/>
      <c r="P3" s="1"/>
    </row>
    <row r="5" spans="1:16" x14ac:dyDescent="0.45">
      <c r="A5" s="3"/>
      <c r="B5" s="3"/>
      <c r="C5" s="3"/>
      <c r="D5" s="3"/>
      <c r="E5" s="3"/>
      <c r="F5" s="3"/>
      <c r="G5" s="3"/>
      <c r="H5" s="3"/>
      <c r="I5" s="3"/>
      <c r="J5" s="3"/>
      <c r="K5" s="3"/>
      <c r="L5" s="3"/>
      <c r="M5" s="3"/>
      <c r="N5" s="3"/>
      <c r="O5" s="3"/>
      <c r="P5" s="3"/>
    </row>
    <row r="6" spans="1:16" ht="18.5" customHeight="1" x14ac:dyDescent="0.45">
      <c r="A6" s="3"/>
      <c r="B6" s="46" t="s">
        <v>0</v>
      </c>
      <c r="C6" s="46"/>
      <c r="D6" s="46"/>
      <c r="E6" s="46"/>
      <c r="F6" s="46"/>
      <c r="G6" s="46"/>
      <c r="H6" s="46"/>
      <c r="I6" s="46"/>
      <c r="J6" s="46"/>
      <c r="K6" s="46"/>
      <c r="L6" s="46"/>
      <c r="M6" s="46"/>
      <c r="N6" s="46"/>
      <c r="O6" s="46"/>
      <c r="P6" s="46"/>
    </row>
    <row r="7" spans="1:16" x14ac:dyDescent="0.45">
      <c r="A7" s="3"/>
      <c r="B7" s="46"/>
      <c r="C7" s="46"/>
      <c r="D7" s="46"/>
      <c r="E7" s="46"/>
      <c r="F7" s="46"/>
      <c r="G7" s="46"/>
      <c r="H7" s="46"/>
      <c r="I7" s="46"/>
      <c r="J7" s="46"/>
      <c r="K7" s="46"/>
      <c r="L7" s="46"/>
      <c r="M7" s="46"/>
      <c r="N7" s="46"/>
      <c r="O7" s="46"/>
      <c r="P7" s="46"/>
    </row>
    <row r="8" spans="1:16" x14ac:dyDescent="0.45">
      <c r="A8" s="3"/>
      <c r="B8" s="46"/>
      <c r="C8" s="46"/>
      <c r="D8" s="46"/>
      <c r="E8" s="46"/>
      <c r="F8" s="46"/>
      <c r="G8" s="46"/>
      <c r="H8" s="46"/>
      <c r="I8" s="46"/>
      <c r="J8" s="46"/>
      <c r="K8" s="46"/>
      <c r="L8" s="46"/>
      <c r="M8" s="46"/>
      <c r="N8" s="46"/>
      <c r="O8" s="46"/>
      <c r="P8" s="46"/>
    </row>
    <row r="9" spans="1:16" x14ac:dyDescent="0.45">
      <c r="A9" s="3"/>
      <c r="B9" s="3"/>
      <c r="C9" s="3"/>
      <c r="D9" s="3"/>
      <c r="E9" s="3"/>
      <c r="F9" s="3"/>
      <c r="G9" s="3"/>
      <c r="H9" s="3"/>
      <c r="I9" s="3"/>
      <c r="J9" s="3"/>
      <c r="K9" s="3"/>
      <c r="L9" s="3"/>
      <c r="M9" s="3"/>
      <c r="N9" s="3"/>
      <c r="O9" s="3"/>
      <c r="P9" s="3"/>
    </row>
    <row r="10" spans="1:16" ht="54" x14ac:dyDescent="0.45">
      <c r="A10" s="3"/>
      <c r="B10" s="3"/>
      <c r="C10" s="7" t="s">
        <v>1</v>
      </c>
      <c r="D10" s="7" t="s">
        <v>2</v>
      </c>
      <c r="E10" s="7" t="s">
        <v>9</v>
      </c>
      <c r="F10" s="3"/>
      <c r="G10" s="3"/>
      <c r="H10" s="3"/>
      <c r="I10" s="3"/>
      <c r="J10" s="3"/>
      <c r="K10" s="3"/>
      <c r="L10" s="3"/>
      <c r="M10" s="3"/>
      <c r="N10" s="3"/>
      <c r="O10" s="3"/>
      <c r="P10" s="3"/>
    </row>
    <row r="11" spans="1:16" x14ac:dyDescent="0.45">
      <c r="A11" s="3"/>
      <c r="B11" s="3"/>
      <c r="C11" s="15">
        <v>750</v>
      </c>
      <c r="D11" s="15">
        <v>0.2</v>
      </c>
      <c r="E11" s="16">
        <f>D11</f>
        <v>0.2</v>
      </c>
      <c r="F11" s="3"/>
      <c r="G11" s="3"/>
      <c r="H11" s="3"/>
      <c r="I11" s="3"/>
      <c r="J11" s="3"/>
      <c r="K11" s="3"/>
      <c r="L11" s="3"/>
      <c r="M11" s="3"/>
      <c r="N11" s="3"/>
      <c r="O11" s="3"/>
      <c r="P11" s="3"/>
    </row>
    <row r="12" spans="1:16" x14ac:dyDescent="0.45">
      <c r="A12" s="3"/>
      <c r="B12" s="3"/>
      <c r="C12" s="15">
        <v>950</v>
      </c>
      <c r="D12" s="15">
        <v>0.36</v>
      </c>
      <c r="E12" s="16">
        <f>E11+D12</f>
        <v>0.56000000000000005</v>
      </c>
      <c r="F12" s="3"/>
      <c r="G12" s="3"/>
      <c r="H12" s="3"/>
      <c r="I12" s="3"/>
      <c r="J12" s="3"/>
      <c r="K12" s="3"/>
      <c r="L12" s="3"/>
      <c r="M12" s="3"/>
      <c r="N12" s="3"/>
      <c r="O12" s="3"/>
      <c r="P12" s="3"/>
    </row>
    <row r="13" spans="1:16" x14ac:dyDescent="0.45">
      <c r="A13" s="3"/>
      <c r="B13" s="3"/>
      <c r="C13" s="15">
        <v>1150</v>
      </c>
      <c r="D13" s="15">
        <v>0.3</v>
      </c>
      <c r="E13" s="16">
        <f>E12+D13</f>
        <v>0.8600000000000001</v>
      </c>
      <c r="F13" s="3"/>
      <c r="G13" s="3"/>
      <c r="H13" s="3"/>
      <c r="I13" s="3"/>
      <c r="J13" s="3"/>
      <c r="K13" s="3"/>
      <c r="L13" s="3"/>
      <c r="M13" s="3"/>
      <c r="N13" s="3"/>
      <c r="O13" s="3"/>
      <c r="P13" s="3"/>
    </row>
    <row r="14" spans="1:16" x14ac:dyDescent="0.45">
      <c r="A14" s="3"/>
      <c r="B14" s="3"/>
      <c r="C14" s="15">
        <v>1350</v>
      </c>
      <c r="D14" s="15">
        <v>0.14000000000000001</v>
      </c>
      <c r="E14" s="16">
        <f>E13+D14</f>
        <v>1</v>
      </c>
      <c r="F14" s="3"/>
      <c r="G14" s="3"/>
      <c r="H14" s="3"/>
      <c r="I14" s="3"/>
      <c r="J14" s="3"/>
      <c r="K14" s="3"/>
      <c r="L14" s="3"/>
      <c r="M14" s="3"/>
      <c r="N14" s="3"/>
      <c r="O14" s="3"/>
      <c r="P14" s="3"/>
    </row>
    <row r="15" spans="1:16" x14ac:dyDescent="0.45">
      <c r="A15" s="3"/>
      <c r="B15" s="3"/>
      <c r="C15" s="3"/>
      <c r="D15" s="3"/>
      <c r="E15" s="3"/>
      <c r="F15" s="3"/>
      <c r="G15" s="3"/>
      <c r="H15" s="3"/>
      <c r="I15" s="3"/>
      <c r="J15" s="3"/>
      <c r="K15" s="3"/>
      <c r="L15" s="3"/>
      <c r="M15" s="3"/>
      <c r="N15" s="3"/>
      <c r="O15" s="3"/>
      <c r="P15" s="3"/>
    </row>
    <row r="16" spans="1:16" x14ac:dyDescent="0.45">
      <c r="A16" s="3"/>
      <c r="B16" s="4" t="s">
        <v>3</v>
      </c>
      <c r="C16" s="3"/>
      <c r="D16" s="3"/>
      <c r="E16" s="3"/>
      <c r="F16" s="3"/>
      <c r="G16" s="3"/>
      <c r="H16" s="3"/>
      <c r="I16" s="3"/>
      <c r="J16" s="3"/>
      <c r="K16" s="3"/>
      <c r="L16" s="3"/>
      <c r="M16" s="3"/>
      <c r="N16" s="3"/>
      <c r="O16" s="3"/>
      <c r="P16" s="3"/>
    </row>
    <row r="17" spans="1:16" x14ac:dyDescent="0.45">
      <c r="A17" s="3"/>
      <c r="B17" s="3"/>
      <c r="C17" s="3"/>
      <c r="D17" s="3"/>
      <c r="E17" s="3"/>
      <c r="F17" s="3"/>
      <c r="G17" s="3"/>
      <c r="H17" s="3"/>
      <c r="I17" s="3"/>
      <c r="J17" s="3"/>
      <c r="K17" s="3"/>
      <c r="L17" s="3"/>
      <c r="M17" s="3"/>
      <c r="N17" s="3"/>
      <c r="O17" s="3"/>
      <c r="P17" s="3"/>
    </row>
    <row r="18" spans="1:16" ht="54" x14ac:dyDescent="0.45">
      <c r="A18" s="3"/>
      <c r="B18" s="3"/>
      <c r="C18" s="8" t="s">
        <v>4</v>
      </c>
      <c r="D18" s="8" t="s">
        <v>2</v>
      </c>
      <c r="E18" s="8" t="s">
        <v>9</v>
      </c>
      <c r="F18" s="3"/>
      <c r="G18" s="3"/>
      <c r="H18" s="3"/>
      <c r="I18" s="3"/>
      <c r="J18" s="3"/>
      <c r="K18" s="3"/>
      <c r="L18" s="3"/>
      <c r="M18" s="3"/>
      <c r="N18" s="3"/>
      <c r="O18" s="3"/>
      <c r="P18" s="3"/>
    </row>
    <row r="19" spans="1:16" x14ac:dyDescent="0.45">
      <c r="A19" s="3"/>
      <c r="B19" s="3"/>
      <c r="C19" s="15">
        <v>900</v>
      </c>
      <c r="D19" s="15">
        <v>0.4</v>
      </c>
      <c r="E19" s="16">
        <f>D19</f>
        <v>0.4</v>
      </c>
      <c r="F19" s="3"/>
      <c r="G19" s="3"/>
      <c r="H19" s="3"/>
      <c r="I19" s="3"/>
      <c r="J19" s="3"/>
      <c r="K19" s="3"/>
      <c r="L19" s="3"/>
      <c r="M19" s="3"/>
      <c r="N19" s="3"/>
      <c r="O19" s="3"/>
      <c r="P19" s="3"/>
    </row>
    <row r="20" spans="1:16" x14ac:dyDescent="0.45">
      <c r="A20" s="3"/>
      <c r="B20" s="3"/>
      <c r="C20" s="15">
        <v>1000</v>
      </c>
      <c r="D20" s="15">
        <v>0.25</v>
      </c>
      <c r="E20" s="16">
        <f>E19+D20</f>
        <v>0.65</v>
      </c>
      <c r="F20" s="3"/>
      <c r="G20" s="3"/>
      <c r="H20" s="3"/>
      <c r="I20" s="3"/>
      <c r="J20" s="3"/>
      <c r="K20" s="3"/>
      <c r="L20" s="3"/>
      <c r="M20" s="3"/>
      <c r="N20" s="3"/>
      <c r="O20" s="3"/>
      <c r="P20" s="3"/>
    </row>
    <row r="21" spans="1:16" x14ac:dyDescent="0.45">
      <c r="A21" s="3"/>
      <c r="B21" s="3"/>
      <c r="C21" s="15">
        <v>1100</v>
      </c>
      <c r="D21" s="15">
        <v>0.2</v>
      </c>
      <c r="E21" s="16">
        <f>D21+E20</f>
        <v>0.85000000000000009</v>
      </c>
      <c r="F21" s="3"/>
      <c r="G21" s="3"/>
      <c r="H21" s="3"/>
      <c r="I21" s="3"/>
      <c r="J21" s="3"/>
      <c r="K21" s="3"/>
      <c r="L21" s="3"/>
      <c r="M21" s="3"/>
      <c r="N21" s="3"/>
      <c r="O21" s="3"/>
      <c r="P21" s="3"/>
    </row>
    <row r="22" spans="1:16" x14ac:dyDescent="0.45">
      <c r="A22" s="3"/>
      <c r="B22" s="3"/>
      <c r="C22" s="15">
        <v>1200</v>
      </c>
      <c r="D22" s="15">
        <v>0.15</v>
      </c>
      <c r="E22" s="16">
        <f>E21+D22</f>
        <v>1</v>
      </c>
      <c r="F22" s="3"/>
      <c r="G22" s="3"/>
      <c r="H22" s="3"/>
      <c r="I22" s="3"/>
      <c r="J22" s="3"/>
      <c r="K22" s="3"/>
      <c r="L22" s="3"/>
      <c r="M22" s="3"/>
      <c r="N22" s="3"/>
      <c r="O22" s="3"/>
      <c r="P22" s="3"/>
    </row>
    <row r="23" spans="1:16" x14ac:dyDescent="0.45">
      <c r="A23" s="3"/>
      <c r="B23" s="3"/>
      <c r="C23" s="3"/>
      <c r="D23" s="3"/>
      <c r="E23" s="3"/>
      <c r="F23" s="3"/>
      <c r="G23" s="3"/>
      <c r="H23" s="3"/>
      <c r="I23" s="3"/>
      <c r="J23" s="3"/>
      <c r="K23" s="3"/>
      <c r="L23" s="3"/>
      <c r="M23" s="3"/>
      <c r="N23" s="3"/>
      <c r="O23" s="3"/>
      <c r="P23" s="3"/>
    </row>
    <row r="24" spans="1:16" x14ac:dyDescent="0.45">
      <c r="A24" s="3"/>
      <c r="B24" s="4" t="s">
        <v>5</v>
      </c>
      <c r="C24" s="3"/>
      <c r="D24" s="3"/>
      <c r="E24" s="3"/>
      <c r="F24" s="3"/>
      <c r="G24" s="3"/>
      <c r="H24" s="3"/>
      <c r="I24" s="3"/>
      <c r="J24" s="3"/>
      <c r="K24" s="3"/>
      <c r="L24" s="3"/>
      <c r="M24" s="3"/>
      <c r="N24" s="3"/>
      <c r="O24" s="3"/>
      <c r="P24" s="3"/>
    </row>
    <row r="25" spans="1:16" x14ac:dyDescent="0.45">
      <c r="A25" s="3"/>
      <c r="B25" s="3"/>
      <c r="C25" s="3"/>
      <c r="D25" s="3"/>
      <c r="E25" s="3"/>
      <c r="F25" s="3"/>
      <c r="G25" s="3"/>
      <c r="H25" s="3"/>
      <c r="I25" s="3"/>
      <c r="J25" s="3"/>
      <c r="K25" s="3"/>
      <c r="L25" s="3"/>
      <c r="M25" s="3"/>
      <c r="N25" s="3"/>
      <c r="O25" s="3"/>
      <c r="P25" s="3"/>
    </row>
    <row r="26" spans="1:16" x14ac:dyDescent="0.45">
      <c r="A26" s="3"/>
      <c r="B26" s="3"/>
      <c r="C26" s="3"/>
      <c r="D26" s="3"/>
      <c r="E26" s="3"/>
      <c r="F26" s="3"/>
      <c r="G26" s="3"/>
      <c r="H26" s="3"/>
      <c r="I26" s="3"/>
      <c r="J26" s="3"/>
      <c r="K26" s="3"/>
      <c r="L26" s="3"/>
      <c r="M26" s="3"/>
      <c r="N26" s="3"/>
      <c r="O26" s="3"/>
      <c r="P26" s="3"/>
    </row>
    <row r="28" spans="1:16" x14ac:dyDescent="0.45">
      <c r="B28" t="s">
        <v>67</v>
      </c>
      <c r="D28" s="6">
        <f>1200</f>
        <v>1200</v>
      </c>
    </row>
    <row r="29" spans="1:16" x14ac:dyDescent="0.45">
      <c r="B29" t="s">
        <v>38</v>
      </c>
      <c r="D29" s="49">
        <f ca="1">_xll.PsiDiscrete(C11:C14,D11:D14,_xll.PsiSeed(D28))+_xll.PsiOutput()</f>
        <v>950</v>
      </c>
      <c r="G29" t="s">
        <v>10</v>
      </c>
      <c r="H29" t="s">
        <v>11</v>
      </c>
      <c r="K29">
        <v>1216</v>
      </c>
    </row>
    <row r="30" spans="1:16" x14ac:dyDescent="0.45">
      <c r="B30" t="s">
        <v>39</v>
      </c>
      <c r="D30" s="49">
        <f ca="1">_xll.PsiDiscrete(C19:C22,D19:D22)+_xll.PsiOutput()</f>
        <v>900</v>
      </c>
      <c r="G30" s="19" t="s">
        <v>12</v>
      </c>
      <c r="H30" s="18">
        <f ca="1">AVERAGE(E34:E108)</f>
        <v>-26</v>
      </c>
      <c r="N30" s="13"/>
    </row>
    <row r="32" spans="1:16" x14ac:dyDescent="0.45">
      <c r="B32" s="9" t="s">
        <v>7</v>
      </c>
      <c r="G32" t="s">
        <v>68</v>
      </c>
      <c r="H32">
        <v>9</v>
      </c>
    </row>
    <row r="33" spans="2:11" x14ac:dyDescent="0.45">
      <c r="B33" s="14" t="s">
        <v>8</v>
      </c>
      <c r="C33" s="14" t="s">
        <v>1</v>
      </c>
      <c r="D33" s="14" t="s">
        <v>4</v>
      </c>
      <c r="E33" s="34" t="s">
        <v>40</v>
      </c>
      <c r="G33" s="48" t="s">
        <v>69</v>
      </c>
      <c r="H33" s="18">
        <f ca="1">H30*H32+D28</f>
        <v>966</v>
      </c>
    </row>
    <row r="34" spans="2:11" x14ac:dyDescent="0.45">
      <c r="B34" s="12">
        <v>1</v>
      </c>
      <c r="C34" s="12">
        <f ca="1">_xll.PsiDiscrete($C$11:$C$14,$D$11:$D$14)</f>
        <v>950</v>
      </c>
      <c r="D34" s="11">
        <f ca="1">_xll.PsiDiscrete($C$19:$C$22,$D$19:$D$22)</f>
        <v>1100</v>
      </c>
      <c r="E34" s="12">
        <f ca="1">C34-D34</f>
        <v>-150</v>
      </c>
      <c r="G34" s="13"/>
      <c r="J34" s="17"/>
    </row>
    <row r="35" spans="2:11" x14ac:dyDescent="0.45">
      <c r="B35" s="12">
        <v>2</v>
      </c>
      <c r="C35" s="12">
        <f ca="1">_xll.PsiDiscrete($C$11:$C$14,$D$11:$D$14)</f>
        <v>950</v>
      </c>
      <c r="D35" s="11">
        <f ca="1">_xll.PsiDiscrete($C$19:$C$22,$D$19:$D$22)</f>
        <v>1200</v>
      </c>
      <c r="E35" s="12">
        <f t="shared" ref="E35:E48" ca="1" si="0">C35-D35</f>
        <v>-250</v>
      </c>
      <c r="G35" s="50"/>
      <c r="H35" s="51"/>
      <c r="I35" s="51"/>
      <c r="J35" s="51"/>
      <c r="K35" s="52"/>
    </row>
    <row r="36" spans="2:11" x14ac:dyDescent="0.45">
      <c r="B36" s="12">
        <v>3</v>
      </c>
      <c r="C36" s="12">
        <f ca="1">_xll.PsiDiscrete($C$11:$C$14,$D$11:$D$14)</f>
        <v>1350</v>
      </c>
      <c r="D36" s="11">
        <f ca="1">_xll.PsiDiscrete($C$19:$C$22,$D$19:$D$22)</f>
        <v>1100</v>
      </c>
      <c r="E36" s="12">
        <f t="shared" ca="1" si="0"/>
        <v>250</v>
      </c>
      <c r="G36" s="53"/>
      <c r="H36" s="54"/>
      <c r="I36" s="54"/>
      <c r="J36" s="54"/>
      <c r="K36" s="55"/>
    </row>
    <row r="37" spans="2:11" x14ac:dyDescent="0.45">
      <c r="B37" s="12">
        <v>4</v>
      </c>
      <c r="C37" s="12">
        <f ca="1">_xll.PsiDiscrete($C$11:$C$14,$D$11:$D$14)</f>
        <v>950</v>
      </c>
      <c r="D37" s="11">
        <f ca="1">_xll.PsiDiscrete($C$19:$C$22,$D$19:$D$22)</f>
        <v>900</v>
      </c>
      <c r="E37" s="12">
        <f t="shared" ca="1" si="0"/>
        <v>50</v>
      </c>
      <c r="G37" s="53"/>
      <c r="H37" s="54"/>
      <c r="I37" s="54"/>
      <c r="J37" s="54"/>
      <c r="K37" s="55"/>
    </row>
    <row r="38" spans="2:11" x14ac:dyDescent="0.45">
      <c r="B38" s="12">
        <v>5</v>
      </c>
      <c r="C38" s="12">
        <f ca="1">_xll.PsiDiscrete($C$11:$C$14,$D$11:$D$14)</f>
        <v>950</v>
      </c>
      <c r="D38" s="11">
        <f ca="1">_xll.PsiDiscrete($C$19:$C$22,$D$19:$D$22)</f>
        <v>1000</v>
      </c>
      <c r="E38" s="12">
        <f t="shared" ca="1" si="0"/>
        <v>-50</v>
      </c>
      <c r="G38" s="53"/>
      <c r="H38" s="54"/>
      <c r="I38" s="54"/>
      <c r="J38" s="54"/>
      <c r="K38" s="55"/>
    </row>
    <row r="39" spans="2:11" x14ac:dyDescent="0.45">
      <c r="B39" s="12">
        <v>6</v>
      </c>
      <c r="C39" s="12">
        <f ca="1">_xll.PsiDiscrete($C$11:$C$14,$D$11:$D$14)</f>
        <v>1150</v>
      </c>
      <c r="D39" s="11">
        <f ca="1">_xll.PsiDiscrete($C$19:$C$22,$D$19:$D$22)</f>
        <v>1200</v>
      </c>
      <c r="E39" s="12">
        <f t="shared" ca="1" si="0"/>
        <v>-50</v>
      </c>
      <c r="G39" s="53"/>
      <c r="H39" s="54"/>
      <c r="I39" s="54"/>
      <c r="J39" s="54"/>
      <c r="K39" s="55"/>
    </row>
    <row r="40" spans="2:11" x14ac:dyDescent="0.45">
      <c r="B40" s="12">
        <v>7</v>
      </c>
      <c r="C40" s="12">
        <f ca="1">_xll.PsiDiscrete($C$11:$C$14,$D$11:$D$14)</f>
        <v>950</v>
      </c>
      <c r="D40" s="11">
        <f ca="1">_xll.PsiDiscrete($C$19:$C$22,$D$19:$D$22)</f>
        <v>1100</v>
      </c>
      <c r="E40" s="12">
        <f t="shared" ca="1" si="0"/>
        <v>-150</v>
      </c>
      <c r="G40" s="53"/>
      <c r="H40" s="54"/>
      <c r="I40" s="54"/>
      <c r="J40" s="54"/>
      <c r="K40" s="55"/>
    </row>
    <row r="41" spans="2:11" x14ac:dyDescent="0.45">
      <c r="B41" s="12">
        <v>8</v>
      </c>
      <c r="C41" s="12">
        <f ca="1">_xll.PsiDiscrete($C$11:$C$14,$D$11:$D$14)</f>
        <v>950</v>
      </c>
      <c r="D41" s="11">
        <f ca="1">_xll.PsiDiscrete($C$19:$C$22,$D$19:$D$22)</f>
        <v>900</v>
      </c>
      <c r="E41" s="12">
        <f t="shared" ca="1" si="0"/>
        <v>50</v>
      </c>
      <c r="G41" s="53"/>
      <c r="H41" s="54"/>
      <c r="I41" s="54"/>
      <c r="J41" s="54"/>
      <c r="K41" s="55"/>
    </row>
    <row r="42" spans="2:11" x14ac:dyDescent="0.45">
      <c r="B42" s="12">
        <v>9</v>
      </c>
      <c r="C42" s="12">
        <f ca="1">_xll.PsiDiscrete($C$11:$C$14,$D$11:$D$14)</f>
        <v>750</v>
      </c>
      <c r="D42" s="11">
        <f ca="1">_xll.PsiDiscrete($C$19:$C$22,$D$19:$D$22)</f>
        <v>900</v>
      </c>
      <c r="E42" s="12">
        <f t="shared" ca="1" si="0"/>
        <v>-150</v>
      </c>
      <c r="G42" s="53"/>
      <c r="H42" s="54"/>
      <c r="I42" s="54"/>
      <c r="J42" s="54"/>
      <c r="K42" s="55"/>
    </row>
    <row r="43" spans="2:11" x14ac:dyDescent="0.45">
      <c r="B43" s="12">
        <v>10</v>
      </c>
      <c r="C43" s="12">
        <f ca="1">_xll.PsiDiscrete($C$11:$C$14,$D$11:$D$14)</f>
        <v>1150</v>
      </c>
      <c r="D43" s="11">
        <f ca="1">_xll.PsiDiscrete($C$19:$C$22,$D$19:$D$22)</f>
        <v>1200</v>
      </c>
      <c r="E43" s="12">
        <f t="shared" ca="1" si="0"/>
        <v>-50</v>
      </c>
      <c r="G43" s="56"/>
      <c r="H43" s="57"/>
      <c r="I43" s="57"/>
      <c r="J43" s="57"/>
      <c r="K43" s="58"/>
    </row>
    <row r="44" spans="2:11" x14ac:dyDescent="0.45">
      <c r="B44" s="12">
        <v>11</v>
      </c>
      <c r="C44" s="12">
        <f ca="1">_xll.PsiDiscrete($C$11:$C$14,$D$11:$D$14)</f>
        <v>750</v>
      </c>
      <c r="D44" s="11">
        <f ca="1">_xll.PsiDiscrete($C$19:$C$22,$D$19:$D$22)</f>
        <v>900</v>
      </c>
      <c r="E44" s="12">
        <f t="shared" ca="1" si="0"/>
        <v>-150</v>
      </c>
    </row>
    <row r="45" spans="2:11" x14ac:dyDescent="0.45">
      <c r="B45" s="12">
        <v>12</v>
      </c>
      <c r="C45" s="12">
        <f ca="1">_xll.PsiDiscrete($C$11:$C$14,$D$11:$D$14)</f>
        <v>1350</v>
      </c>
      <c r="D45" s="11">
        <f ca="1">_xll.PsiDiscrete($C$19:$C$22,$D$19:$D$22)</f>
        <v>1100</v>
      </c>
      <c r="E45" s="12">
        <f t="shared" ca="1" si="0"/>
        <v>250</v>
      </c>
    </row>
    <row r="46" spans="2:11" x14ac:dyDescent="0.45">
      <c r="B46" s="12">
        <v>13</v>
      </c>
      <c r="C46" s="12">
        <f ca="1">_xll.PsiDiscrete($C$11:$C$14,$D$11:$D$14)</f>
        <v>1150</v>
      </c>
      <c r="D46" s="11">
        <f ca="1">_xll.PsiDiscrete($C$19:$C$22,$D$19:$D$22)</f>
        <v>1100</v>
      </c>
      <c r="E46" s="12">
        <f t="shared" ca="1" si="0"/>
        <v>50</v>
      </c>
    </row>
    <row r="47" spans="2:11" x14ac:dyDescent="0.45">
      <c r="B47" s="12">
        <v>14</v>
      </c>
      <c r="C47" s="12">
        <f ca="1">_xll.PsiDiscrete($C$11:$C$14,$D$11:$D$14)</f>
        <v>950</v>
      </c>
      <c r="D47" s="11">
        <f ca="1">_xll.PsiDiscrete($C$19:$C$22,$D$19:$D$22)</f>
        <v>1100</v>
      </c>
      <c r="E47" s="12">
        <f t="shared" ca="1" si="0"/>
        <v>-150</v>
      </c>
    </row>
    <row r="48" spans="2:11" x14ac:dyDescent="0.45">
      <c r="B48" s="12">
        <v>15</v>
      </c>
      <c r="C48" s="12">
        <f ca="1">_xll.PsiDiscrete($C$11:$C$14,$D$11:$D$14)</f>
        <v>950</v>
      </c>
      <c r="D48" s="11">
        <f ca="1">_xll.PsiDiscrete($C$19:$C$22,$D$19:$D$22)</f>
        <v>900</v>
      </c>
      <c r="E48" s="12">
        <f t="shared" ca="1" si="0"/>
        <v>50</v>
      </c>
    </row>
    <row r="49" spans="2:5" x14ac:dyDescent="0.45">
      <c r="B49" s="12">
        <v>16</v>
      </c>
      <c r="C49" s="12">
        <f ca="1">_xll.PsiDiscrete($C$11:$C$14,$D$11:$D$14)</f>
        <v>950</v>
      </c>
      <c r="D49" s="11">
        <f ca="1">_xll.PsiDiscrete($C$19:$C$22,$D$19:$D$22)</f>
        <v>900</v>
      </c>
      <c r="E49" s="12">
        <f t="shared" ref="E49:E108" ca="1" si="1">C49-D49</f>
        <v>50</v>
      </c>
    </row>
    <row r="50" spans="2:5" x14ac:dyDescent="0.45">
      <c r="B50" s="12">
        <v>17</v>
      </c>
      <c r="C50" s="12">
        <f ca="1">_xll.PsiDiscrete($C$11:$C$14,$D$11:$D$14)</f>
        <v>750</v>
      </c>
      <c r="D50" s="11">
        <f ca="1">_xll.PsiDiscrete($C$19:$C$22,$D$19:$D$22)</f>
        <v>1000</v>
      </c>
      <c r="E50" s="12">
        <f t="shared" ca="1" si="1"/>
        <v>-250</v>
      </c>
    </row>
    <row r="51" spans="2:5" x14ac:dyDescent="0.45">
      <c r="B51" s="12">
        <v>18</v>
      </c>
      <c r="C51" s="12">
        <f ca="1">_xll.PsiDiscrete($C$11:$C$14,$D$11:$D$14)</f>
        <v>1150</v>
      </c>
      <c r="D51" s="11">
        <f ca="1">_xll.PsiDiscrete($C$19:$C$22,$D$19:$D$22)</f>
        <v>900</v>
      </c>
      <c r="E51" s="12">
        <f t="shared" ca="1" si="1"/>
        <v>250</v>
      </c>
    </row>
    <row r="52" spans="2:5" x14ac:dyDescent="0.45">
      <c r="B52" s="12">
        <v>19</v>
      </c>
      <c r="C52" s="12">
        <f ca="1">_xll.PsiDiscrete($C$11:$C$14,$D$11:$D$14)</f>
        <v>950</v>
      </c>
      <c r="D52" s="11">
        <f ca="1">_xll.PsiDiscrete($C$19:$C$22,$D$19:$D$22)</f>
        <v>1000</v>
      </c>
      <c r="E52" s="12">
        <f t="shared" ca="1" si="1"/>
        <v>-50</v>
      </c>
    </row>
    <row r="53" spans="2:5" x14ac:dyDescent="0.45">
      <c r="B53" s="12">
        <v>20</v>
      </c>
      <c r="C53" s="12">
        <f ca="1">_xll.PsiDiscrete($C$11:$C$14,$D$11:$D$14)</f>
        <v>1150</v>
      </c>
      <c r="D53" s="11">
        <f ca="1">_xll.PsiDiscrete($C$19:$C$22,$D$19:$D$22)</f>
        <v>1000</v>
      </c>
      <c r="E53" s="12">
        <f t="shared" ca="1" si="1"/>
        <v>150</v>
      </c>
    </row>
    <row r="54" spans="2:5" x14ac:dyDescent="0.45">
      <c r="B54" s="12">
        <v>21</v>
      </c>
      <c r="C54" s="12">
        <f ca="1">_xll.PsiDiscrete($C$11:$C$14,$D$11:$D$14)</f>
        <v>950</v>
      </c>
      <c r="D54" s="11">
        <f ca="1">_xll.PsiDiscrete($C$19:$C$22,$D$19:$D$22)</f>
        <v>1100</v>
      </c>
      <c r="E54" s="12">
        <f t="shared" ca="1" si="1"/>
        <v>-150</v>
      </c>
    </row>
    <row r="55" spans="2:5" x14ac:dyDescent="0.45">
      <c r="B55" s="12">
        <v>22</v>
      </c>
      <c r="C55" s="12">
        <f ca="1">_xll.PsiDiscrete($C$11:$C$14,$D$11:$D$14)</f>
        <v>1150</v>
      </c>
      <c r="D55" s="11">
        <f ca="1">_xll.PsiDiscrete($C$19:$C$22,$D$19:$D$22)</f>
        <v>900</v>
      </c>
      <c r="E55" s="12">
        <f t="shared" ca="1" si="1"/>
        <v>250</v>
      </c>
    </row>
    <row r="56" spans="2:5" x14ac:dyDescent="0.45">
      <c r="B56" s="12">
        <v>23</v>
      </c>
      <c r="C56" s="12">
        <f ca="1">_xll.PsiDiscrete($C$11:$C$14,$D$11:$D$14)</f>
        <v>750</v>
      </c>
      <c r="D56" s="11">
        <f ca="1">_xll.PsiDiscrete($C$19:$C$22,$D$19:$D$22)</f>
        <v>1200</v>
      </c>
      <c r="E56" s="12">
        <f t="shared" ca="1" si="1"/>
        <v>-450</v>
      </c>
    </row>
    <row r="57" spans="2:5" x14ac:dyDescent="0.45">
      <c r="B57" s="12">
        <v>24</v>
      </c>
      <c r="C57" s="12">
        <f ca="1">_xll.PsiDiscrete($C$11:$C$14,$D$11:$D$14)</f>
        <v>1150</v>
      </c>
      <c r="D57" s="11">
        <f ca="1">_xll.PsiDiscrete($C$19:$C$22,$D$19:$D$22)</f>
        <v>1200</v>
      </c>
      <c r="E57" s="12">
        <f t="shared" ca="1" si="1"/>
        <v>-50</v>
      </c>
    </row>
    <row r="58" spans="2:5" x14ac:dyDescent="0.45">
      <c r="B58" s="12">
        <v>25</v>
      </c>
      <c r="C58" s="12">
        <f ca="1">_xll.PsiDiscrete($C$11:$C$14,$D$11:$D$14)</f>
        <v>950</v>
      </c>
      <c r="D58" s="11">
        <f ca="1">_xll.PsiDiscrete($C$19:$C$22,$D$19:$D$22)</f>
        <v>900</v>
      </c>
      <c r="E58" s="12">
        <f t="shared" ca="1" si="1"/>
        <v>50</v>
      </c>
    </row>
    <row r="59" spans="2:5" x14ac:dyDescent="0.45">
      <c r="B59" s="12">
        <v>26</v>
      </c>
      <c r="C59" s="12">
        <f ca="1">_xll.PsiDiscrete($C$11:$C$14,$D$11:$D$14)</f>
        <v>750</v>
      </c>
      <c r="D59" s="11">
        <f ca="1">_xll.PsiDiscrete($C$19:$C$22,$D$19:$D$22)</f>
        <v>1100</v>
      </c>
      <c r="E59" s="12">
        <f t="shared" ca="1" si="1"/>
        <v>-350</v>
      </c>
    </row>
    <row r="60" spans="2:5" x14ac:dyDescent="0.45">
      <c r="B60" s="12">
        <v>27</v>
      </c>
      <c r="C60" s="12">
        <f ca="1">_xll.PsiDiscrete($C$11:$C$14,$D$11:$D$14)</f>
        <v>950</v>
      </c>
      <c r="D60" s="11">
        <f ca="1">_xll.PsiDiscrete($C$19:$C$22,$D$19:$D$22)</f>
        <v>900</v>
      </c>
      <c r="E60" s="12">
        <f t="shared" ca="1" si="1"/>
        <v>50</v>
      </c>
    </row>
    <row r="61" spans="2:5" x14ac:dyDescent="0.45">
      <c r="B61" s="12">
        <v>28</v>
      </c>
      <c r="C61" s="12">
        <f ca="1">_xll.PsiDiscrete($C$11:$C$14,$D$11:$D$14)</f>
        <v>950</v>
      </c>
      <c r="D61" s="11">
        <f ca="1">_xll.PsiDiscrete($C$19:$C$22,$D$19:$D$22)</f>
        <v>1100</v>
      </c>
      <c r="E61" s="12">
        <f t="shared" ca="1" si="1"/>
        <v>-150</v>
      </c>
    </row>
    <row r="62" spans="2:5" x14ac:dyDescent="0.45">
      <c r="B62" s="12">
        <v>29</v>
      </c>
      <c r="C62" s="12">
        <f ca="1">_xll.PsiDiscrete($C$11:$C$14,$D$11:$D$14)</f>
        <v>950</v>
      </c>
      <c r="D62" s="11">
        <f ca="1">_xll.PsiDiscrete($C$19:$C$22,$D$19:$D$22)</f>
        <v>900</v>
      </c>
      <c r="E62" s="12">
        <f t="shared" ca="1" si="1"/>
        <v>50</v>
      </c>
    </row>
    <row r="63" spans="2:5" x14ac:dyDescent="0.45">
      <c r="B63" s="12">
        <v>30</v>
      </c>
      <c r="C63" s="12">
        <f ca="1">_xll.PsiDiscrete($C$11:$C$14,$D$11:$D$14)</f>
        <v>1150</v>
      </c>
      <c r="D63" s="11">
        <f ca="1">_xll.PsiDiscrete($C$19:$C$22,$D$19:$D$22)</f>
        <v>900</v>
      </c>
      <c r="E63" s="12">
        <f t="shared" ca="1" si="1"/>
        <v>250</v>
      </c>
    </row>
    <row r="64" spans="2:5" x14ac:dyDescent="0.45">
      <c r="B64" s="12">
        <v>31</v>
      </c>
      <c r="C64" s="12">
        <f ca="1">_xll.PsiDiscrete($C$11:$C$14,$D$11:$D$14)</f>
        <v>950</v>
      </c>
      <c r="D64" s="11">
        <f ca="1">_xll.PsiDiscrete($C$19:$C$22,$D$19:$D$22)</f>
        <v>900</v>
      </c>
      <c r="E64" s="12">
        <f t="shared" ca="1" si="1"/>
        <v>50</v>
      </c>
    </row>
    <row r="65" spans="2:5" x14ac:dyDescent="0.45">
      <c r="B65" s="12">
        <v>32</v>
      </c>
      <c r="C65" s="12">
        <f ca="1">_xll.PsiDiscrete($C$11:$C$14,$D$11:$D$14)</f>
        <v>750</v>
      </c>
      <c r="D65" s="11">
        <f ca="1">_xll.PsiDiscrete($C$19:$C$22,$D$19:$D$22)</f>
        <v>1000</v>
      </c>
      <c r="E65" s="12">
        <f t="shared" ca="1" si="1"/>
        <v>-250</v>
      </c>
    </row>
    <row r="66" spans="2:5" x14ac:dyDescent="0.45">
      <c r="B66" s="12">
        <v>33</v>
      </c>
      <c r="C66" s="12">
        <f ca="1">_xll.PsiDiscrete($C$11:$C$14,$D$11:$D$14)</f>
        <v>1150</v>
      </c>
      <c r="D66" s="11">
        <f ca="1">_xll.PsiDiscrete($C$19:$C$22,$D$19:$D$22)</f>
        <v>900</v>
      </c>
      <c r="E66" s="12">
        <f t="shared" ca="1" si="1"/>
        <v>250</v>
      </c>
    </row>
    <row r="67" spans="2:5" x14ac:dyDescent="0.45">
      <c r="B67" s="12">
        <v>34</v>
      </c>
      <c r="C67" s="12">
        <f ca="1">_xll.PsiDiscrete($C$11:$C$14,$D$11:$D$14)</f>
        <v>1150</v>
      </c>
      <c r="D67" s="11">
        <f ca="1">_xll.PsiDiscrete($C$19:$C$22,$D$19:$D$22)</f>
        <v>1100</v>
      </c>
      <c r="E67" s="12">
        <f t="shared" ca="1" si="1"/>
        <v>50</v>
      </c>
    </row>
    <row r="68" spans="2:5" x14ac:dyDescent="0.45">
      <c r="B68" s="12">
        <v>35</v>
      </c>
      <c r="C68" s="12">
        <f ca="1">_xll.PsiDiscrete($C$11:$C$14,$D$11:$D$14)</f>
        <v>750</v>
      </c>
      <c r="D68" s="11">
        <f ca="1">_xll.PsiDiscrete($C$19:$C$22,$D$19:$D$22)</f>
        <v>1200</v>
      </c>
      <c r="E68" s="12">
        <f t="shared" ca="1" si="1"/>
        <v>-450</v>
      </c>
    </row>
    <row r="69" spans="2:5" x14ac:dyDescent="0.45">
      <c r="B69" s="12">
        <v>36</v>
      </c>
      <c r="C69" s="12">
        <f ca="1">_xll.PsiDiscrete($C$11:$C$14,$D$11:$D$14)</f>
        <v>950</v>
      </c>
      <c r="D69" s="11">
        <f ca="1">_xll.PsiDiscrete($C$19:$C$22,$D$19:$D$22)</f>
        <v>1000</v>
      </c>
      <c r="E69" s="12">
        <f t="shared" ca="1" si="1"/>
        <v>-50</v>
      </c>
    </row>
    <row r="70" spans="2:5" x14ac:dyDescent="0.45">
      <c r="B70" s="12">
        <v>37</v>
      </c>
      <c r="C70" s="12">
        <f ca="1">_xll.PsiDiscrete($C$11:$C$14,$D$11:$D$14)</f>
        <v>1350</v>
      </c>
      <c r="D70" s="11">
        <f ca="1">_xll.PsiDiscrete($C$19:$C$22,$D$19:$D$22)</f>
        <v>900</v>
      </c>
      <c r="E70" s="12">
        <f t="shared" ca="1" si="1"/>
        <v>450</v>
      </c>
    </row>
    <row r="71" spans="2:5" x14ac:dyDescent="0.45">
      <c r="B71" s="12">
        <v>38</v>
      </c>
      <c r="C71" s="12">
        <f ca="1">_xll.PsiDiscrete($C$11:$C$14,$D$11:$D$14)</f>
        <v>950</v>
      </c>
      <c r="D71" s="11">
        <f ca="1">_xll.PsiDiscrete($C$19:$C$22,$D$19:$D$22)</f>
        <v>900</v>
      </c>
      <c r="E71" s="12">
        <f t="shared" ca="1" si="1"/>
        <v>50</v>
      </c>
    </row>
    <row r="72" spans="2:5" x14ac:dyDescent="0.45">
      <c r="B72" s="12">
        <v>39</v>
      </c>
      <c r="C72" s="12">
        <f ca="1">_xll.PsiDiscrete($C$11:$C$14,$D$11:$D$14)</f>
        <v>950</v>
      </c>
      <c r="D72" s="11">
        <f ca="1">_xll.PsiDiscrete($C$19:$C$22,$D$19:$D$22)</f>
        <v>900</v>
      </c>
      <c r="E72" s="12">
        <f t="shared" ca="1" si="1"/>
        <v>50</v>
      </c>
    </row>
    <row r="73" spans="2:5" x14ac:dyDescent="0.45">
      <c r="B73" s="12">
        <v>40</v>
      </c>
      <c r="C73" s="12">
        <f ca="1">_xll.PsiDiscrete($C$11:$C$14,$D$11:$D$14)</f>
        <v>950</v>
      </c>
      <c r="D73" s="11">
        <f ca="1">_xll.PsiDiscrete($C$19:$C$22,$D$19:$D$22)</f>
        <v>1100</v>
      </c>
      <c r="E73" s="12">
        <f t="shared" ca="1" si="1"/>
        <v>-150</v>
      </c>
    </row>
    <row r="74" spans="2:5" x14ac:dyDescent="0.45">
      <c r="B74" s="12">
        <v>41</v>
      </c>
      <c r="C74" s="12">
        <f ca="1">_xll.PsiDiscrete($C$11:$C$14,$D$11:$D$14)</f>
        <v>750</v>
      </c>
      <c r="D74" s="11">
        <f ca="1">_xll.PsiDiscrete($C$19:$C$22,$D$19:$D$22)</f>
        <v>1000</v>
      </c>
      <c r="E74" s="12">
        <f t="shared" ca="1" si="1"/>
        <v>-250</v>
      </c>
    </row>
    <row r="75" spans="2:5" x14ac:dyDescent="0.45">
      <c r="B75" s="12">
        <v>42</v>
      </c>
      <c r="C75" s="12">
        <f ca="1">_xll.PsiDiscrete($C$11:$C$14,$D$11:$D$14)</f>
        <v>950</v>
      </c>
      <c r="D75" s="11">
        <f ca="1">_xll.PsiDiscrete($C$19:$C$22,$D$19:$D$22)</f>
        <v>1200</v>
      </c>
      <c r="E75" s="12">
        <f t="shared" ca="1" si="1"/>
        <v>-250</v>
      </c>
    </row>
    <row r="76" spans="2:5" x14ac:dyDescent="0.45">
      <c r="B76" s="12">
        <v>43</v>
      </c>
      <c r="C76" s="12">
        <f ca="1">_xll.PsiDiscrete($C$11:$C$14,$D$11:$D$14)</f>
        <v>750</v>
      </c>
      <c r="D76" s="11">
        <f ca="1">_xll.PsiDiscrete($C$19:$C$22,$D$19:$D$22)</f>
        <v>900</v>
      </c>
      <c r="E76" s="12">
        <f t="shared" ca="1" si="1"/>
        <v>-150</v>
      </c>
    </row>
    <row r="77" spans="2:5" x14ac:dyDescent="0.45">
      <c r="B77" s="12">
        <v>44</v>
      </c>
      <c r="C77" s="12">
        <f ca="1">_xll.PsiDiscrete($C$11:$C$14,$D$11:$D$14)</f>
        <v>1150</v>
      </c>
      <c r="D77" s="11">
        <f ca="1">_xll.PsiDiscrete($C$19:$C$22,$D$19:$D$22)</f>
        <v>1100</v>
      </c>
      <c r="E77" s="12">
        <f t="shared" ca="1" si="1"/>
        <v>50</v>
      </c>
    </row>
    <row r="78" spans="2:5" x14ac:dyDescent="0.45">
      <c r="B78" s="12">
        <v>45</v>
      </c>
      <c r="C78" s="12">
        <f ca="1">_xll.PsiDiscrete($C$11:$C$14,$D$11:$D$14)</f>
        <v>950</v>
      </c>
      <c r="D78" s="11">
        <f ca="1">_xll.PsiDiscrete($C$19:$C$22,$D$19:$D$22)</f>
        <v>1100</v>
      </c>
      <c r="E78" s="12">
        <f t="shared" ca="1" si="1"/>
        <v>-150</v>
      </c>
    </row>
    <row r="79" spans="2:5" x14ac:dyDescent="0.45">
      <c r="B79" s="12">
        <v>46</v>
      </c>
      <c r="C79" s="12">
        <f ca="1">_xll.PsiDiscrete($C$11:$C$14,$D$11:$D$14)</f>
        <v>950</v>
      </c>
      <c r="D79" s="11">
        <f ca="1">_xll.PsiDiscrete($C$19:$C$22,$D$19:$D$22)</f>
        <v>1000</v>
      </c>
      <c r="E79" s="12">
        <f t="shared" ca="1" si="1"/>
        <v>-50</v>
      </c>
    </row>
    <row r="80" spans="2:5" x14ac:dyDescent="0.45">
      <c r="B80" s="12">
        <v>47</v>
      </c>
      <c r="C80" s="12">
        <f ca="1">_xll.PsiDiscrete($C$11:$C$14,$D$11:$D$14)</f>
        <v>1150</v>
      </c>
      <c r="D80" s="11">
        <f ca="1">_xll.PsiDiscrete($C$19:$C$22,$D$19:$D$22)</f>
        <v>1100</v>
      </c>
      <c r="E80" s="12">
        <f t="shared" ca="1" si="1"/>
        <v>50</v>
      </c>
    </row>
    <row r="81" spans="2:5" x14ac:dyDescent="0.45">
      <c r="B81" s="12">
        <v>48</v>
      </c>
      <c r="C81" s="12">
        <f ca="1">_xll.PsiDiscrete($C$11:$C$14,$D$11:$D$14)</f>
        <v>750</v>
      </c>
      <c r="D81" s="11">
        <f ca="1">_xll.PsiDiscrete($C$19:$C$22,$D$19:$D$22)</f>
        <v>1000</v>
      </c>
      <c r="E81" s="12">
        <f t="shared" ca="1" si="1"/>
        <v>-250</v>
      </c>
    </row>
    <row r="82" spans="2:5" x14ac:dyDescent="0.45">
      <c r="B82" s="12">
        <v>49</v>
      </c>
      <c r="C82" s="12">
        <f ca="1">_xll.PsiDiscrete($C$11:$C$14,$D$11:$D$14)</f>
        <v>950</v>
      </c>
      <c r="D82" s="11">
        <f ca="1">_xll.PsiDiscrete($C$19:$C$22,$D$19:$D$22)</f>
        <v>1000</v>
      </c>
      <c r="E82" s="12">
        <f t="shared" ca="1" si="1"/>
        <v>-50</v>
      </c>
    </row>
    <row r="83" spans="2:5" x14ac:dyDescent="0.45">
      <c r="B83" s="12">
        <v>50</v>
      </c>
      <c r="C83" s="12">
        <f ca="1">_xll.PsiDiscrete($C$11:$C$14,$D$11:$D$14)</f>
        <v>1150</v>
      </c>
      <c r="D83" s="11">
        <f ca="1">_xll.PsiDiscrete($C$19:$C$22,$D$19:$D$22)</f>
        <v>1000</v>
      </c>
      <c r="E83" s="12">
        <f t="shared" ca="1" si="1"/>
        <v>150</v>
      </c>
    </row>
    <row r="84" spans="2:5" x14ac:dyDescent="0.45">
      <c r="B84" s="12">
        <v>51</v>
      </c>
      <c r="C84" s="12">
        <f ca="1">_xll.PsiDiscrete($C$11:$C$14,$D$11:$D$14)</f>
        <v>950</v>
      </c>
      <c r="D84" s="11">
        <f ca="1">_xll.PsiDiscrete($C$19:$C$22,$D$19:$D$22)</f>
        <v>900</v>
      </c>
      <c r="E84" s="12">
        <f t="shared" ca="1" si="1"/>
        <v>50</v>
      </c>
    </row>
    <row r="85" spans="2:5" x14ac:dyDescent="0.45">
      <c r="B85" s="12">
        <v>52</v>
      </c>
      <c r="C85" s="12">
        <f ca="1">_xll.PsiDiscrete($C$11:$C$14,$D$11:$D$14)</f>
        <v>750</v>
      </c>
      <c r="D85" s="11">
        <f ca="1">_xll.PsiDiscrete($C$19:$C$22,$D$19:$D$22)</f>
        <v>1100</v>
      </c>
      <c r="E85" s="12">
        <f t="shared" ca="1" si="1"/>
        <v>-350</v>
      </c>
    </row>
    <row r="86" spans="2:5" x14ac:dyDescent="0.45">
      <c r="B86" s="12">
        <v>53</v>
      </c>
      <c r="C86" s="12">
        <f ca="1">_xll.PsiDiscrete($C$11:$C$14,$D$11:$D$14)</f>
        <v>1350</v>
      </c>
      <c r="D86" s="11">
        <f ca="1">_xll.PsiDiscrete($C$19:$C$22,$D$19:$D$22)</f>
        <v>1100</v>
      </c>
      <c r="E86" s="12">
        <f t="shared" ca="1" si="1"/>
        <v>250</v>
      </c>
    </row>
    <row r="87" spans="2:5" x14ac:dyDescent="0.45">
      <c r="B87" s="12">
        <v>54</v>
      </c>
      <c r="C87" s="12">
        <f ca="1">_xll.PsiDiscrete($C$11:$C$14,$D$11:$D$14)</f>
        <v>750</v>
      </c>
      <c r="D87" s="11">
        <f ca="1">_xll.PsiDiscrete($C$19:$C$22,$D$19:$D$22)</f>
        <v>900</v>
      </c>
      <c r="E87" s="12">
        <f t="shared" ca="1" si="1"/>
        <v>-150</v>
      </c>
    </row>
    <row r="88" spans="2:5" x14ac:dyDescent="0.45">
      <c r="B88" s="12">
        <v>55</v>
      </c>
      <c r="C88" s="12">
        <f ca="1">_xll.PsiDiscrete($C$11:$C$14,$D$11:$D$14)</f>
        <v>950</v>
      </c>
      <c r="D88" s="11">
        <f ca="1">_xll.PsiDiscrete($C$19:$C$22,$D$19:$D$22)</f>
        <v>1100</v>
      </c>
      <c r="E88" s="12">
        <f t="shared" ca="1" si="1"/>
        <v>-150</v>
      </c>
    </row>
    <row r="89" spans="2:5" x14ac:dyDescent="0.45">
      <c r="B89" s="12">
        <v>56</v>
      </c>
      <c r="C89" s="12">
        <f ca="1">_xll.PsiDiscrete($C$11:$C$14,$D$11:$D$14)</f>
        <v>950</v>
      </c>
      <c r="D89" s="11">
        <f ca="1">_xll.PsiDiscrete($C$19:$C$22,$D$19:$D$22)</f>
        <v>1000</v>
      </c>
      <c r="E89" s="12">
        <f t="shared" ca="1" si="1"/>
        <v>-50</v>
      </c>
    </row>
    <row r="90" spans="2:5" x14ac:dyDescent="0.45">
      <c r="B90" s="12">
        <v>57</v>
      </c>
      <c r="C90" s="12">
        <f ca="1">_xll.PsiDiscrete($C$11:$C$14,$D$11:$D$14)</f>
        <v>1350</v>
      </c>
      <c r="D90" s="11">
        <f ca="1">_xll.PsiDiscrete($C$19:$C$22,$D$19:$D$22)</f>
        <v>900</v>
      </c>
      <c r="E90" s="12">
        <f t="shared" ca="1" si="1"/>
        <v>450</v>
      </c>
    </row>
    <row r="91" spans="2:5" x14ac:dyDescent="0.45">
      <c r="B91" s="12">
        <v>58</v>
      </c>
      <c r="C91" s="12">
        <f ca="1">_xll.PsiDiscrete($C$11:$C$14,$D$11:$D$14)</f>
        <v>750</v>
      </c>
      <c r="D91" s="11">
        <f ca="1">_xll.PsiDiscrete($C$19:$C$22,$D$19:$D$22)</f>
        <v>1000</v>
      </c>
      <c r="E91" s="12">
        <f t="shared" ca="1" si="1"/>
        <v>-250</v>
      </c>
    </row>
    <row r="92" spans="2:5" x14ac:dyDescent="0.45">
      <c r="B92" s="12">
        <v>59</v>
      </c>
      <c r="C92" s="12">
        <f ca="1">_xll.PsiDiscrete($C$11:$C$14,$D$11:$D$14)</f>
        <v>950</v>
      </c>
      <c r="D92" s="11">
        <f ca="1">_xll.PsiDiscrete($C$19:$C$22,$D$19:$D$22)</f>
        <v>900</v>
      </c>
      <c r="E92" s="12">
        <f t="shared" ca="1" si="1"/>
        <v>50</v>
      </c>
    </row>
    <row r="93" spans="2:5" x14ac:dyDescent="0.45">
      <c r="B93" s="12">
        <v>60</v>
      </c>
      <c r="C93" s="12">
        <f ca="1">_xll.PsiDiscrete($C$11:$C$14,$D$11:$D$14)</f>
        <v>950</v>
      </c>
      <c r="D93" s="11">
        <f ca="1">_xll.PsiDiscrete($C$19:$C$22,$D$19:$D$22)</f>
        <v>1000</v>
      </c>
      <c r="E93" s="12">
        <f t="shared" ca="1" si="1"/>
        <v>-50</v>
      </c>
    </row>
    <row r="94" spans="2:5" x14ac:dyDescent="0.45">
      <c r="B94" s="12">
        <v>61</v>
      </c>
      <c r="C94" s="12">
        <f ca="1">_xll.PsiDiscrete($C$11:$C$14,$D$11:$D$14)</f>
        <v>950</v>
      </c>
      <c r="D94" s="11">
        <f ca="1">_xll.PsiDiscrete($C$19:$C$22,$D$19:$D$22)</f>
        <v>900</v>
      </c>
      <c r="E94" s="12">
        <f t="shared" ca="1" si="1"/>
        <v>50</v>
      </c>
    </row>
    <row r="95" spans="2:5" x14ac:dyDescent="0.45">
      <c r="B95" s="12">
        <v>62</v>
      </c>
      <c r="C95" s="12">
        <f ca="1">_xll.PsiDiscrete($C$11:$C$14,$D$11:$D$14)</f>
        <v>950</v>
      </c>
      <c r="D95" s="11">
        <f ca="1">_xll.PsiDiscrete($C$19:$C$22,$D$19:$D$22)</f>
        <v>900</v>
      </c>
      <c r="E95" s="12">
        <f t="shared" ca="1" si="1"/>
        <v>50</v>
      </c>
    </row>
    <row r="96" spans="2:5" x14ac:dyDescent="0.45">
      <c r="B96" s="12">
        <v>63</v>
      </c>
      <c r="C96" s="12">
        <f ca="1">_xll.PsiDiscrete($C$11:$C$14,$D$11:$D$14)</f>
        <v>1350</v>
      </c>
      <c r="D96" s="11">
        <f ca="1">_xll.PsiDiscrete($C$19:$C$22,$D$19:$D$22)</f>
        <v>1200</v>
      </c>
      <c r="E96" s="12">
        <f t="shared" ca="1" si="1"/>
        <v>150</v>
      </c>
    </row>
    <row r="97" spans="2:5" x14ac:dyDescent="0.45">
      <c r="B97" s="12">
        <v>64</v>
      </c>
      <c r="C97" s="12">
        <f ca="1">_xll.PsiDiscrete($C$11:$C$14,$D$11:$D$14)</f>
        <v>1150</v>
      </c>
      <c r="D97" s="11">
        <f ca="1">_xll.PsiDiscrete($C$19:$C$22,$D$19:$D$22)</f>
        <v>900</v>
      </c>
      <c r="E97" s="12">
        <f t="shared" ca="1" si="1"/>
        <v>250</v>
      </c>
    </row>
    <row r="98" spans="2:5" x14ac:dyDescent="0.45">
      <c r="B98" s="12">
        <v>65</v>
      </c>
      <c r="C98" s="12">
        <f ca="1">_xll.PsiDiscrete($C$11:$C$14,$D$11:$D$14)</f>
        <v>1150</v>
      </c>
      <c r="D98" s="11">
        <f ca="1">_xll.PsiDiscrete($C$19:$C$22,$D$19:$D$22)</f>
        <v>900</v>
      </c>
      <c r="E98" s="12">
        <f t="shared" ca="1" si="1"/>
        <v>250</v>
      </c>
    </row>
    <row r="99" spans="2:5" x14ac:dyDescent="0.45">
      <c r="B99" s="12">
        <v>66</v>
      </c>
      <c r="C99" s="12">
        <f ca="1">_xll.PsiDiscrete($C$11:$C$14,$D$11:$D$14)</f>
        <v>1150</v>
      </c>
      <c r="D99" s="11">
        <f ca="1">_xll.PsiDiscrete($C$19:$C$22,$D$19:$D$22)</f>
        <v>900</v>
      </c>
      <c r="E99" s="12">
        <f t="shared" ca="1" si="1"/>
        <v>250</v>
      </c>
    </row>
    <row r="100" spans="2:5" x14ac:dyDescent="0.45">
      <c r="B100" s="12">
        <v>67</v>
      </c>
      <c r="C100" s="12">
        <f ca="1">_xll.PsiDiscrete($C$11:$C$14,$D$11:$D$14)</f>
        <v>750</v>
      </c>
      <c r="D100" s="11">
        <f ca="1">_xll.PsiDiscrete($C$19:$C$22,$D$19:$D$22)</f>
        <v>1000</v>
      </c>
      <c r="E100" s="12">
        <f t="shared" ca="1" si="1"/>
        <v>-250</v>
      </c>
    </row>
    <row r="101" spans="2:5" x14ac:dyDescent="0.45">
      <c r="B101" s="12">
        <v>68</v>
      </c>
      <c r="C101" s="12">
        <f ca="1">_xll.PsiDiscrete($C$11:$C$14,$D$11:$D$14)</f>
        <v>750</v>
      </c>
      <c r="D101" s="11">
        <f ca="1">_xll.PsiDiscrete($C$19:$C$22,$D$19:$D$22)</f>
        <v>1100</v>
      </c>
      <c r="E101" s="12">
        <f t="shared" ca="1" si="1"/>
        <v>-350</v>
      </c>
    </row>
    <row r="102" spans="2:5" x14ac:dyDescent="0.45">
      <c r="B102" s="12">
        <v>69</v>
      </c>
      <c r="C102" s="12">
        <f ca="1">_xll.PsiDiscrete($C$11:$C$14,$D$11:$D$14)</f>
        <v>1150</v>
      </c>
      <c r="D102" s="11">
        <f ca="1">_xll.PsiDiscrete($C$19:$C$22,$D$19:$D$22)</f>
        <v>1100</v>
      </c>
      <c r="E102" s="12">
        <f t="shared" ca="1" si="1"/>
        <v>50</v>
      </c>
    </row>
    <row r="103" spans="2:5" x14ac:dyDescent="0.45">
      <c r="B103" s="12">
        <v>70</v>
      </c>
      <c r="C103" s="12">
        <f ca="1">_xll.PsiDiscrete($C$11:$C$14,$D$11:$D$14)</f>
        <v>950</v>
      </c>
      <c r="D103" s="11">
        <f ca="1">_xll.PsiDiscrete($C$19:$C$22,$D$19:$D$22)</f>
        <v>1100</v>
      </c>
      <c r="E103" s="12">
        <f t="shared" ca="1" si="1"/>
        <v>-150</v>
      </c>
    </row>
    <row r="104" spans="2:5" x14ac:dyDescent="0.45">
      <c r="B104" s="12">
        <v>71</v>
      </c>
      <c r="C104" s="12">
        <f ca="1">_xll.PsiDiscrete($C$11:$C$14,$D$11:$D$14)</f>
        <v>1150</v>
      </c>
      <c r="D104" s="11">
        <f ca="1">_xll.PsiDiscrete($C$19:$C$22,$D$19:$D$22)</f>
        <v>900</v>
      </c>
      <c r="E104" s="12">
        <f t="shared" ca="1" si="1"/>
        <v>250</v>
      </c>
    </row>
    <row r="105" spans="2:5" x14ac:dyDescent="0.45">
      <c r="B105" s="12">
        <v>72</v>
      </c>
      <c r="C105" s="12">
        <f ca="1">_xll.PsiDiscrete($C$11:$C$14,$D$11:$D$14)</f>
        <v>750</v>
      </c>
      <c r="D105" s="11">
        <f ca="1">_xll.PsiDiscrete($C$19:$C$22,$D$19:$D$22)</f>
        <v>1100</v>
      </c>
      <c r="E105" s="12">
        <f t="shared" ca="1" si="1"/>
        <v>-350</v>
      </c>
    </row>
    <row r="106" spans="2:5" x14ac:dyDescent="0.45">
      <c r="B106" s="12">
        <v>73</v>
      </c>
      <c r="C106" s="12">
        <f ca="1">_xll.PsiDiscrete($C$11:$C$14,$D$11:$D$14)</f>
        <v>950</v>
      </c>
      <c r="D106" s="11">
        <f ca="1">_xll.PsiDiscrete($C$19:$C$22,$D$19:$D$22)</f>
        <v>1000</v>
      </c>
      <c r="E106" s="12">
        <f t="shared" ca="1" si="1"/>
        <v>-50</v>
      </c>
    </row>
    <row r="107" spans="2:5" x14ac:dyDescent="0.45">
      <c r="B107" s="12">
        <v>74</v>
      </c>
      <c r="C107" s="12">
        <f ca="1">_xll.PsiDiscrete($C$11:$C$14,$D$11:$D$14)</f>
        <v>750</v>
      </c>
      <c r="D107" s="11">
        <f ca="1">_xll.PsiDiscrete($C$19:$C$22,$D$19:$D$22)</f>
        <v>1200</v>
      </c>
      <c r="E107" s="12">
        <f t="shared" ca="1" si="1"/>
        <v>-450</v>
      </c>
    </row>
    <row r="108" spans="2:5" x14ac:dyDescent="0.45">
      <c r="B108" s="12">
        <v>75</v>
      </c>
      <c r="C108" s="12">
        <f ca="1">_xll.PsiDiscrete($C$11:$C$14,$D$11:$D$14)</f>
        <v>1350</v>
      </c>
      <c r="D108" s="11">
        <f ca="1">_xll.PsiDiscrete($C$19:$C$22,$D$19:$D$22)</f>
        <v>1100</v>
      </c>
      <c r="E108" s="12">
        <f t="shared" ca="1" si="1"/>
        <v>250</v>
      </c>
    </row>
  </sheetData>
  <mergeCells count="2">
    <mergeCell ref="B6:P8"/>
    <mergeCell ref="G35:K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R84"/>
  <sheetViews>
    <sheetView topLeftCell="B49" workbookViewId="0">
      <selection activeCell="E79" sqref="E79"/>
    </sheetView>
  </sheetViews>
  <sheetFormatPr defaultRowHeight="18.5" x14ac:dyDescent="0.45"/>
  <cols>
    <col min="3" max="3" width="8.85546875" bestFit="1" customWidth="1"/>
    <col min="4" max="4" width="12.85546875" bestFit="1" customWidth="1"/>
    <col min="6" max="6" width="12.140625" customWidth="1"/>
    <col min="7" max="7" width="12" customWidth="1"/>
    <col min="8" max="8" width="14.92578125" bestFit="1" customWidth="1"/>
    <col min="12" max="12" width="5.28515625" bestFit="1" customWidth="1"/>
  </cols>
  <sheetData>
    <row r="6" spans="2:13" x14ac:dyDescent="0.45">
      <c r="B6" s="47" t="s">
        <v>31</v>
      </c>
      <c r="C6" s="47"/>
      <c r="D6" s="47"/>
      <c r="E6" s="47"/>
      <c r="F6" s="47"/>
      <c r="G6" s="47"/>
      <c r="H6" s="47"/>
      <c r="I6" s="47"/>
      <c r="J6" s="47"/>
      <c r="K6" s="47"/>
      <c r="L6" s="47"/>
      <c r="M6" s="47"/>
    </row>
    <row r="7" spans="2:13" x14ac:dyDescent="0.45">
      <c r="B7" s="47"/>
      <c r="C7" s="47"/>
      <c r="D7" s="47"/>
      <c r="E7" s="47"/>
      <c r="F7" s="47"/>
      <c r="G7" s="47"/>
      <c r="H7" s="47"/>
      <c r="I7" s="47"/>
      <c r="J7" s="47"/>
      <c r="K7" s="47"/>
      <c r="L7" s="47"/>
      <c r="M7" s="47"/>
    </row>
    <row r="8" spans="2:13" x14ac:dyDescent="0.45">
      <c r="B8" s="47"/>
      <c r="C8" s="47"/>
      <c r="D8" s="47"/>
      <c r="E8" s="47"/>
      <c r="F8" s="47"/>
      <c r="G8" s="47"/>
      <c r="H8" s="47"/>
      <c r="I8" s="47"/>
      <c r="J8" s="47"/>
      <c r="K8" s="47"/>
      <c r="L8" s="47"/>
      <c r="M8" s="47"/>
    </row>
    <row r="9" spans="2:13" x14ac:dyDescent="0.45">
      <c r="B9" s="47"/>
      <c r="C9" s="47"/>
      <c r="D9" s="47"/>
      <c r="E9" s="47"/>
      <c r="F9" s="47"/>
      <c r="G9" s="47"/>
      <c r="H9" s="47"/>
      <c r="I9" s="47"/>
      <c r="J9" s="47"/>
      <c r="K9" s="47"/>
      <c r="L9" s="47"/>
      <c r="M9" s="47"/>
    </row>
    <row r="10" spans="2:13" x14ac:dyDescent="0.45">
      <c r="G10" t="s">
        <v>29</v>
      </c>
    </row>
    <row r="12" spans="2:13" x14ac:dyDescent="0.45">
      <c r="B12" s="23" t="s">
        <v>13</v>
      </c>
      <c r="C12" s="23" t="s">
        <v>14</v>
      </c>
      <c r="D12" s="23" t="s">
        <v>15</v>
      </c>
      <c r="E12" s="20"/>
      <c r="G12" s="10"/>
      <c r="H12" s="10" t="s">
        <v>17</v>
      </c>
      <c r="I12" s="10" t="s">
        <v>18</v>
      </c>
      <c r="J12" s="10" t="s">
        <v>19</v>
      </c>
      <c r="K12" s="10" t="s">
        <v>20</v>
      </c>
      <c r="L12" s="10" t="s">
        <v>21</v>
      </c>
      <c r="M12" s="10" t="s">
        <v>22</v>
      </c>
    </row>
    <row r="13" spans="2:13" x14ac:dyDescent="0.45">
      <c r="B13" s="23" t="s">
        <v>16</v>
      </c>
      <c r="C13" s="24">
        <v>7500</v>
      </c>
      <c r="D13" s="23">
        <v>18</v>
      </c>
      <c r="E13" s="20"/>
      <c r="G13" s="10" t="s">
        <v>23</v>
      </c>
      <c r="H13" s="25">
        <v>1600</v>
      </c>
      <c r="I13" s="25">
        <v>1500</v>
      </c>
      <c r="J13" s="25">
        <v>2000</v>
      </c>
      <c r="K13" s="10">
        <v>400</v>
      </c>
      <c r="L13" s="10">
        <v>900</v>
      </c>
      <c r="M13" s="10">
        <v>10</v>
      </c>
    </row>
    <row r="14" spans="2:13" x14ac:dyDescent="0.45">
      <c r="B14" s="23">
        <v>2</v>
      </c>
      <c r="C14" s="24">
        <v>3500</v>
      </c>
      <c r="D14" s="23">
        <v>24</v>
      </c>
      <c r="E14" s="20"/>
      <c r="G14" s="10" t="s">
        <v>24</v>
      </c>
      <c r="H14" s="10">
        <v>400</v>
      </c>
      <c r="I14" s="25">
        <v>1900</v>
      </c>
      <c r="J14" s="25">
        <v>2400</v>
      </c>
      <c r="K14" s="25">
        <v>1400</v>
      </c>
      <c r="L14" s="25">
        <v>1600</v>
      </c>
      <c r="M14" s="10">
        <v>8</v>
      </c>
    </row>
    <row r="15" spans="2:13" x14ac:dyDescent="0.45">
      <c r="B15" s="23">
        <v>3</v>
      </c>
      <c r="C15" s="24">
        <v>5000</v>
      </c>
      <c r="D15" s="23">
        <v>27</v>
      </c>
      <c r="E15" s="20"/>
      <c r="G15" s="10" t="s">
        <v>25</v>
      </c>
      <c r="H15" s="10">
        <v>700</v>
      </c>
      <c r="I15" s="25">
        <v>1000</v>
      </c>
      <c r="J15" s="25">
        <v>1400</v>
      </c>
      <c r="K15" s="10">
        <v>500</v>
      </c>
      <c r="L15" s="10">
        <v>700</v>
      </c>
      <c r="M15" s="10">
        <v>12</v>
      </c>
    </row>
    <row r="16" spans="2:13" x14ac:dyDescent="0.45">
      <c r="B16" s="23">
        <v>4</v>
      </c>
      <c r="C16" s="24">
        <v>4000</v>
      </c>
      <c r="D16" s="23">
        <v>22</v>
      </c>
      <c r="E16" s="20"/>
      <c r="G16" s="10" t="s">
        <v>26</v>
      </c>
      <c r="H16" s="25">
        <v>1600</v>
      </c>
      <c r="I16" s="10">
        <v>100</v>
      </c>
      <c r="J16" s="10">
        <v>500</v>
      </c>
      <c r="K16" s="25">
        <v>1000</v>
      </c>
      <c r="L16" s="10">
        <v>500</v>
      </c>
      <c r="M16" s="10">
        <v>6</v>
      </c>
    </row>
    <row r="17" spans="2:13" x14ac:dyDescent="0.45">
      <c r="B17" s="23">
        <v>5</v>
      </c>
      <c r="C17" s="24">
        <v>3000</v>
      </c>
      <c r="D17" s="23">
        <v>31</v>
      </c>
      <c r="E17" s="20"/>
      <c r="G17" s="10" t="s">
        <v>27</v>
      </c>
      <c r="H17" s="25">
        <v>1200</v>
      </c>
      <c r="I17" s="10">
        <v>500</v>
      </c>
      <c r="J17" s="10">
        <v>900</v>
      </c>
      <c r="K17" s="10">
        <v>700</v>
      </c>
      <c r="L17" s="10">
        <v>300</v>
      </c>
      <c r="M17" s="10">
        <v>8</v>
      </c>
    </row>
    <row r="18" spans="2:13" x14ac:dyDescent="0.45">
      <c r="B18" s="20"/>
      <c r="C18" s="20"/>
      <c r="D18" s="20"/>
      <c r="E18" s="20"/>
      <c r="G18" s="10" t="s">
        <v>28</v>
      </c>
      <c r="H18" s="25">
        <v>2800</v>
      </c>
      <c r="I18" s="25">
        <v>1200</v>
      </c>
      <c r="J18" s="10">
        <v>800</v>
      </c>
      <c r="K18" s="25">
        <v>2300</v>
      </c>
      <c r="L18" s="25">
        <v>1800</v>
      </c>
      <c r="M18" s="10">
        <v>11</v>
      </c>
    </row>
    <row r="20" spans="2:13" x14ac:dyDescent="0.45">
      <c r="B20" s="22" t="s">
        <v>30</v>
      </c>
    </row>
    <row r="23" spans="2:13" x14ac:dyDescent="0.45">
      <c r="B23" s="10"/>
      <c r="C23" s="10" t="s">
        <v>17</v>
      </c>
      <c r="D23" s="10" t="s">
        <v>18</v>
      </c>
      <c r="E23" s="10" t="s">
        <v>19</v>
      </c>
      <c r="F23" s="10" t="s">
        <v>20</v>
      </c>
      <c r="G23" s="10" t="s">
        <v>21</v>
      </c>
      <c r="H23" s="10" t="s">
        <v>22</v>
      </c>
      <c r="J23" t="s">
        <v>37</v>
      </c>
    </row>
    <row r="24" spans="2:13" x14ac:dyDescent="0.45">
      <c r="B24" s="10" t="s">
        <v>23</v>
      </c>
      <c r="C24" s="25">
        <v>1600</v>
      </c>
      <c r="D24" s="25">
        <v>1500</v>
      </c>
      <c r="E24" s="25">
        <v>2000</v>
      </c>
      <c r="F24" s="10">
        <v>400</v>
      </c>
      <c r="G24" s="10">
        <v>900</v>
      </c>
      <c r="H24" s="10">
        <v>10</v>
      </c>
      <c r="J24">
        <v>1</v>
      </c>
    </row>
    <row r="25" spans="2:13" x14ac:dyDescent="0.45">
      <c r="B25" s="10" t="s">
        <v>24</v>
      </c>
      <c r="C25" s="10">
        <v>400</v>
      </c>
      <c r="D25" s="25">
        <v>1900</v>
      </c>
      <c r="E25" s="25">
        <v>2400</v>
      </c>
      <c r="F25" s="25">
        <v>1400</v>
      </c>
      <c r="G25" s="25">
        <v>1600</v>
      </c>
      <c r="H25" s="10">
        <v>8</v>
      </c>
      <c r="J25" s="33">
        <v>1</v>
      </c>
    </row>
    <row r="26" spans="2:13" x14ac:dyDescent="0.45">
      <c r="B26" s="10" t="s">
        <v>25</v>
      </c>
      <c r="C26" s="10">
        <v>700</v>
      </c>
      <c r="D26" s="25">
        <v>1000</v>
      </c>
      <c r="E26" s="25">
        <v>1400</v>
      </c>
      <c r="F26" s="10">
        <v>500</v>
      </c>
      <c r="G26" s="10">
        <v>700</v>
      </c>
      <c r="H26" s="10">
        <v>12</v>
      </c>
      <c r="J26">
        <v>1</v>
      </c>
    </row>
    <row r="27" spans="2:13" x14ac:dyDescent="0.45">
      <c r="B27" s="10" t="s">
        <v>26</v>
      </c>
      <c r="C27" s="25">
        <v>1600</v>
      </c>
      <c r="D27" s="10">
        <v>100</v>
      </c>
      <c r="E27" s="10">
        <v>500</v>
      </c>
      <c r="F27" s="25">
        <v>1000</v>
      </c>
      <c r="G27" s="10">
        <v>500</v>
      </c>
      <c r="H27" s="10">
        <v>6</v>
      </c>
      <c r="J27">
        <v>1</v>
      </c>
    </row>
    <row r="28" spans="2:13" x14ac:dyDescent="0.45">
      <c r="B28" s="10" t="s">
        <v>27</v>
      </c>
      <c r="C28" s="25">
        <v>1200</v>
      </c>
      <c r="D28" s="10">
        <v>500</v>
      </c>
      <c r="E28" s="10">
        <v>900</v>
      </c>
      <c r="F28" s="10">
        <v>700</v>
      </c>
      <c r="G28" s="10">
        <v>300</v>
      </c>
      <c r="H28" s="10">
        <v>8</v>
      </c>
      <c r="J28">
        <v>1</v>
      </c>
    </row>
    <row r="29" spans="2:13" x14ac:dyDescent="0.45">
      <c r="B29" s="10" t="s">
        <v>28</v>
      </c>
      <c r="C29" s="25">
        <v>2800</v>
      </c>
      <c r="D29" s="25">
        <v>1200</v>
      </c>
      <c r="E29" s="10">
        <v>800</v>
      </c>
      <c r="F29" s="25">
        <v>2300</v>
      </c>
      <c r="G29" s="25">
        <v>1800</v>
      </c>
      <c r="H29" s="10">
        <v>11</v>
      </c>
      <c r="J29">
        <v>1</v>
      </c>
    </row>
    <row r="30" spans="2:13" x14ac:dyDescent="0.45">
      <c r="B30" s="30" t="s">
        <v>36</v>
      </c>
      <c r="C30" s="31"/>
      <c r="D30" s="31"/>
      <c r="E30" s="30"/>
      <c r="F30" s="31"/>
      <c r="G30" s="31"/>
      <c r="H30" s="32"/>
    </row>
    <row r="31" spans="2:13" x14ac:dyDescent="0.45">
      <c r="B31" s="26" t="s">
        <v>32</v>
      </c>
      <c r="C31" s="27">
        <v>18</v>
      </c>
      <c r="D31" s="27">
        <v>24</v>
      </c>
      <c r="E31" s="26">
        <v>27</v>
      </c>
      <c r="F31" s="26">
        <v>22</v>
      </c>
      <c r="G31" s="26">
        <v>31</v>
      </c>
    </row>
    <row r="34" spans="2:18" x14ac:dyDescent="0.45">
      <c r="B34" t="s">
        <v>33</v>
      </c>
    </row>
    <row r="35" spans="2:18" x14ac:dyDescent="0.45">
      <c r="D35" s="23" t="s">
        <v>13</v>
      </c>
      <c r="E35" s="23" t="s">
        <v>14</v>
      </c>
      <c r="F35" s="23" t="s">
        <v>15</v>
      </c>
      <c r="G35" s="28" t="s">
        <v>34</v>
      </c>
      <c r="H35" s="28" t="s">
        <v>35</v>
      </c>
      <c r="I35" s="28" t="s">
        <v>60</v>
      </c>
    </row>
    <row r="36" spans="2:18" x14ac:dyDescent="0.45">
      <c r="D36" s="23" t="s">
        <v>16</v>
      </c>
      <c r="E36" s="24">
        <v>7500</v>
      </c>
      <c r="F36" s="23">
        <v>18</v>
      </c>
      <c r="G36">
        <v>0</v>
      </c>
      <c r="H36" s="2">
        <f>G36*F36+E36</f>
        <v>7500</v>
      </c>
      <c r="I36">
        <v>0</v>
      </c>
      <c r="O36">
        <v>18000</v>
      </c>
      <c r="P36" t="s">
        <v>52</v>
      </c>
      <c r="Q36" t="s">
        <v>53</v>
      </c>
    </row>
    <row r="37" spans="2:18" x14ac:dyDescent="0.45">
      <c r="D37" s="42">
        <v>2</v>
      </c>
      <c r="E37" s="43">
        <v>3500</v>
      </c>
      <c r="F37" s="42">
        <v>24</v>
      </c>
      <c r="G37" s="44">
        <v>19600</v>
      </c>
      <c r="H37" s="45">
        <f>G37*F37+E37</f>
        <v>473900</v>
      </c>
      <c r="I37" s="29">
        <v>1</v>
      </c>
      <c r="J37" s="2"/>
      <c r="N37" t="s">
        <v>59</v>
      </c>
      <c r="O37" s="21">
        <v>19600</v>
      </c>
      <c r="P37" t="s">
        <v>43</v>
      </c>
      <c r="Q37" t="s">
        <v>51</v>
      </c>
      <c r="R37" t="s">
        <v>53</v>
      </c>
    </row>
    <row r="38" spans="2:18" x14ac:dyDescent="0.45">
      <c r="D38" s="23">
        <v>3</v>
      </c>
      <c r="E38" s="24">
        <v>5000</v>
      </c>
      <c r="F38" s="23">
        <v>27</v>
      </c>
      <c r="G38">
        <v>0</v>
      </c>
      <c r="H38" s="2">
        <f>G38*F38+E38</f>
        <v>5000</v>
      </c>
      <c r="I38">
        <v>0</v>
      </c>
      <c r="O38">
        <v>31800</v>
      </c>
      <c r="P38" t="s">
        <v>54</v>
      </c>
      <c r="Q38" t="s">
        <v>47</v>
      </c>
      <c r="R38" t="s">
        <v>55</v>
      </c>
    </row>
    <row r="39" spans="2:18" x14ac:dyDescent="0.45">
      <c r="D39" s="23">
        <v>4</v>
      </c>
      <c r="E39" s="24">
        <v>4000</v>
      </c>
      <c r="F39" s="23">
        <v>22</v>
      </c>
      <c r="G39" s="21">
        <v>0</v>
      </c>
      <c r="H39" s="2">
        <f>G39*F39+E39</f>
        <v>4000</v>
      </c>
      <c r="I39">
        <v>0</v>
      </c>
      <c r="O39" s="21">
        <v>10000</v>
      </c>
      <c r="P39" t="s">
        <v>43</v>
      </c>
      <c r="Q39" t="s">
        <v>56</v>
      </c>
    </row>
    <row r="40" spans="2:18" x14ac:dyDescent="0.45">
      <c r="D40" s="42">
        <v>5</v>
      </c>
      <c r="E40" s="43">
        <v>3000</v>
      </c>
      <c r="F40" s="42">
        <v>31</v>
      </c>
      <c r="G40" s="44">
        <v>30600</v>
      </c>
      <c r="H40" s="45">
        <f>G40*F40+E40</f>
        <v>951600</v>
      </c>
      <c r="I40" s="29">
        <v>1</v>
      </c>
      <c r="N40" t="s">
        <v>59</v>
      </c>
      <c r="O40" s="21">
        <v>30600</v>
      </c>
      <c r="P40" t="s">
        <v>52</v>
      </c>
      <c r="Q40" t="s">
        <v>57</v>
      </c>
      <c r="R40" t="s">
        <v>58</v>
      </c>
    </row>
    <row r="41" spans="2:18" x14ac:dyDescent="0.45">
      <c r="I41">
        <f>SUMPRODUCT(F36:F40,I36:I40)</f>
        <v>55</v>
      </c>
    </row>
    <row r="45" spans="2:18" x14ac:dyDescent="0.45">
      <c r="H45">
        <v>0</v>
      </c>
    </row>
    <row r="46" spans="2:18" x14ac:dyDescent="0.45">
      <c r="B46" s="37"/>
      <c r="C46" s="37" t="s">
        <v>17</v>
      </c>
      <c r="D46" s="37" t="s">
        <v>18</v>
      </c>
      <c r="E46" s="37" t="s">
        <v>19</v>
      </c>
      <c r="F46" s="37" t="s">
        <v>20</v>
      </c>
      <c r="G46" s="37" t="s">
        <v>21</v>
      </c>
      <c r="H46" s="39" t="s">
        <v>50</v>
      </c>
      <c r="K46" s="10" t="s">
        <v>22</v>
      </c>
    </row>
    <row r="47" spans="2:18" x14ac:dyDescent="0.45">
      <c r="B47" s="37" t="s">
        <v>23</v>
      </c>
      <c r="C47" s="38">
        <v>1600</v>
      </c>
      <c r="D47" s="38">
        <v>1500</v>
      </c>
      <c r="E47" s="38">
        <v>2000</v>
      </c>
      <c r="F47" s="37">
        <v>400</v>
      </c>
      <c r="G47" s="37">
        <v>900</v>
      </c>
      <c r="H47" s="40">
        <v>0</v>
      </c>
      <c r="K47" s="10">
        <v>10</v>
      </c>
    </row>
    <row r="48" spans="2:18" x14ac:dyDescent="0.45">
      <c r="B48" s="37" t="s">
        <v>24</v>
      </c>
      <c r="C48" s="37">
        <v>400</v>
      </c>
      <c r="D48" s="38">
        <v>1900</v>
      </c>
      <c r="E48" s="38">
        <v>2400</v>
      </c>
      <c r="F48" s="38">
        <v>1400</v>
      </c>
      <c r="G48" s="38">
        <v>1600</v>
      </c>
      <c r="H48" s="40">
        <v>0</v>
      </c>
      <c r="K48" s="10">
        <v>8</v>
      </c>
    </row>
    <row r="49" spans="2:18" x14ac:dyDescent="0.45">
      <c r="B49" s="37" t="s">
        <v>25</v>
      </c>
      <c r="C49" s="37">
        <v>700</v>
      </c>
      <c r="D49" s="38">
        <v>1000</v>
      </c>
      <c r="E49" s="38">
        <v>1400</v>
      </c>
      <c r="F49" s="37">
        <v>500</v>
      </c>
      <c r="G49" s="37">
        <v>700</v>
      </c>
      <c r="H49" s="39">
        <v>1</v>
      </c>
      <c r="K49" s="10">
        <v>12</v>
      </c>
    </row>
    <row r="50" spans="2:18" x14ac:dyDescent="0.45">
      <c r="B50" s="37" t="s">
        <v>26</v>
      </c>
      <c r="C50" s="38">
        <v>1600</v>
      </c>
      <c r="D50" s="37">
        <v>100</v>
      </c>
      <c r="E50" s="37">
        <v>500</v>
      </c>
      <c r="F50" s="38">
        <v>1000</v>
      </c>
      <c r="G50" s="37">
        <v>500</v>
      </c>
      <c r="H50" s="39">
        <v>0</v>
      </c>
      <c r="K50" s="10">
        <v>6</v>
      </c>
    </row>
    <row r="51" spans="2:18" x14ac:dyDescent="0.45">
      <c r="B51" s="37" t="s">
        <v>27</v>
      </c>
      <c r="C51" s="38">
        <v>1200</v>
      </c>
      <c r="D51" s="37">
        <v>500</v>
      </c>
      <c r="E51" s="37">
        <v>900</v>
      </c>
      <c r="F51" s="37">
        <v>700</v>
      </c>
      <c r="G51" s="37">
        <v>300</v>
      </c>
      <c r="H51" s="39">
        <v>1</v>
      </c>
      <c r="K51" s="10">
        <v>8</v>
      </c>
    </row>
    <row r="52" spans="2:18" x14ac:dyDescent="0.45">
      <c r="B52" s="37" t="s">
        <v>28</v>
      </c>
      <c r="C52" s="38">
        <v>2800</v>
      </c>
      <c r="D52" s="38">
        <v>1200</v>
      </c>
      <c r="E52" s="37">
        <v>800</v>
      </c>
      <c r="F52" s="38">
        <v>2300</v>
      </c>
      <c r="G52" s="38">
        <v>1800</v>
      </c>
      <c r="H52" s="39">
        <v>1</v>
      </c>
      <c r="K52" s="10">
        <v>11</v>
      </c>
    </row>
    <row r="53" spans="2:18" x14ac:dyDescent="0.45">
      <c r="B53" s="30" t="s">
        <v>36</v>
      </c>
      <c r="C53" s="31">
        <f>SUMPRODUCT(C47:C52,$H$47:$H$52,$K$47:$K$52)</f>
        <v>48800</v>
      </c>
      <c r="D53" s="31">
        <f>SUMPRODUCT(D47:D52,$H$47:$H$52,$K$47:$K$52)</f>
        <v>29200</v>
      </c>
      <c r="E53" s="31">
        <f>SUMPRODUCT(E47:E52,$H$47:$H$52,$K$47:$K$52)</f>
        <v>32800</v>
      </c>
      <c r="F53" s="31">
        <f>SUMPRODUCT(F47:F52,$H$47:$H$52,$K$47:$K$52)</f>
        <v>36900</v>
      </c>
      <c r="G53" s="31">
        <f>SUMPRODUCT(G47:G52,$H$47:$H$52,$K$47:$K$52)</f>
        <v>30600</v>
      </c>
      <c r="H53" s="27">
        <f>SUMPRODUCT(H47:H52,K47:K52)</f>
        <v>31</v>
      </c>
      <c r="K53">
        <f>SUM(K47:K52)</f>
        <v>55</v>
      </c>
    </row>
    <row r="54" spans="2:18" x14ac:dyDescent="0.45">
      <c r="B54" s="26" t="s">
        <v>32</v>
      </c>
      <c r="C54" s="27">
        <v>18</v>
      </c>
      <c r="D54" s="27">
        <v>24</v>
      </c>
      <c r="E54" s="26">
        <v>27</v>
      </c>
      <c r="F54" s="26">
        <v>22</v>
      </c>
      <c r="G54" s="26">
        <v>31</v>
      </c>
    </row>
    <row r="58" spans="2:18" x14ac:dyDescent="0.45">
      <c r="C58" s="10" t="s">
        <v>17</v>
      </c>
      <c r="D58" s="10" t="s">
        <v>18</v>
      </c>
      <c r="E58" s="10" t="s">
        <v>19</v>
      </c>
      <c r="F58" s="10" t="s">
        <v>20</v>
      </c>
      <c r="G58" s="10" t="s">
        <v>21</v>
      </c>
      <c r="Q58" t="s">
        <v>45</v>
      </c>
      <c r="R58" t="s">
        <v>46</v>
      </c>
    </row>
    <row r="59" spans="2:18" x14ac:dyDescent="0.45">
      <c r="C59" s="35">
        <v>18</v>
      </c>
      <c r="D59" s="35">
        <v>24</v>
      </c>
      <c r="E59" s="36">
        <v>27</v>
      </c>
      <c r="F59" s="36">
        <v>22</v>
      </c>
      <c r="G59" s="36">
        <v>31</v>
      </c>
      <c r="M59" t="s">
        <v>41</v>
      </c>
      <c r="N59" t="s">
        <v>42</v>
      </c>
      <c r="O59">
        <v>400</v>
      </c>
      <c r="P59">
        <v>8</v>
      </c>
      <c r="Q59">
        <v>18</v>
      </c>
      <c r="R59">
        <f>O59*P59+O60*P60</f>
        <v>19200</v>
      </c>
    </row>
    <row r="60" spans="2:18" x14ac:dyDescent="0.45">
      <c r="N60" t="s">
        <v>43</v>
      </c>
      <c r="O60">
        <v>1600</v>
      </c>
      <c r="P60">
        <v>10</v>
      </c>
    </row>
    <row r="61" spans="2:18" x14ac:dyDescent="0.45">
      <c r="C61" s="10" t="s">
        <v>23</v>
      </c>
      <c r="D61" s="10" t="s">
        <v>24</v>
      </c>
      <c r="E61" s="10" t="s">
        <v>25</v>
      </c>
      <c r="F61" s="10" t="s">
        <v>26</v>
      </c>
      <c r="G61" s="10" t="s">
        <v>27</v>
      </c>
      <c r="H61" s="10" t="s">
        <v>28</v>
      </c>
    </row>
    <row r="62" spans="2:18" x14ac:dyDescent="0.45">
      <c r="C62" s="10">
        <v>10</v>
      </c>
      <c r="D62" s="10">
        <v>8</v>
      </c>
      <c r="E62" s="10">
        <v>12</v>
      </c>
      <c r="F62" s="10">
        <v>6</v>
      </c>
      <c r="G62" s="10">
        <v>8</v>
      </c>
      <c r="H62" s="10">
        <v>11</v>
      </c>
      <c r="M62" t="s">
        <v>44</v>
      </c>
      <c r="N62" t="s">
        <v>47</v>
      </c>
      <c r="O62">
        <v>100</v>
      </c>
      <c r="P62">
        <v>6</v>
      </c>
      <c r="Q62">
        <v>24</v>
      </c>
      <c r="R62">
        <f>SUMPRODUCT(O62:O64,P62:P64)</f>
        <v>19600</v>
      </c>
    </row>
    <row r="63" spans="2:18" x14ac:dyDescent="0.45">
      <c r="N63" t="s">
        <v>48</v>
      </c>
      <c r="O63">
        <v>500</v>
      </c>
      <c r="P63">
        <v>8</v>
      </c>
    </row>
    <row r="64" spans="2:18" x14ac:dyDescent="0.45">
      <c r="N64" t="s">
        <v>49</v>
      </c>
      <c r="O64">
        <v>1500</v>
      </c>
      <c r="P64">
        <v>10</v>
      </c>
    </row>
    <row r="70" spans="3:16" x14ac:dyDescent="0.45">
      <c r="C70" s="10"/>
      <c r="D70" s="10" t="s">
        <v>17</v>
      </c>
      <c r="E70" s="10" t="s">
        <v>18</v>
      </c>
      <c r="F70" s="10" t="s">
        <v>19</v>
      </c>
      <c r="G70" s="10" t="s">
        <v>20</v>
      </c>
      <c r="H70" s="10" t="s">
        <v>21</v>
      </c>
      <c r="I70" s="10" t="s">
        <v>61</v>
      </c>
      <c r="K70" s="10"/>
      <c r="L70" s="10" t="s">
        <v>17</v>
      </c>
      <c r="M70" s="10" t="s">
        <v>18</v>
      </c>
      <c r="N70" s="10" t="s">
        <v>19</v>
      </c>
      <c r="O70" s="10" t="s">
        <v>20</v>
      </c>
      <c r="P70" s="10" t="s">
        <v>21</v>
      </c>
    </row>
    <row r="71" spans="3:16" x14ac:dyDescent="0.45">
      <c r="C71" s="10" t="s">
        <v>23</v>
      </c>
      <c r="D71" s="25">
        <v>1600</v>
      </c>
      <c r="E71" s="25">
        <v>1500</v>
      </c>
      <c r="F71" s="25">
        <v>2000</v>
      </c>
      <c r="G71" s="10">
        <v>400</v>
      </c>
      <c r="H71" s="10">
        <v>900</v>
      </c>
      <c r="I71" s="10">
        <v>10</v>
      </c>
      <c r="K71" s="10" t="s">
        <v>23</v>
      </c>
      <c r="L71" s="40">
        <v>0</v>
      </c>
      <c r="M71" s="40">
        <v>1</v>
      </c>
      <c r="N71" s="40">
        <v>1</v>
      </c>
      <c r="O71" s="40">
        <v>0</v>
      </c>
      <c r="P71" s="40">
        <v>0</v>
      </c>
    </row>
    <row r="72" spans="3:16" x14ac:dyDescent="0.45">
      <c r="C72" s="10" t="s">
        <v>24</v>
      </c>
      <c r="D72" s="10">
        <v>400</v>
      </c>
      <c r="E72" s="25">
        <v>1900</v>
      </c>
      <c r="F72" s="25">
        <v>2400</v>
      </c>
      <c r="G72" s="25">
        <v>1400</v>
      </c>
      <c r="H72" s="25">
        <v>1600</v>
      </c>
      <c r="I72" s="10">
        <v>8</v>
      </c>
      <c r="K72" s="10" t="s">
        <v>24</v>
      </c>
      <c r="L72" s="40">
        <v>0</v>
      </c>
      <c r="M72" s="40">
        <v>0</v>
      </c>
      <c r="N72" s="40">
        <v>0</v>
      </c>
      <c r="O72" s="40">
        <v>1</v>
      </c>
      <c r="P72" s="40">
        <v>0</v>
      </c>
    </row>
    <row r="73" spans="3:16" x14ac:dyDescent="0.45">
      <c r="C73" s="10" t="s">
        <v>25</v>
      </c>
      <c r="D73" s="10">
        <v>700</v>
      </c>
      <c r="E73" s="25">
        <v>1000</v>
      </c>
      <c r="F73" s="25">
        <v>1400</v>
      </c>
      <c r="G73" s="10">
        <v>500</v>
      </c>
      <c r="H73" s="10">
        <v>700</v>
      </c>
      <c r="I73" s="10">
        <v>12</v>
      </c>
      <c r="K73" s="10" t="s">
        <v>25</v>
      </c>
      <c r="L73" s="39">
        <v>1</v>
      </c>
      <c r="M73" s="39">
        <v>0</v>
      </c>
      <c r="N73" s="39">
        <v>0</v>
      </c>
      <c r="O73" s="39">
        <v>0</v>
      </c>
      <c r="P73" s="39">
        <v>1</v>
      </c>
    </row>
    <row r="74" spans="3:16" x14ac:dyDescent="0.45">
      <c r="C74" s="10" t="s">
        <v>26</v>
      </c>
      <c r="D74" s="25">
        <v>1600</v>
      </c>
      <c r="E74" s="10">
        <v>100</v>
      </c>
      <c r="F74" s="10">
        <v>500</v>
      </c>
      <c r="G74" s="25">
        <v>1000</v>
      </c>
      <c r="H74" s="10">
        <v>500</v>
      </c>
      <c r="I74" s="10">
        <v>6</v>
      </c>
      <c r="K74" s="10" t="s">
        <v>26</v>
      </c>
      <c r="L74" s="39">
        <v>1</v>
      </c>
      <c r="M74" s="39">
        <v>1</v>
      </c>
      <c r="N74" s="39">
        <v>1</v>
      </c>
      <c r="O74" s="39">
        <v>1</v>
      </c>
      <c r="P74" s="39">
        <v>0</v>
      </c>
    </row>
    <row r="75" spans="3:16" x14ac:dyDescent="0.45">
      <c r="C75" s="10" t="s">
        <v>27</v>
      </c>
      <c r="D75" s="25">
        <v>1200</v>
      </c>
      <c r="E75" s="10">
        <v>500</v>
      </c>
      <c r="F75" s="10">
        <v>900</v>
      </c>
      <c r="G75" s="10">
        <v>700</v>
      </c>
      <c r="H75" s="10">
        <v>300</v>
      </c>
      <c r="I75" s="10">
        <v>8</v>
      </c>
      <c r="K75" s="10" t="s">
        <v>27</v>
      </c>
      <c r="L75" s="39">
        <v>0</v>
      </c>
      <c r="M75" s="39">
        <v>1</v>
      </c>
      <c r="N75" s="39">
        <v>0</v>
      </c>
      <c r="O75" s="39">
        <v>1</v>
      </c>
      <c r="P75" s="39">
        <v>1</v>
      </c>
    </row>
    <row r="76" spans="3:16" x14ac:dyDescent="0.45">
      <c r="C76" s="10" t="s">
        <v>28</v>
      </c>
      <c r="D76" s="25">
        <v>2800</v>
      </c>
      <c r="E76" s="25">
        <v>1200</v>
      </c>
      <c r="F76" s="10">
        <v>800</v>
      </c>
      <c r="G76" s="25">
        <v>2300</v>
      </c>
      <c r="H76" s="25">
        <v>1800</v>
      </c>
      <c r="I76" s="10">
        <v>11</v>
      </c>
      <c r="K76" s="10" t="s">
        <v>28</v>
      </c>
      <c r="L76" s="39">
        <v>0</v>
      </c>
      <c r="M76" s="39">
        <v>0</v>
      </c>
      <c r="N76" s="39">
        <v>1</v>
      </c>
      <c r="O76" s="39">
        <v>0</v>
      </c>
      <c r="P76" s="39">
        <v>1</v>
      </c>
    </row>
    <row r="77" spans="3:16" x14ac:dyDescent="0.45">
      <c r="C77" s="26" t="s">
        <v>36</v>
      </c>
      <c r="D77">
        <f>SUMPRODUCT(D71:D76,$I$71:$I$76,L71:L76)</f>
        <v>18000</v>
      </c>
      <c r="E77">
        <f>SUMPRODUCT(E71:E76,$I$71:$I$76,M71:M76)</f>
        <v>19600</v>
      </c>
      <c r="F77">
        <f>SUMPRODUCT(F71:F76,$I$71:$I$76,N71:N76)</f>
        <v>31800</v>
      </c>
      <c r="G77">
        <f>SUMPRODUCT(G71:G76,$I$71:$I$76,O71:O76)</f>
        <v>22800</v>
      </c>
      <c r="H77">
        <f>SUMPRODUCT(H71:H76,$I$71:$I$76,P71:P76)</f>
        <v>30600</v>
      </c>
      <c r="L77">
        <f>SUMPRODUCT(L71:L76,$I$71:$I$76)</f>
        <v>18</v>
      </c>
      <c r="M77">
        <f>SUMPRODUCT(M71:M76,$I$71:$I$76)</f>
        <v>24</v>
      </c>
      <c r="N77">
        <f>SUMPRODUCT(N71:N76,$I$71:$I$76)</f>
        <v>27</v>
      </c>
      <c r="O77">
        <f>SUMPRODUCT(O71:O76,$I$71:$I$76)</f>
        <v>22</v>
      </c>
      <c r="P77">
        <f>SUMPRODUCT(P71:P76,$I$71:$I$76)</f>
        <v>31</v>
      </c>
    </row>
    <row r="78" spans="3:16" x14ac:dyDescent="0.45">
      <c r="C78" s="26" t="s">
        <v>62</v>
      </c>
      <c r="D78" s="24">
        <v>7500</v>
      </c>
      <c r="E78" s="24">
        <v>3500</v>
      </c>
      <c r="F78" s="24">
        <v>5000</v>
      </c>
      <c r="G78" s="24">
        <v>4000</v>
      </c>
      <c r="H78" s="24">
        <v>3000</v>
      </c>
    </row>
    <row r="79" spans="3:16" x14ac:dyDescent="0.45">
      <c r="C79" s="26" t="s">
        <v>32</v>
      </c>
      <c r="D79" s="35">
        <v>18</v>
      </c>
      <c r="E79" s="35">
        <v>24</v>
      </c>
      <c r="F79" s="36">
        <v>27</v>
      </c>
      <c r="G79" s="36">
        <v>22</v>
      </c>
      <c r="H79" s="36">
        <v>31</v>
      </c>
    </row>
    <row r="80" spans="3:16" x14ac:dyDescent="0.45">
      <c r="C80" s="26" t="s">
        <v>66</v>
      </c>
      <c r="D80" s="33">
        <f>D77*D79*D81+D78</f>
        <v>331500</v>
      </c>
      <c r="E80" s="33">
        <f t="shared" ref="E80:H80" si="0">E77*E79*E81+E78</f>
        <v>473900</v>
      </c>
      <c r="F80" s="33">
        <f t="shared" si="0"/>
        <v>863600</v>
      </c>
      <c r="G80" s="33">
        <f t="shared" si="0"/>
        <v>505600</v>
      </c>
      <c r="H80" s="33">
        <f t="shared" si="0"/>
        <v>951600</v>
      </c>
    </row>
    <row r="81" spans="3:8" x14ac:dyDescent="0.45">
      <c r="C81" s="26" t="s">
        <v>65</v>
      </c>
      <c r="D81" s="33">
        <v>1</v>
      </c>
      <c r="E81">
        <v>1</v>
      </c>
      <c r="F81" s="41">
        <v>1</v>
      </c>
      <c r="G81" s="41">
        <v>1</v>
      </c>
      <c r="H81" s="41">
        <v>1</v>
      </c>
    </row>
    <row r="82" spans="3:8" x14ac:dyDescent="0.45">
      <c r="C82" s="26"/>
      <c r="D82">
        <f>SUMPRODUCT(D79:H79,L77:P77)</f>
        <v>3074</v>
      </c>
    </row>
    <row r="83" spans="3:8" x14ac:dyDescent="0.45">
      <c r="C83" t="s">
        <v>63</v>
      </c>
      <c r="E83" s="21">
        <f>SUM(D79:H79)</f>
        <v>122</v>
      </c>
    </row>
    <row r="84" spans="3:8" x14ac:dyDescent="0.45">
      <c r="C84" t="s">
        <v>64</v>
      </c>
      <c r="E84">
        <f>SUM(I71:I76)</f>
        <v>55</v>
      </c>
    </row>
  </sheetData>
  <mergeCells count="1">
    <mergeCell ref="B6:M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Q1</vt:lpstr>
      <vt:lpstr>Q2</vt:lpstr>
      <vt:lpstr>Sheet3</vt:lpstr>
      <vt:lpstr>expense_array</vt:lpstr>
      <vt:lpstr>income_array</vt:lpstr>
      <vt:lpstr>shippingcost</vt:lpstr>
      <vt:lpstr>variables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2014-08-27T05:43:38Z</dcterms:created>
  <dcterms:modified xsi:type="dcterms:W3CDTF">2014-08-29T01:44:37Z</dcterms:modified>
</cp:coreProperties>
</file>