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40" windowWidth="11640" windowHeight="6680" activeTab="1"/>
  </bookViews>
  <sheets>
    <sheet name="Production planning" sheetId="1" r:id="rId1"/>
    <sheet name="ProdPlan Data Table" sheetId="2" r:id="rId2"/>
  </sheets>
  <definedNames>
    <definedName name="BuySailcloth">'Production planning'!$C$44</definedName>
    <definedName name="Inventory">'Production planning'!$I$10:$I$14</definedName>
    <definedName name="MaxDem1">'Production planning'!$C$28:$F$28</definedName>
    <definedName name="MaxDem2">'Production planning'!$C$29:$F$29</definedName>
    <definedName name="MaxProduction">'Production planning'!$C$20:$F$20</definedName>
    <definedName name="Prod1">'Production planning'!$C$25:$F$25</definedName>
    <definedName name="Prod2">'Production planning'!$C$26:$F$26</definedName>
    <definedName name="Production">'Production planning'!$C$2:$F$2</definedName>
    <definedName name="Production2">'ProdPlan Data Table'!$C$2:$F$2</definedName>
    <definedName name="Profit">'Production planning'!$C$3:$F$3</definedName>
    <definedName name="Profit2">'ProdPlan Data Table'!$C$3:$F$3</definedName>
    <definedName name="SailclothCostPerUnit">'Production planning'!$C$45</definedName>
    <definedName name="Season1Usage">'Production planning'!$G$32:$G$36</definedName>
    <definedName name="Season2Inventory">'Production planning'!$I$32:$I$36</definedName>
    <definedName name="Season2Usage">'Production planning'!$K$32:$K$36</definedName>
    <definedName name="solver_adj" localSheetId="0" hidden="1">'Production planning'!$C$2:$F$2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_ob3" localSheetId="0" hidden="1">1</definedName>
    <definedName name="solver_adj1" localSheetId="0" hidden="1">'Production planning'!$C$25:$F$25</definedName>
    <definedName name="solver_adj2" localSheetId="0" hidden="1">'Production planning'!$C$26:$F$26</definedName>
    <definedName name="solver_adj3" localSheetId="0" hidden="1">'Production planning'!$C$44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dia" localSheetId="0" hidden="1">5</definedName>
    <definedName name="solver_drv" localSheetId="0" hidden="1">1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_ob1" localSheetId="0" hidden="1">0</definedName>
    <definedName name="solver_lhs_ob10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'Production planning'!$C$2:$F$2</definedName>
    <definedName name="solver_lhs10" localSheetId="0" hidden="1">'Production planning'!$C$44</definedName>
    <definedName name="solver_lhs2" localSheetId="0" hidden="1">'Production planning'!$G$10:$G$14</definedName>
    <definedName name="solver_lhs3" localSheetId="0" hidden="1">'Production planning'!$C$2:$F$2</definedName>
    <definedName name="solver_lhs4" localSheetId="0" hidden="1">'Production planning'!$C$25:$F$25</definedName>
    <definedName name="solver_lhs5" localSheetId="0" hidden="1">'Production planning'!$C$26:$F$26</definedName>
    <definedName name="solver_lhs6" localSheetId="0" hidden="1">'Production planning'!$G$32:$G$36</definedName>
    <definedName name="solver_lhs7" localSheetId="0" hidden="1">'Production planning'!$K$32:$K$36</definedName>
    <definedName name="solver_lhs8" localSheetId="0" hidden="1">'Production planning'!$C$25:$F$25</definedName>
    <definedName name="solver_lhs9" localSheetId="0" hidden="1">'Production planning'!$C$26:$F$26</definedName>
    <definedName name="solver_lin" localSheetId="0" hidden="1">0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10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'Production planning'!$A$6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10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co9" localSheetId="0" hidden="1">0</definedName>
    <definedName name="solver_rel1" localSheetId="0" hidden="1">3</definedName>
    <definedName name="solver_rel10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10" localSheetId="0" hidden="1">0</definedName>
    <definedName name="solver_rhs2" localSheetId="0" hidden="1">'Production planning'!$I$10:$I$14</definedName>
    <definedName name="solver_rhs3" localSheetId="0" hidden="1">'Production planning'!$C$20:$F$20</definedName>
    <definedName name="solver_rhs4" localSheetId="0" hidden="1">0</definedName>
    <definedName name="solver_rhs5" localSheetId="0" hidden="1">0</definedName>
    <definedName name="solver_rhs6" localSheetId="0" hidden="1">'Production planning'!$I$10:$I$14</definedName>
    <definedName name="solver_rhs7" localSheetId="0" hidden="1">'Production planning'!$I$32:$I$36</definedName>
    <definedName name="solver_rhs8" localSheetId="0" hidden="1">'Production planning'!$C$28:$F$28</definedName>
    <definedName name="solver_rhs9" localSheetId="0" hidden="1">'Production planning'!$C$29:$F$29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0</definedName>
    <definedName name="solver_rxc2" localSheetId="0" hidden="1">1</definedName>
    <definedName name="solver_rxc3" localSheetId="0" hidden="1">0</definedName>
    <definedName name="solver_rxc4" localSheetId="0" hidden="1">0</definedName>
    <definedName name="solver_rxc5" localSheetId="0" hidden="1">0</definedName>
    <definedName name="solver_rxc6" localSheetId="0" hidden="1">0</definedName>
    <definedName name="solver_rxc7" localSheetId="0" hidden="1">0</definedName>
    <definedName name="solver_rxc8" localSheetId="0" hidden="1">0</definedName>
    <definedName name="solver_rxc9" localSheetId="0" hidden="1">0</definedName>
    <definedName name="solver_rxv" localSheetId="0" hidden="1">1</definedName>
    <definedName name="solver_rxv1" localSheetId="0" hidden="1">0</definedName>
    <definedName name="solver_rxv2" localSheetId="0" hidden="1">0</definedName>
    <definedName name="solver_rxv3" localSheetId="0" hidden="1">0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1" hidden="1">19576</definedName>
    <definedName name="solver_userid" localSheetId="0" hidden="1">118556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ar2" localSheetId="0" hidden="1">" "</definedName>
    <definedName name="solver_var3" localSheetId="0" hidden="1">" "</definedName>
    <definedName name="solver_ver" localSheetId="0" hidden="1">14</definedName>
    <definedName name="solver_vir" localSheetId="0" hidden="1">1</definedName>
    <definedName name="solver_vir1" localSheetId="0" hidden="1">1</definedName>
    <definedName name="solver_vir2" localSheetId="0" hidden="1">1</definedName>
    <definedName name="solver_vir3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  <definedName name="solver_vst2" localSheetId="0" hidden="1">0</definedName>
    <definedName name="solver_vst3" localSheetId="0" hidden="1">0</definedName>
    <definedName name="TotalProfit">'Production planning'!$A$6</definedName>
    <definedName name="TotalProfitSummed">'Production planning'!$A$39</definedName>
    <definedName name="Usage">'Production planning'!$G$10:$G$14</definedName>
  </definedNames>
  <calcPr calcId="145621"/>
</workbook>
</file>

<file path=xl/calcChain.xml><?xml version="1.0" encoding="utf-8"?>
<calcChain xmlns="http://schemas.openxmlformats.org/spreadsheetml/2006/main">
  <c r="A6" i="2" l="1"/>
  <c r="G14" i="2"/>
  <c r="H14" i="2" s="1"/>
  <c r="G13" i="2"/>
  <c r="H13" i="2" s="1"/>
  <c r="G12" i="2"/>
  <c r="H12" i="2" s="1"/>
  <c r="G11" i="2"/>
  <c r="H11" i="2" s="1"/>
  <c r="G10" i="2"/>
  <c r="H10" i="2" s="1"/>
  <c r="K32" i="1" l="1"/>
  <c r="A39" i="1"/>
  <c r="K33" i="1"/>
  <c r="K34" i="1"/>
  <c r="K35" i="1"/>
  <c r="K36" i="1"/>
  <c r="G33" i="1"/>
  <c r="I33" i="1" s="1"/>
  <c r="G34" i="1"/>
  <c r="I34" i="1" s="1"/>
  <c r="G35" i="1"/>
  <c r="I35" i="1" s="1"/>
  <c r="G36" i="1"/>
  <c r="I36" i="1" s="1"/>
  <c r="G32" i="1"/>
  <c r="I32" i="1" s="1"/>
  <c r="G11" i="1"/>
  <c r="G12" i="1"/>
  <c r="G13" i="1"/>
  <c r="G14" i="1"/>
  <c r="G10" i="1"/>
  <c r="A6" i="1" l="1"/>
</calcChain>
</file>

<file path=xl/comments1.xml><?xml version="1.0" encoding="utf-8"?>
<comments xmlns="http://schemas.openxmlformats.org/spreadsheetml/2006/main">
  <authors>
    <author>St. Stephens Instt</author>
  </authors>
  <commentList>
    <comment ref="O14" authorId="0">
      <text>
        <r>
          <rPr>
            <b/>
            <sz val="9"/>
            <color indexed="81"/>
            <rFont val="Tahoma"/>
            <family val="2"/>
          </rPr>
          <t xml:space="preserve">Sanjay: </t>
        </r>
        <r>
          <rPr>
            <sz val="9"/>
            <color indexed="81"/>
            <rFont val="Tahoma"/>
            <family val="2"/>
          </rPr>
          <t xml:space="preserve">Note that the ability to purchase extra sailcloth in Season 2 increases profit by $1,250.
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 xml:space="preserve">Sanjay: </t>
        </r>
        <r>
          <rPr>
            <sz val="9"/>
            <color indexed="81"/>
            <rFont val="Tahoma"/>
            <family val="2"/>
          </rPr>
          <t>The solution contains a fractional number of large sailboats built. This production plan is not actionable.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 xml:space="preserve">Sanjay: </t>
        </r>
        <r>
          <rPr>
            <sz val="9"/>
            <color indexed="81"/>
            <rFont val="Tahoma"/>
            <family val="2"/>
          </rPr>
          <t>We do, in fact, buy 5 extra units of sailcloth in Season 2.</t>
        </r>
      </text>
    </comment>
  </commentList>
</comments>
</file>

<file path=xl/sharedStrings.xml><?xml version="1.0" encoding="utf-8"?>
<sst xmlns="http://schemas.openxmlformats.org/spreadsheetml/2006/main" count="126" uniqueCount="64">
  <si>
    <t>Large Sailboat</t>
  </si>
  <si>
    <t>Motor Boat</t>
  </si>
  <si>
    <t>Small Sailboat</t>
  </si>
  <si>
    <t>Sailboard</t>
  </si>
  <si>
    <t>Production Quantity</t>
  </si>
  <si>
    <t>Profit Per Unit</t>
  </si>
  <si>
    <t>Total Profit</t>
  </si>
  <si>
    <t>Raw Materials</t>
  </si>
  <si>
    <t>Requirements by product</t>
  </si>
  <si>
    <t>Usage</t>
  </si>
  <si>
    <t>On Hand</t>
  </si>
  <si>
    <t>Sailcloth</t>
  </si>
  <si>
    <t>Glass Fiber</t>
  </si>
  <si>
    <t>Epoxy Resin</t>
  </si>
  <si>
    <t>Aluminum</t>
  </si>
  <si>
    <t>Engines</t>
  </si>
  <si>
    <t>Base case</t>
  </si>
  <si>
    <t>Objective</t>
  </si>
  <si>
    <t>Variables</t>
  </si>
  <si>
    <t>TotalProfit</t>
  </si>
  <si>
    <t>Production</t>
  </si>
  <si>
    <t>Usage &lt;= Inv</t>
  </si>
  <si>
    <t>Production &gt;= 0</t>
  </si>
  <si>
    <t>ObjVal</t>
  </si>
  <si>
    <t>Version</t>
  </si>
  <si>
    <t>Demand-limited</t>
  </si>
  <si>
    <t>Production &lt;= MaxProduction</t>
  </si>
  <si>
    <t>Base case +</t>
  </si>
  <si>
    <t>Two-stage</t>
  </si>
  <si>
    <t>demand-limited</t>
  </si>
  <si>
    <t>Production qty</t>
  </si>
  <si>
    <t>Season 1</t>
  </si>
  <si>
    <t>Season 2</t>
  </si>
  <si>
    <t>Inventory</t>
  </si>
  <si>
    <t xml:space="preserve">at end of </t>
  </si>
  <si>
    <t>Total Profit Summed</t>
  </si>
  <si>
    <t>Basic 2-season</t>
  </si>
  <si>
    <t>TotalProfitSummed</t>
  </si>
  <si>
    <t>Prod1</t>
  </si>
  <si>
    <t>Prod2</t>
  </si>
  <si>
    <t>Large</t>
  </si>
  <si>
    <t>Sailboat</t>
  </si>
  <si>
    <t>Motor</t>
  </si>
  <si>
    <t>Small</t>
  </si>
  <si>
    <t>Boat</t>
  </si>
  <si>
    <t>Season1Usage&lt;=Inventory</t>
  </si>
  <si>
    <t>Season2Usage&lt;=Season2Inventory</t>
  </si>
  <si>
    <t>Prod1 &gt;= 0</t>
  </si>
  <si>
    <t>Prod2 &gt;= 0</t>
  </si>
  <si>
    <t>Prod1 &lt;= MaxDem1</t>
  </si>
  <si>
    <t>Prod2 &lt;= MaxDem2</t>
  </si>
  <si>
    <t>Constraints/Bounds</t>
  </si>
  <si>
    <t>2-season + sailcloth</t>
  </si>
  <si>
    <t>Buy sailcloth</t>
  </si>
  <si>
    <t>BuySailcloth</t>
  </si>
  <si>
    <t>Cost/unit</t>
  </si>
  <si>
    <t>Extra Sailcloth</t>
  </si>
  <si>
    <t>BuySailcloth &gt;= 0</t>
  </si>
  <si>
    <r>
      <rPr>
        <b/>
        <i/>
        <sz val="10"/>
        <color theme="5" tint="-0.24994659260841701"/>
        <rFont val="Arial"/>
        <family val="2"/>
      </rPr>
      <t>Version 2</t>
    </r>
    <r>
      <rPr>
        <b/>
        <sz val="10"/>
        <color theme="5" tint="-0.24994659260841701"/>
        <rFont val="Arial"/>
        <family val="2"/>
      </rPr>
      <t>: Demand limited production plan</t>
    </r>
  </si>
  <si>
    <r>
      <t>Version 3:</t>
    </r>
    <r>
      <rPr>
        <b/>
        <sz val="10"/>
        <color theme="5" tint="-0.24994659260841701"/>
        <rFont val="Arial"/>
        <family val="2"/>
      </rPr>
      <t xml:space="preserve"> Plan production in two distinct but linked periods</t>
    </r>
  </si>
  <si>
    <r>
      <t>Version 3:</t>
    </r>
    <r>
      <rPr>
        <b/>
        <sz val="10"/>
        <color theme="5" tint="-0.24994659260841701"/>
        <rFont val="Arial"/>
        <family val="2"/>
      </rPr>
      <t xml:space="preserve"> Plan production in two seasons + option to purchase extra sailcloth in 2nd season</t>
    </r>
  </si>
  <si>
    <t>Feasible?</t>
  </si>
  <si>
    <t>Scenario</t>
  </si>
  <si>
    <t>Production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</si>
</sst>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theme="5" tint="-0.24994659260841701"/>
      <name val="Arial"/>
      <family val="2"/>
    </font>
    <font>
      <b/>
      <i/>
      <sz val="10"/>
      <color theme="5" tint="-0.2499465926084170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5" fontId="6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5" fontId="8" fillId="3" borderId="0" xfId="1" applyNumberFormat="1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37" fontId="3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6" fontId="0" fillId="0" borderId="0" xfId="0" applyNumberFormat="1" applyAlignment="1">
      <alignment horizontal="left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2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37" fontId="3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37" fontId="3" fillId="0" borderId="7" xfId="0" applyNumberFormat="1" applyFont="1" applyBorder="1" applyAlignment="1">
      <alignment horizontal="center"/>
    </xf>
    <xf numFmtId="37" fontId="3" fillId="0" borderId="8" xfId="0" applyNumberFormat="1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1" fillId="0" borderId="0" xfId="0" quotePrefix="1" applyFont="1" applyAlignment="1">
      <alignment horizontal="left" wrapText="1"/>
    </xf>
    <xf numFmtId="0" fontId="0" fillId="0" borderId="0" xfId="0" quotePrefix="1" applyAlignment="1">
      <alignment horizontal="left" wrapText="1"/>
    </xf>
    <xf numFmtId="0" fontId="1" fillId="0" borderId="0" xfId="0" applyFont="1" applyAlignment="1">
      <alignment horizontal="left"/>
    </xf>
    <xf numFmtId="5" fontId="7" fillId="0" borderId="0" xfId="1" applyNumberFormat="1" applyFont="1" applyAlignment="1">
      <alignment horizontal="left"/>
    </xf>
    <xf numFmtId="0" fontId="0" fillId="0" borderId="4" xfId="0" applyBorder="1" applyAlignment="1">
      <alignment horizontal="left"/>
    </xf>
    <xf numFmtId="5" fontId="3" fillId="2" borderId="0" xfId="1" applyNumberFormat="1" applyFont="1" applyFill="1" applyAlignment="1">
      <alignment horizontal="right"/>
    </xf>
    <xf numFmtId="0" fontId="9" fillId="0" borderId="0" xfId="0" applyFont="1" applyAlignment="1">
      <alignment horizontal="center" wrapText="1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1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9" fillId="0" borderId="4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37" fontId="0" fillId="0" borderId="0" xfId="0" applyNumberFormat="1" applyBorder="1" applyAlignment="1">
      <alignment horizontal="center"/>
    </xf>
    <xf numFmtId="0" fontId="0" fillId="0" borderId="4" xfId="0" quotePrefix="1" applyBorder="1" applyAlignment="1">
      <alignment horizontal="left"/>
    </xf>
    <xf numFmtId="164" fontId="0" fillId="2" borderId="6" xfId="0" applyNumberFormat="1" applyFill="1" applyBorder="1" applyAlignment="1">
      <alignment horizontal="left"/>
    </xf>
    <xf numFmtId="0" fontId="0" fillId="0" borderId="8" xfId="0" applyBorder="1" applyAlignment="1">
      <alignment horizontal="left"/>
    </xf>
    <xf numFmtId="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6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" fillId="0" borderId="0" xfId="0" applyFont="1" applyAlignment="1">
      <alignment horizontal="left" wrapText="1"/>
    </xf>
  </cellXfs>
  <cellStyles count="2">
    <cellStyle name="Currency" xfId="1" builtinId="4"/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K1:T20" totalsRowShown="0" headerRowDxfId="11" dataDxfId="10">
  <tableColumns count="10">
    <tableColumn id="1" name="Version" dataDxfId="9"/>
    <tableColumn id="2" name="Objective" dataDxfId="8"/>
    <tableColumn id="3" name="Variables" dataDxfId="7"/>
    <tableColumn id="4" name="Constraints/Bounds" dataDxfId="6"/>
    <tableColumn id="5" name="ObjVal" dataDxfId="5"/>
    <tableColumn id="6" name="Large Sailboat" dataDxfId="4"/>
    <tableColumn id="7" name="Motor Boat" dataDxfId="3"/>
    <tableColumn id="8" name="Small Sailboat" dataDxfId="2"/>
    <tableColumn id="9" name="Sailboard" dataDxfId="1"/>
    <tableColumn id="10" name="Extra Sailcloth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102"/>
  <sheetViews>
    <sheetView workbookViewId="0">
      <selection sqref="A1:I14"/>
    </sheetView>
  </sheetViews>
  <sheetFormatPr defaultColWidth="9.1796875" defaultRowHeight="12.5" x14ac:dyDescent="0.25"/>
  <cols>
    <col min="1" max="1" width="15.81640625" style="2" customWidth="1"/>
    <col min="2" max="2" width="9.7265625" style="3" customWidth="1"/>
    <col min="3" max="3" width="11.1796875" style="3" customWidth="1"/>
    <col min="4" max="4" width="9.54296875" style="3" customWidth="1"/>
    <col min="5" max="5" width="11.453125" style="3" customWidth="1"/>
    <col min="6" max="6" width="11.26953125" style="3" customWidth="1"/>
    <col min="7" max="7" width="9.1796875" style="3"/>
    <col min="8" max="8" width="4.26953125" style="3" customWidth="1"/>
    <col min="9" max="9" width="9.1796875" style="3"/>
    <col min="10" max="10" width="4.54296875" style="3" customWidth="1"/>
    <col min="11" max="11" width="19" style="3" bestFit="1" customWidth="1"/>
    <col min="12" max="12" width="16.81640625" style="3" bestFit="1" customWidth="1"/>
    <col min="13" max="13" width="11.7265625" style="3" customWidth="1"/>
    <col min="14" max="14" width="31.1796875" style="3" bestFit="1" customWidth="1"/>
    <col min="15" max="15" width="9.26953125" style="3" customWidth="1"/>
    <col min="16" max="16" width="16.54296875" style="3" customWidth="1"/>
    <col min="17" max="17" width="13" style="3" customWidth="1"/>
    <col min="18" max="18" width="16.54296875" style="3" customWidth="1"/>
    <col min="19" max="19" width="12" style="3" customWidth="1"/>
    <col min="20" max="20" width="16.453125" style="3" customWidth="1"/>
    <col min="21" max="16384" width="9.1796875" style="3"/>
  </cols>
  <sheetData>
    <row r="1" spans="1:20" ht="26.5" x14ac:dyDescent="0.35">
      <c r="C1" s="10" t="s">
        <v>0</v>
      </c>
      <c r="D1" s="10" t="s">
        <v>1</v>
      </c>
      <c r="E1" s="10" t="s">
        <v>2</v>
      </c>
      <c r="F1" s="10" t="s">
        <v>3</v>
      </c>
      <c r="J1" s="23"/>
      <c r="K1" s="27" t="s">
        <v>24</v>
      </c>
      <c r="L1" s="24" t="s">
        <v>17</v>
      </c>
      <c r="M1" s="24" t="s">
        <v>18</v>
      </c>
      <c r="N1" s="24" t="s">
        <v>51</v>
      </c>
      <c r="O1" s="24" t="s">
        <v>23</v>
      </c>
      <c r="P1" s="10" t="s">
        <v>0</v>
      </c>
      <c r="Q1" s="10" t="s">
        <v>1</v>
      </c>
      <c r="R1" s="10" t="s">
        <v>2</v>
      </c>
      <c r="S1" s="10" t="s">
        <v>3</v>
      </c>
      <c r="T1" s="46" t="s">
        <v>56</v>
      </c>
    </row>
    <row r="2" spans="1:20" ht="26" x14ac:dyDescent="0.3">
      <c r="A2" s="40" t="s">
        <v>4</v>
      </c>
      <c r="B2"/>
      <c r="C2" s="11">
        <v>0</v>
      </c>
      <c r="D2" s="11">
        <v>100</v>
      </c>
      <c r="E2" s="11">
        <v>80</v>
      </c>
      <c r="F2" s="11">
        <v>370</v>
      </c>
      <c r="G2"/>
      <c r="K2" s="28" t="s">
        <v>16</v>
      </c>
      <c r="L2" s="25" t="s">
        <v>19</v>
      </c>
      <c r="M2" s="25" t="s">
        <v>20</v>
      </c>
      <c r="N2" s="25" t="s">
        <v>21</v>
      </c>
      <c r="O2" s="26">
        <v>456900</v>
      </c>
      <c r="P2" s="3">
        <v>0</v>
      </c>
      <c r="Q2" s="3">
        <v>100</v>
      </c>
      <c r="R2" s="3">
        <v>80</v>
      </c>
      <c r="S2" s="3">
        <v>370</v>
      </c>
    </row>
    <row r="3" spans="1:20" ht="13" x14ac:dyDescent="0.3">
      <c r="A3" s="40" t="s">
        <v>5</v>
      </c>
      <c r="B3"/>
      <c r="C3" s="12">
        <v>1200</v>
      </c>
      <c r="D3" s="12">
        <v>1050</v>
      </c>
      <c r="E3" s="12">
        <v>930</v>
      </c>
      <c r="F3" s="12">
        <v>750</v>
      </c>
      <c r="K3" s="2"/>
      <c r="L3" s="2"/>
      <c r="M3" s="2"/>
      <c r="N3" s="25" t="s">
        <v>22</v>
      </c>
      <c r="O3" s="2"/>
    </row>
    <row r="4" spans="1:20" ht="15.5" x14ac:dyDescent="0.35">
      <c r="A4" s="41"/>
      <c r="B4"/>
      <c r="C4" s="9"/>
      <c r="D4" s="9"/>
      <c r="E4" s="9"/>
      <c r="F4" s="9"/>
      <c r="K4" s="47"/>
      <c r="L4" s="47"/>
      <c r="M4" s="47"/>
      <c r="N4" s="47"/>
      <c r="O4" s="47"/>
      <c r="P4" s="48"/>
      <c r="Q4" s="48"/>
      <c r="R4" s="48"/>
      <c r="S4" s="48"/>
      <c r="T4" s="48"/>
    </row>
    <row r="5" spans="1:20" ht="15.5" x14ac:dyDescent="0.35">
      <c r="A5" s="42" t="s">
        <v>6</v>
      </c>
      <c r="B5" s="6"/>
      <c r="C5" s="9"/>
      <c r="D5" s="9"/>
      <c r="E5" s="9"/>
      <c r="F5" s="9"/>
      <c r="K5" s="28" t="s">
        <v>25</v>
      </c>
      <c r="L5" s="25" t="s">
        <v>27</v>
      </c>
      <c r="M5" s="2"/>
      <c r="N5" s="25" t="s">
        <v>26</v>
      </c>
      <c r="O5" s="26">
        <v>408600</v>
      </c>
      <c r="P5" s="3">
        <v>10</v>
      </c>
      <c r="Q5" s="3">
        <v>120</v>
      </c>
      <c r="R5" s="3">
        <v>170</v>
      </c>
      <c r="S5" s="3">
        <v>150</v>
      </c>
    </row>
    <row r="6" spans="1:20" ht="15.5" x14ac:dyDescent="0.35">
      <c r="A6" s="45">
        <f>SUMPRODUCT(Production,Profit)</f>
        <v>456900</v>
      </c>
      <c r="B6" s="6"/>
      <c r="C6" s="9"/>
      <c r="D6" s="9"/>
      <c r="E6" s="9"/>
      <c r="F6" s="9"/>
      <c r="K6" s="47"/>
      <c r="L6" s="47"/>
      <c r="M6" s="47"/>
      <c r="N6" s="47"/>
      <c r="O6" s="47"/>
      <c r="P6" s="48"/>
      <c r="Q6" s="48"/>
      <c r="R6" s="48"/>
      <c r="S6" s="48"/>
      <c r="T6" s="48"/>
    </row>
    <row r="7" spans="1:20" ht="13" x14ac:dyDescent="0.3">
      <c r="A7" s="43"/>
      <c r="B7" s="6"/>
      <c r="C7" s="46" t="s">
        <v>40</v>
      </c>
      <c r="D7" s="46" t="s">
        <v>42</v>
      </c>
      <c r="E7" s="46" t="s">
        <v>43</v>
      </c>
      <c r="F7" s="10"/>
      <c r="K7" s="28" t="s">
        <v>36</v>
      </c>
      <c r="L7" s="25" t="s">
        <v>37</v>
      </c>
      <c r="M7" s="25" t="s">
        <v>38</v>
      </c>
      <c r="N7" s="25" t="s">
        <v>45</v>
      </c>
      <c r="O7" s="26">
        <v>408600</v>
      </c>
      <c r="P7" s="3">
        <v>10</v>
      </c>
      <c r="Q7" s="3">
        <v>55</v>
      </c>
      <c r="R7" s="3">
        <v>85</v>
      </c>
      <c r="S7" s="3">
        <v>45</v>
      </c>
    </row>
    <row r="8" spans="1:20" customFormat="1" ht="13" x14ac:dyDescent="0.3">
      <c r="A8" s="2"/>
      <c r="C8" s="46" t="s">
        <v>41</v>
      </c>
      <c r="D8" s="46" t="s">
        <v>44</v>
      </c>
      <c r="E8" s="46" t="s">
        <v>41</v>
      </c>
      <c r="F8" s="10" t="s">
        <v>3</v>
      </c>
      <c r="K8" s="2"/>
      <c r="L8" s="2"/>
      <c r="M8" s="25" t="s">
        <v>39</v>
      </c>
      <c r="N8" s="25" t="s">
        <v>46</v>
      </c>
      <c r="O8" s="2"/>
      <c r="P8" s="3">
        <v>0</v>
      </c>
      <c r="Q8" s="3">
        <v>65</v>
      </c>
      <c r="R8" s="3">
        <v>85</v>
      </c>
      <c r="S8" s="3">
        <v>105</v>
      </c>
    </row>
    <row r="9" spans="1:20" ht="13" x14ac:dyDescent="0.3">
      <c r="A9" s="7" t="s">
        <v>7</v>
      </c>
      <c r="B9" s="8"/>
      <c r="C9"/>
      <c r="D9" s="5" t="s">
        <v>8</v>
      </c>
      <c r="E9" s="5"/>
      <c r="F9" s="5"/>
      <c r="G9" s="24" t="s">
        <v>9</v>
      </c>
      <c r="H9" s="23"/>
      <c r="I9" s="24" t="s">
        <v>10</v>
      </c>
      <c r="K9" s="2"/>
      <c r="L9" s="2"/>
      <c r="M9" s="2"/>
      <c r="N9" s="25" t="s">
        <v>47</v>
      </c>
      <c r="O9" s="2"/>
    </row>
    <row r="10" spans="1:20" x14ac:dyDescent="0.25">
      <c r="A10" s="2" t="s">
        <v>11</v>
      </c>
      <c r="B10" s="4"/>
      <c r="C10" s="13">
        <v>4</v>
      </c>
      <c r="D10" s="14">
        <v>0</v>
      </c>
      <c r="E10" s="14">
        <v>3</v>
      </c>
      <c r="F10" s="15">
        <v>1</v>
      </c>
      <c r="G10" s="4">
        <f>SUMPRODUCT(Production,C10:F10)</f>
        <v>610</v>
      </c>
      <c r="I10" s="22">
        <v>700</v>
      </c>
      <c r="K10" s="2"/>
      <c r="L10" s="2"/>
      <c r="M10" s="2"/>
      <c r="N10" s="25" t="s">
        <v>48</v>
      </c>
      <c r="O10" s="2"/>
    </row>
    <row r="11" spans="1:20" x14ac:dyDescent="0.25">
      <c r="A11" s="2" t="s">
        <v>12</v>
      </c>
      <c r="B11" s="4"/>
      <c r="C11" s="16">
        <v>8</v>
      </c>
      <c r="D11" s="17">
        <v>4</v>
      </c>
      <c r="E11" s="17">
        <v>3</v>
      </c>
      <c r="F11" s="18">
        <v>2</v>
      </c>
      <c r="G11" s="4">
        <f>SUMPRODUCT(Production,C11:F11)</f>
        <v>1380</v>
      </c>
      <c r="I11" s="22">
        <v>1380</v>
      </c>
      <c r="K11" s="2"/>
      <c r="L11" s="2"/>
      <c r="M11" s="2"/>
      <c r="N11" s="25" t="s">
        <v>49</v>
      </c>
      <c r="O11" s="2"/>
    </row>
    <row r="12" spans="1:20" x14ac:dyDescent="0.25">
      <c r="A12" s="1" t="s">
        <v>13</v>
      </c>
      <c r="B12" s="4"/>
      <c r="C12" s="16">
        <v>3</v>
      </c>
      <c r="D12" s="17">
        <v>3</v>
      </c>
      <c r="E12" s="17">
        <v>3</v>
      </c>
      <c r="F12" s="18">
        <v>2</v>
      </c>
      <c r="G12" s="4">
        <f>SUMPRODUCT(Production,C12:F12)</f>
        <v>1280</v>
      </c>
      <c r="I12" s="22">
        <v>1280</v>
      </c>
      <c r="K12" s="2"/>
      <c r="L12" s="2"/>
      <c r="M12" s="2"/>
      <c r="N12" s="25" t="s">
        <v>50</v>
      </c>
      <c r="O12" s="2"/>
    </row>
    <row r="13" spans="1:20" x14ac:dyDescent="0.25">
      <c r="A13" s="2" t="s">
        <v>14</v>
      </c>
      <c r="B13" s="4"/>
      <c r="C13" s="16">
        <v>4</v>
      </c>
      <c r="D13" s="17">
        <v>2</v>
      </c>
      <c r="E13" s="17">
        <v>2</v>
      </c>
      <c r="F13" s="18">
        <v>2</v>
      </c>
      <c r="G13" s="4">
        <f>SUMPRODUCT(Production,C13:F13)</f>
        <v>1100</v>
      </c>
      <c r="I13" s="22">
        <v>1100</v>
      </c>
      <c r="K13" s="47"/>
      <c r="L13" s="47"/>
      <c r="M13" s="47"/>
      <c r="N13" s="47"/>
      <c r="O13" s="47"/>
      <c r="P13" s="48"/>
      <c r="Q13" s="48"/>
      <c r="R13" s="48"/>
      <c r="S13" s="48"/>
      <c r="T13" s="48"/>
    </row>
    <row r="14" spans="1:20" ht="13" x14ac:dyDescent="0.3">
      <c r="A14" s="2" t="s">
        <v>15</v>
      </c>
      <c r="B14" s="4"/>
      <c r="C14" s="19">
        <v>0</v>
      </c>
      <c r="D14" s="20">
        <v>1</v>
      </c>
      <c r="E14" s="20">
        <v>0</v>
      </c>
      <c r="F14" s="21">
        <v>0</v>
      </c>
      <c r="G14" s="4">
        <f>SUMPRODUCT(Production,C14:F14)</f>
        <v>100</v>
      </c>
      <c r="I14" s="22">
        <v>120</v>
      </c>
      <c r="K14" s="28" t="s">
        <v>52</v>
      </c>
      <c r="L14" s="25" t="s">
        <v>37</v>
      </c>
      <c r="M14" s="25" t="s">
        <v>38</v>
      </c>
      <c r="N14" s="25" t="s">
        <v>45</v>
      </c>
      <c r="O14" s="26">
        <v>409850</v>
      </c>
      <c r="P14" s="3">
        <v>11.25</v>
      </c>
      <c r="Q14" s="3">
        <v>55</v>
      </c>
      <c r="R14" s="3">
        <v>85</v>
      </c>
      <c r="S14" s="3">
        <v>45</v>
      </c>
    </row>
    <row r="15" spans="1:20" x14ac:dyDescent="0.25">
      <c r="K15" s="2"/>
      <c r="L15" s="2"/>
      <c r="M15" s="25" t="s">
        <v>39</v>
      </c>
      <c r="N15" s="25" t="s">
        <v>46</v>
      </c>
      <c r="O15" s="2"/>
      <c r="P15" s="3">
        <v>0</v>
      </c>
      <c r="Q15" s="3">
        <v>65</v>
      </c>
      <c r="R15" s="3">
        <v>85</v>
      </c>
      <c r="S15" s="3">
        <v>105</v>
      </c>
    </row>
    <row r="16" spans="1:20" x14ac:dyDescent="0.25">
      <c r="C16" s="5"/>
      <c r="D16" s="4"/>
      <c r="K16" s="2"/>
      <c r="L16" s="2"/>
      <c r="M16" s="25" t="s">
        <v>54</v>
      </c>
      <c r="N16" s="25" t="s">
        <v>47</v>
      </c>
      <c r="O16" s="2"/>
      <c r="T16" s="3">
        <v>5</v>
      </c>
    </row>
    <row r="17" spans="1:15" x14ac:dyDescent="0.25">
      <c r="K17" s="2"/>
      <c r="L17" s="2"/>
      <c r="M17" s="2"/>
      <c r="N17" s="25" t="s">
        <v>48</v>
      </c>
      <c r="O17" s="2"/>
    </row>
    <row r="18" spans="1:15" ht="13" x14ac:dyDescent="0.3">
      <c r="A18" s="29" t="s">
        <v>58</v>
      </c>
      <c r="B18" s="30"/>
      <c r="C18" s="31"/>
      <c r="D18" s="31"/>
      <c r="E18" s="31"/>
      <c r="F18" s="32"/>
      <c r="K18" s="2"/>
      <c r="L18" s="2"/>
      <c r="M18" s="2"/>
      <c r="N18" s="25" t="s">
        <v>49</v>
      </c>
      <c r="O18" s="2"/>
    </row>
    <row r="19" spans="1:15" x14ac:dyDescent="0.25">
      <c r="A19" s="44"/>
      <c r="B19" s="33"/>
      <c r="C19" s="34"/>
      <c r="D19" s="33"/>
      <c r="E19" s="33"/>
      <c r="F19" s="35"/>
      <c r="K19" s="2"/>
      <c r="L19" s="2"/>
      <c r="M19" s="2"/>
      <c r="N19" s="25" t="s">
        <v>50</v>
      </c>
      <c r="O19" s="2"/>
    </row>
    <row r="20" spans="1:15" ht="13" x14ac:dyDescent="0.3">
      <c r="A20" s="39" t="s">
        <v>25</v>
      </c>
      <c r="B20" s="36"/>
      <c r="C20" s="37">
        <v>160</v>
      </c>
      <c r="D20" s="37">
        <v>130</v>
      </c>
      <c r="E20" s="37">
        <v>170</v>
      </c>
      <c r="F20" s="38">
        <v>150</v>
      </c>
      <c r="L20" s="2"/>
      <c r="M20" s="2"/>
      <c r="N20" s="25" t="s">
        <v>57</v>
      </c>
      <c r="O20" s="2"/>
    </row>
    <row r="21" spans="1:15" x14ac:dyDescent="0.25">
      <c r="C21" s="5"/>
      <c r="L21" s="2"/>
      <c r="M21" s="2"/>
      <c r="N21" s="2"/>
      <c r="O21" s="2"/>
    </row>
    <row r="22" spans="1:15" x14ac:dyDescent="0.25">
      <c r="C22" s="5"/>
      <c r="L22" s="2"/>
      <c r="M22" s="2"/>
      <c r="N22" s="2"/>
      <c r="O22" s="2"/>
    </row>
    <row r="23" spans="1:15" ht="13" x14ac:dyDescent="0.3">
      <c r="A23" s="49" t="s">
        <v>59</v>
      </c>
      <c r="B23" s="50"/>
      <c r="C23" s="31"/>
      <c r="D23" s="50"/>
      <c r="E23" s="50"/>
      <c r="F23" s="50"/>
      <c r="G23" s="50"/>
      <c r="H23" s="50"/>
      <c r="I23" s="50"/>
      <c r="J23" s="50"/>
      <c r="K23" s="51"/>
      <c r="L23" s="2"/>
      <c r="M23" s="2"/>
      <c r="N23" s="2"/>
      <c r="O23" s="2"/>
    </row>
    <row r="24" spans="1:15" x14ac:dyDescent="0.25">
      <c r="A24" s="44"/>
      <c r="B24" s="33"/>
      <c r="C24" s="52"/>
      <c r="D24" s="33"/>
      <c r="E24" s="33"/>
      <c r="F24" s="33"/>
      <c r="G24" s="33"/>
      <c r="H24" s="33"/>
      <c r="I24" s="33"/>
      <c r="J24" s="33"/>
      <c r="K24" s="53"/>
      <c r="L24" s="2"/>
      <c r="M24" s="2"/>
      <c r="N24" s="2"/>
      <c r="O24" s="2"/>
    </row>
    <row r="25" spans="1:15" ht="13" x14ac:dyDescent="0.3">
      <c r="A25" s="54" t="s">
        <v>30</v>
      </c>
      <c r="B25" s="55" t="s">
        <v>31</v>
      </c>
      <c r="C25" s="56">
        <v>11.25</v>
      </c>
      <c r="D25" s="56">
        <v>55</v>
      </c>
      <c r="E25" s="56">
        <v>85</v>
      </c>
      <c r="F25" s="56">
        <v>45</v>
      </c>
      <c r="G25" s="33"/>
      <c r="H25" s="33"/>
      <c r="I25" s="33"/>
      <c r="J25" s="33"/>
      <c r="K25" s="53"/>
      <c r="L25" s="2"/>
      <c r="M25" s="2"/>
      <c r="N25" s="2"/>
      <c r="O25" s="2"/>
    </row>
    <row r="26" spans="1:15" x14ac:dyDescent="0.25">
      <c r="A26" s="44"/>
      <c r="B26" s="55" t="s">
        <v>32</v>
      </c>
      <c r="C26" s="56">
        <v>0</v>
      </c>
      <c r="D26" s="56">
        <v>65</v>
      </c>
      <c r="E26" s="56">
        <v>85</v>
      </c>
      <c r="F26" s="56">
        <v>105</v>
      </c>
      <c r="G26" s="33"/>
      <c r="H26" s="33"/>
      <c r="I26" s="33"/>
      <c r="J26" s="33"/>
      <c r="K26" s="53"/>
      <c r="L26" s="2"/>
      <c r="M26" s="2"/>
      <c r="N26" s="2"/>
      <c r="O26" s="2"/>
    </row>
    <row r="27" spans="1:15" x14ac:dyDescent="0.25">
      <c r="A27" s="44"/>
      <c r="B27" s="33"/>
      <c r="C27" s="33"/>
      <c r="D27" s="33"/>
      <c r="E27" s="33"/>
      <c r="F27" s="33"/>
      <c r="G27" s="33"/>
      <c r="H27" s="33"/>
      <c r="I27" s="33"/>
      <c r="J27" s="33"/>
      <c r="K27" s="53"/>
      <c r="L27" s="2"/>
      <c r="M27" s="2"/>
      <c r="N27" s="2"/>
      <c r="O27" s="2"/>
    </row>
    <row r="28" spans="1:15" ht="13" x14ac:dyDescent="0.3">
      <c r="A28" s="54" t="s">
        <v>28</v>
      </c>
      <c r="B28" s="55" t="s">
        <v>31</v>
      </c>
      <c r="C28" s="52">
        <v>80</v>
      </c>
      <c r="D28" s="33">
        <v>65</v>
      </c>
      <c r="E28" s="33">
        <v>85</v>
      </c>
      <c r="F28" s="33">
        <v>45</v>
      </c>
      <c r="G28" s="33"/>
      <c r="H28" s="33"/>
      <c r="I28" s="33"/>
      <c r="J28" s="33"/>
      <c r="K28" s="53"/>
      <c r="L28" s="2"/>
      <c r="M28" s="2"/>
      <c r="N28" s="2"/>
      <c r="O28" s="2"/>
    </row>
    <row r="29" spans="1:15" ht="13" x14ac:dyDescent="0.3">
      <c r="A29" s="54" t="s">
        <v>29</v>
      </c>
      <c r="B29" s="55" t="s">
        <v>32</v>
      </c>
      <c r="C29" s="52">
        <v>80</v>
      </c>
      <c r="D29" s="33">
        <v>65</v>
      </c>
      <c r="E29" s="33">
        <v>85</v>
      </c>
      <c r="F29" s="33">
        <v>105</v>
      </c>
      <c r="G29" s="33"/>
      <c r="H29" s="33"/>
      <c r="I29" s="57" t="s">
        <v>33</v>
      </c>
      <c r="J29" s="33"/>
      <c r="K29" s="53"/>
      <c r="L29" s="2"/>
      <c r="M29" s="2"/>
      <c r="N29" s="2"/>
      <c r="O29" s="2"/>
    </row>
    <row r="30" spans="1:15" ht="13" x14ac:dyDescent="0.3">
      <c r="A30" s="44"/>
      <c r="B30" s="33"/>
      <c r="C30" s="52"/>
      <c r="D30" s="33"/>
      <c r="E30" s="33"/>
      <c r="F30" s="33"/>
      <c r="G30" s="57" t="s">
        <v>31</v>
      </c>
      <c r="H30" s="33"/>
      <c r="I30" s="57" t="s">
        <v>34</v>
      </c>
      <c r="J30" s="33"/>
      <c r="K30" s="58" t="s">
        <v>32</v>
      </c>
      <c r="L30" s="2"/>
      <c r="M30" s="2"/>
      <c r="N30" s="2"/>
      <c r="O30" s="2"/>
    </row>
    <row r="31" spans="1:15" ht="13" x14ac:dyDescent="0.3">
      <c r="A31" s="59" t="s">
        <v>7</v>
      </c>
      <c r="B31" s="33"/>
      <c r="C31" s="33"/>
      <c r="D31" s="33"/>
      <c r="E31" s="33"/>
      <c r="F31" s="33"/>
      <c r="G31" s="57" t="s">
        <v>9</v>
      </c>
      <c r="H31" s="33"/>
      <c r="I31" s="57" t="s">
        <v>31</v>
      </c>
      <c r="J31" s="33"/>
      <c r="K31" s="58" t="s">
        <v>9</v>
      </c>
      <c r="L31" s="2"/>
      <c r="M31" s="2"/>
      <c r="N31" s="2"/>
      <c r="O31" s="2"/>
    </row>
    <row r="32" spans="1:15" x14ac:dyDescent="0.25">
      <c r="A32" s="44" t="s">
        <v>11</v>
      </c>
      <c r="B32" s="33"/>
      <c r="C32" s="33"/>
      <c r="D32" s="33"/>
      <c r="E32" s="33"/>
      <c r="F32" s="33"/>
      <c r="G32" s="33">
        <f>SUMPRODUCT(Prod1,C10:F10)</f>
        <v>345</v>
      </c>
      <c r="H32" s="33"/>
      <c r="I32" s="60">
        <f>I10-G32+BuySailcloth</f>
        <v>360</v>
      </c>
      <c r="J32" s="33"/>
      <c r="K32" s="53">
        <f>SUMPRODUCT(Prod2,C10:F10)</f>
        <v>360</v>
      </c>
      <c r="L32" s="2"/>
      <c r="M32" s="2"/>
      <c r="N32" s="2"/>
      <c r="O32" s="2"/>
    </row>
    <row r="33" spans="1:15" x14ac:dyDescent="0.25">
      <c r="A33" s="44" t="s">
        <v>12</v>
      </c>
      <c r="B33" s="33"/>
      <c r="C33" s="33"/>
      <c r="D33" s="33"/>
      <c r="E33" s="33"/>
      <c r="F33" s="33"/>
      <c r="G33" s="33">
        <f>SUMPRODUCT(Prod1,C11:F11)</f>
        <v>655</v>
      </c>
      <c r="H33" s="33"/>
      <c r="I33" s="60">
        <f t="shared" ref="I33:I36" si="0">I11-G33</f>
        <v>725</v>
      </c>
      <c r="J33" s="33"/>
      <c r="K33" s="53">
        <f>SUMPRODUCT(Prod2,C11:F11)</f>
        <v>725</v>
      </c>
      <c r="L33" s="2"/>
      <c r="M33" s="2"/>
      <c r="N33" s="2"/>
      <c r="O33" s="2"/>
    </row>
    <row r="34" spans="1:15" x14ac:dyDescent="0.25">
      <c r="A34" s="61" t="s">
        <v>13</v>
      </c>
      <c r="B34" s="33"/>
      <c r="C34" s="33"/>
      <c r="D34" s="33"/>
      <c r="E34" s="33"/>
      <c r="F34" s="33"/>
      <c r="G34" s="33">
        <f>SUMPRODUCT(Prod1,C12:F12)</f>
        <v>543.75</v>
      </c>
      <c r="H34" s="33"/>
      <c r="I34" s="60">
        <f t="shared" si="0"/>
        <v>736.25</v>
      </c>
      <c r="J34" s="33"/>
      <c r="K34" s="53">
        <f>SUMPRODUCT(Prod2,C12:F12)</f>
        <v>660</v>
      </c>
      <c r="L34" s="2"/>
      <c r="M34" s="2"/>
      <c r="N34" s="2"/>
      <c r="O34" s="2"/>
    </row>
    <row r="35" spans="1:15" x14ac:dyDescent="0.25">
      <c r="A35" s="44" t="s">
        <v>14</v>
      </c>
      <c r="B35" s="33"/>
      <c r="C35" s="33"/>
      <c r="D35" s="33"/>
      <c r="E35" s="33"/>
      <c r="F35" s="33"/>
      <c r="G35" s="33">
        <f>SUMPRODUCT(Prod1,C13:F13)</f>
        <v>415</v>
      </c>
      <c r="H35" s="33"/>
      <c r="I35" s="60">
        <f t="shared" si="0"/>
        <v>685</v>
      </c>
      <c r="J35" s="33"/>
      <c r="K35" s="53">
        <f>SUMPRODUCT(Prod2,C13:F13)</f>
        <v>510</v>
      </c>
      <c r="L35" s="2"/>
      <c r="M35" s="2"/>
      <c r="N35" s="2"/>
      <c r="O35" s="2"/>
    </row>
    <row r="36" spans="1:15" x14ac:dyDescent="0.25">
      <c r="A36" s="44" t="s">
        <v>15</v>
      </c>
      <c r="B36" s="33"/>
      <c r="C36" s="33"/>
      <c r="D36" s="33"/>
      <c r="E36" s="33"/>
      <c r="F36" s="33"/>
      <c r="G36" s="33">
        <f>SUMPRODUCT(Prod1,C14:F14)</f>
        <v>55</v>
      </c>
      <c r="H36" s="33"/>
      <c r="I36" s="60">
        <f t="shared" si="0"/>
        <v>65</v>
      </c>
      <c r="J36" s="33"/>
      <c r="K36" s="53">
        <f>SUMPRODUCT(Prod2,C14:F14)</f>
        <v>65</v>
      </c>
      <c r="L36" s="2"/>
      <c r="M36" s="2"/>
      <c r="N36" s="2"/>
      <c r="O36" s="2"/>
    </row>
    <row r="37" spans="1:15" x14ac:dyDescent="0.25">
      <c r="A37" s="44"/>
      <c r="B37" s="33"/>
      <c r="C37" s="33"/>
      <c r="D37" s="33"/>
      <c r="E37" s="33"/>
      <c r="F37" s="33"/>
      <c r="G37" s="33"/>
      <c r="H37" s="33"/>
      <c r="I37" s="33"/>
      <c r="J37" s="33"/>
      <c r="K37" s="53"/>
      <c r="L37" s="2"/>
      <c r="M37" s="2"/>
      <c r="N37" s="2"/>
      <c r="O37" s="2"/>
    </row>
    <row r="38" spans="1:15" ht="13" x14ac:dyDescent="0.3">
      <c r="A38" s="54" t="s">
        <v>35</v>
      </c>
      <c r="B38" s="33"/>
      <c r="C38" s="33"/>
      <c r="D38" s="33"/>
      <c r="E38" s="33"/>
      <c r="F38" s="33"/>
      <c r="G38" s="33"/>
      <c r="H38" s="33"/>
      <c r="I38" s="33"/>
      <c r="J38" s="33"/>
      <c r="K38" s="53"/>
      <c r="L38" s="2"/>
      <c r="M38" s="2"/>
      <c r="N38" s="2"/>
      <c r="O38" s="2"/>
    </row>
    <row r="39" spans="1:15" x14ac:dyDescent="0.25">
      <c r="A39" s="62">
        <f>SUMPRODUCT(Profit,Prod1)+SUMPRODUCT(Profit,Prod2) - SailclothCostPerUnit*BuySailcloth</f>
        <v>409850</v>
      </c>
      <c r="B39" s="36"/>
      <c r="C39" s="36"/>
      <c r="D39" s="36"/>
      <c r="E39" s="36"/>
      <c r="F39" s="36"/>
      <c r="G39" s="36"/>
      <c r="H39" s="36"/>
      <c r="I39" s="36"/>
      <c r="J39" s="36"/>
      <c r="K39" s="63"/>
      <c r="L39" s="2"/>
      <c r="M39" s="2"/>
      <c r="N39" s="2"/>
      <c r="O39" s="2"/>
    </row>
    <row r="40" spans="1:15" x14ac:dyDescent="0.25">
      <c r="K40" s="2"/>
      <c r="L40" s="2"/>
      <c r="M40" s="2"/>
      <c r="N40" s="2"/>
      <c r="O40" s="2"/>
    </row>
    <row r="41" spans="1:15" x14ac:dyDescent="0.25">
      <c r="K41" s="2"/>
      <c r="L41" s="2"/>
      <c r="M41" s="2"/>
      <c r="N41" s="2"/>
      <c r="O41" s="2"/>
    </row>
    <row r="42" spans="1:15" ht="13" x14ac:dyDescent="0.3">
      <c r="A42" s="49" t="s">
        <v>60</v>
      </c>
      <c r="B42" s="50"/>
      <c r="C42" s="50"/>
      <c r="D42" s="50"/>
      <c r="E42" s="50"/>
      <c r="F42" s="50"/>
      <c r="G42" s="50"/>
      <c r="H42" s="50"/>
      <c r="I42" s="51"/>
      <c r="K42" s="2"/>
      <c r="L42" s="2"/>
    </row>
    <row r="43" spans="1:15" x14ac:dyDescent="0.25">
      <c r="A43" s="44"/>
      <c r="B43" s="33"/>
      <c r="C43" s="33"/>
      <c r="D43" s="33"/>
      <c r="E43" s="33"/>
      <c r="F43" s="33"/>
      <c r="G43" s="33"/>
      <c r="H43" s="33"/>
      <c r="I43" s="35"/>
      <c r="K43" s="2"/>
      <c r="L43" s="2"/>
    </row>
    <row r="44" spans="1:15" ht="13" x14ac:dyDescent="0.3">
      <c r="A44" s="54" t="s">
        <v>53</v>
      </c>
      <c r="B44" s="55" t="s">
        <v>32</v>
      </c>
      <c r="C44" s="56">
        <v>5</v>
      </c>
      <c r="D44" s="33"/>
      <c r="E44" s="33"/>
      <c r="F44" s="33"/>
      <c r="G44" s="33"/>
      <c r="H44" s="33"/>
      <c r="I44" s="35"/>
      <c r="K44" s="2"/>
      <c r="L44" s="2"/>
    </row>
    <row r="45" spans="1:15" ht="13" x14ac:dyDescent="0.3">
      <c r="A45" s="39" t="s">
        <v>55</v>
      </c>
      <c r="B45" s="36"/>
      <c r="C45" s="64">
        <v>50</v>
      </c>
      <c r="D45" s="36"/>
      <c r="E45" s="36"/>
      <c r="F45" s="36"/>
      <c r="G45" s="36"/>
      <c r="H45" s="36"/>
      <c r="I45" s="65"/>
      <c r="K45" s="2"/>
      <c r="L45" s="2"/>
    </row>
    <row r="46" spans="1:15" x14ac:dyDescent="0.25">
      <c r="K46" s="2"/>
      <c r="L46" s="2"/>
    </row>
    <row r="47" spans="1:15" x14ac:dyDescent="0.25">
      <c r="K47" s="2"/>
      <c r="L47" s="2"/>
    </row>
    <row r="48" spans="1:15" x14ac:dyDescent="0.25">
      <c r="K48" s="2"/>
      <c r="L48" s="2"/>
    </row>
    <row r="49" spans="11:12" x14ac:dyDescent="0.25">
      <c r="K49" s="2"/>
      <c r="L49" s="2"/>
    </row>
    <row r="50" spans="11:12" x14ac:dyDescent="0.25">
      <c r="K50" s="2"/>
      <c r="L50" s="2"/>
    </row>
    <row r="51" spans="11:12" x14ac:dyDescent="0.25">
      <c r="K51" s="2"/>
      <c r="L51" s="2"/>
    </row>
    <row r="52" spans="11:12" x14ac:dyDescent="0.25">
      <c r="K52" s="2"/>
      <c r="L52" s="2"/>
    </row>
    <row r="53" spans="11:12" x14ac:dyDescent="0.25">
      <c r="K53" s="2"/>
      <c r="L53" s="2"/>
    </row>
    <row r="54" spans="11:12" x14ac:dyDescent="0.25">
      <c r="K54" s="2"/>
      <c r="L54" s="2"/>
    </row>
    <row r="55" spans="11:12" x14ac:dyDescent="0.25">
      <c r="K55" s="2"/>
      <c r="L55" s="2"/>
    </row>
    <row r="56" spans="11:12" x14ac:dyDescent="0.25">
      <c r="K56" s="2"/>
      <c r="L56" s="2"/>
    </row>
    <row r="57" spans="11:12" x14ac:dyDescent="0.25">
      <c r="K57" s="2"/>
      <c r="L57" s="2"/>
    </row>
    <row r="58" spans="11:12" x14ac:dyDescent="0.25">
      <c r="K58" s="2"/>
      <c r="L58" s="2"/>
    </row>
    <row r="59" spans="11:12" x14ac:dyDescent="0.25">
      <c r="K59" s="2"/>
      <c r="L59" s="2"/>
    </row>
    <row r="60" spans="11:12" x14ac:dyDescent="0.25">
      <c r="K60" s="2"/>
      <c r="L60" s="2"/>
    </row>
    <row r="61" spans="11:12" x14ac:dyDescent="0.25">
      <c r="K61" s="2"/>
      <c r="L61" s="2"/>
    </row>
    <row r="62" spans="11:12" x14ac:dyDescent="0.25">
      <c r="K62" s="2"/>
      <c r="L62" s="2"/>
    </row>
    <row r="63" spans="11:12" x14ac:dyDescent="0.25">
      <c r="K63" s="2"/>
      <c r="L63" s="2"/>
    </row>
    <row r="64" spans="11:12" x14ac:dyDescent="0.25">
      <c r="K64" s="2"/>
      <c r="L64" s="2"/>
    </row>
    <row r="65" spans="11:12" x14ac:dyDescent="0.25">
      <c r="K65" s="2"/>
      <c r="L65" s="2"/>
    </row>
    <row r="66" spans="11:12" x14ac:dyDescent="0.25">
      <c r="K66" s="2"/>
      <c r="L66" s="2"/>
    </row>
    <row r="67" spans="11:12" x14ac:dyDescent="0.25">
      <c r="K67" s="2"/>
      <c r="L67" s="2"/>
    </row>
    <row r="68" spans="11:12" x14ac:dyDescent="0.25">
      <c r="K68" s="2"/>
      <c r="L68" s="2"/>
    </row>
    <row r="69" spans="11:12" x14ac:dyDescent="0.25">
      <c r="K69" s="2"/>
      <c r="L69" s="2"/>
    </row>
    <row r="70" spans="11:12" x14ac:dyDescent="0.25">
      <c r="K70" s="2"/>
      <c r="L70" s="2"/>
    </row>
    <row r="71" spans="11:12" x14ac:dyDescent="0.25">
      <c r="K71" s="2"/>
      <c r="L71" s="2"/>
    </row>
    <row r="72" spans="11:12" x14ac:dyDescent="0.25">
      <c r="K72" s="2"/>
      <c r="L72" s="2"/>
    </row>
    <row r="73" spans="11:12" x14ac:dyDescent="0.25">
      <c r="K73" s="2"/>
      <c r="L73" s="2"/>
    </row>
    <row r="74" spans="11:12" x14ac:dyDescent="0.25">
      <c r="K74" s="2"/>
      <c r="L74" s="2"/>
    </row>
    <row r="75" spans="11:12" x14ac:dyDescent="0.25">
      <c r="K75" s="2"/>
      <c r="L75" s="2"/>
    </row>
    <row r="76" spans="11:12" x14ac:dyDescent="0.25">
      <c r="K76" s="2"/>
      <c r="L76" s="2"/>
    </row>
    <row r="77" spans="11:12" x14ac:dyDescent="0.25">
      <c r="K77" s="2"/>
      <c r="L77" s="2"/>
    </row>
    <row r="78" spans="11:12" x14ac:dyDescent="0.25">
      <c r="K78" s="2"/>
      <c r="L78" s="2"/>
    </row>
    <row r="79" spans="11:12" x14ac:dyDescent="0.25">
      <c r="K79" s="2"/>
      <c r="L79" s="2"/>
    </row>
    <row r="80" spans="11:12" x14ac:dyDescent="0.25">
      <c r="K80" s="2"/>
      <c r="L80" s="2"/>
    </row>
    <row r="81" spans="11:12" x14ac:dyDescent="0.25">
      <c r="K81" s="2"/>
      <c r="L81" s="2"/>
    </row>
    <row r="82" spans="11:12" x14ac:dyDescent="0.25">
      <c r="K82" s="2"/>
      <c r="L82" s="2"/>
    </row>
    <row r="83" spans="11:12" x14ac:dyDescent="0.25">
      <c r="K83" s="2"/>
      <c r="L83" s="2"/>
    </row>
    <row r="84" spans="11:12" x14ac:dyDescent="0.25">
      <c r="K84" s="2"/>
      <c r="L84" s="2"/>
    </row>
    <row r="85" spans="11:12" x14ac:dyDescent="0.25">
      <c r="K85" s="2"/>
      <c r="L85" s="2"/>
    </row>
    <row r="86" spans="11:12" x14ac:dyDescent="0.25">
      <c r="K86" s="2"/>
      <c r="L86" s="2"/>
    </row>
    <row r="87" spans="11:12" x14ac:dyDescent="0.25">
      <c r="K87" s="2"/>
      <c r="L87" s="2"/>
    </row>
    <row r="88" spans="11:12" x14ac:dyDescent="0.25">
      <c r="K88" s="2"/>
      <c r="L88" s="2"/>
    </row>
    <row r="89" spans="11:12" x14ac:dyDescent="0.25">
      <c r="K89" s="2"/>
      <c r="L89" s="2"/>
    </row>
    <row r="90" spans="11:12" x14ac:dyDescent="0.25">
      <c r="K90" s="2"/>
      <c r="L90" s="2"/>
    </row>
    <row r="91" spans="11:12" x14ac:dyDescent="0.25">
      <c r="K91" s="2"/>
      <c r="L91" s="2"/>
    </row>
    <row r="92" spans="11:12" x14ac:dyDescent="0.25">
      <c r="K92" s="2"/>
      <c r="L92" s="2"/>
    </row>
    <row r="93" spans="11:12" x14ac:dyDescent="0.25">
      <c r="K93" s="2"/>
      <c r="L93" s="2"/>
    </row>
    <row r="94" spans="11:12" x14ac:dyDescent="0.25">
      <c r="K94" s="2"/>
      <c r="L94" s="2"/>
    </row>
    <row r="95" spans="11:12" x14ac:dyDescent="0.25">
      <c r="K95" s="2"/>
      <c r="L95" s="2"/>
    </row>
    <row r="96" spans="11:12" x14ac:dyDescent="0.25">
      <c r="K96" s="2"/>
      <c r="L96" s="2"/>
    </row>
    <row r="97" spans="11:12" x14ac:dyDescent="0.25">
      <c r="K97" s="2"/>
      <c r="L97" s="2"/>
    </row>
    <row r="98" spans="11:12" x14ac:dyDescent="0.25">
      <c r="K98" s="2"/>
      <c r="L98" s="2"/>
    </row>
    <row r="99" spans="11:12" x14ac:dyDescent="0.25">
      <c r="K99" s="2"/>
      <c r="L99" s="2"/>
    </row>
    <row r="100" spans="11:12" x14ac:dyDescent="0.25">
      <c r="K100" s="2"/>
      <c r="L100" s="2"/>
    </row>
    <row r="101" spans="11:12" x14ac:dyDescent="0.25">
      <c r="K101" s="2"/>
      <c r="L101" s="2"/>
    </row>
    <row r="102" spans="11:12" x14ac:dyDescent="0.25">
      <c r="K102" s="2"/>
      <c r="L102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C7" sqref="C7"/>
    </sheetView>
  </sheetViews>
  <sheetFormatPr defaultRowHeight="12.5" x14ac:dyDescent="0.25"/>
  <cols>
    <col min="1" max="1" width="24.54296875" customWidth="1"/>
    <col min="2" max="2" width="11.7265625" customWidth="1"/>
    <col min="6" max="6" width="10.54296875" customWidth="1"/>
  </cols>
  <sheetData>
    <row r="1" spans="1:9" ht="26" x14ac:dyDescent="0.3">
      <c r="A1" s="2"/>
      <c r="B1" s="3"/>
      <c r="C1" s="10" t="s">
        <v>0</v>
      </c>
      <c r="D1" s="10" t="s">
        <v>1</v>
      </c>
      <c r="E1" s="10" t="s">
        <v>2</v>
      </c>
      <c r="F1" s="10" t="s">
        <v>3</v>
      </c>
      <c r="G1" s="3"/>
      <c r="H1" s="3"/>
      <c r="I1" s="3"/>
    </row>
    <row r="2" spans="1:9" ht="13" x14ac:dyDescent="0.3">
      <c r="A2" s="40" t="s">
        <v>4</v>
      </c>
      <c r="C2" s="11">
        <v>0</v>
      </c>
      <c r="D2" s="11">
        <v>100</v>
      </c>
      <c r="E2" s="11">
        <v>80</v>
      </c>
      <c r="F2" s="11">
        <v>370</v>
      </c>
      <c r="H2" s="3"/>
      <c r="I2" s="3"/>
    </row>
    <row r="3" spans="1:9" ht="13" x14ac:dyDescent="0.3">
      <c r="A3" s="40" t="s">
        <v>5</v>
      </c>
      <c r="C3" s="12">
        <v>1200</v>
      </c>
      <c r="D3" s="12">
        <v>1050</v>
      </c>
      <c r="E3" s="12">
        <v>930</v>
      </c>
      <c r="F3" s="12">
        <v>750</v>
      </c>
      <c r="G3" s="3"/>
      <c r="H3" s="3"/>
      <c r="I3" s="3"/>
    </row>
    <row r="4" spans="1:9" ht="15.5" x14ac:dyDescent="0.35">
      <c r="A4" s="41"/>
      <c r="C4" s="9"/>
      <c r="D4" s="9"/>
      <c r="E4" s="9"/>
      <c r="F4" s="9"/>
      <c r="G4" s="3"/>
      <c r="H4" s="3"/>
      <c r="I4" s="3"/>
    </row>
    <row r="5" spans="1:9" ht="15.5" x14ac:dyDescent="0.35">
      <c r="A5" s="42" t="s">
        <v>6</v>
      </c>
      <c r="B5" s="6"/>
      <c r="C5" s="9"/>
      <c r="D5" s="9"/>
      <c r="E5" s="9"/>
      <c r="F5" s="9"/>
      <c r="G5" s="3"/>
      <c r="H5" s="3"/>
      <c r="I5" s="3"/>
    </row>
    <row r="6" spans="1:9" ht="15.5" x14ac:dyDescent="0.35">
      <c r="A6" s="45">
        <f>SUMPRODUCT(Production2,Profit2)</f>
        <v>456900</v>
      </c>
      <c r="B6" s="6"/>
      <c r="C6" s="9"/>
      <c r="D6" s="9"/>
      <c r="E6" s="9"/>
      <c r="F6" s="9"/>
      <c r="G6" s="3"/>
      <c r="H6" s="3"/>
      <c r="I6" s="3"/>
    </row>
    <row r="7" spans="1:9" ht="13" x14ac:dyDescent="0.3">
      <c r="A7" s="43"/>
      <c r="B7" s="6"/>
      <c r="C7" s="46" t="s">
        <v>40</v>
      </c>
      <c r="D7" s="46" t="s">
        <v>42</v>
      </c>
      <c r="E7" s="46" t="s">
        <v>43</v>
      </c>
      <c r="F7" s="10"/>
      <c r="G7" s="3"/>
      <c r="H7" s="3"/>
      <c r="I7" s="3"/>
    </row>
    <row r="8" spans="1:9" ht="13" x14ac:dyDescent="0.3">
      <c r="A8" s="2"/>
      <c r="C8" s="46" t="s">
        <v>41</v>
      </c>
      <c r="D8" s="46" t="s">
        <v>44</v>
      </c>
      <c r="E8" s="46" t="s">
        <v>41</v>
      </c>
      <c r="F8" s="10" t="s">
        <v>3</v>
      </c>
      <c r="H8" s="66" t="s">
        <v>33</v>
      </c>
    </row>
    <row r="9" spans="1:9" ht="13" x14ac:dyDescent="0.3">
      <c r="A9" s="7" t="s">
        <v>7</v>
      </c>
      <c r="B9" s="8"/>
      <c r="D9" s="5" t="s">
        <v>8</v>
      </c>
      <c r="E9" s="5"/>
      <c r="F9" s="5"/>
      <c r="G9" s="24" t="s">
        <v>9</v>
      </c>
      <c r="H9" s="69" t="s">
        <v>61</v>
      </c>
      <c r="I9" s="24" t="s">
        <v>10</v>
      </c>
    </row>
    <row r="10" spans="1:9" x14ac:dyDescent="0.25">
      <c r="A10" s="2" t="s">
        <v>11</v>
      </c>
      <c r="B10" s="4"/>
      <c r="C10" s="13">
        <v>4</v>
      </c>
      <c r="D10" s="14">
        <v>0</v>
      </c>
      <c r="E10" s="14">
        <v>3</v>
      </c>
      <c r="F10" s="15">
        <v>1</v>
      </c>
      <c r="G10" s="4">
        <f>SUMPRODUCT(Production,C10:F10)</f>
        <v>610</v>
      </c>
      <c r="H10" s="67">
        <f>IF(G10&lt;=I10,1,0)</f>
        <v>1</v>
      </c>
      <c r="I10" s="22">
        <v>700</v>
      </c>
    </row>
    <row r="11" spans="1:9" x14ac:dyDescent="0.25">
      <c r="A11" s="2" t="s">
        <v>12</v>
      </c>
      <c r="B11" s="4"/>
      <c r="C11" s="16">
        <v>8</v>
      </c>
      <c r="D11" s="17">
        <v>4</v>
      </c>
      <c r="E11" s="17">
        <v>3</v>
      </c>
      <c r="F11" s="18">
        <v>2</v>
      </c>
      <c r="G11" s="4">
        <f>SUMPRODUCT(Production,C11:F11)</f>
        <v>1380</v>
      </c>
      <c r="H11" s="67">
        <f t="shared" ref="H11:H14" si="0">IF(G11&lt;=I11,1,0)</f>
        <v>1</v>
      </c>
      <c r="I11" s="22">
        <v>1380</v>
      </c>
    </row>
    <row r="12" spans="1:9" x14ac:dyDescent="0.25">
      <c r="A12" s="1" t="s">
        <v>13</v>
      </c>
      <c r="B12" s="4"/>
      <c r="C12" s="16">
        <v>3</v>
      </c>
      <c r="D12" s="17">
        <v>3</v>
      </c>
      <c r="E12" s="17">
        <v>3</v>
      </c>
      <c r="F12" s="18">
        <v>2</v>
      </c>
      <c r="G12" s="4">
        <f>SUMPRODUCT(Production,C12:F12)</f>
        <v>1280</v>
      </c>
      <c r="H12" s="67">
        <f t="shared" si="0"/>
        <v>1</v>
      </c>
      <c r="I12" s="22">
        <v>1280</v>
      </c>
    </row>
    <row r="13" spans="1:9" x14ac:dyDescent="0.25">
      <c r="A13" s="2" t="s">
        <v>14</v>
      </c>
      <c r="B13" s="4"/>
      <c r="C13" s="16">
        <v>4</v>
      </c>
      <c r="D13" s="17">
        <v>2</v>
      </c>
      <c r="E13" s="17">
        <v>2</v>
      </c>
      <c r="F13" s="18">
        <v>2</v>
      </c>
      <c r="G13" s="4">
        <f>SUMPRODUCT(Production,C13:F13)</f>
        <v>1100</v>
      </c>
      <c r="H13" s="67">
        <f t="shared" si="0"/>
        <v>1</v>
      </c>
      <c r="I13" s="22">
        <v>1100</v>
      </c>
    </row>
    <row r="14" spans="1:9" x14ac:dyDescent="0.25">
      <c r="A14" s="2" t="s">
        <v>15</v>
      </c>
      <c r="B14" s="4"/>
      <c r="C14" s="19">
        <v>0</v>
      </c>
      <c r="D14" s="20">
        <v>1</v>
      </c>
      <c r="E14" s="20">
        <v>0</v>
      </c>
      <c r="F14" s="21">
        <v>0</v>
      </c>
      <c r="G14" s="4">
        <f>SUMPRODUCT(Production,C14:F14)</f>
        <v>100</v>
      </c>
      <c r="H14" s="68">
        <f t="shared" si="0"/>
        <v>1</v>
      </c>
      <c r="I14" s="22">
        <v>120</v>
      </c>
    </row>
    <row r="15" spans="1:9" x14ac:dyDescent="0.25">
      <c r="A15" s="2"/>
      <c r="B15" s="4"/>
      <c r="C15" s="17"/>
      <c r="D15" s="17"/>
      <c r="E15" s="17"/>
      <c r="F15" s="17"/>
      <c r="G15" s="4"/>
      <c r="H15" s="33"/>
      <c r="I15" s="22"/>
    </row>
    <row r="16" spans="1:9" ht="26" x14ac:dyDescent="0.3">
      <c r="A16" s="2"/>
      <c r="C16" s="10" t="s">
        <v>0</v>
      </c>
      <c r="D16" s="10" t="s">
        <v>1</v>
      </c>
      <c r="E16" s="10" t="s">
        <v>2</v>
      </c>
      <c r="F16" s="10" t="s">
        <v>3</v>
      </c>
      <c r="G16" s="4"/>
      <c r="H16" s="33"/>
      <c r="I16" s="22"/>
    </row>
    <row r="17" spans="1:9" ht="26" x14ac:dyDescent="0.3">
      <c r="A17" s="2"/>
      <c r="B17" s="70" t="s">
        <v>63</v>
      </c>
      <c r="C17" s="17"/>
      <c r="D17" s="17"/>
      <c r="E17" s="17"/>
      <c r="F17" s="17"/>
      <c r="G17" s="4"/>
      <c r="H17" s="33"/>
      <c r="I17" s="22"/>
    </row>
    <row r="18" spans="1:9" x14ac:dyDescent="0.25">
      <c r="A18" s="2"/>
      <c r="B18" s="4"/>
      <c r="C18" s="17"/>
      <c r="D18" s="17"/>
      <c r="E18" s="17"/>
      <c r="F18" s="17"/>
      <c r="G18" s="4"/>
      <c r="H18" s="33"/>
      <c r="I18" s="22"/>
    </row>
    <row r="19" spans="1:9" x14ac:dyDescent="0.25">
      <c r="A19" s="2"/>
      <c r="B19" s="4"/>
      <c r="C19" s="17"/>
      <c r="D19" s="17"/>
      <c r="E19" s="17"/>
      <c r="F19" s="17"/>
      <c r="G19" s="4"/>
      <c r="H19" s="33"/>
      <c r="I19" s="22"/>
    </row>
    <row r="20" spans="1:9" x14ac:dyDescent="0.25">
      <c r="A20" s="2"/>
      <c r="B20" s="4"/>
      <c r="C20" s="17"/>
      <c r="D20" s="17"/>
      <c r="E20" s="17"/>
      <c r="F20" s="17"/>
      <c r="G20" s="4"/>
      <c r="H20" s="33"/>
      <c r="I20" s="22"/>
    </row>
    <row r="21" spans="1:9" x14ac:dyDescent="0.25">
      <c r="A21" s="2"/>
      <c r="B21" s="4"/>
      <c r="C21" s="17"/>
      <c r="D21" s="17"/>
      <c r="E21" s="17"/>
      <c r="F21" s="17"/>
      <c r="G21" s="4"/>
      <c r="H21" s="33"/>
      <c r="I21" s="22"/>
    </row>
    <row r="23" spans="1:9" ht="26" x14ac:dyDescent="0.3">
      <c r="B23" s="42" t="s">
        <v>62</v>
      </c>
      <c r="C23" s="10" t="s">
        <v>0</v>
      </c>
      <c r="D23" s="10" t="s">
        <v>1</v>
      </c>
      <c r="E23" s="10" t="s">
        <v>2</v>
      </c>
      <c r="F23" s="10" t="s">
        <v>3</v>
      </c>
    </row>
    <row r="24" spans="1:9" x14ac:dyDescent="0.25">
      <c r="B24">
        <v>1</v>
      </c>
    </row>
    <row r="25" spans="1:9" x14ac:dyDescent="0.25">
      <c r="B25">
        <v>2</v>
      </c>
    </row>
    <row r="26" spans="1:9" x14ac:dyDescent="0.25">
      <c r="B26">
        <v>3</v>
      </c>
    </row>
    <row r="27" spans="1:9" x14ac:dyDescent="0.25">
      <c r="B2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Production planning</vt:lpstr>
      <vt:lpstr>ProdPlan Data Table</vt:lpstr>
      <vt:lpstr>BuySailcloth</vt:lpstr>
      <vt:lpstr>Inventory</vt:lpstr>
      <vt:lpstr>MaxDem1</vt:lpstr>
      <vt:lpstr>MaxDem2</vt:lpstr>
      <vt:lpstr>MaxProduction</vt:lpstr>
      <vt:lpstr>Prod1</vt:lpstr>
      <vt:lpstr>Prod2</vt:lpstr>
      <vt:lpstr>Production</vt:lpstr>
      <vt:lpstr>Production2</vt:lpstr>
      <vt:lpstr>Profit</vt:lpstr>
      <vt:lpstr>Profit2</vt:lpstr>
      <vt:lpstr>SailclothCostPerUnit</vt:lpstr>
      <vt:lpstr>Season1Usage</vt:lpstr>
      <vt:lpstr>Season2Inventory</vt:lpstr>
      <vt:lpstr>Season2Usage</vt:lpstr>
      <vt:lpstr>TotalProfit</vt:lpstr>
      <vt:lpstr>TotalProfitSummed</vt:lpstr>
      <vt:lpstr>Usage</vt:lpstr>
    </vt:vector>
  </TitlesOfParts>
  <Company>Personal 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Saigal</dc:creator>
  <cp:lastModifiedBy>Windows User</cp:lastModifiedBy>
  <dcterms:created xsi:type="dcterms:W3CDTF">1996-08-27T06:28:33Z</dcterms:created>
  <dcterms:modified xsi:type="dcterms:W3CDTF">2014-08-26T15:46:23Z</dcterms:modified>
</cp:coreProperties>
</file>