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20" yWindow="520" windowWidth="12290" windowHeight="4380" tabRatio="561" activeTab="1"/>
  </bookViews>
  <sheets>
    <sheet name="Q1" sheetId="1" r:id="rId1"/>
    <sheet name="Q2" sheetId="3" r:id="rId2"/>
  </sheets>
  <definedNames>
    <definedName name="capacity">'Q2'!$H$56:$H$60</definedName>
    <definedName name="city1cost">'Q2'!$D$31:$H$31</definedName>
    <definedName name="city1qty">'Q2'!$D$40:$H$40</definedName>
    <definedName name="city2cost">'Q2'!$D$32:$H$32</definedName>
    <definedName name="city2qty">'Q2'!$D$41:$H$41</definedName>
    <definedName name="city3cost">'Q2'!$D$33:$H$33</definedName>
    <definedName name="city3qty">'Q2'!$D$42:$H$42</definedName>
    <definedName name="city4cost">'Q2'!$D$34:$H$34</definedName>
    <definedName name="city4qty">'Q2'!$D$43:$H$43</definedName>
    <definedName name="city5cost">'Q2'!$D$35:$H$35</definedName>
    <definedName name="city5qty">'Q2'!$D$44:$H$44</definedName>
    <definedName name="city6cost">'Q2'!$D$36:$H$36</definedName>
    <definedName name="city6qty">'Q2'!$D$45:$H$45</definedName>
    <definedName name="citycapacityconstraint">#REF!</definedName>
    <definedName name="citydemand">#REF!</definedName>
    <definedName name="citylocqty">'Q2'!$D$40:$H$45</definedName>
    <definedName name="demand">'Q2'!$H$50:$H$55</definedName>
    <definedName name="expense_array">'Q1'!$C$19:$E$22</definedName>
    <definedName name="expense_monthly">'Q1'!#REF!</definedName>
    <definedName name="fixedcost">'Q2'!$L$39:$P$39</definedName>
    <definedName name="income_array">'Q1'!$C$11:$E$14</definedName>
    <definedName name="income_monthly">'Q1'!#REF!</definedName>
    <definedName name="initial_balance">'Q1'!$D$28</definedName>
    <definedName name="locvariables1">'Q2'!$L$41:$P$41</definedName>
    <definedName name="shippingcost">#REF!</definedName>
    <definedName name="solver_adj" localSheetId="1" hidden="1">'Q2'!$D$40:$H$45</definedName>
    <definedName name="solver_adj_ob" localSheetId="1" hidden="1">1</definedName>
    <definedName name="solver_adj_ob1" localSheetId="1" hidden="1">1</definedName>
    <definedName name="solver_adj1" localSheetId="1" hidden="1">'Q2'!$L$41:$P$41</definedName>
    <definedName name="solver_cha" localSheetId="1" hidden="1">0</definedName>
    <definedName name="solver_chc1" localSheetId="1" hidden="1">0</definedName>
    <definedName name="solver_chc2" localSheetId="1" hidden="1">0</definedName>
    <definedName name="solver_chc3" localSheetId="1" hidden="1">0</definedName>
    <definedName name="solver_chc4" localSheetId="1" hidden="1">0</definedName>
    <definedName name="solver_chc5" localSheetId="1" hidden="1">0</definedName>
    <definedName name="solver_chn" localSheetId="1" hidden="1">4</definedName>
    <definedName name="solver_chp1" localSheetId="1" hidden="1">0</definedName>
    <definedName name="solver_chp2" localSheetId="1" hidden="1">0</definedName>
    <definedName name="solver_chp3" localSheetId="1" hidden="1">0</definedName>
    <definedName name="solver_chp4" localSheetId="1" hidden="1">0</definedName>
    <definedName name="solver_chp5" localSheetId="1" hidden="1">0</definedName>
    <definedName name="solver_cht" localSheetId="1" hidden="1">0</definedName>
    <definedName name="solver_cir1" localSheetId="1" hidden="1">1</definedName>
    <definedName name="solver_cir2" localSheetId="1" hidden="1">1</definedName>
    <definedName name="solver_cir3" localSheetId="1" hidden="1">1</definedName>
    <definedName name="solver_cir4" localSheetId="1" hidden="1">1</definedName>
    <definedName name="solver_cir5" localSheetId="1" hidden="1">1</definedName>
    <definedName name="solver_con" localSheetId="1" hidden="1">" "</definedName>
    <definedName name="solver_con1" localSheetId="1" hidden="1">" "</definedName>
    <definedName name="solver_con2" localSheetId="1" hidden="1">" "</definedName>
    <definedName name="solver_con3" localSheetId="1" hidden="1">" "</definedName>
    <definedName name="solver_con4" localSheetId="1" hidden="1">" "</definedName>
    <definedName name="solver_con5" localSheetId="1" hidden="1">" "</definedName>
    <definedName name="solver_dia" localSheetId="0" hidden="1">5</definedName>
    <definedName name="solver_dia" localSheetId="1" hidden="1">5</definedName>
    <definedName name="solver_iao" localSheetId="1" hidden="1">0</definedName>
    <definedName name="solver_int" localSheetId="0" hidden="1">0</definedName>
    <definedName name="solver_int" localSheetId="1" hidden="1">0</definedName>
    <definedName name="solver_irs" localSheetId="1" hidden="1">0</definedName>
    <definedName name="solver_ism" localSheetId="1" hidden="1">0</definedName>
    <definedName name="solver_lhs_ob1" localSheetId="1" hidden="1">0</definedName>
    <definedName name="solver_lhs_ob2" localSheetId="1" hidden="1">0</definedName>
    <definedName name="solver_lhs_ob3" localSheetId="1" hidden="1">0</definedName>
    <definedName name="solver_lhs_ob4" localSheetId="1" hidden="1">0</definedName>
    <definedName name="solver_lhs_ob5" localSheetId="1" hidden="1">0</definedName>
    <definedName name="solver_lhs1" localSheetId="1" hidden="1">'Q2'!$D$40:$H$45</definedName>
    <definedName name="solver_lhs2" localSheetId="1" hidden="1">'Q2'!$L$41:$P$41</definedName>
    <definedName name="solver_lhs3" localSheetId="1" hidden="1">'Q2'!$D$40:$H$45</definedName>
    <definedName name="solver_lhs4" localSheetId="1" hidden="1">'Q2'!$F$56:$F$60</definedName>
    <definedName name="solver_lhs5" localSheetId="1" hidden="1">'Q2'!$F$50:$F$55</definedName>
    <definedName name="solver_mda" localSheetId="0" hidden="1">4</definedName>
    <definedName name="solver_mda" localSheetId="1" hidden="1">4</definedName>
    <definedName name="solver_mod" localSheetId="0" hidden="1">3</definedName>
    <definedName name="solver_mod" localSheetId="1" hidden="1">3</definedName>
    <definedName name="solver_neg" localSheetId="1" hidden="1">1</definedName>
    <definedName name="solver_ntr" localSheetId="0" hidden="1">0</definedName>
    <definedName name="solver_ntr" localSheetId="1" hidden="1">0</definedName>
    <definedName name="solver_ntri" hidden="1">1000</definedName>
    <definedName name="solver_num" localSheetId="0" hidden="1">0</definedName>
    <definedName name="solver_num" localSheetId="1" hidden="1">5</definedName>
    <definedName name="solver_obc" localSheetId="1" hidden="1">0</definedName>
    <definedName name="solver_obp" localSheetId="1" hidden="1">0</definedName>
    <definedName name="solver_opt" localSheetId="1" hidden="1">'Q2'!$F$25</definedName>
    <definedName name="solver_opt_ob" localSheetId="1" hidden="1">1</definedName>
    <definedName name="solver_psi" localSheetId="1" hidden="1">0</definedName>
    <definedName name="solver_rdp" localSheetId="1" hidden="1">0</definedName>
    <definedName name="solver_reco1" localSheetId="1" hidden="1">0</definedName>
    <definedName name="solver_reco2" localSheetId="1" hidden="1">0</definedName>
    <definedName name="solver_reco3" localSheetId="1" hidden="1">0</definedName>
    <definedName name="solver_reco4" localSheetId="1" hidden="1">0</definedName>
    <definedName name="solver_reco5" localSheetId="1" hidden="1">0</definedName>
    <definedName name="solver_rel1" localSheetId="1" hidden="1">4</definedName>
    <definedName name="solver_rel2" localSheetId="1" hidden="1">5</definedName>
    <definedName name="solver_rel3" localSheetId="1" hidden="1">3</definedName>
    <definedName name="solver_rel4" localSheetId="1" hidden="1">1</definedName>
    <definedName name="solver_rel5" localSheetId="1" hidden="1">3</definedName>
    <definedName name="solver_rhs3" localSheetId="1" hidden="1">0</definedName>
    <definedName name="solver_rhs4" localSheetId="1" hidden="1">'Q2'!$H$56:$H$60</definedName>
    <definedName name="solver_rhs5" localSheetId="1" hidden="1">'Q2'!$H$50:$H$55</definedName>
    <definedName name="solver_rlx" localSheetId="1" hidden="1">0</definedName>
    <definedName name="solver_rsmp" hidden="1">2</definedName>
    <definedName name="solver_rtr" localSheetId="1" hidden="1">0</definedName>
    <definedName name="solver_rxc1" localSheetId="1" hidden="1">0</definedName>
    <definedName name="solver_rxc2" localSheetId="1" hidden="1">1</definedName>
    <definedName name="solver_rxc3" localSheetId="1" hidden="1">0</definedName>
    <definedName name="solver_rxc4" localSheetId="1" hidden="1">1</definedName>
    <definedName name="solver_rxc5" localSheetId="1" hidden="1">1</definedName>
    <definedName name="solver_rxv" localSheetId="1" hidden="1">1</definedName>
    <definedName name="solver_rxv1" localSheetId="1" hidden="1">1</definedName>
    <definedName name="solver_seed" hidden="1">0</definedName>
    <definedName name="solver_sel" localSheetId="1" hidden="1">1</definedName>
    <definedName name="solver_slv" localSheetId="0" hidden="1">0</definedName>
    <definedName name="solver_slv" localSheetId="1" hidden="1">0</definedName>
    <definedName name="solver_slvu" localSheetId="0" hidden="1">0</definedName>
    <definedName name="solver_slvu" localSheetId="1" hidden="1">0</definedName>
    <definedName name="solver_spid" localSheetId="0" hidden="1">" "</definedName>
    <definedName name="solver_spid" localSheetId="1" hidden="1">" "</definedName>
    <definedName name="solver_srvr" localSheetId="0" hidden="1">" "</definedName>
    <definedName name="solver_srvr" localSheetId="1" hidden="1">" "</definedName>
    <definedName name="solver_typ" localSheetId="0" hidden="1">2</definedName>
    <definedName name="solver_typ" localSheetId="1" hidden="1">2</definedName>
    <definedName name="solver_umod" localSheetId="1" hidden="1">1</definedName>
    <definedName name="solver_urs" localSheetId="0" hidden="1">0</definedName>
    <definedName name="solver_urs" localSheetId="1" hidden="1">0</definedName>
    <definedName name="solver_userid" localSheetId="1" hidden="1">145651</definedName>
    <definedName name="solver_val" localSheetId="1" hidden="1">0</definedName>
    <definedName name="solver_var" localSheetId="1" hidden="1">" "</definedName>
    <definedName name="solver_var1" localSheetId="1" hidden="1">" "</definedName>
    <definedName name="solver_ver" localSheetId="0" hidden="1">14</definedName>
    <definedName name="solver_ver" localSheetId="1" hidden="1">14</definedName>
    <definedName name="solver_vir" localSheetId="1" hidden="1">1</definedName>
    <definedName name="solver_vir1" localSheetId="1" hidden="1">1</definedName>
    <definedName name="solver_vol" localSheetId="1" hidden="1">0</definedName>
    <definedName name="solver_vst" localSheetId="1" hidden="1">0</definedName>
    <definedName name="solver_vst1" localSheetId="1" hidden="1">0</definedName>
    <definedName name="solveri_ISpPars_D29" localSheetId="0" hidden="1">"RiskSolver.UI.Charts.InputDlgPars:-1000001;1;1;34;32;32;34;0;90;90;0;0;0;0;1;"</definedName>
    <definedName name="solveri_ISpPars_D34" localSheetId="0" hidden="1">"RiskSolver.UI.Charts.InputDlgPars:-1000001;1;1;34;32;32;34;0;90;90;0;0;0;0;1;"</definedName>
    <definedName name="varCapacity">'Q2'!$F$56:$F$60</definedName>
    <definedName name="varDemand">'Q2'!$F$50:$F$55</definedName>
    <definedName name="variables">#REF!</definedName>
    <definedName name="variablesloc">'Q2'!$N$31:$N$35</definedName>
    <definedName name="variablesloc1">'Q2'!$N$31:$N$35</definedName>
  </definedNames>
  <calcPr calcId="145621"/>
</workbook>
</file>

<file path=xl/calcChain.xml><?xml version="1.0" encoding="utf-8"?>
<calcChain xmlns="http://schemas.openxmlformats.org/spreadsheetml/2006/main">
  <c r="M36" i="3" l="1"/>
  <c r="M31" i="3"/>
  <c r="H60" i="3"/>
  <c r="H59" i="3"/>
  <c r="H58" i="3"/>
  <c r="H57" i="3"/>
  <c r="H56" i="3"/>
  <c r="M35" i="3"/>
  <c r="M34" i="3"/>
  <c r="M33" i="3"/>
  <c r="M32" i="3"/>
  <c r="I40" i="3"/>
  <c r="E46" i="3"/>
  <c r="F57" i="3" s="1"/>
  <c r="F46" i="3"/>
  <c r="F58" i="3" s="1"/>
  <c r="G46" i="3"/>
  <c r="F59" i="3" s="1"/>
  <c r="H46" i="3"/>
  <c r="F60" i="3" s="1"/>
  <c r="D46" i="3"/>
  <c r="F56" i="3" s="1"/>
  <c r="I41" i="3"/>
  <c r="F51" i="3" s="1"/>
  <c r="I42" i="3"/>
  <c r="F52" i="3" s="1"/>
  <c r="I43" i="3"/>
  <c r="F53" i="3" s="1"/>
  <c r="I44" i="3"/>
  <c r="F54" i="3" s="1"/>
  <c r="I45" i="3"/>
  <c r="F55" i="3" s="1"/>
  <c r="F25" i="3" l="1"/>
  <c r="F50" i="3"/>
  <c r="D28" i="1" l="1"/>
  <c r="E43" i="1" s="1"/>
  <c r="E46" i="1"/>
  <c r="D33" i="1"/>
  <c r="D34" i="1"/>
  <c r="D35" i="1"/>
  <c r="D36" i="1"/>
  <c r="D37" i="1"/>
  <c r="D38" i="1"/>
  <c r="D39" i="1"/>
  <c r="D40" i="1"/>
  <c r="C33" i="1"/>
  <c r="C34" i="1"/>
  <c r="C35" i="1"/>
  <c r="C36" i="1"/>
  <c r="C37" i="1"/>
  <c r="C38" i="1"/>
  <c r="C39" i="1"/>
  <c r="C40" i="1"/>
  <c r="D32" i="1"/>
  <c r="C32" i="1"/>
  <c r="E40" i="1" l="1"/>
  <c r="E39" i="1"/>
  <c r="E38" i="1"/>
  <c r="E37" i="1"/>
  <c r="E36" i="1"/>
  <c r="E35" i="1"/>
  <c r="E34" i="1"/>
  <c r="E33" i="1"/>
  <c r="E32" i="1"/>
  <c r="E42" i="1" s="1"/>
  <c r="E44" i="1"/>
  <c r="E19" i="1" l="1"/>
  <c r="E20" i="1" s="1"/>
  <c r="E21" i="1" s="1"/>
  <c r="E11" i="1"/>
  <c r="E12" i="1" s="1"/>
  <c r="E13" i="1" s="1"/>
  <c r="E14" i="1" s="1"/>
  <c r="E22" i="1" l="1"/>
</calcChain>
</file>

<file path=xl/sharedStrings.xml><?xml version="1.0" encoding="utf-8"?>
<sst xmlns="http://schemas.openxmlformats.org/spreadsheetml/2006/main" count="116" uniqueCount="75">
  <si>
    <t>Q1: Historical data indicate that a student's total income for any month of school from work, parents, scholarships and loans is consistent with the following probability distribution:</t>
  </si>
  <si>
    <t>Income</t>
  </si>
  <si>
    <t>Probability</t>
  </si>
  <si>
    <t>Expenses for the same student are believed to be consistent with the following probability distribution:</t>
  </si>
  <si>
    <t>Expense</t>
  </si>
  <si>
    <t>Assuming she begins the school year with a bank balance of $1,200, what is the student's likely financial position at the end of a nine month school year? </t>
  </si>
  <si>
    <t>MGB 206 | Homework 7 | Taposh Dutta Roy</t>
  </si>
  <si>
    <t>Income Trials</t>
  </si>
  <si>
    <t>Trial</t>
  </si>
  <si>
    <t>Cumulative Probability</t>
  </si>
  <si>
    <t>Location</t>
  </si>
  <si>
    <t>Fixed cost</t>
  </si>
  <si>
    <t>Capacity (tons)</t>
  </si>
  <si>
    <t>1 </t>
  </si>
  <si>
    <t>Loc 1 </t>
  </si>
  <si>
    <t>Loc 2</t>
  </si>
  <si>
    <t>Loc 3</t>
  </si>
  <si>
    <t>Loc 4</t>
  </si>
  <si>
    <t>Loc 5</t>
  </si>
  <si>
    <t>Monthly demand</t>
  </si>
  <si>
    <t>City 1</t>
  </si>
  <si>
    <t>City 2</t>
  </si>
  <si>
    <t>City 3</t>
  </si>
  <si>
    <t>City 4</t>
  </si>
  <si>
    <t>City 5</t>
  </si>
  <si>
    <t>City 6</t>
  </si>
  <si>
    <t>Shipping costs per ton between the proposed plant locations and demand cities are as follows:</t>
  </si>
  <si>
    <t>Find the locations where the plants to be opened so as to minimize monthly operating costs while meeting customer demand. (45 pts)</t>
  </si>
  <si>
    <t xml:space="preserve">Q2 : A distributor of industrial chemicals with demand in six major cities in the process of setting up setting up several factories. It has five potential locations to choose from. The final choice of plant locations will be based on three factors: the monthly operating costs and capacities, which vary from location to location, and also the shipping costs to the demand cities, as shown below:
</t>
  </si>
  <si>
    <t>Sum</t>
  </si>
  <si>
    <t>Remaining</t>
  </si>
  <si>
    <t>demand</t>
  </si>
  <si>
    <t>Starting bank balance</t>
  </si>
  <si>
    <t>Month 1</t>
  </si>
  <si>
    <t>Month 2</t>
  </si>
  <si>
    <t>Month 3</t>
  </si>
  <si>
    <t>Month 4</t>
  </si>
  <si>
    <t>Month 5</t>
  </si>
  <si>
    <t>Month 6</t>
  </si>
  <si>
    <t>Month 7</t>
  </si>
  <si>
    <t>Month 8</t>
  </si>
  <si>
    <t>Month 9</t>
  </si>
  <si>
    <t>Initial Balance</t>
  </si>
  <si>
    <t>Total Balance for 9 months</t>
  </si>
  <si>
    <t xml:space="preserve">Total </t>
  </si>
  <si>
    <t>Balance</t>
  </si>
  <si>
    <t>Answer</t>
  </si>
  <si>
    <t>The student's financial position at the end of the 9th month is $1344</t>
  </si>
  <si>
    <t xml:space="preserve">Objective </t>
  </si>
  <si>
    <t>Minimze total cost</t>
  </si>
  <si>
    <t>Variables:</t>
  </si>
  <si>
    <t>Variables Loc</t>
  </si>
  <si>
    <t>Constraints:</t>
  </si>
  <si>
    <t>&gt;=</t>
  </si>
  <si>
    <t>City 1 quantity demand</t>
  </si>
  <si>
    <t>City 2 quantity demand</t>
  </si>
  <si>
    <t>City 3 quantity demand</t>
  </si>
  <si>
    <t>City 4 quantity demand</t>
  </si>
  <si>
    <t>City 5 quantity demand</t>
  </si>
  <si>
    <t>City 6 quantity demand</t>
  </si>
  <si>
    <t>Location 1 capacity</t>
  </si>
  <si>
    <t>&lt;=</t>
  </si>
  <si>
    <t>Location 2 capacity</t>
  </si>
  <si>
    <t>Location 3 capacity</t>
  </si>
  <si>
    <t>Location 4 capacity</t>
  </si>
  <si>
    <t>Location 5 capacity</t>
  </si>
  <si>
    <t>Sum Product</t>
  </si>
  <si>
    <t>Sum Product City 1</t>
  </si>
  <si>
    <t>Sum Product City 2</t>
  </si>
  <si>
    <t>Sum Product City 3</t>
  </si>
  <si>
    <t>Sum Product City 4</t>
  </si>
  <si>
    <t>Sum Product City 5</t>
  </si>
  <si>
    <t>Sum product fixed cost</t>
  </si>
  <si>
    <t>Answer:</t>
  </si>
  <si>
    <t>Locations 1, 2 and 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</si>
</sst>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44" formatCode="_(&quot;$&quot;* #,##0.00_);_(&quot;$&quot;* \(#,##0.00\);_(&quot;$&quot;* &quot;-&quot;??_);_(@_)"/>
    <numFmt numFmtId="167" formatCode="&quot;$&quot;#,##0.00"/>
  </numFmts>
  <fonts count="6" x14ac:knownFonts="1">
    <font>
      <sz val="14"/>
      <color theme="1"/>
      <name val="Calibri"/>
      <family val="2"/>
      <scheme val="minor"/>
    </font>
    <font>
      <sz val="14"/>
      <color theme="1"/>
      <name val="Calibri"/>
      <family val="2"/>
      <scheme val="minor"/>
    </font>
    <font>
      <b/>
      <sz val="14"/>
      <color theme="1"/>
      <name val="Calibri"/>
      <family val="2"/>
      <scheme val="minor"/>
    </font>
    <font>
      <b/>
      <sz val="14"/>
      <color rgb="FF000000"/>
      <name val="Arial"/>
      <family val="2"/>
    </font>
    <font>
      <sz val="14"/>
      <color rgb="FF000000"/>
      <name val="Arial"/>
      <family val="2"/>
    </font>
    <font>
      <b/>
      <sz val="24"/>
      <color theme="0"/>
      <name val="Calibri"/>
      <family val="2"/>
      <scheme val="minor"/>
    </font>
  </fonts>
  <fills count="7">
    <fill>
      <patternFill patternType="none"/>
    </fill>
    <fill>
      <patternFill patternType="gray125"/>
    </fill>
    <fill>
      <patternFill patternType="solid">
        <fgColor rgb="FFFFC000"/>
        <bgColor indexed="64"/>
      </patternFill>
    </fill>
    <fill>
      <patternFill patternType="solid">
        <fgColor theme="3" tint="0.79998168889431442"/>
        <bgColor indexed="64"/>
      </patternFill>
    </fill>
    <fill>
      <patternFill patternType="solid">
        <fgColor theme="2"/>
        <bgColor indexed="64"/>
      </patternFill>
    </fill>
    <fill>
      <patternFill patternType="solid">
        <fgColor theme="0"/>
        <bgColor indexed="64"/>
      </patternFill>
    </fill>
    <fill>
      <patternFill patternType="solid">
        <fgColor theme="4"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79">
    <xf numFmtId="0" fontId="0" fillId="0" borderId="0" xfId="0"/>
    <xf numFmtId="0" fontId="3" fillId="3" borderId="2" xfId="0" applyFont="1" applyFill="1" applyBorder="1" applyAlignment="1">
      <alignment vertical="center" wrapText="1"/>
    </xf>
    <xf numFmtId="0" fontId="3" fillId="3" borderId="1" xfId="0" applyFont="1" applyFill="1" applyBorder="1" applyAlignment="1">
      <alignment vertical="center" wrapText="1"/>
    </xf>
    <xf numFmtId="2" fontId="4" fillId="3" borderId="1" xfId="0" applyNumberFormat="1" applyFont="1" applyFill="1" applyBorder="1" applyAlignment="1">
      <alignment vertical="center"/>
    </xf>
    <xf numFmtId="2" fontId="0" fillId="3" borderId="1" xfId="0" applyNumberFormat="1" applyFill="1" applyBorder="1" applyAlignment="1"/>
    <xf numFmtId="0" fontId="0" fillId="0" borderId="0" xfId="0" applyBorder="1"/>
    <xf numFmtId="0" fontId="0" fillId="4" borderId="1" xfId="0" applyFill="1" applyBorder="1"/>
    <xf numFmtId="3" fontId="0" fillId="4" borderId="1" xfId="0" applyNumberFormat="1" applyFill="1" applyBorder="1"/>
    <xf numFmtId="0" fontId="0" fillId="5" borderId="0" xfId="0" applyFill="1"/>
    <xf numFmtId="0" fontId="0" fillId="4" borderId="5" xfId="0" applyFill="1" applyBorder="1"/>
    <xf numFmtId="0" fontId="0" fillId="4" borderId="6" xfId="0" applyFill="1" applyBorder="1"/>
    <xf numFmtId="0" fontId="0" fillId="4" borderId="7" xfId="0" applyFill="1" applyBorder="1"/>
    <xf numFmtId="0" fontId="0" fillId="4" borderId="8" xfId="0" applyFill="1" applyBorder="1"/>
    <xf numFmtId="0" fontId="0" fillId="4" borderId="0" xfId="0" applyFill="1" applyBorder="1"/>
    <xf numFmtId="0" fontId="0" fillId="4" borderId="9" xfId="0" applyFill="1" applyBorder="1"/>
    <xf numFmtId="0" fontId="0" fillId="4" borderId="10" xfId="0" applyFill="1" applyBorder="1"/>
    <xf numFmtId="0" fontId="0" fillId="4" borderId="11" xfId="0" applyFill="1" applyBorder="1"/>
    <xf numFmtId="0" fontId="0" fillId="4" borderId="12"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5" fillId="2" borderId="0" xfId="0" applyFont="1" applyFill="1" applyBorder="1"/>
    <xf numFmtId="0" fontId="0" fillId="2" borderId="0" xfId="0" applyFill="1" applyBorder="1"/>
    <xf numFmtId="0" fontId="0" fillId="2" borderId="9" xfId="0" applyFill="1" applyBorder="1"/>
    <xf numFmtId="0" fontId="0" fillId="0" borderId="8" xfId="0" applyBorder="1"/>
    <xf numFmtId="0" fontId="0" fillId="0" borderId="9" xfId="0" applyBorder="1"/>
    <xf numFmtId="0" fontId="0" fillId="3" borderId="8" xfId="0" applyFill="1" applyBorder="1"/>
    <xf numFmtId="0" fontId="0" fillId="3" borderId="0" xfId="0" applyFill="1" applyBorder="1"/>
    <xf numFmtId="0" fontId="0" fillId="3" borderId="9" xfId="0" applyFill="1" applyBorder="1"/>
    <xf numFmtId="0" fontId="4" fillId="3" borderId="0"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4" fillId="3" borderId="0" xfId="0" applyFont="1" applyFill="1" applyBorder="1"/>
    <xf numFmtId="0" fontId="0" fillId="5" borderId="8" xfId="0" applyFill="1" applyBorder="1"/>
    <xf numFmtId="0" fontId="0" fillId="5" borderId="0" xfId="0" applyFill="1" applyBorder="1"/>
    <xf numFmtId="0" fontId="0" fillId="5" borderId="9" xfId="0" applyFill="1" applyBorder="1"/>
    <xf numFmtId="44" fontId="0" fillId="5" borderId="0" xfId="1" applyFont="1" applyFill="1" applyBorder="1"/>
    <xf numFmtId="0" fontId="2" fillId="5" borderId="0" xfId="0" applyFont="1" applyFill="1" applyBorder="1"/>
    <xf numFmtId="0" fontId="2" fillId="5" borderId="1" xfId="0" applyFont="1" applyFill="1" applyBorder="1"/>
    <xf numFmtId="2" fontId="0" fillId="5" borderId="1" xfId="0" applyNumberFormat="1" applyFill="1" applyBorder="1"/>
    <xf numFmtId="2" fontId="0" fillId="5" borderId="1" xfId="1" applyNumberFormat="1" applyFont="1" applyFill="1" applyBorder="1"/>
    <xf numFmtId="2" fontId="0" fillId="5" borderId="0" xfId="0" applyNumberFormat="1" applyFill="1" applyBorder="1"/>
    <xf numFmtId="0" fontId="2" fillId="5" borderId="3" xfId="0" applyFont="1" applyFill="1" applyBorder="1"/>
    <xf numFmtId="0" fontId="2" fillId="5" borderId="4" xfId="0" applyFont="1" applyFill="1" applyBorder="1"/>
    <xf numFmtId="0" fontId="0" fillId="5" borderId="10" xfId="0" applyFill="1" applyBorder="1"/>
    <xf numFmtId="0" fontId="0" fillId="5" borderId="11" xfId="0" applyFill="1" applyBorder="1"/>
    <xf numFmtId="0" fontId="0" fillId="5" borderId="12" xfId="0" applyFill="1" applyBorder="1"/>
    <xf numFmtId="0" fontId="0" fillId="5" borderId="1" xfId="0" applyFill="1" applyBorder="1" applyAlignment="1">
      <alignment horizontal="center"/>
    </xf>
    <xf numFmtId="0" fontId="0" fillId="5" borderId="0" xfId="0" applyFill="1" applyAlignment="1">
      <alignment horizontal="center"/>
    </xf>
    <xf numFmtId="0" fontId="0" fillId="5" borderId="1" xfId="0" applyFill="1" applyBorder="1"/>
    <xf numFmtId="3" fontId="0" fillId="5" borderId="1" xfId="0" applyNumberFormat="1" applyFill="1" applyBorder="1"/>
    <xf numFmtId="0" fontId="0" fillId="5" borderId="0" xfId="0" applyFill="1" applyBorder="1" applyAlignment="1">
      <alignment horizontal="center"/>
    </xf>
    <xf numFmtId="3" fontId="0" fillId="5" borderId="0" xfId="0" applyNumberFormat="1" applyFill="1"/>
    <xf numFmtId="0" fontId="0" fillId="3" borderId="1" xfId="0" applyFill="1" applyBorder="1" applyAlignment="1">
      <alignment horizontal="center"/>
    </xf>
    <xf numFmtId="0" fontId="0" fillId="3" borderId="1" xfId="0" applyFill="1" applyBorder="1"/>
    <xf numFmtId="6" fontId="0" fillId="3" borderId="1" xfId="0" applyNumberFormat="1" applyFill="1" applyBorder="1" applyAlignment="1">
      <alignment horizontal="center"/>
    </xf>
    <xf numFmtId="3" fontId="0" fillId="3" borderId="1" xfId="0" applyNumberFormat="1" applyFill="1" applyBorder="1"/>
    <xf numFmtId="0" fontId="0" fillId="3" borderId="5" xfId="0" applyFill="1" applyBorder="1"/>
    <xf numFmtId="0" fontId="0" fillId="3" borderId="6" xfId="0" applyFill="1" applyBorder="1"/>
    <xf numFmtId="0" fontId="0" fillId="3" borderId="7" xfId="0" applyFill="1" applyBorder="1"/>
    <xf numFmtId="0" fontId="0" fillId="3" borderId="8" xfId="0" applyFill="1" applyBorder="1" applyAlignment="1">
      <alignment horizontal="center" wrapText="1"/>
    </xf>
    <xf numFmtId="0" fontId="0" fillId="3" borderId="0" xfId="0" applyFill="1" applyBorder="1" applyAlignment="1">
      <alignment horizontal="center" wrapText="1"/>
    </xf>
    <xf numFmtId="0" fontId="0" fillId="3" borderId="13" xfId="0" applyFill="1" applyBorder="1" applyAlignment="1">
      <alignment horizontal="center"/>
    </xf>
    <xf numFmtId="0" fontId="0" fillId="3" borderId="0" xfId="0" applyFill="1" applyBorder="1" applyAlignment="1">
      <alignment horizontal="center"/>
    </xf>
    <xf numFmtId="0" fontId="0" fillId="3" borderId="8" xfId="0" applyFill="1" applyBorder="1" applyAlignment="1">
      <alignment horizontal="center"/>
    </xf>
    <xf numFmtId="0" fontId="4" fillId="3" borderId="8" xfId="0" applyFont="1" applyFill="1" applyBorder="1"/>
    <xf numFmtId="0" fontId="0" fillId="3" borderId="10" xfId="0" applyFill="1" applyBorder="1"/>
    <xf numFmtId="0" fontId="0" fillId="3" borderId="11" xfId="0" applyFill="1" applyBorder="1"/>
    <xf numFmtId="0" fontId="0" fillId="3" borderId="12" xfId="0" applyFill="1" applyBorder="1"/>
    <xf numFmtId="167" fontId="0" fillId="6" borderId="1" xfId="0" applyNumberFormat="1" applyFill="1" applyBorder="1"/>
    <xf numFmtId="0" fontId="0" fillId="5" borderId="13" xfId="0" applyFill="1" applyBorder="1" applyAlignment="1">
      <alignment horizontal="center"/>
    </xf>
    <xf numFmtId="0" fontId="0" fillId="6" borderId="13" xfId="0" applyFill="1" applyBorder="1" applyAlignment="1">
      <alignment horizontal="center"/>
    </xf>
    <xf numFmtId="6" fontId="0" fillId="6" borderId="1" xfId="0" applyNumberFormat="1" applyFill="1" applyBorder="1" applyAlignment="1">
      <alignment horizontal="center"/>
    </xf>
    <xf numFmtId="0" fontId="0" fillId="6" borderId="1" xfId="0" applyFill="1" applyBorder="1" applyAlignment="1">
      <alignment horizontal="center"/>
    </xf>
    <xf numFmtId="0" fontId="2" fillId="5" borderId="0" xfId="0" applyFont="1" applyFill="1"/>
    <xf numFmtId="3" fontId="0" fillId="5" borderId="0" xfId="0" applyNumberFormat="1" applyFill="1" applyBorder="1" applyAlignment="1">
      <alignment horizontal="center" vertical="center"/>
    </xf>
    <xf numFmtId="3" fontId="0" fillId="5" borderId="0" xfId="0" applyNumberFormat="1" applyFill="1" applyAlignment="1">
      <alignment horizontal="center" vertical="center"/>
    </xf>
    <xf numFmtId="0" fontId="0" fillId="5" borderId="0" xfId="0" applyFill="1" applyAlignment="1">
      <alignment horizontal="center" vertical="center"/>
    </xf>
    <xf numFmtId="0" fontId="0" fillId="5" borderId="0" xfId="0" applyFill="1" applyBorder="1" applyAlignment="1">
      <alignment horizontal="center" vertic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12700</xdr:colOff>
      <xdr:row>27</xdr:row>
      <xdr:rowOff>152400</xdr:rowOff>
    </xdr:from>
    <xdr:to>
      <xdr:col>15</xdr:col>
      <xdr:colOff>127000</xdr:colOff>
      <xdr:row>47</xdr:row>
      <xdr:rowOff>61384</xdr:rowOff>
    </xdr:to>
    <xdr:pic>
      <xdr:nvPicPr>
        <xdr:cNvPr id="2" name="Picture 1"/>
        <xdr:cNvPicPr>
          <a:picLocks noChangeAspect="1"/>
        </xdr:cNvPicPr>
      </xdr:nvPicPr>
      <xdr:blipFill>
        <a:blip xmlns:r="http://schemas.openxmlformats.org/officeDocument/2006/relationships" r:embed="rId1"/>
        <a:stretch>
          <a:fillRect/>
        </a:stretch>
      </xdr:blipFill>
      <xdr:spPr>
        <a:xfrm>
          <a:off x="6362700" y="7931150"/>
          <a:ext cx="9398000" cy="4620684"/>
        </a:xfrm>
        <a:prstGeom prst="rect">
          <a:avLst/>
        </a:prstGeom>
        <a:ln>
          <a:noFill/>
        </a:ln>
        <a:effectLst>
          <a:outerShdw blurRad="292100" dist="139700" dir="2700000" algn="tl" rotWithShape="0">
            <a:srgbClr val="333333">
              <a:alpha val="65000"/>
            </a:srgbClr>
          </a:outerShdw>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3"/>
  <sheetViews>
    <sheetView workbookViewId="0">
      <selection sqref="A1:XFD1"/>
    </sheetView>
  </sheetViews>
  <sheetFormatPr defaultRowHeight="18.5" x14ac:dyDescent="0.45"/>
  <cols>
    <col min="1" max="1" width="3" customWidth="1"/>
    <col min="3" max="3" width="14.5703125" customWidth="1"/>
    <col min="4" max="4" width="17.28515625" customWidth="1"/>
    <col min="5" max="5" width="14.140625" customWidth="1"/>
    <col min="6" max="6" width="13.28515625" customWidth="1"/>
    <col min="7" max="7" width="17.7109375" customWidth="1"/>
    <col min="8" max="8" width="19.140625" customWidth="1"/>
    <col min="10" max="10" width="9.28515625" bestFit="1" customWidth="1"/>
    <col min="14" max="14" width="12.5703125" customWidth="1"/>
    <col min="16" max="16" width="4.5703125" customWidth="1"/>
  </cols>
  <sheetData>
    <row r="1" spans="1:16" x14ac:dyDescent="0.45">
      <c r="A1" s="18"/>
      <c r="B1" s="19"/>
      <c r="C1" s="19"/>
      <c r="D1" s="19"/>
      <c r="E1" s="19"/>
      <c r="F1" s="19"/>
      <c r="G1" s="19"/>
      <c r="H1" s="19"/>
      <c r="I1" s="19"/>
      <c r="J1" s="19"/>
      <c r="K1" s="19"/>
      <c r="L1" s="19"/>
      <c r="M1" s="19"/>
      <c r="N1" s="19"/>
      <c r="O1" s="19"/>
      <c r="P1" s="20"/>
    </row>
    <row r="2" spans="1:16" ht="34.5" customHeight="1" x14ac:dyDescent="0.7">
      <c r="A2" s="21"/>
      <c r="B2" s="22" t="s">
        <v>6</v>
      </c>
      <c r="C2" s="23"/>
      <c r="D2" s="23"/>
      <c r="E2" s="23"/>
      <c r="F2" s="23"/>
      <c r="G2" s="23"/>
      <c r="H2" s="23"/>
      <c r="I2" s="23"/>
      <c r="J2" s="23"/>
      <c r="K2" s="23"/>
      <c r="L2" s="23"/>
      <c r="M2" s="23"/>
      <c r="N2" s="23"/>
      <c r="O2" s="23"/>
      <c r="P2" s="24"/>
    </row>
    <row r="3" spans="1:16" ht="44.5" customHeight="1" x14ac:dyDescent="0.45">
      <c r="A3" s="21"/>
      <c r="B3" s="23"/>
      <c r="C3" s="23"/>
      <c r="D3" s="23"/>
      <c r="E3" s="23"/>
      <c r="F3" s="23"/>
      <c r="G3" s="23"/>
      <c r="H3" s="23"/>
      <c r="I3" s="23"/>
      <c r="J3" s="23"/>
      <c r="K3" s="23"/>
      <c r="L3" s="23"/>
      <c r="M3" s="23"/>
      <c r="N3" s="23"/>
      <c r="O3" s="23"/>
      <c r="P3" s="24"/>
    </row>
    <row r="4" spans="1:16" x14ac:dyDescent="0.45">
      <c r="A4" s="25"/>
      <c r="B4" s="5"/>
      <c r="C4" s="5"/>
      <c r="D4" s="5"/>
      <c r="E4" s="5"/>
      <c r="F4" s="5"/>
      <c r="G4" s="5"/>
      <c r="H4" s="5"/>
      <c r="I4" s="5"/>
      <c r="J4" s="5"/>
      <c r="K4" s="5"/>
      <c r="L4" s="5"/>
      <c r="M4" s="5"/>
      <c r="N4" s="5"/>
      <c r="O4" s="5"/>
      <c r="P4" s="26"/>
    </row>
    <row r="5" spans="1:16" x14ac:dyDescent="0.45">
      <c r="A5" s="27"/>
      <c r="B5" s="28"/>
      <c r="C5" s="28"/>
      <c r="D5" s="28"/>
      <c r="E5" s="28"/>
      <c r="F5" s="28"/>
      <c r="G5" s="28"/>
      <c r="H5" s="28"/>
      <c r="I5" s="28"/>
      <c r="J5" s="28"/>
      <c r="K5" s="28"/>
      <c r="L5" s="28"/>
      <c r="M5" s="28"/>
      <c r="N5" s="28"/>
      <c r="O5" s="28"/>
      <c r="P5" s="29"/>
    </row>
    <row r="6" spans="1:16" ht="18.5" customHeight="1" x14ac:dyDescent="0.45">
      <c r="A6" s="27"/>
      <c r="B6" s="30" t="s">
        <v>0</v>
      </c>
      <c r="C6" s="30"/>
      <c r="D6" s="30"/>
      <c r="E6" s="30"/>
      <c r="F6" s="30"/>
      <c r="G6" s="30"/>
      <c r="H6" s="30"/>
      <c r="I6" s="30"/>
      <c r="J6" s="30"/>
      <c r="K6" s="30"/>
      <c r="L6" s="30"/>
      <c r="M6" s="30"/>
      <c r="N6" s="30"/>
      <c r="O6" s="30"/>
      <c r="P6" s="31"/>
    </row>
    <row r="7" spans="1:16" x14ac:dyDescent="0.45">
      <c r="A7" s="27"/>
      <c r="B7" s="30"/>
      <c r="C7" s="30"/>
      <c r="D7" s="30"/>
      <c r="E7" s="30"/>
      <c r="F7" s="30"/>
      <c r="G7" s="30"/>
      <c r="H7" s="30"/>
      <c r="I7" s="30"/>
      <c r="J7" s="30"/>
      <c r="K7" s="30"/>
      <c r="L7" s="30"/>
      <c r="M7" s="30"/>
      <c r="N7" s="30"/>
      <c r="O7" s="30"/>
      <c r="P7" s="31"/>
    </row>
    <row r="8" spans="1:16" x14ac:dyDescent="0.45">
      <c r="A8" s="27"/>
      <c r="B8" s="30"/>
      <c r="C8" s="30"/>
      <c r="D8" s="30"/>
      <c r="E8" s="30"/>
      <c r="F8" s="30"/>
      <c r="G8" s="30"/>
      <c r="H8" s="30"/>
      <c r="I8" s="30"/>
      <c r="J8" s="30"/>
      <c r="K8" s="30"/>
      <c r="L8" s="30"/>
      <c r="M8" s="30"/>
      <c r="N8" s="30"/>
      <c r="O8" s="30"/>
      <c r="P8" s="31"/>
    </row>
    <row r="9" spans="1:16" x14ac:dyDescent="0.45">
      <c r="A9" s="27"/>
      <c r="B9" s="28"/>
      <c r="C9" s="28"/>
      <c r="D9" s="28"/>
      <c r="E9" s="28"/>
      <c r="F9" s="28"/>
      <c r="G9" s="28"/>
      <c r="H9" s="28"/>
      <c r="I9" s="28"/>
      <c r="J9" s="28"/>
      <c r="K9" s="28"/>
      <c r="L9" s="28"/>
      <c r="M9" s="28"/>
      <c r="N9" s="28"/>
      <c r="O9" s="28"/>
      <c r="P9" s="29"/>
    </row>
    <row r="10" spans="1:16" ht="36" x14ac:dyDescent="0.45">
      <c r="A10" s="27"/>
      <c r="B10" s="28"/>
      <c r="C10" s="1" t="s">
        <v>1</v>
      </c>
      <c r="D10" s="1" t="s">
        <v>2</v>
      </c>
      <c r="E10" s="1" t="s">
        <v>9</v>
      </c>
      <c r="F10" s="28"/>
      <c r="G10" s="28"/>
      <c r="H10" s="28"/>
      <c r="I10" s="28"/>
      <c r="J10" s="28"/>
      <c r="K10" s="28"/>
      <c r="L10" s="28"/>
      <c r="M10" s="28"/>
      <c r="N10" s="28"/>
      <c r="O10" s="28"/>
      <c r="P10" s="29"/>
    </row>
    <row r="11" spans="1:16" x14ac:dyDescent="0.45">
      <c r="A11" s="27"/>
      <c r="B11" s="28"/>
      <c r="C11" s="3">
        <v>750</v>
      </c>
      <c r="D11" s="3">
        <v>0.2</v>
      </c>
      <c r="E11" s="4">
        <f>D11</f>
        <v>0.2</v>
      </c>
      <c r="F11" s="28"/>
      <c r="G11" s="28"/>
      <c r="H11" s="28"/>
      <c r="I11" s="28"/>
      <c r="J11" s="28"/>
      <c r="K11" s="28"/>
      <c r="L11" s="28"/>
      <c r="M11" s="28"/>
      <c r="N11" s="28"/>
      <c r="O11" s="28"/>
      <c r="P11" s="29"/>
    </row>
    <row r="12" spans="1:16" x14ac:dyDescent="0.45">
      <c r="A12" s="27"/>
      <c r="B12" s="28"/>
      <c r="C12" s="3">
        <v>950</v>
      </c>
      <c r="D12" s="3">
        <v>0.36</v>
      </c>
      <c r="E12" s="4">
        <f>E11+D12</f>
        <v>0.56000000000000005</v>
      </c>
      <c r="F12" s="28"/>
      <c r="G12" s="28"/>
      <c r="H12" s="28"/>
      <c r="I12" s="28"/>
      <c r="J12" s="28"/>
      <c r="K12" s="28"/>
      <c r="L12" s="28"/>
      <c r="M12" s="28"/>
      <c r="N12" s="28"/>
      <c r="O12" s="28"/>
      <c r="P12" s="29"/>
    </row>
    <row r="13" spans="1:16" x14ac:dyDescent="0.45">
      <c r="A13" s="27"/>
      <c r="B13" s="28"/>
      <c r="C13" s="3">
        <v>1150</v>
      </c>
      <c r="D13" s="3">
        <v>0.3</v>
      </c>
      <c r="E13" s="4">
        <f>E12+D13</f>
        <v>0.8600000000000001</v>
      </c>
      <c r="F13" s="28"/>
      <c r="G13" s="28"/>
      <c r="H13" s="28"/>
      <c r="I13" s="28"/>
      <c r="J13" s="28"/>
      <c r="K13" s="28"/>
      <c r="L13" s="28"/>
      <c r="M13" s="28"/>
      <c r="N13" s="28"/>
      <c r="O13" s="28"/>
      <c r="P13" s="29"/>
    </row>
    <row r="14" spans="1:16" x14ac:dyDescent="0.45">
      <c r="A14" s="27"/>
      <c r="B14" s="28"/>
      <c r="C14" s="3">
        <v>1350</v>
      </c>
      <c r="D14" s="3">
        <v>0.14000000000000001</v>
      </c>
      <c r="E14" s="4">
        <f>E13+D14</f>
        <v>1</v>
      </c>
      <c r="F14" s="28"/>
      <c r="G14" s="28"/>
      <c r="H14" s="28"/>
      <c r="I14" s="28"/>
      <c r="J14" s="28"/>
      <c r="K14" s="28"/>
      <c r="L14" s="28"/>
      <c r="M14" s="28"/>
      <c r="N14" s="28"/>
      <c r="O14" s="28"/>
      <c r="P14" s="29"/>
    </row>
    <row r="15" spans="1:16" x14ac:dyDescent="0.45">
      <c r="A15" s="27"/>
      <c r="B15" s="28"/>
      <c r="C15" s="28"/>
      <c r="D15" s="28"/>
      <c r="E15" s="28"/>
      <c r="F15" s="28"/>
      <c r="G15" s="28"/>
      <c r="H15" s="28"/>
      <c r="I15" s="28"/>
      <c r="J15" s="28"/>
      <c r="K15" s="28"/>
      <c r="L15" s="28"/>
      <c r="M15" s="28"/>
      <c r="N15" s="28"/>
      <c r="O15" s="28"/>
      <c r="P15" s="29"/>
    </row>
    <row r="16" spans="1:16" x14ac:dyDescent="0.45">
      <c r="A16" s="27"/>
      <c r="B16" s="32" t="s">
        <v>3</v>
      </c>
      <c r="C16" s="28"/>
      <c r="D16" s="28"/>
      <c r="E16" s="28"/>
      <c r="F16" s="28"/>
      <c r="G16" s="28"/>
      <c r="H16" s="28"/>
      <c r="I16" s="28"/>
      <c r="J16" s="28"/>
      <c r="K16" s="28"/>
      <c r="L16" s="28"/>
      <c r="M16" s="28"/>
      <c r="N16" s="28"/>
      <c r="O16" s="28"/>
      <c r="P16" s="29"/>
    </row>
    <row r="17" spans="1:16" x14ac:dyDescent="0.45">
      <c r="A17" s="27"/>
      <c r="B17" s="28"/>
      <c r="C17" s="28"/>
      <c r="D17" s="28"/>
      <c r="E17" s="28"/>
      <c r="F17" s="28"/>
      <c r="G17" s="28"/>
      <c r="H17" s="28"/>
      <c r="I17" s="28"/>
      <c r="J17" s="28"/>
      <c r="K17" s="28"/>
      <c r="L17" s="28"/>
      <c r="M17" s="28"/>
      <c r="N17" s="28"/>
      <c r="O17" s="28"/>
      <c r="P17" s="29"/>
    </row>
    <row r="18" spans="1:16" ht="36" x14ac:dyDescent="0.45">
      <c r="A18" s="27"/>
      <c r="B18" s="28"/>
      <c r="C18" s="2" t="s">
        <v>4</v>
      </c>
      <c r="D18" s="2" t="s">
        <v>2</v>
      </c>
      <c r="E18" s="2" t="s">
        <v>9</v>
      </c>
      <c r="F18" s="28"/>
      <c r="G18" s="28"/>
      <c r="H18" s="28"/>
      <c r="I18" s="28"/>
      <c r="J18" s="28"/>
      <c r="K18" s="28"/>
      <c r="L18" s="28"/>
      <c r="M18" s="28"/>
      <c r="N18" s="28"/>
      <c r="O18" s="28"/>
      <c r="P18" s="29"/>
    </row>
    <row r="19" spans="1:16" x14ac:dyDescent="0.45">
      <c r="A19" s="27"/>
      <c r="B19" s="28"/>
      <c r="C19" s="3">
        <v>900</v>
      </c>
      <c r="D19" s="3">
        <v>0.4</v>
      </c>
      <c r="E19" s="4">
        <f>D19</f>
        <v>0.4</v>
      </c>
      <c r="F19" s="28"/>
      <c r="G19" s="28"/>
      <c r="H19" s="28"/>
      <c r="I19" s="28"/>
      <c r="J19" s="28"/>
      <c r="K19" s="28"/>
      <c r="L19" s="28"/>
      <c r="M19" s="28"/>
      <c r="N19" s="28"/>
      <c r="O19" s="28"/>
      <c r="P19" s="29"/>
    </row>
    <row r="20" spans="1:16" x14ac:dyDescent="0.45">
      <c r="A20" s="27"/>
      <c r="B20" s="28"/>
      <c r="C20" s="3">
        <v>1000</v>
      </c>
      <c r="D20" s="3">
        <v>0.25</v>
      </c>
      <c r="E20" s="4">
        <f>E19+D20</f>
        <v>0.65</v>
      </c>
      <c r="F20" s="28"/>
      <c r="G20" s="28"/>
      <c r="H20" s="28"/>
      <c r="I20" s="28"/>
      <c r="J20" s="28"/>
      <c r="K20" s="28"/>
      <c r="L20" s="28"/>
      <c r="M20" s="28"/>
      <c r="N20" s="28"/>
      <c r="O20" s="28"/>
      <c r="P20" s="29"/>
    </row>
    <row r="21" spans="1:16" x14ac:dyDescent="0.45">
      <c r="A21" s="27"/>
      <c r="B21" s="28"/>
      <c r="C21" s="3">
        <v>1100</v>
      </c>
      <c r="D21" s="3">
        <v>0.2</v>
      </c>
      <c r="E21" s="4">
        <f>D21+E20</f>
        <v>0.85000000000000009</v>
      </c>
      <c r="F21" s="28"/>
      <c r="G21" s="28"/>
      <c r="H21" s="28"/>
      <c r="I21" s="28"/>
      <c r="J21" s="28"/>
      <c r="K21" s="28"/>
      <c r="L21" s="28"/>
      <c r="M21" s="28"/>
      <c r="N21" s="28"/>
      <c r="O21" s="28"/>
      <c r="P21" s="29"/>
    </row>
    <row r="22" spans="1:16" x14ac:dyDescent="0.45">
      <c r="A22" s="27"/>
      <c r="B22" s="28"/>
      <c r="C22" s="3">
        <v>1200</v>
      </c>
      <c r="D22" s="3">
        <v>0.15</v>
      </c>
      <c r="E22" s="4">
        <f>E21+D22</f>
        <v>1</v>
      </c>
      <c r="F22" s="28"/>
      <c r="G22" s="28"/>
      <c r="H22" s="28"/>
      <c r="I22" s="28"/>
      <c r="J22" s="28"/>
      <c r="K22" s="28"/>
      <c r="L22" s="28"/>
      <c r="M22" s="28"/>
      <c r="N22" s="28"/>
      <c r="O22" s="28"/>
      <c r="P22" s="29"/>
    </row>
    <row r="23" spans="1:16" x14ac:dyDescent="0.45">
      <c r="A23" s="27"/>
      <c r="B23" s="28"/>
      <c r="C23" s="28"/>
      <c r="D23" s="28"/>
      <c r="E23" s="28"/>
      <c r="F23" s="28"/>
      <c r="G23" s="28"/>
      <c r="H23" s="28"/>
      <c r="I23" s="28"/>
      <c r="J23" s="28"/>
      <c r="K23" s="28"/>
      <c r="L23" s="28"/>
      <c r="M23" s="28"/>
      <c r="N23" s="28"/>
      <c r="O23" s="28"/>
      <c r="P23" s="29"/>
    </row>
    <row r="24" spans="1:16" x14ac:dyDescent="0.45">
      <c r="A24" s="27"/>
      <c r="B24" s="32" t="s">
        <v>5</v>
      </c>
      <c r="C24" s="28"/>
      <c r="D24" s="28"/>
      <c r="E24" s="28"/>
      <c r="F24" s="28"/>
      <c r="G24" s="28"/>
      <c r="H24" s="28"/>
      <c r="I24" s="28"/>
      <c r="J24" s="28"/>
      <c r="K24" s="28"/>
      <c r="L24" s="28"/>
      <c r="M24" s="28"/>
      <c r="N24" s="28"/>
      <c r="O24" s="28"/>
      <c r="P24" s="29"/>
    </row>
    <row r="25" spans="1:16" x14ac:dyDescent="0.45">
      <c r="A25" s="27"/>
      <c r="B25" s="28"/>
      <c r="C25" s="28"/>
      <c r="D25" s="28"/>
      <c r="E25" s="28"/>
      <c r="F25" s="28"/>
      <c r="G25" s="28"/>
      <c r="H25" s="28"/>
      <c r="I25" s="28"/>
      <c r="J25" s="28"/>
      <c r="K25" s="28"/>
      <c r="L25" s="28"/>
      <c r="M25" s="28"/>
      <c r="N25" s="28"/>
      <c r="O25" s="28"/>
      <c r="P25" s="29"/>
    </row>
    <row r="26" spans="1:16" x14ac:dyDescent="0.45">
      <c r="A26" s="27"/>
      <c r="B26" s="28"/>
      <c r="C26" s="28"/>
      <c r="D26" s="28"/>
      <c r="E26" s="28"/>
      <c r="F26" s="28"/>
      <c r="G26" s="28"/>
      <c r="H26" s="28"/>
      <c r="I26" s="28"/>
      <c r="J26" s="28"/>
      <c r="K26" s="28"/>
      <c r="L26" s="28"/>
      <c r="M26" s="28"/>
      <c r="N26" s="28"/>
      <c r="O26" s="28"/>
      <c r="P26" s="29"/>
    </row>
    <row r="27" spans="1:16" x14ac:dyDescent="0.45">
      <c r="A27" s="33"/>
      <c r="B27" s="34"/>
      <c r="C27" s="34"/>
      <c r="D27" s="34"/>
      <c r="E27" s="34"/>
      <c r="F27" s="34"/>
      <c r="G27" s="34"/>
      <c r="H27" s="34"/>
      <c r="I27" s="34"/>
      <c r="J27" s="34"/>
      <c r="K27" s="34"/>
      <c r="L27" s="34"/>
      <c r="M27" s="34"/>
      <c r="N27" s="34"/>
      <c r="O27" s="34"/>
      <c r="P27" s="35"/>
    </row>
    <row r="28" spans="1:16" x14ac:dyDescent="0.45">
      <c r="A28" s="33"/>
      <c r="B28" s="34" t="s">
        <v>32</v>
      </c>
      <c r="C28" s="34"/>
      <c r="D28" s="36">
        <f>1200</f>
        <v>1200</v>
      </c>
      <c r="E28" s="34"/>
      <c r="F28" s="34"/>
      <c r="G28" s="34"/>
      <c r="H28" s="34"/>
      <c r="I28" s="34"/>
      <c r="J28" s="34"/>
      <c r="K28" s="34"/>
      <c r="L28" s="34"/>
      <c r="M28" s="34"/>
      <c r="N28" s="34"/>
      <c r="O28" s="34"/>
      <c r="P28" s="35"/>
    </row>
    <row r="29" spans="1:16" x14ac:dyDescent="0.45">
      <c r="A29" s="33"/>
      <c r="B29" s="34"/>
      <c r="C29" s="34"/>
      <c r="D29" s="34"/>
      <c r="E29" s="34"/>
      <c r="F29" s="34"/>
      <c r="G29" s="34"/>
      <c r="H29" s="34"/>
      <c r="I29" s="34"/>
      <c r="J29" s="34"/>
      <c r="K29" s="34"/>
      <c r="L29" s="34"/>
      <c r="M29" s="34"/>
      <c r="N29" s="34"/>
      <c r="O29" s="34"/>
      <c r="P29" s="35"/>
    </row>
    <row r="30" spans="1:16" x14ac:dyDescent="0.45">
      <c r="A30" s="33"/>
      <c r="B30" s="37" t="s">
        <v>7</v>
      </c>
      <c r="C30" s="34"/>
      <c r="D30" s="34"/>
      <c r="E30" s="34"/>
      <c r="F30" s="34"/>
      <c r="G30" s="34"/>
      <c r="H30" s="34"/>
      <c r="I30" s="34"/>
      <c r="J30" s="34"/>
      <c r="K30" s="34"/>
      <c r="L30" s="34"/>
      <c r="M30" s="34"/>
      <c r="N30" s="34"/>
      <c r="O30" s="34"/>
      <c r="P30" s="35"/>
    </row>
    <row r="31" spans="1:16" x14ac:dyDescent="0.45">
      <c r="A31" s="33"/>
      <c r="B31" s="38" t="s">
        <v>8</v>
      </c>
      <c r="C31" s="38" t="s">
        <v>1</v>
      </c>
      <c r="D31" s="38" t="s">
        <v>4</v>
      </c>
      <c r="E31" s="38" t="s">
        <v>30</v>
      </c>
      <c r="F31" s="34"/>
      <c r="G31" s="34"/>
      <c r="H31" s="34"/>
      <c r="I31" s="34"/>
      <c r="J31" s="34"/>
      <c r="K31" s="34"/>
      <c r="L31" s="34"/>
      <c r="M31" s="34"/>
      <c r="N31" s="34"/>
      <c r="O31" s="34"/>
      <c r="P31" s="35"/>
    </row>
    <row r="32" spans="1:16" x14ac:dyDescent="0.45">
      <c r="A32" s="33"/>
      <c r="B32" s="39" t="s">
        <v>33</v>
      </c>
      <c r="C32" s="39">
        <f ca="1">_xll.PsiDiscrete($C$11:$C$14,$D$11:$D$14)</f>
        <v>1026</v>
      </c>
      <c r="D32" s="40">
        <f ca="1">_xll.PsiDiscrete($C$19:$C$22,$D$19:$D$22)</f>
        <v>1010</v>
      </c>
      <c r="E32" s="39">
        <f ca="1">C32-D32</f>
        <v>16</v>
      </c>
      <c r="F32" s="34"/>
      <c r="G32" s="34"/>
      <c r="H32" s="34"/>
      <c r="I32" s="34"/>
      <c r="J32" s="34"/>
      <c r="K32" s="34"/>
      <c r="L32" s="34"/>
      <c r="M32" s="34"/>
      <c r="N32" s="34"/>
      <c r="O32" s="34"/>
      <c r="P32" s="35"/>
    </row>
    <row r="33" spans="1:16" x14ac:dyDescent="0.45">
      <c r="A33" s="33"/>
      <c r="B33" s="39" t="s">
        <v>34</v>
      </c>
      <c r="C33" s="39">
        <f ca="1">_xll.PsiDiscrete($C$11:$C$14,$D$11:$D$14)</f>
        <v>1026</v>
      </c>
      <c r="D33" s="40">
        <f ca="1">_xll.PsiDiscrete($C$19:$C$22,$D$19:$D$22)</f>
        <v>1010</v>
      </c>
      <c r="E33" s="39">
        <f t="shared" ref="E33:E40" ca="1" si="0">C33-D33</f>
        <v>16</v>
      </c>
      <c r="F33" s="34"/>
      <c r="G33" s="34"/>
      <c r="H33" s="34"/>
      <c r="I33" s="34"/>
      <c r="J33" s="34"/>
      <c r="K33" s="34"/>
      <c r="L33" s="34"/>
      <c r="M33" s="34"/>
      <c r="N33" s="34"/>
      <c r="O33" s="34"/>
      <c r="P33" s="35"/>
    </row>
    <row r="34" spans="1:16" x14ac:dyDescent="0.45">
      <c r="A34" s="33"/>
      <c r="B34" s="39" t="s">
        <v>35</v>
      </c>
      <c r="C34" s="39">
        <f ca="1">_xll.PsiDiscrete($C$11:$C$14,$D$11:$D$14)</f>
        <v>1026</v>
      </c>
      <c r="D34" s="40">
        <f ca="1">_xll.PsiDiscrete($C$19:$C$22,$D$19:$D$22)</f>
        <v>1010</v>
      </c>
      <c r="E34" s="39">
        <f t="shared" ca="1" si="0"/>
        <v>16</v>
      </c>
      <c r="F34" s="34"/>
      <c r="G34" s="34"/>
      <c r="H34" s="34"/>
      <c r="I34" s="34"/>
      <c r="J34" s="34"/>
      <c r="K34" s="34"/>
      <c r="L34" s="34"/>
      <c r="M34" s="34"/>
      <c r="N34" s="34"/>
      <c r="O34" s="34"/>
      <c r="P34" s="35"/>
    </row>
    <row r="35" spans="1:16" x14ac:dyDescent="0.45">
      <c r="A35" s="33"/>
      <c r="B35" s="39" t="s">
        <v>36</v>
      </c>
      <c r="C35" s="39">
        <f ca="1">_xll.PsiDiscrete($C$11:$C$14,$D$11:$D$14)</f>
        <v>1026</v>
      </c>
      <c r="D35" s="40">
        <f ca="1">_xll.PsiDiscrete($C$19:$C$22,$D$19:$D$22)</f>
        <v>1010</v>
      </c>
      <c r="E35" s="39">
        <f t="shared" ca="1" si="0"/>
        <v>16</v>
      </c>
      <c r="F35" s="34"/>
      <c r="G35" s="34"/>
      <c r="H35" s="34"/>
      <c r="I35" s="34"/>
      <c r="J35" s="34"/>
      <c r="K35" s="34"/>
      <c r="L35" s="34"/>
      <c r="M35" s="34"/>
      <c r="N35" s="34"/>
      <c r="O35" s="34"/>
      <c r="P35" s="35"/>
    </row>
    <row r="36" spans="1:16" x14ac:dyDescent="0.45">
      <c r="A36" s="33"/>
      <c r="B36" s="39" t="s">
        <v>37</v>
      </c>
      <c r="C36" s="39">
        <f ca="1">_xll.PsiDiscrete($C$11:$C$14,$D$11:$D$14)</f>
        <v>1026</v>
      </c>
      <c r="D36" s="40">
        <f ca="1">_xll.PsiDiscrete($C$19:$C$22,$D$19:$D$22)</f>
        <v>1010</v>
      </c>
      <c r="E36" s="39">
        <f t="shared" ca="1" si="0"/>
        <v>16</v>
      </c>
      <c r="F36" s="34"/>
      <c r="G36" s="34"/>
      <c r="H36" s="34"/>
      <c r="I36" s="34"/>
      <c r="J36" s="34"/>
      <c r="K36" s="34"/>
      <c r="L36" s="34"/>
      <c r="M36" s="34"/>
      <c r="N36" s="34"/>
      <c r="O36" s="34"/>
      <c r="P36" s="35"/>
    </row>
    <row r="37" spans="1:16" x14ac:dyDescent="0.45">
      <c r="A37" s="33"/>
      <c r="B37" s="39" t="s">
        <v>38</v>
      </c>
      <c r="C37" s="39">
        <f ca="1">_xll.PsiDiscrete($C$11:$C$14,$D$11:$D$14)</f>
        <v>1026</v>
      </c>
      <c r="D37" s="40">
        <f ca="1">_xll.PsiDiscrete($C$19:$C$22,$D$19:$D$22)</f>
        <v>1010</v>
      </c>
      <c r="E37" s="39">
        <f t="shared" ca="1" si="0"/>
        <v>16</v>
      </c>
      <c r="F37" s="34"/>
      <c r="G37" s="34"/>
      <c r="H37" s="34"/>
      <c r="I37" s="34"/>
      <c r="J37" s="34"/>
      <c r="K37" s="34"/>
      <c r="L37" s="34"/>
      <c r="M37" s="34"/>
      <c r="N37" s="34"/>
      <c r="O37" s="34"/>
      <c r="P37" s="35"/>
    </row>
    <row r="38" spans="1:16" x14ac:dyDescent="0.45">
      <c r="A38" s="33"/>
      <c r="B38" s="39" t="s">
        <v>39</v>
      </c>
      <c r="C38" s="39">
        <f ca="1">_xll.PsiDiscrete($C$11:$C$14,$D$11:$D$14)</f>
        <v>1026</v>
      </c>
      <c r="D38" s="40">
        <f ca="1">_xll.PsiDiscrete($C$19:$C$22,$D$19:$D$22)</f>
        <v>1010</v>
      </c>
      <c r="E38" s="39">
        <f t="shared" ca="1" si="0"/>
        <v>16</v>
      </c>
      <c r="F38" s="34"/>
      <c r="G38" s="34"/>
      <c r="H38" s="34"/>
      <c r="I38" s="34"/>
      <c r="J38" s="34"/>
      <c r="K38" s="34"/>
      <c r="L38" s="34"/>
      <c r="M38" s="34"/>
      <c r="N38" s="34"/>
      <c r="O38" s="34"/>
      <c r="P38" s="35"/>
    </row>
    <row r="39" spans="1:16" x14ac:dyDescent="0.45">
      <c r="A39" s="33"/>
      <c r="B39" s="39" t="s">
        <v>40</v>
      </c>
      <c r="C39" s="39">
        <f ca="1">_xll.PsiDiscrete($C$11:$C$14,$D$11:$D$14)</f>
        <v>1026</v>
      </c>
      <c r="D39" s="40">
        <f ca="1">_xll.PsiDiscrete($C$19:$C$22,$D$19:$D$22)</f>
        <v>1010</v>
      </c>
      <c r="E39" s="39">
        <f t="shared" ca="1" si="0"/>
        <v>16</v>
      </c>
      <c r="F39" s="34"/>
      <c r="G39" s="34"/>
      <c r="H39" s="34"/>
      <c r="I39" s="34"/>
      <c r="J39" s="34"/>
      <c r="K39" s="34"/>
      <c r="L39" s="34"/>
      <c r="M39" s="34"/>
      <c r="N39" s="34"/>
      <c r="O39" s="34"/>
      <c r="P39" s="35"/>
    </row>
    <row r="40" spans="1:16" x14ac:dyDescent="0.45">
      <c r="A40" s="33"/>
      <c r="B40" s="39" t="s">
        <v>41</v>
      </c>
      <c r="C40" s="39">
        <f ca="1">_xll.PsiDiscrete($C$11:$C$14,$D$11:$D$14)</f>
        <v>1026</v>
      </c>
      <c r="D40" s="40">
        <f ca="1">_xll.PsiDiscrete($C$19:$C$22,$D$19:$D$22)</f>
        <v>1010</v>
      </c>
      <c r="E40" s="39">
        <f t="shared" ca="1" si="0"/>
        <v>16</v>
      </c>
      <c r="F40" s="34"/>
      <c r="G40" s="34"/>
      <c r="H40" s="34"/>
      <c r="I40" s="34"/>
      <c r="J40" s="34"/>
      <c r="K40" s="34"/>
      <c r="L40" s="34"/>
      <c r="M40" s="34"/>
      <c r="N40" s="34"/>
      <c r="O40" s="34"/>
      <c r="P40" s="35"/>
    </row>
    <row r="41" spans="1:16" x14ac:dyDescent="0.45">
      <c r="A41" s="33"/>
      <c r="B41" s="34"/>
      <c r="C41" s="34"/>
      <c r="D41" s="34"/>
      <c r="E41" s="34"/>
      <c r="F41" s="34"/>
      <c r="G41" s="34"/>
      <c r="H41" s="34"/>
      <c r="I41" s="34"/>
      <c r="J41" s="34"/>
      <c r="K41" s="34"/>
      <c r="L41" s="34"/>
      <c r="M41" s="34"/>
      <c r="N41" s="34"/>
      <c r="O41" s="34"/>
      <c r="P41" s="35"/>
    </row>
    <row r="42" spans="1:16" x14ac:dyDescent="0.45">
      <c r="A42" s="33"/>
      <c r="B42" s="34"/>
      <c r="C42" s="34"/>
      <c r="D42" s="34" t="s">
        <v>43</v>
      </c>
      <c r="E42" s="41">
        <f ca="1">SUM(E32:E40)</f>
        <v>144</v>
      </c>
      <c r="F42" s="34"/>
      <c r="G42" s="34"/>
      <c r="H42" s="34"/>
      <c r="I42" s="34"/>
      <c r="J42" s="34"/>
      <c r="K42" s="34"/>
      <c r="L42" s="34"/>
      <c r="M42" s="34"/>
      <c r="N42" s="34"/>
      <c r="O42" s="34"/>
      <c r="P42" s="35"/>
    </row>
    <row r="43" spans="1:16" x14ac:dyDescent="0.45">
      <c r="A43" s="33"/>
      <c r="B43" s="34"/>
      <c r="C43" s="34"/>
      <c r="D43" s="34" t="s">
        <v>42</v>
      </c>
      <c r="E43" s="34">
        <f>initial_balance</f>
        <v>1200</v>
      </c>
      <c r="F43" s="34"/>
      <c r="G43" s="34"/>
      <c r="H43" s="34"/>
      <c r="I43" s="34"/>
      <c r="J43" s="34"/>
      <c r="K43" s="34"/>
      <c r="L43" s="34"/>
      <c r="M43" s="34"/>
      <c r="N43" s="34"/>
      <c r="O43" s="34"/>
      <c r="P43" s="35"/>
    </row>
    <row r="44" spans="1:16" x14ac:dyDescent="0.45">
      <c r="A44" s="33"/>
      <c r="B44" s="34"/>
      <c r="C44" s="34"/>
      <c r="D44" s="34" t="s">
        <v>44</v>
      </c>
      <c r="E44" s="41">
        <f ca="1">E43+E42+_xll.PsiOutput()</f>
        <v>1344</v>
      </c>
      <c r="F44" s="34"/>
      <c r="G44" s="34"/>
      <c r="H44" s="34"/>
      <c r="I44" s="34"/>
      <c r="J44" s="34"/>
      <c r="K44" s="34"/>
      <c r="L44" s="34"/>
      <c r="M44" s="34"/>
      <c r="N44" s="34"/>
      <c r="O44" s="34"/>
      <c r="P44" s="35"/>
    </row>
    <row r="45" spans="1:16" ht="19" thickBot="1" x14ac:dyDescent="0.5">
      <c r="A45" s="33"/>
      <c r="B45" s="34"/>
      <c r="C45" s="34"/>
      <c r="D45" s="34"/>
      <c r="E45" s="34"/>
      <c r="F45" s="34"/>
      <c r="G45" s="34"/>
      <c r="H45" s="34"/>
      <c r="I45" s="34"/>
      <c r="J45" s="34"/>
      <c r="K45" s="34"/>
      <c r="L45" s="34"/>
      <c r="M45" s="34"/>
      <c r="N45" s="34"/>
      <c r="O45" s="34"/>
      <c r="P45" s="35"/>
    </row>
    <row r="46" spans="1:16" ht="19" thickBot="1" x14ac:dyDescent="0.5">
      <c r="A46" s="33"/>
      <c r="B46" s="34"/>
      <c r="C46" s="34"/>
      <c r="D46" s="42" t="s">
        <v>45</v>
      </c>
      <c r="E46" s="43" t="e">
        <f ca="1">_xll.PsiMean(E44)</f>
        <v>#N/A</v>
      </c>
      <c r="F46" s="34"/>
      <c r="G46" s="34"/>
      <c r="H46" s="34"/>
      <c r="I46" s="34"/>
      <c r="J46" s="34"/>
      <c r="K46" s="34"/>
      <c r="L46" s="34"/>
      <c r="M46" s="34"/>
      <c r="N46" s="34"/>
      <c r="O46" s="34"/>
      <c r="P46" s="35"/>
    </row>
    <row r="47" spans="1:16" x14ac:dyDescent="0.45">
      <c r="A47" s="33"/>
      <c r="B47" s="34"/>
      <c r="C47" s="34"/>
      <c r="D47" s="34"/>
      <c r="E47" s="34"/>
      <c r="F47" s="34"/>
      <c r="G47" s="34"/>
      <c r="H47" s="34"/>
      <c r="I47" s="34"/>
      <c r="J47" s="34"/>
      <c r="K47" s="34"/>
      <c r="L47" s="34"/>
      <c r="M47" s="34"/>
      <c r="N47" s="34"/>
      <c r="O47" s="34"/>
      <c r="P47" s="35"/>
    </row>
    <row r="48" spans="1:16" ht="19" thickBot="1" x14ac:dyDescent="0.5">
      <c r="A48" s="33"/>
      <c r="B48" s="34"/>
      <c r="C48" s="34"/>
      <c r="D48" s="34"/>
      <c r="E48" s="34"/>
      <c r="F48" s="34"/>
      <c r="G48" s="34"/>
      <c r="H48" s="34"/>
      <c r="I48" s="34"/>
      <c r="J48" s="34"/>
      <c r="K48" s="34"/>
      <c r="L48" s="34"/>
      <c r="M48" s="34"/>
      <c r="N48" s="34"/>
      <c r="O48" s="34"/>
      <c r="P48" s="35"/>
    </row>
    <row r="49" spans="1:16" x14ac:dyDescent="0.45">
      <c r="A49" s="33"/>
      <c r="B49" s="9" t="s">
        <v>46</v>
      </c>
      <c r="C49" s="10"/>
      <c r="D49" s="10"/>
      <c r="E49" s="10"/>
      <c r="F49" s="11"/>
      <c r="G49" s="34"/>
      <c r="H49" s="34"/>
      <c r="I49" s="34"/>
      <c r="J49" s="34"/>
      <c r="K49" s="34"/>
      <c r="L49" s="34"/>
      <c r="M49" s="34"/>
      <c r="N49" s="34"/>
      <c r="O49" s="34"/>
      <c r="P49" s="35"/>
    </row>
    <row r="50" spans="1:16" x14ac:dyDescent="0.45">
      <c r="A50" s="33"/>
      <c r="B50" s="12"/>
      <c r="C50" s="13" t="s">
        <v>47</v>
      </c>
      <c r="D50" s="13"/>
      <c r="E50" s="13"/>
      <c r="F50" s="14"/>
      <c r="G50" s="34"/>
      <c r="H50" s="34"/>
      <c r="I50" s="34"/>
      <c r="J50" s="34"/>
      <c r="K50" s="34"/>
      <c r="L50" s="34"/>
      <c r="M50" s="34"/>
      <c r="N50" s="34"/>
      <c r="O50" s="34"/>
      <c r="P50" s="35"/>
    </row>
    <row r="51" spans="1:16" ht="19" thickBot="1" x14ac:dyDescent="0.5">
      <c r="A51" s="33"/>
      <c r="B51" s="15"/>
      <c r="C51" s="16"/>
      <c r="D51" s="16"/>
      <c r="E51" s="16"/>
      <c r="F51" s="17"/>
      <c r="G51" s="34"/>
      <c r="H51" s="34"/>
      <c r="I51" s="34"/>
      <c r="J51" s="34"/>
      <c r="K51" s="34"/>
      <c r="L51" s="34"/>
      <c r="M51" s="34"/>
      <c r="N51" s="34"/>
      <c r="O51" s="34"/>
      <c r="P51" s="35"/>
    </row>
    <row r="52" spans="1:16" x14ac:dyDescent="0.45">
      <c r="A52" s="33"/>
      <c r="B52" s="34"/>
      <c r="C52" s="34"/>
      <c r="D52" s="34"/>
      <c r="E52" s="34"/>
      <c r="F52" s="34"/>
      <c r="G52" s="34"/>
      <c r="H52" s="34"/>
      <c r="I52" s="34"/>
      <c r="J52" s="34"/>
      <c r="K52" s="34"/>
      <c r="L52" s="34"/>
      <c r="M52" s="34"/>
      <c r="N52" s="34"/>
      <c r="O52" s="34"/>
      <c r="P52" s="35"/>
    </row>
    <row r="53" spans="1:16" ht="19" thickBot="1" x14ac:dyDescent="0.5">
      <c r="A53" s="44"/>
      <c r="B53" s="45"/>
      <c r="C53" s="45"/>
      <c r="D53" s="45"/>
      <c r="E53" s="45"/>
      <c r="F53" s="45"/>
      <c r="G53" s="45"/>
      <c r="H53" s="45"/>
      <c r="I53" s="45"/>
      <c r="J53" s="45"/>
      <c r="K53" s="45"/>
      <c r="L53" s="45"/>
      <c r="M53" s="45"/>
      <c r="N53" s="45"/>
      <c r="O53" s="45"/>
      <c r="P53" s="46"/>
    </row>
  </sheetData>
  <mergeCells count="1">
    <mergeCell ref="B6:P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abSelected="1" topLeftCell="A32" workbookViewId="0">
      <selection activeCell="C64" sqref="C64"/>
    </sheetView>
  </sheetViews>
  <sheetFormatPr defaultRowHeight="18.5" x14ac:dyDescent="0.45"/>
  <cols>
    <col min="1" max="8" width="9.140625" style="8"/>
    <col min="9" max="9" width="14" style="8" customWidth="1"/>
    <col min="10" max="10" width="9.140625" style="8"/>
    <col min="11" max="11" width="12.85546875" style="8" bestFit="1" customWidth="1"/>
    <col min="12" max="12" width="9.140625" style="8"/>
    <col min="13" max="13" width="14.92578125" style="8" bestFit="1" customWidth="1"/>
    <col min="14" max="14" width="14.140625" style="8" customWidth="1"/>
    <col min="15" max="16384" width="9.140625" style="8"/>
  </cols>
  <sheetData>
    <row r="1" spans="1:17" customFormat="1" x14ac:dyDescent="0.45">
      <c r="A1" s="18"/>
      <c r="B1" s="19"/>
      <c r="C1" s="19"/>
      <c r="D1" s="19"/>
      <c r="E1" s="19"/>
      <c r="F1" s="19"/>
      <c r="G1" s="19"/>
      <c r="H1" s="19"/>
      <c r="I1" s="19"/>
      <c r="J1" s="19"/>
      <c r="K1" s="19"/>
      <c r="L1" s="19"/>
      <c r="M1" s="19"/>
      <c r="N1" s="19"/>
      <c r="O1" s="19"/>
      <c r="P1" s="20"/>
    </row>
    <row r="2" spans="1:17" customFormat="1" ht="34.5" customHeight="1" x14ac:dyDescent="0.7">
      <c r="A2" s="21"/>
      <c r="B2" s="22" t="s">
        <v>6</v>
      </c>
      <c r="C2" s="23"/>
      <c r="D2" s="23"/>
      <c r="E2" s="23"/>
      <c r="F2" s="23"/>
      <c r="G2" s="23"/>
      <c r="H2" s="23"/>
      <c r="I2" s="23"/>
      <c r="J2" s="23"/>
      <c r="K2" s="23"/>
      <c r="L2" s="23"/>
      <c r="M2" s="23"/>
      <c r="N2" s="23"/>
      <c r="O2" s="23"/>
      <c r="P2" s="24"/>
    </row>
    <row r="3" spans="1:17" customFormat="1" ht="44.5" customHeight="1" x14ac:dyDescent="0.45">
      <c r="A3" s="21"/>
      <c r="B3" s="23"/>
      <c r="C3" s="23"/>
      <c r="D3" s="23"/>
      <c r="E3" s="23"/>
      <c r="F3" s="23"/>
      <c r="G3" s="23"/>
      <c r="H3" s="23"/>
      <c r="I3" s="23"/>
      <c r="J3" s="23"/>
      <c r="K3" s="23"/>
      <c r="L3" s="23"/>
      <c r="M3" s="23"/>
      <c r="N3" s="23"/>
      <c r="O3" s="23"/>
      <c r="P3" s="24"/>
    </row>
    <row r="4" spans="1:17" customFormat="1" ht="19" thickBot="1" x14ac:dyDescent="0.5">
      <c r="A4" s="8"/>
      <c r="B4" s="8"/>
      <c r="C4" s="8"/>
      <c r="D4" s="8"/>
      <c r="E4" s="8"/>
      <c r="F4" s="8"/>
      <c r="G4" s="8"/>
      <c r="H4" s="8"/>
      <c r="I4" s="8"/>
      <c r="J4" s="8"/>
      <c r="K4" s="8"/>
      <c r="L4" s="8"/>
      <c r="M4" s="8"/>
      <c r="N4" s="8"/>
      <c r="O4" s="8"/>
      <c r="P4" s="8"/>
      <c r="Q4" s="8"/>
    </row>
    <row r="5" spans="1:17" customFormat="1" x14ac:dyDescent="0.45">
      <c r="A5" s="8"/>
      <c r="B5" s="57"/>
      <c r="C5" s="58"/>
      <c r="D5" s="58"/>
      <c r="E5" s="58"/>
      <c r="F5" s="58"/>
      <c r="G5" s="58"/>
      <c r="H5" s="58"/>
      <c r="I5" s="58"/>
      <c r="J5" s="58"/>
      <c r="K5" s="58"/>
      <c r="L5" s="58"/>
      <c r="M5" s="58"/>
      <c r="N5" s="59"/>
      <c r="O5" s="8"/>
      <c r="P5" s="8"/>
      <c r="Q5" s="8"/>
    </row>
    <row r="6" spans="1:17" customFormat="1" x14ac:dyDescent="0.45">
      <c r="A6" s="8"/>
      <c r="B6" s="60" t="s">
        <v>28</v>
      </c>
      <c r="C6" s="61"/>
      <c r="D6" s="61"/>
      <c r="E6" s="61"/>
      <c r="F6" s="61"/>
      <c r="G6" s="61"/>
      <c r="H6" s="61"/>
      <c r="I6" s="61"/>
      <c r="J6" s="61"/>
      <c r="K6" s="61"/>
      <c r="L6" s="61"/>
      <c r="M6" s="61"/>
      <c r="N6" s="29"/>
      <c r="O6" s="8"/>
      <c r="P6" s="8"/>
      <c r="Q6" s="8"/>
    </row>
    <row r="7" spans="1:17" customFormat="1" x14ac:dyDescent="0.45">
      <c r="A7" s="8"/>
      <c r="B7" s="60"/>
      <c r="C7" s="61"/>
      <c r="D7" s="61"/>
      <c r="E7" s="61"/>
      <c r="F7" s="61"/>
      <c r="G7" s="61"/>
      <c r="H7" s="61"/>
      <c r="I7" s="61"/>
      <c r="J7" s="61"/>
      <c r="K7" s="61"/>
      <c r="L7" s="61"/>
      <c r="M7" s="61"/>
      <c r="N7" s="29"/>
      <c r="O7" s="8"/>
      <c r="P7" s="8"/>
      <c r="Q7" s="8"/>
    </row>
    <row r="8" spans="1:17" customFormat="1" x14ac:dyDescent="0.45">
      <c r="A8" s="8"/>
      <c r="B8" s="60"/>
      <c r="C8" s="61"/>
      <c r="D8" s="61"/>
      <c r="E8" s="61"/>
      <c r="F8" s="61"/>
      <c r="G8" s="61"/>
      <c r="H8" s="61"/>
      <c r="I8" s="61"/>
      <c r="J8" s="61"/>
      <c r="K8" s="61"/>
      <c r="L8" s="61"/>
      <c r="M8" s="61"/>
      <c r="N8" s="29"/>
      <c r="O8" s="8"/>
      <c r="P8" s="8"/>
      <c r="Q8" s="8"/>
    </row>
    <row r="9" spans="1:17" customFormat="1" x14ac:dyDescent="0.45">
      <c r="A9" s="8"/>
      <c r="B9" s="60"/>
      <c r="C9" s="61"/>
      <c r="D9" s="61"/>
      <c r="E9" s="61"/>
      <c r="F9" s="61"/>
      <c r="G9" s="61"/>
      <c r="H9" s="61"/>
      <c r="I9" s="61"/>
      <c r="J9" s="61"/>
      <c r="K9" s="61"/>
      <c r="L9" s="61"/>
      <c r="M9" s="61"/>
      <c r="N9" s="29"/>
      <c r="O9" s="8"/>
      <c r="P9" s="8"/>
      <c r="Q9" s="8"/>
    </row>
    <row r="10" spans="1:17" customFormat="1" x14ac:dyDescent="0.45">
      <c r="A10" s="8"/>
      <c r="B10" s="27"/>
      <c r="C10" s="28"/>
      <c r="D10" s="28"/>
      <c r="E10" s="28"/>
      <c r="F10" s="28"/>
      <c r="G10" s="28" t="s">
        <v>26</v>
      </c>
      <c r="H10" s="28"/>
      <c r="I10" s="28"/>
      <c r="J10" s="28"/>
      <c r="K10" s="28"/>
      <c r="L10" s="28"/>
      <c r="M10" s="28"/>
      <c r="N10" s="29"/>
      <c r="O10" s="8"/>
      <c r="P10" s="8"/>
      <c r="Q10" s="8"/>
    </row>
    <row r="11" spans="1:17" customFormat="1" x14ac:dyDescent="0.45">
      <c r="A11" s="8"/>
      <c r="B11" s="27"/>
      <c r="C11" s="28"/>
      <c r="D11" s="28"/>
      <c r="E11" s="28"/>
      <c r="F11" s="28"/>
      <c r="G11" s="28"/>
      <c r="H11" s="28"/>
      <c r="I11" s="28"/>
      <c r="J11" s="28"/>
      <c r="K11" s="28"/>
      <c r="L11" s="28"/>
      <c r="M11" s="28"/>
      <c r="N11" s="29"/>
      <c r="O11" s="8"/>
      <c r="P11" s="8"/>
      <c r="Q11" s="8"/>
    </row>
    <row r="12" spans="1:17" customFormat="1" x14ac:dyDescent="0.45">
      <c r="A12" s="8"/>
      <c r="B12" s="62" t="s">
        <v>10</v>
      </c>
      <c r="C12" s="53" t="s">
        <v>11</v>
      </c>
      <c r="D12" s="53" t="s">
        <v>12</v>
      </c>
      <c r="E12" s="63"/>
      <c r="F12" s="28"/>
      <c r="G12" s="54"/>
      <c r="H12" s="54" t="s">
        <v>14</v>
      </c>
      <c r="I12" s="54" t="s">
        <v>15</v>
      </c>
      <c r="J12" s="54" t="s">
        <v>16</v>
      </c>
      <c r="K12" s="54" t="s">
        <v>17</v>
      </c>
      <c r="L12" s="54" t="s">
        <v>18</v>
      </c>
      <c r="M12" s="54" t="s">
        <v>19</v>
      </c>
      <c r="N12" s="29"/>
      <c r="O12" s="8"/>
      <c r="P12" s="8"/>
      <c r="Q12" s="8"/>
    </row>
    <row r="13" spans="1:17" customFormat="1" x14ac:dyDescent="0.45">
      <c r="A13" s="8"/>
      <c r="B13" s="62" t="s">
        <v>13</v>
      </c>
      <c r="C13" s="55">
        <v>7500</v>
      </c>
      <c r="D13" s="53">
        <v>18</v>
      </c>
      <c r="E13" s="63"/>
      <c r="F13" s="28"/>
      <c r="G13" s="54" t="s">
        <v>20</v>
      </c>
      <c r="H13" s="56">
        <v>1600</v>
      </c>
      <c r="I13" s="56">
        <v>1500</v>
      </c>
      <c r="J13" s="56">
        <v>2000</v>
      </c>
      <c r="K13" s="54">
        <v>400</v>
      </c>
      <c r="L13" s="54">
        <v>900</v>
      </c>
      <c r="M13" s="54">
        <v>10</v>
      </c>
      <c r="N13" s="29"/>
      <c r="O13" s="8"/>
      <c r="P13" s="8"/>
      <c r="Q13" s="8"/>
    </row>
    <row r="14" spans="1:17" customFormat="1" x14ac:dyDescent="0.45">
      <c r="A14" s="8"/>
      <c r="B14" s="62">
        <v>2</v>
      </c>
      <c r="C14" s="55">
        <v>3500</v>
      </c>
      <c r="D14" s="53">
        <v>24</v>
      </c>
      <c r="E14" s="63"/>
      <c r="F14" s="28"/>
      <c r="G14" s="54" t="s">
        <v>21</v>
      </c>
      <c r="H14" s="54">
        <v>400</v>
      </c>
      <c r="I14" s="56">
        <v>1900</v>
      </c>
      <c r="J14" s="56">
        <v>2400</v>
      </c>
      <c r="K14" s="56">
        <v>1400</v>
      </c>
      <c r="L14" s="56">
        <v>1600</v>
      </c>
      <c r="M14" s="54">
        <v>8</v>
      </c>
      <c r="N14" s="29"/>
      <c r="O14" s="8"/>
      <c r="P14" s="8"/>
      <c r="Q14" s="8"/>
    </row>
    <row r="15" spans="1:17" customFormat="1" x14ac:dyDescent="0.45">
      <c r="A15" s="8"/>
      <c r="B15" s="62">
        <v>3</v>
      </c>
      <c r="C15" s="55">
        <v>5000</v>
      </c>
      <c r="D15" s="53">
        <v>27</v>
      </c>
      <c r="E15" s="63"/>
      <c r="F15" s="28"/>
      <c r="G15" s="54" t="s">
        <v>22</v>
      </c>
      <c r="H15" s="54">
        <v>700</v>
      </c>
      <c r="I15" s="56">
        <v>1000</v>
      </c>
      <c r="J15" s="56">
        <v>1400</v>
      </c>
      <c r="K15" s="54">
        <v>500</v>
      </c>
      <c r="L15" s="54">
        <v>700</v>
      </c>
      <c r="M15" s="54">
        <v>12</v>
      </c>
      <c r="N15" s="29"/>
      <c r="O15" s="8"/>
      <c r="P15" s="8"/>
      <c r="Q15" s="8"/>
    </row>
    <row r="16" spans="1:17" customFormat="1" x14ac:dyDescent="0.45">
      <c r="A16" s="8"/>
      <c r="B16" s="62">
        <v>4</v>
      </c>
      <c r="C16" s="55">
        <v>4000</v>
      </c>
      <c r="D16" s="53">
        <v>22</v>
      </c>
      <c r="E16" s="63"/>
      <c r="F16" s="28"/>
      <c r="G16" s="54" t="s">
        <v>23</v>
      </c>
      <c r="H16" s="56">
        <v>1600</v>
      </c>
      <c r="I16" s="54">
        <v>100</v>
      </c>
      <c r="J16" s="54">
        <v>500</v>
      </c>
      <c r="K16" s="56">
        <v>1000</v>
      </c>
      <c r="L16" s="54">
        <v>500</v>
      </c>
      <c r="M16" s="54">
        <v>6</v>
      </c>
      <c r="N16" s="29"/>
      <c r="O16" s="8"/>
      <c r="P16" s="8"/>
      <c r="Q16" s="8"/>
    </row>
    <row r="17" spans="1:17" customFormat="1" x14ac:dyDescent="0.45">
      <c r="A17" s="8"/>
      <c r="B17" s="62">
        <v>5</v>
      </c>
      <c r="C17" s="55">
        <v>3000</v>
      </c>
      <c r="D17" s="53">
        <v>31</v>
      </c>
      <c r="E17" s="63"/>
      <c r="F17" s="28"/>
      <c r="G17" s="54" t="s">
        <v>24</v>
      </c>
      <c r="H17" s="56">
        <v>1200</v>
      </c>
      <c r="I17" s="54">
        <v>500</v>
      </c>
      <c r="J17" s="54">
        <v>900</v>
      </c>
      <c r="K17" s="54">
        <v>700</v>
      </c>
      <c r="L17" s="54">
        <v>300</v>
      </c>
      <c r="M17" s="54">
        <v>8</v>
      </c>
      <c r="N17" s="29"/>
      <c r="O17" s="8"/>
      <c r="P17" s="8"/>
      <c r="Q17" s="8"/>
    </row>
    <row r="18" spans="1:17" customFormat="1" x14ac:dyDescent="0.45">
      <c r="A18" s="8"/>
      <c r="B18" s="64"/>
      <c r="C18" s="63"/>
      <c r="D18" s="63"/>
      <c r="E18" s="63"/>
      <c r="F18" s="28"/>
      <c r="G18" s="54" t="s">
        <v>25</v>
      </c>
      <c r="H18" s="56">
        <v>2800</v>
      </c>
      <c r="I18" s="56">
        <v>1200</v>
      </c>
      <c r="J18" s="54">
        <v>800</v>
      </c>
      <c r="K18" s="56">
        <v>2300</v>
      </c>
      <c r="L18" s="56">
        <v>1800</v>
      </c>
      <c r="M18" s="54">
        <v>11</v>
      </c>
      <c r="N18" s="29"/>
      <c r="O18" s="8"/>
      <c r="P18" s="8"/>
      <c r="Q18" s="8"/>
    </row>
    <row r="19" spans="1:17" customFormat="1" x14ac:dyDescent="0.45">
      <c r="A19" s="8"/>
      <c r="B19" s="27"/>
      <c r="C19" s="28"/>
      <c r="D19" s="28"/>
      <c r="E19" s="28"/>
      <c r="F19" s="28"/>
      <c r="G19" s="28"/>
      <c r="H19" s="28"/>
      <c r="I19" s="28"/>
      <c r="J19" s="28"/>
      <c r="K19" s="28"/>
      <c r="L19" s="28"/>
      <c r="M19" s="28"/>
      <c r="N19" s="29"/>
      <c r="O19" s="8"/>
      <c r="P19" s="8"/>
      <c r="Q19" s="8"/>
    </row>
    <row r="20" spans="1:17" customFormat="1" x14ac:dyDescent="0.45">
      <c r="A20" s="8"/>
      <c r="B20" s="65" t="s">
        <v>27</v>
      </c>
      <c r="C20" s="28"/>
      <c r="D20" s="28"/>
      <c r="E20" s="28"/>
      <c r="F20" s="28"/>
      <c r="G20" s="28"/>
      <c r="H20" s="28"/>
      <c r="I20" s="28"/>
      <c r="J20" s="28"/>
      <c r="K20" s="28"/>
      <c r="L20" s="28"/>
      <c r="M20" s="28"/>
      <c r="N20" s="29"/>
      <c r="O20" s="8"/>
      <c r="P20" s="8"/>
      <c r="Q20" s="8"/>
    </row>
    <row r="21" spans="1:17" customFormat="1" ht="19" thickBot="1" x14ac:dyDescent="0.5">
      <c r="A21" s="8"/>
      <c r="B21" s="66"/>
      <c r="C21" s="67"/>
      <c r="D21" s="67"/>
      <c r="E21" s="67"/>
      <c r="F21" s="67"/>
      <c r="G21" s="67"/>
      <c r="H21" s="67"/>
      <c r="I21" s="67"/>
      <c r="J21" s="67"/>
      <c r="K21" s="67"/>
      <c r="L21" s="67"/>
      <c r="M21" s="67"/>
      <c r="N21" s="68"/>
      <c r="O21" s="8"/>
      <c r="P21" s="8"/>
      <c r="Q21" s="8"/>
    </row>
    <row r="24" spans="1:17" x14ac:dyDescent="0.45">
      <c r="B24" s="74" t="s">
        <v>48</v>
      </c>
    </row>
    <row r="25" spans="1:17" x14ac:dyDescent="0.45">
      <c r="C25" s="8" t="s">
        <v>49</v>
      </c>
      <c r="F25" s="8">
        <f>SUM(M31:M36)</f>
        <v>32800</v>
      </c>
    </row>
    <row r="28" spans="1:17" x14ac:dyDescent="0.45">
      <c r="B28" s="74" t="s">
        <v>50</v>
      </c>
    </row>
    <row r="30" spans="1:17" x14ac:dyDescent="0.45">
      <c r="C30" s="49"/>
      <c r="D30" s="49" t="s">
        <v>14</v>
      </c>
      <c r="E30" s="49" t="s">
        <v>15</v>
      </c>
      <c r="F30" s="49" t="s">
        <v>16</v>
      </c>
      <c r="G30" s="49" t="s">
        <v>17</v>
      </c>
      <c r="H30" s="49" t="s">
        <v>18</v>
      </c>
      <c r="I30" s="49" t="s">
        <v>31</v>
      </c>
      <c r="M30" s="49" t="s">
        <v>66</v>
      </c>
    </row>
    <row r="31" spans="1:17" x14ac:dyDescent="0.45">
      <c r="C31" s="49" t="s">
        <v>20</v>
      </c>
      <c r="D31" s="69">
        <v>1600</v>
      </c>
      <c r="E31" s="69">
        <v>1500</v>
      </c>
      <c r="F31" s="69">
        <v>2000</v>
      </c>
      <c r="G31" s="69">
        <v>400</v>
      </c>
      <c r="H31" s="69">
        <v>900</v>
      </c>
      <c r="I31" s="49">
        <v>10</v>
      </c>
      <c r="K31" s="49" t="s">
        <v>67</v>
      </c>
      <c r="L31" s="49"/>
      <c r="M31" s="49">
        <f>SUMPRODUCT(city1cost,city1qty,locvariables1)</f>
        <v>4000</v>
      </c>
    </row>
    <row r="32" spans="1:17" x14ac:dyDescent="0.45">
      <c r="C32" s="49" t="s">
        <v>21</v>
      </c>
      <c r="D32" s="69">
        <v>400</v>
      </c>
      <c r="E32" s="69">
        <v>1900</v>
      </c>
      <c r="F32" s="69">
        <v>2400</v>
      </c>
      <c r="G32" s="69">
        <v>1400</v>
      </c>
      <c r="H32" s="69">
        <v>1600</v>
      </c>
      <c r="I32" s="49">
        <v>8</v>
      </c>
      <c r="K32" s="49" t="s">
        <v>68</v>
      </c>
      <c r="L32" s="49"/>
      <c r="M32" s="49">
        <f>SUMPRODUCT(city2cost,city2qty,locvariables1)</f>
        <v>3200</v>
      </c>
    </row>
    <row r="33" spans="2:16" x14ac:dyDescent="0.45">
      <c r="C33" s="49" t="s">
        <v>22</v>
      </c>
      <c r="D33" s="69">
        <v>700</v>
      </c>
      <c r="E33" s="69">
        <v>1000</v>
      </c>
      <c r="F33" s="69">
        <v>1400</v>
      </c>
      <c r="G33" s="69">
        <v>500</v>
      </c>
      <c r="H33" s="69">
        <v>700</v>
      </c>
      <c r="I33" s="49">
        <v>12</v>
      </c>
      <c r="K33" s="49" t="s">
        <v>69</v>
      </c>
      <c r="L33" s="49"/>
      <c r="M33" s="49">
        <f>SUMPRODUCT(city3cost,city3qty,locvariables1)</f>
        <v>5999.9999999999991</v>
      </c>
    </row>
    <row r="34" spans="2:16" x14ac:dyDescent="0.45">
      <c r="C34" s="49" t="s">
        <v>23</v>
      </c>
      <c r="D34" s="69">
        <v>1600</v>
      </c>
      <c r="E34" s="69">
        <v>100</v>
      </c>
      <c r="F34" s="69">
        <v>500</v>
      </c>
      <c r="G34" s="69">
        <v>1000</v>
      </c>
      <c r="H34" s="69">
        <v>500</v>
      </c>
      <c r="I34" s="49">
        <v>6</v>
      </c>
      <c r="K34" s="49" t="s">
        <v>70</v>
      </c>
      <c r="L34" s="49"/>
      <c r="M34" s="49">
        <f>SUMPRODUCT(city4cost,city4qty,locvariables1)</f>
        <v>599.99999999999989</v>
      </c>
    </row>
    <row r="35" spans="2:16" x14ac:dyDescent="0.45">
      <c r="C35" s="49" t="s">
        <v>24</v>
      </c>
      <c r="D35" s="69">
        <v>1200</v>
      </c>
      <c r="E35" s="69">
        <v>500</v>
      </c>
      <c r="F35" s="69">
        <v>900</v>
      </c>
      <c r="G35" s="69">
        <v>700</v>
      </c>
      <c r="H35" s="69">
        <v>300</v>
      </c>
      <c r="I35" s="49">
        <v>8</v>
      </c>
      <c r="K35" s="49" t="s">
        <v>71</v>
      </c>
      <c r="L35" s="49"/>
      <c r="M35" s="49">
        <f>SUMPRODUCT(city5cost,city5qty,locvariables1)</f>
        <v>4000</v>
      </c>
    </row>
    <row r="36" spans="2:16" x14ac:dyDescent="0.45">
      <c r="C36" s="49" t="s">
        <v>25</v>
      </c>
      <c r="D36" s="69">
        <v>2800</v>
      </c>
      <c r="E36" s="69">
        <v>1200</v>
      </c>
      <c r="F36" s="69">
        <v>800</v>
      </c>
      <c r="G36" s="69">
        <v>2300</v>
      </c>
      <c r="H36" s="69">
        <v>1800</v>
      </c>
      <c r="I36" s="49">
        <v>11</v>
      </c>
      <c r="K36" s="49" t="s">
        <v>72</v>
      </c>
      <c r="L36" s="49"/>
      <c r="M36" s="49">
        <f>SUMPRODUCT(fixedcost,locvariables1)</f>
        <v>15000</v>
      </c>
    </row>
    <row r="38" spans="2:16" x14ac:dyDescent="0.45">
      <c r="K38" s="70" t="s">
        <v>10</v>
      </c>
      <c r="L38" s="71" t="s">
        <v>13</v>
      </c>
      <c r="M38" s="71">
        <v>2</v>
      </c>
      <c r="N38" s="71">
        <v>3</v>
      </c>
      <c r="O38" s="71">
        <v>4</v>
      </c>
      <c r="P38" s="71">
        <v>5</v>
      </c>
    </row>
    <row r="39" spans="2:16" x14ac:dyDescent="0.45">
      <c r="C39" s="49"/>
      <c r="D39" s="49" t="s">
        <v>14</v>
      </c>
      <c r="E39" s="49" t="s">
        <v>15</v>
      </c>
      <c r="F39" s="49" t="s">
        <v>16</v>
      </c>
      <c r="G39" s="49" t="s">
        <v>17</v>
      </c>
      <c r="H39" s="49" t="s">
        <v>18</v>
      </c>
      <c r="I39" s="49" t="s">
        <v>31</v>
      </c>
      <c r="K39" s="47" t="s">
        <v>11</v>
      </c>
      <c r="L39" s="72">
        <v>7500</v>
      </c>
      <c r="M39" s="72">
        <v>3500</v>
      </c>
      <c r="N39" s="72">
        <v>5000</v>
      </c>
      <c r="O39" s="72">
        <v>4000</v>
      </c>
      <c r="P39" s="72">
        <v>3000</v>
      </c>
    </row>
    <row r="40" spans="2:16" x14ac:dyDescent="0.45">
      <c r="C40" s="49" t="s">
        <v>20</v>
      </c>
      <c r="D40" s="7">
        <v>0</v>
      </c>
      <c r="E40" s="7">
        <v>0</v>
      </c>
      <c r="F40" s="7">
        <v>0</v>
      </c>
      <c r="G40" s="7">
        <v>10</v>
      </c>
      <c r="H40" s="7">
        <v>0</v>
      </c>
      <c r="I40" s="50">
        <f>SUM(D40:H40)</f>
        <v>10</v>
      </c>
      <c r="K40" s="47" t="s">
        <v>12</v>
      </c>
      <c r="L40" s="73">
        <v>18</v>
      </c>
      <c r="M40" s="73">
        <v>24</v>
      </c>
      <c r="N40" s="73">
        <v>27</v>
      </c>
      <c r="O40" s="73">
        <v>22</v>
      </c>
      <c r="P40" s="73">
        <v>31</v>
      </c>
    </row>
    <row r="41" spans="2:16" x14ac:dyDescent="0.45">
      <c r="C41" s="49" t="s">
        <v>21</v>
      </c>
      <c r="D41" s="7">
        <v>8</v>
      </c>
      <c r="E41" s="7">
        <v>0</v>
      </c>
      <c r="F41" s="7">
        <v>0</v>
      </c>
      <c r="G41" s="7">
        <v>0</v>
      </c>
      <c r="H41" s="7">
        <v>0</v>
      </c>
      <c r="I41" s="50">
        <f t="shared" ref="I41:I45" si="0">SUM(D41:H41)</f>
        <v>8</v>
      </c>
      <c r="K41" s="49" t="s">
        <v>51</v>
      </c>
      <c r="L41" s="6">
        <v>1</v>
      </c>
      <c r="M41" s="6">
        <v>1</v>
      </c>
      <c r="N41" s="6">
        <v>0</v>
      </c>
      <c r="O41" s="6">
        <v>1</v>
      </c>
      <c r="P41" s="6">
        <v>0</v>
      </c>
    </row>
    <row r="42" spans="2:16" x14ac:dyDescent="0.45">
      <c r="C42" s="49" t="s">
        <v>22</v>
      </c>
      <c r="D42" s="6">
        <v>0</v>
      </c>
      <c r="E42" s="6">
        <v>0</v>
      </c>
      <c r="F42" s="6">
        <v>0</v>
      </c>
      <c r="G42" s="6">
        <v>11.999999999999998</v>
      </c>
      <c r="H42" s="6">
        <v>0</v>
      </c>
      <c r="I42" s="50">
        <f t="shared" si="0"/>
        <v>11.999999999999998</v>
      </c>
    </row>
    <row r="43" spans="2:16" x14ac:dyDescent="0.45">
      <c r="C43" s="49" t="s">
        <v>23</v>
      </c>
      <c r="D43" s="6">
        <v>0</v>
      </c>
      <c r="E43" s="6">
        <v>5.9999999999999991</v>
      </c>
      <c r="F43" s="6">
        <v>0</v>
      </c>
      <c r="G43" s="6">
        <v>0</v>
      </c>
      <c r="H43" s="6">
        <v>0</v>
      </c>
      <c r="I43" s="50">
        <f t="shared" si="0"/>
        <v>5.9999999999999991</v>
      </c>
    </row>
    <row r="44" spans="2:16" x14ac:dyDescent="0.45">
      <c r="C44" s="49" t="s">
        <v>24</v>
      </c>
      <c r="D44" s="6">
        <v>0</v>
      </c>
      <c r="E44" s="6">
        <v>8</v>
      </c>
      <c r="F44" s="6">
        <v>0</v>
      </c>
      <c r="G44" s="6">
        <v>0</v>
      </c>
      <c r="H44" s="6">
        <v>0</v>
      </c>
      <c r="I44" s="50">
        <f t="shared" si="0"/>
        <v>8</v>
      </c>
    </row>
    <row r="45" spans="2:16" x14ac:dyDescent="0.45">
      <c r="C45" s="49" t="s">
        <v>25</v>
      </c>
      <c r="D45" s="6">
        <v>0.99999999999999822</v>
      </c>
      <c r="E45" s="6">
        <v>10.000000000000002</v>
      </c>
      <c r="F45" s="6">
        <v>0</v>
      </c>
      <c r="G45" s="6">
        <v>0</v>
      </c>
      <c r="H45" s="6">
        <v>0</v>
      </c>
      <c r="I45" s="50">
        <f t="shared" si="0"/>
        <v>11</v>
      </c>
    </row>
    <row r="46" spans="2:16" x14ac:dyDescent="0.45">
      <c r="C46" s="8" t="s">
        <v>29</v>
      </c>
      <c r="D46" s="52">
        <f>SUM(D40:D45)</f>
        <v>8.9999999999999982</v>
      </c>
      <c r="E46" s="52">
        <f t="shared" ref="E46:H46" si="1">SUM(E40:E45)</f>
        <v>24</v>
      </c>
      <c r="F46" s="52">
        <f t="shared" si="1"/>
        <v>0</v>
      </c>
      <c r="G46" s="52">
        <f t="shared" si="1"/>
        <v>22</v>
      </c>
      <c r="H46" s="52">
        <f t="shared" si="1"/>
        <v>0</v>
      </c>
    </row>
    <row r="48" spans="2:16" x14ac:dyDescent="0.45">
      <c r="B48" s="74" t="s">
        <v>52</v>
      </c>
    </row>
    <row r="50" spans="2:8" x14ac:dyDescent="0.45">
      <c r="C50" s="8" t="s">
        <v>54</v>
      </c>
      <c r="F50" s="75">
        <f>I40</f>
        <v>10</v>
      </c>
      <c r="G50" s="51" t="s">
        <v>53</v>
      </c>
      <c r="H50" s="78">
        <v>10</v>
      </c>
    </row>
    <row r="51" spans="2:8" x14ac:dyDescent="0.45">
      <c r="C51" s="8" t="s">
        <v>55</v>
      </c>
      <c r="F51" s="75">
        <f>I41</f>
        <v>8</v>
      </c>
      <c r="G51" s="51" t="s">
        <v>53</v>
      </c>
      <c r="H51" s="78">
        <v>8</v>
      </c>
    </row>
    <row r="52" spans="2:8" x14ac:dyDescent="0.45">
      <c r="C52" s="8" t="s">
        <v>56</v>
      </c>
      <c r="F52" s="75">
        <f>I42</f>
        <v>11.999999999999998</v>
      </c>
      <c r="G52" s="51" t="s">
        <v>53</v>
      </c>
      <c r="H52" s="78">
        <v>12</v>
      </c>
    </row>
    <row r="53" spans="2:8" x14ac:dyDescent="0.45">
      <c r="C53" s="8" t="s">
        <v>57</v>
      </c>
      <c r="F53" s="75">
        <f>I43</f>
        <v>5.9999999999999991</v>
      </c>
      <c r="G53" s="51" t="s">
        <v>53</v>
      </c>
      <c r="H53" s="78">
        <v>6</v>
      </c>
    </row>
    <row r="54" spans="2:8" x14ac:dyDescent="0.45">
      <c r="C54" s="8" t="s">
        <v>58</v>
      </c>
      <c r="F54" s="75">
        <f>I44</f>
        <v>8</v>
      </c>
      <c r="G54" s="51" t="s">
        <v>53</v>
      </c>
      <c r="H54" s="78">
        <v>8</v>
      </c>
    </row>
    <row r="55" spans="2:8" x14ac:dyDescent="0.45">
      <c r="C55" s="8" t="s">
        <v>59</v>
      </c>
      <c r="F55" s="75">
        <f>I45</f>
        <v>11</v>
      </c>
      <c r="G55" s="51" t="s">
        <v>53</v>
      </c>
      <c r="H55" s="78">
        <v>11</v>
      </c>
    </row>
    <row r="56" spans="2:8" x14ac:dyDescent="0.45">
      <c r="C56" s="8" t="s">
        <v>60</v>
      </c>
      <c r="F56" s="76">
        <f>D46</f>
        <v>8.9999999999999982</v>
      </c>
      <c r="G56" s="48" t="s">
        <v>61</v>
      </c>
      <c r="H56" s="77">
        <f>L40*L41</f>
        <v>18</v>
      </c>
    </row>
    <row r="57" spans="2:8" x14ac:dyDescent="0.45">
      <c r="C57" s="8" t="s">
        <v>62</v>
      </c>
      <c r="F57" s="76">
        <f>E46</f>
        <v>24</v>
      </c>
      <c r="G57" s="48" t="s">
        <v>61</v>
      </c>
      <c r="H57" s="77">
        <f>M40*M41</f>
        <v>24</v>
      </c>
    </row>
    <row r="58" spans="2:8" x14ac:dyDescent="0.45">
      <c r="C58" s="8" t="s">
        <v>63</v>
      </c>
      <c r="F58" s="76">
        <f>F46</f>
        <v>0</v>
      </c>
      <c r="G58" s="48" t="s">
        <v>61</v>
      </c>
      <c r="H58" s="77">
        <f>N40*N41</f>
        <v>0</v>
      </c>
    </row>
    <row r="59" spans="2:8" x14ac:dyDescent="0.45">
      <c r="C59" s="8" t="s">
        <v>64</v>
      </c>
      <c r="F59" s="76">
        <f>G46</f>
        <v>22</v>
      </c>
      <c r="G59" s="48" t="s">
        <v>61</v>
      </c>
      <c r="H59" s="77">
        <f>O40*O41</f>
        <v>22</v>
      </c>
    </row>
    <row r="60" spans="2:8" x14ac:dyDescent="0.45">
      <c r="C60" s="8" t="s">
        <v>65</v>
      </c>
      <c r="F60" s="76">
        <f>H46</f>
        <v>0</v>
      </c>
      <c r="G60" s="48" t="s">
        <v>61</v>
      </c>
      <c r="H60" s="77">
        <f>P40*P41</f>
        <v>0</v>
      </c>
    </row>
    <row r="63" spans="2:8" x14ac:dyDescent="0.45">
      <c r="B63" s="74" t="s">
        <v>73</v>
      </c>
      <c r="C63" s="8" t="s">
        <v>74</v>
      </c>
    </row>
  </sheetData>
  <mergeCells count="1">
    <mergeCell ref="B6:M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24</vt:i4>
      </vt:variant>
    </vt:vector>
  </HeadingPairs>
  <TitlesOfParts>
    <vt:vector size="26" baseType="lpstr">
      <vt:lpstr>Q1</vt:lpstr>
      <vt:lpstr>Q2</vt:lpstr>
      <vt:lpstr>capacity</vt:lpstr>
      <vt:lpstr>city1cost</vt:lpstr>
      <vt:lpstr>city1qty</vt:lpstr>
      <vt:lpstr>city2cost</vt:lpstr>
      <vt:lpstr>city2qty</vt:lpstr>
      <vt:lpstr>city3cost</vt:lpstr>
      <vt:lpstr>city3qty</vt:lpstr>
      <vt:lpstr>city4cost</vt:lpstr>
      <vt:lpstr>city4qty</vt:lpstr>
      <vt:lpstr>city5cost</vt:lpstr>
      <vt:lpstr>city5qty</vt:lpstr>
      <vt:lpstr>city6cost</vt:lpstr>
      <vt:lpstr>city6qty</vt:lpstr>
      <vt:lpstr>citylocqty</vt:lpstr>
      <vt:lpstr>demand</vt:lpstr>
      <vt:lpstr>expense_array</vt:lpstr>
      <vt:lpstr>fixedcost</vt:lpstr>
      <vt:lpstr>income_array</vt:lpstr>
      <vt:lpstr>initial_balance</vt:lpstr>
      <vt:lpstr>locvariables1</vt:lpstr>
      <vt:lpstr>varCapacity</vt:lpstr>
      <vt:lpstr>varDemand</vt:lpstr>
      <vt:lpstr>variablesloc</vt:lpstr>
      <vt:lpstr>variablesloc1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2014-08-27T05:43:38Z</dcterms:created>
  <dcterms:modified xsi:type="dcterms:W3CDTF">2014-09-01T06:16:24Z</dcterms:modified>
</cp:coreProperties>
</file>