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55" windowWidth="10215" windowHeight="7365"/>
  </bookViews>
  <sheets>
    <sheet name="Lesson Plan Calendar (Semester " sheetId="1" r:id="rId1"/>
    <sheet name="Class Calendar 1st Semester" sheetId="2" r:id="rId2"/>
    <sheet name="Unit Plans" sheetId="3" r:id="rId3"/>
    <sheet name="Curriculum Map (Semester 1)" sheetId="4" r:id="rId4"/>
    <sheet name="Curriculum Map (Semester 2)" sheetId="5" r:id="rId5"/>
    <sheet name="Class Calendar 2nd Semester" sheetId="6" r:id="rId6"/>
    <sheet name="Unit Plan Calendar" sheetId="7" r:id="rId7"/>
    <sheet name="autoCrat_MergeData_DO_NOT_DELET" sheetId="8" state="hidden" r:id="rId8"/>
    <sheet name="NVScriptsProperties" sheetId="9" state="hidden" r:id="rId9"/>
    <sheet name="AP CS Principles Curriculum Fra" sheetId="10" r:id="rId10"/>
    <sheet name="Learning Objectives" sheetId="11" r:id="rId11"/>
    <sheet name="Computational Thinking Practice" sheetId="12" r:id="rId12"/>
    <sheet name="Essential Questions" sheetId="13" r:id="rId13"/>
    <sheet name="DOK and Resources" sheetId="14" r:id="rId14"/>
  </sheets>
  <externalReferences>
    <externalReference r:id="rId15"/>
    <externalReference r:id="rId16"/>
    <externalReference r:id="rId17"/>
  </externalReferences>
  <calcPr calcId="145621"/>
  <fileRecoveryPr repairLoad="1"/>
</workbook>
</file>

<file path=xl/calcChain.xml><?xml version="1.0" encoding="utf-8"?>
<calcChain xmlns="http://schemas.openxmlformats.org/spreadsheetml/2006/main">
  <c r="C15" i="14" l="1"/>
  <c r="C14" i="14"/>
  <c r="C13" i="14"/>
  <c r="C12" i="14"/>
  <c r="C11" i="14"/>
  <c r="C10" i="14"/>
  <c r="C9" i="14"/>
  <c r="C8" i="14"/>
  <c r="C7" i="14"/>
  <c r="C6" i="14"/>
  <c r="C5" i="14"/>
  <c r="C4" i="14"/>
  <c r="C3" i="14"/>
  <c r="C2" i="14"/>
  <c r="B2" i="11"/>
  <c r="DB29" i="7"/>
  <c r="DB28" i="7"/>
  <c r="DB27" i="7"/>
  <c r="DB26" i="7"/>
  <c r="DB24" i="7"/>
  <c r="DB23" i="7"/>
  <c r="DB22" i="7"/>
  <c r="DB21" i="7"/>
  <c r="CZ20" i="7"/>
  <c r="DB19" i="7"/>
  <c r="BX19" i="7"/>
  <c r="BV19" i="7"/>
  <c r="BT19" i="7"/>
  <c r="BR19" i="7"/>
  <c r="BP19" i="7"/>
  <c r="BN19" i="7"/>
  <c r="BL19" i="7"/>
  <c r="BJ19" i="7"/>
  <c r="BH19" i="7"/>
  <c r="BF19" i="7"/>
  <c r="BD19" i="7"/>
  <c r="BB19" i="7"/>
  <c r="AZ19" i="7"/>
  <c r="AX19" i="7"/>
  <c r="AV19" i="7"/>
  <c r="AT19" i="7"/>
  <c r="AR19" i="7"/>
  <c r="AP19" i="7"/>
  <c r="AN19" i="7"/>
  <c r="AL19" i="7"/>
  <c r="C19" i="7"/>
  <c r="C21" i="7" s="1"/>
  <c r="DB18" i="7"/>
  <c r="CZ18" i="7"/>
  <c r="BX18" i="7"/>
  <c r="BV18" i="7"/>
  <c r="BT18" i="7"/>
  <c r="BR18" i="7"/>
  <c r="BP18" i="7"/>
  <c r="BN18" i="7"/>
  <c r="BL18" i="7"/>
  <c r="BJ18" i="7"/>
  <c r="BH18" i="7"/>
  <c r="BF18" i="7"/>
  <c r="BD18" i="7"/>
  <c r="BB18" i="7"/>
  <c r="AZ18" i="7"/>
  <c r="AX18" i="7"/>
  <c r="AV18" i="7"/>
  <c r="AT18" i="7"/>
  <c r="AR18" i="7"/>
  <c r="AP18" i="7"/>
  <c r="AN18" i="7"/>
  <c r="AL18" i="7"/>
  <c r="CZ17" i="7"/>
  <c r="DB16" i="7"/>
  <c r="CZ16" i="7"/>
  <c r="BX16" i="7"/>
  <c r="BV16" i="7"/>
  <c r="BT16" i="7"/>
  <c r="BR16" i="7"/>
  <c r="BP16" i="7"/>
  <c r="BN16" i="7"/>
  <c r="BL16" i="7"/>
  <c r="BJ16" i="7"/>
  <c r="BH16" i="7"/>
  <c r="BF16" i="7"/>
  <c r="BD16" i="7"/>
  <c r="BB16" i="7"/>
  <c r="AZ16" i="7"/>
  <c r="AX16" i="7"/>
  <c r="AV16" i="7"/>
  <c r="AT16" i="7"/>
  <c r="AR16" i="7"/>
  <c r="AP16" i="7"/>
  <c r="AN16" i="7"/>
  <c r="AL16" i="7"/>
  <c r="DB15" i="7"/>
  <c r="CZ15" i="7"/>
  <c r="BX15" i="7"/>
  <c r="BV15" i="7"/>
  <c r="BT15" i="7"/>
  <c r="BR15" i="7"/>
  <c r="BP15" i="7"/>
  <c r="BN15" i="7"/>
  <c r="BL15" i="7"/>
  <c r="BJ15" i="7"/>
  <c r="BH15" i="7"/>
  <c r="BF15" i="7"/>
  <c r="BD15" i="7"/>
  <c r="BB15" i="7"/>
  <c r="AZ15" i="7"/>
  <c r="AX15" i="7"/>
  <c r="AV15" i="7"/>
  <c r="AT15" i="7"/>
  <c r="AR15" i="7"/>
  <c r="AP15" i="7"/>
  <c r="AN15" i="7"/>
  <c r="AL15" i="7"/>
  <c r="DB14" i="7"/>
  <c r="CZ14" i="7"/>
  <c r="BX14" i="7"/>
  <c r="BV14" i="7"/>
  <c r="BT14" i="7"/>
  <c r="BR14" i="7"/>
  <c r="BP14" i="7"/>
  <c r="BN14" i="7"/>
  <c r="BL14" i="7"/>
  <c r="BJ14" i="7"/>
  <c r="BH14" i="7"/>
  <c r="BF14" i="7"/>
  <c r="BD14" i="7"/>
  <c r="BB14" i="7"/>
  <c r="AZ14" i="7"/>
  <c r="AX14" i="7"/>
  <c r="AV14" i="7"/>
  <c r="AT14" i="7"/>
  <c r="AR14" i="7"/>
  <c r="AP14" i="7"/>
  <c r="AN14" i="7"/>
  <c r="AL14" i="7"/>
  <c r="DB13" i="7"/>
  <c r="CZ13" i="7"/>
  <c r="BX13" i="7"/>
  <c r="BV13" i="7"/>
  <c r="BT13" i="7"/>
  <c r="BR13" i="7"/>
  <c r="BP13" i="7"/>
  <c r="BN13" i="7"/>
  <c r="BL13" i="7"/>
  <c r="BJ13" i="7"/>
  <c r="BH13" i="7"/>
  <c r="BF13" i="7"/>
  <c r="BD13" i="7"/>
  <c r="BB13" i="7"/>
  <c r="AZ13" i="7"/>
  <c r="AX13" i="7"/>
  <c r="AV13" i="7"/>
  <c r="AT13" i="7"/>
  <c r="AR13" i="7"/>
  <c r="AP13" i="7"/>
  <c r="AN13" i="7"/>
  <c r="AL13" i="7"/>
  <c r="DB12" i="7"/>
  <c r="CZ12" i="7"/>
  <c r="BX12" i="7"/>
  <c r="BV12" i="7"/>
  <c r="BT12" i="7"/>
  <c r="BR12" i="7"/>
  <c r="BP12" i="7"/>
  <c r="BN12" i="7"/>
  <c r="BL12" i="7"/>
  <c r="BJ12" i="7"/>
  <c r="BH12" i="7"/>
  <c r="BF12" i="7"/>
  <c r="BD12" i="7"/>
  <c r="BB12" i="7"/>
  <c r="AZ12" i="7"/>
  <c r="AX12" i="7"/>
  <c r="AV12" i="7"/>
  <c r="AT12" i="7"/>
  <c r="AR12" i="7"/>
  <c r="AP12" i="7"/>
  <c r="AN12" i="7"/>
  <c r="AL12" i="7"/>
  <c r="DB11" i="7"/>
  <c r="CZ11" i="7"/>
  <c r="BX11" i="7"/>
  <c r="BV11" i="7"/>
  <c r="BT11" i="7"/>
  <c r="BR11" i="7"/>
  <c r="BP11" i="7"/>
  <c r="BN11" i="7"/>
  <c r="BL11" i="7"/>
  <c r="BJ11" i="7"/>
  <c r="BH11" i="7"/>
  <c r="BF11" i="7"/>
  <c r="BD11" i="7"/>
  <c r="BB11" i="7"/>
  <c r="AZ11" i="7"/>
  <c r="AX11" i="7"/>
  <c r="AV11" i="7"/>
  <c r="AT11" i="7"/>
  <c r="AR11" i="7"/>
  <c r="AP11" i="7"/>
  <c r="AN11" i="7"/>
  <c r="AL11" i="7"/>
  <c r="DB10" i="7"/>
  <c r="CZ10" i="7"/>
  <c r="BX10" i="7"/>
  <c r="BV10" i="7"/>
  <c r="BT10" i="7"/>
  <c r="BR10" i="7"/>
  <c r="BP10" i="7"/>
  <c r="BN10" i="7"/>
  <c r="BL10" i="7"/>
  <c r="BJ10" i="7"/>
  <c r="BH10" i="7"/>
  <c r="BF10" i="7"/>
  <c r="BD10" i="7"/>
  <c r="BB10" i="7"/>
  <c r="AZ10" i="7"/>
  <c r="AX10" i="7"/>
  <c r="AV10" i="7"/>
  <c r="AT10" i="7"/>
  <c r="AR10" i="7"/>
  <c r="AP10" i="7"/>
  <c r="AN10" i="7"/>
  <c r="AL10" i="7"/>
  <c r="DB9" i="7"/>
  <c r="C9" i="7"/>
  <c r="DB8" i="7"/>
  <c r="CZ8" i="7"/>
  <c r="BX8" i="7"/>
  <c r="BV8" i="7"/>
  <c r="BT8" i="7"/>
  <c r="BR8" i="7"/>
  <c r="BP8" i="7"/>
  <c r="BN8" i="7"/>
  <c r="BL8" i="7"/>
  <c r="BJ8" i="7"/>
  <c r="BH8" i="7"/>
  <c r="BF8" i="7"/>
  <c r="BD8" i="7"/>
  <c r="BB8" i="7"/>
  <c r="AZ8" i="7"/>
  <c r="AX8" i="7"/>
  <c r="AV8" i="7"/>
  <c r="AT8" i="7"/>
  <c r="AR8" i="7"/>
  <c r="AP8" i="7"/>
  <c r="AN8" i="7"/>
  <c r="AL8" i="7"/>
  <c r="DG7" i="7"/>
  <c r="DB7" i="7"/>
  <c r="CZ7" i="7"/>
  <c r="BX7" i="7"/>
  <c r="BV7" i="7"/>
  <c r="BT7" i="7"/>
  <c r="BR7" i="7"/>
  <c r="BP7" i="7"/>
  <c r="BN7" i="7"/>
  <c r="BL7" i="7"/>
  <c r="BJ7" i="7"/>
  <c r="BH7" i="7"/>
  <c r="BF7" i="7"/>
  <c r="BD7" i="7"/>
  <c r="BB7" i="7"/>
  <c r="AZ7" i="7"/>
  <c r="AX7" i="7"/>
  <c r="AV7" i="7"/>
  <c r="AT7" i="7"/>
  <c r="AR7" i="7"/>
  <c r="AP7" i="7"/>
  <c r="AN7" i="7"/>
  <c r="AL7" i="7"/>
  <c r="DG6" i="7"/>
  <c r="DB6" i="7"/>
  <c r="CZ6" i="7"/>
  <c r="BX6" i="7"/>
  <c r="BV6" i="7"/>
  <c r="BT6" i="7"/>
  <c r="BR6" i="7"/>
  <c r="BP6" i="7"/>
  <c r="BN6" i="7"/>
  <c r="BL6" i="7"/>
  <c r="BJ6" i="7"/>
  <c r="BH6" i="7"/>
  <c r="BF6" i="7"/>
  <c r="BD6" i="7"/>
  <c r="BB6" i="7"/>
  <c r="AZ6" i="7"/>
  <c r="AX6" i="7"/>
  <c r="AV6" i="7"/>
  <c r="AT6" i="7"/>
  <c r="AR6" i="7"/>
  <c r="AP6" i="7"/>
  <c r="AN6" i="7"/>
  <c r="AL6" i="7"/>
  <c r="DG5" i="7"/>
  <c r="DB5" i="7"/>
  <c r="CZ5" i="7"/>
  <c r="BX5" i="7"/>
  <c r="BV5" i="7"/>
  <c r="BT5" i="7"/>
  <c r="BR5" i="7"/>
  <c r="BP5" i="7"/>
  <c r="BN5" i="7"/>
  <c r="BL5" i="7"/>
  <c r="BJ5" i="7"/>
  <c r="BH5" i="7"/>
  <c r="BF5" i="7"/>
  <c r="BD5" i="7"/>
  <c r="BB5" i="7"/>
  <c r="AZ5" i="7"/>
  <c r="AX5" i="7"/>
  <c r="AV5" i="7"/>
  <c r="AT5" i="7"/>
  <c r="AR5" i="7"/>
  <c r="AP5" i="7"/>
  <c r="AN5" i="7"/>
  <c r="AL5" i="7"/>
  <c r="DG4" i="7"/>
  <c r="DB4" i="7"/>
  <c r="CZ4" i="7"/>
  <c r="BX4" i="7"/>
  <c r="BV4" i="7"/>
  <c r="BT4" i="7"/>
  <c r="BR4" i="7"/>
  <c r="BP4" i="7"/>
  <c r="BN4" i="7"/>
  <c r="BL4" i="7"/>
  <c r="BJ4" i="7"/>
  <c r="BH4" i="7"/>
  <c r="BF4" i="7"/>
  <c r="BD4" i="7"/>
  <c r="BB4" i="7"/>
  <c r="AZ4" i="7"/>
  <c r="AX4" i="7"/>
  <c r="AV4" i="7"/>
  <c r="AT4" i="7"/>
  <c r="AR4" i="7"/>
  <c r="AP4" i="7"/>
  <c r="AN4" i="7"/>
  <c r="AL4" i="7"/>
  <c r="DG3" i="7"/>
  <c r="DB3" i="7"/>
  <c r="CZ3" i="7"/>
  <c r="BX3" i="7"/>
  <c r="BV3" i="7"/>
  <c r="BT3" i="7"/>
  <c r="BR3" i="7"/>
  <c r="BP3" i="7"/>
  <c r="BN3" i="7"/>
  <c r="BL3" i="7"/>
  <c r="BJ3" i="7"/>
  <c r="BH3" i="7"/>
  <c r="BF3" i="7"/>
  <c r="BD3" i="7"/>
  <c r="BB3" i="7"/>
  <c r="AZ3" i="7"/>
  <c r="AX3" i="7"/>
  <c r="AV3" i="7"/>
  <c r="AT3" i="7"/>
  <c r="AR3" i="7"/>
  <c r="AP3" i="7"/>
  <c r="AN3" i="7"/>
  <c r="AL3" i="7"/>
  <c r="DG2" i="7"/>
  <c r="B3" i="4" s="1" a="1"/>
  <c r="DB2" i="7"/>
  <c r="CZ2" i="7"/>
  <c r="BX2" i="7"/>
  <c r="BV2" i="7"/>
  <c r="BT2" i="7"/>
  <c r="BR2" i="7"/>
  <c r="BP2" i="7"/>
  <c r="BN2" i="7"/>
  <c r="BL2" i="7"/>
  <c r="BJ2" i="7"/>
  <c r="BH2" i="7"/>
  <c r="BF2" i="7"/>
  <c r="BD2" i="7"/>
  <c r="BB2" i="7"/>
  <c r="AZ2" i="7"/>
  <c r="AX2" i="7"/>
  <c r="AV2" i="7"/>
  <c r="AT2" i="7"/>
  <c r="AR2" i="7"/>
  <c r="AP2" i="7"/>
  <c r="AN2" i="7"/>
  <c r="AL2" i="7"/>
  <c r="DI1" i="7" a="1"/>
  <c r="DI28" i="7" s="1"/>
  <c r="L23" i="5"/>
  <c r="K23" i="5"/>
  <c r="J23" i="5"/>
  <c r="I23" i="5"/>
  <c r="H23" i="5"/>
  <c r="G23" i="5"/>
  <c r="F23" i="5"/>
  <c r="E23" i="5"/>
  <c r="D23" i="5"/>
  <c r="C23" i="5"/>
  <c r="B23" i="5"/>
  <c r="L21" i="5"/>
  <c r="K21" i="5"/>
  <c r="J21" i="5"/>
  <c r="I21" i="5"/>
  <c r="H21" i="5"/>
  <c r="G21" i="5"/>
  <c r="F21" i="5"/>
  <c r="E21" i="5"/>
  <c r="D21" i="5"/>
  <c r="C21" i="5"/>
  <c r="B21" i="5"/>
  <c r="L20" i="5"/>
  <c r="K20" i="5"/>
  <c r="J20" i="5"/>
  <c r="I20" i="5"/>
  <c r="H20" i="5"/>
  <c r="G20" i="5"/>
  <c r="F20" i="5"/>
  <c r="E20" i="5"/>
  <c r="D20" i="5"/>
  <c r="C20" i="5"/>
  <c r="B20" i="5"/>
  <c r="F19" i="5"/>
  <c r="E19" i="5"/>
  <c r="D19" i="5"/>
  <c r="C19" i="5"/>
  <c r="B19" i="5"/>
  <c r="L18" i="5"/>
  <c r="K18" i="5"/>
  <c r="J18" i="5"/>
  <c r="I18" i="5"/>
  <c r="H18" i="5"/>
  <c r="G18" i="5"/>
  <c r="F18" i="5"/>
  <c r="E18" i="5"/>
  <c r="D18" i="5"/>
  <c r="C18" i="5"/>
  <c r="B18" i="5"/>
  <c r="F17" i="5"/>
  <c r="E17" i="5"/>
  <c r="D17" i="5"/>
  <c r="C17" i="5"/>
  <c r="B17" i="5"/>
  <c r="L16" i="5"/>
  <c r="K16" i="5"/>
  <c r="J16" i="5"/>
  <c r="I16" i="5"/>
  <c r="H16" i="5"/>
  <c r="G16" i="5"/>
  <c r="F16" i="5"/>
  <c r="E16" i="5"/>
  <c r="D16" i="5"/>
  <c r="C16" i="5"/>
  <c r="B16" i="5"/>
  <c r="L15" i="5"/>
  <c r="K15" i="5"/>
  <c r="J15" i="5"/>
  <c r="I15" i="5"/>
  <c r="H15" i="5"/>
  <c r="G15" i="5"/>
  <c r="F15" i="5"/>
  <c r="E15" i="5"/>
  <c r="D15" i="5"/>
  <c r="C15" i="5"/>
  <c r="B15" i="5"/>
  <c r="L14" i="5"/>
  <c r="K14" i="5"/>
  <c r="J14" i="5"/>
  <c r="I14" i="5"/>
  <c r="H14" i="5"/>
  <c r="G14" i="5"/>
  <c r="F14" i="5"/>
  <c r="E14" i="5"/>
  <c r="D14" i="5"/>
  <c r="C14" i="5"/>
  <c r="B14" i="5"/>
  <c r="L13" i="5"/>
  <c r="K13" i="5"/>
  <c r="J13" i="5"/>
  <c r="I13" i="5"/>
  <c r="H13" i="5"/>
  <c r="G13" i="5"/>
  <c r="F13" i="5"/>
  <c r="E13" i="5"/>
  <c r="D13" i="5"/>
  <c r="C13" i="5"/>
  <c r="B13" i="5"/>
  <c r="L12" i="5"/>
  <c r="K12" i="5"/>
  <c r="J12" i="5"/>
  <c r="I12" i="5"/>
  <c r="H12" i="5"/>
  <c r="G12" i="5"/>
  <c r="F12" i="5"/>
  <c r="E12" i="5"/>
  <c r="D12" i="5"/>
  <c r="C12" i="5"/>
  <c r="B12" i="5"/>
  <c r="L11" i="5"/>
  <c r="K11" i="5"/>
  <c r="J11" i="5"/>
  <c r="I11" i="5"/>
  <c r="H11" i="5"/>
  <c r="G11" i="5"/>
  <c r="F11" i="5"/>
  <c r="E11" i="5"/>
  <c r="D11" i="5"/>
  <c r="C11" i="5"/>
  <c r="B11" i="5"/>
  <c r="L10" i="5"/>
  <c r="K10" i="5"/>
  <c r="J10" i="5"/>
  <c r="I10" i="5"/>
  <c r="H10" i="5"/>
  <c r="G10" i="5"/>
  <c r="F10" i="5"/>
  <c r="E10" i="5"/>
  <c r="D10" i="5"/>
  <c r="C10" i="5"/>
  <c r="B10" i="5"/>
  <c r="L8" i="5"/>
  <c r="K8" i="5"/>
  <c r="J8" i="5"/>
  <c r="I8" i="5"/>
  <c r="H8" i="5"/>
  <c r="G8" i="5"/>
  <c r="F8" i="5"/>
  <c r="E8" i="5"/>
  <c r="D8" i="5"/>
  <c r="C8" i="5"/>
  <c r="B8" i="5"/>
  <c r="L7" i="5"/>
  <c r="K7" i="5"/>
  <c r="J7" i="5"/>
  <c r="I7" i="5"/>
  <c r="H7" i="5"/>
  <c r="G7" i="5"/>
  <c r="F7" i="5"/>
  <c r="E7" i="5"/>
  <c r="D7" i="5"/>
  <c r="C7" i="5"/>
  <c r="B7" i="5"/>
  <c r="L6" i="5"/>
  <c r="K6" i="5"/>
  <c r="J6" i="5"/>
  <c r="I6" i="5"/>
  <c r="H6" i="5"/>
  <c r="G6" i="5"/>
  <c r="F6" i="5"/>
  <c r="E6" i="5"/>
  <c r="D6" i="5"/>
  <c r="C6" i="5"/>
  <c r="B6" i="5"/>
  <c r="L5" i="5"/>
  <c r="K5" i="5"/>
  <c r="J5" i="5"/>
  <c r="I5" i="5"/>
  <c r="H5" i="5"/>
  <c r="G5" i="5"/>
  <c r="F5" i="5"/>
  <c r="E5" i="5"/>
  <c r="D5" i="5"/>
  <c r="C5" i="5"/>
  <c r="B5" i="5"/>
  <c r="A1" i="5"/>
  <c r="T2" i="4"/>
  <c r="L2" i="5" s="1"/>
  <c r="P2" i="4"/>
  <c r="H2" i="5" s="1"/>
  <c r="L2" i="4"/>
  <c r="D2" i="5" s="1"/>
  <c r="H2" i="4"/>
  <c r="D2" i="4"/>
  <c r="B2" i="4" a="1"/>
  <c r="S2" i="4" s="1"/>
  <c r="K2" i="5" s="1"/>
  <c r="EJ38" i="3"/>
  <c r="EH38" i="3"/>
  <c r="EF38" i="3"/>
  <c r="ED38" i="3"/>
  <c r="EB38" i="3"/>
  <c r="DZ38" i="3"/>
  <c r="DX38" i="3"/>
  <c r="DV38" i="3"/>
  <c r="DT38" i="3"/>
  <c r="DR38" i="3"/>
  <c r="DP38" i="3"/>
  <c r="DN38" i="3"/>
  <c r="DL38" i="3"/>
  <c r="DJ38" i="3"/>
  <c r="DH38" i="3"/>
  <c r="DF38" i="3"/>
  <c r="DD38" i="3"/>
  <c r="DB38" i="3"/>
  <c r="CZ38" i="3"/>
  <c r="CX38" i="3"/>
  <c r="CV38" i="3"/>
  <c r="CT38" i="3"/>
  <c r="CR38" i="3"/>
  <c r="CP38" i="3"/>
  <c r="CN38" i="3"/>
  <c r="CL38" i="3"/>
  <c r="CJ38" i="3"/>
  <c r="CH38" i="3"/>
  <c r="CF38" i="3"/>
  <c r="CD38" i="3"/>
  <c r="CB38" i="3"/>
  <c r="BZ38" i="3"/>
  <c r="BX38" i="3"/>
  <c r="BV38" i="3"/>
  <c r="BT38" i="3"/>
  <c r="BR38" i="3"/>
  <c r="BP38" i="3"/>
  <c r="BN38" i="3"/>
  <c r="BL38" i="3"/>
  <c r="BJ38" i="3"/>
  <c r="BH38" i="3"/>
  <c r="BF38" i="3"/>
  <c r="BD38" i="3"/>
  <c r="BB38" i="3"/>
  <c r="AZ38" i="3"/>
  <c r="AX38" i="3"/>
  <c r="AV38" i="3"/>
  <c r="AT38" i="3"/>
  <c r="AR38" i="3"/>
  <c r="AP38" i="3"/>
  <c r="AN38" i="3"/>
  <c r="AL38" i="3"/>
  <c r="AJ38" i="3"/>
  <c r="AH38" i="3"/>
  <c r="AF38" i="3"/>
  <c r="AD38" i="3"/>
  <c r="EJ37" i="3"/>
  <c r="EH37" i="3"/>
  <c r="EF37" i="3"/>
  <c r="ED37" i="3"/>
  <c r="EB37" i="3"/>
  <c r="DZ37" i="3"/>
  <c r="DX37" i="3"/>
  <c r="DV37" i="3"/>
  <c r="DT37" i="3"/>
  <c r="DR37" i="3"/>
  <c r="DP37" i="3"/>
  <c r="DN37" i="3"/>
  <c r="DL37" i="3"/>
  <c r="DJ37" i="3"/>
  <c r="DH37" i="3"/>
  <c r="DF37" i="3"/>
  <c r="DD37" i="3"/>
  <c r="DB37" i="3"/>
  <c r="CZ37" i="3"/>
  <c r="CX37" i="3"/>
  <c r="CV37" i="3"/>
  <c r="CT37" i="3"/>
  <c r="CR37" i="3"/>
  <c r="CP37" i="3"/>
  <c r="CN37" i="3"/>
  <c r="CL37" i="3"/>
  <c r="CJ37" i="3"/>
  <c r="CH37" i="3"/>
  <c r="CF37" i="3"/>
  <c r="CD37" i="3"/>
  <c r="CB37" i="3"/>
  <c r="BZ37" i="3"/>
  <c r="BX37" i="3"/>
  <c r="BV37" i="3"/>
  <c r="BT37" i="3"/>
  <c r="BR37" i="3"/>
  <c r="BP37" i="3"/>
  <c r="BN37" i="3"/>
  <c r="BL37" i="3"/>
  <c r="BJ37" i="3"/>
  <c r="BH37" i="3"/>
  <c r="BF37" i="3"/>
  <c r="BD37" i="3"/>
  <c r="BB37" i="3"/>
  <c r="AZ37" i="3"/>
  <c r="AX37" i="3"/>
  <c r="AV37" i="3"/>
  <c r="AT37" i="3"/>
  <c r="AR37" i="3"/>
  <c r="AP37" i="3"/>
  <c r="AN37" i="3"/>
  <c r="AL37" i="3"/>
  <c r="AJ37" i="3"/>
  <c r="AH37" i="3"/>
  <c r="AF37" i="3"/>
  <c r="AD37" i="3"/>
  <c r="EJ36" i="3"/>
  <c r="EH36" i="3"/>
  <c r="EF36" i="3"/>
  <c r="ED36" i="3"/>
  <c r="EB36" i="3"/>
  <c r="DZ36" i="3"/>
  <c r="DX36" i="3"/>
  <c r="DV36" i="3"/>
  <c r="DT36" i="3"/>
  <c r="DR36" i="3"/>
  <c r="DP36" i="3"/>
  <c r="DN36" i="3"/>
  <c r="DL36" i="3"/>
  <c r="DJ36" i="3"/>
  <c r="DH36" i="3"/>
  <c r="DF36" i="3"/>
  <c r="DD36" i="3"/>
  <c r="DB36" i="3"/>
  <c r="CZ36" i="3"/>
  <c r="CX36" i="3"/>
  <c r="CV36" i="3"/>
  <c r="CT36" i="3"/>
  <c r="CR36" i="3"/>
  <c r="CP36" i="3"/>
  <c r="CN36" i="3"/>
  <c r="CL36" i="3"/>
  <c r="CJ36" i="3"/>
  <c r="CH36" i="3"/>
  <c r="CF36" i="3"/>
  <c r="CD36" i="3"/>
  <c r="CB36" i="3"/>
  <c r="BZ36" i="3"/>
  <c r="BX36" i="3"/>
  <c r="BV36" i="3"/>
  <c r="BT36" i="3"/>
  <c r="BR36" i="3"/>
  <c r="BP36" i="3"/>
  <c r="BN36" i="3"/>
  <c r="BL36" i="3"/>
  <c r="BJ36" i="3"/>
  <c r="BH36" i="3"/>
  <c r="BF36" i="3"/>
  <c r="BD36" i="3"/>
  <c r="BB36" i="3"/>
  <c r="AZ36" i="3"/>
  <c r="AX36" i="3"/>
  <c r="AV36" i="3"/>
  <c r="AT36" i="3"/>
  <c r="AR36" i="3"/>
  <c r="AP36" i="3"/>
  <c r="AN36" i="3"/>
  <c r="AL36" i="3"/>
  <c r="AJ36" i="3"/>
  <c r="AH36" i="3"/>
  <c r="AF36" i="3"/>
  <c r="AD36" i="3"/>
  <c r="EJ35" i="3"/>
  <c r="EH35" i="3"/>
  <c r="EF35" i="3"/>
  <c r="ED35" i="3"/>
  <c r="EB35" i="3"/>
  <c r="DZ35" i="3"/>
  <c r="DX35" i="3"/>
  <c r="DV35" i="3"/>
  <c r="DT35" i="3"/>
  <c r="DR35" i="3"/>
  <c r="DP35" i="3"/>
  <c r="DN35" i="3"/>
  <c r="DL35" i="3"/>
  <c r="DJ35" i="3"/>
  <c r="DH35" i="3"/>
  <c r="DF35" i="3"/>
  <c r="DD35" i="3"/>
  <c r="DB35" i="3"/>
  <c r="CZ35" i="3"/>
  <c r="CX35" i="3"/>
  <c r="CV35" i="3"/>
  <c r="CT35" i="3"/>
  <c r="CR35" i="3"/>
  <c r="CP35" i="3"/>
  <c r="CN35" i="3"/>
  <c r="CL35" i="3"/>
  <c r="CJ35" i="3"/>
  <c r="CH35" i="3"/>
  <c r="CF35" i="3"/>
  <c r="CD35" i="3"/>
  <c r="CB35" i="3"/>
  <c r="BZ35" i="3"/>
  <c r="BX35" i="3"/>
  <c r="BV35" i="3"/>
  <c r="BT35" i="3"/>
  <c r="BR35" i="3"/>
  <c r="BP35" i="3"/>
  <c r="BN35" i="3"/>
  <c r="BL35" i="3"/>
  <c r="BJ35" i="3"/>
  <c r="BH35" i="3"/>
  <c r="BF35" i="3"/>
  <c r="BD35" i="3"/>
  <c r="BB35" i="3"/>
  <c r="AZ35" i="3"/>
  <c r="AX35" i="3"/>
  <c r="AV35" i="3"/>
  <c r="AT35" i="3"/>
  <c r="AR35" i="3"/>
  <c r="AP35" i="3"/>
  <c r="AN35" i="3"/>
  <c r="AL35" i="3"/>
  <c r="AJ35" i="3"/>
  <c r="AH35" i="3"/>
  <c r="AF35" i="3"/>
  <c r="AD35" i="3"/>
  <c r="EJ34" i="3"/>
  <c r="EH34" i="3"/>
  <c r="EF34" i="3"/>
  <c r="ED34" i="3"/>
  <c r="EB34" i="3"/>
  <c r="DZ34" i="3"/>
  <c r="DX34" i="3"/>
  <c r="DV34" i="3"/>
  <c r="DT34" i="3"/>
  <c r="DR34" i="3"/>
  <c r="DP34" i="3"/>
  <c r="DN34" i="3"/>
  <c r="DL34" i="3"/>
  <c r="DJ34" i="3"/>
  <c r="DH34" i="3"/>
  <c r="DF34" i="3"/>
  <c r="DD34" i="3"/>
  <c r="DB34" i="3"/>
  <c r="CZ34" i="3"/>
  <c r="CX34" i="3"/>
  <c r="CV34" i="3"/>
  <c r="CT34" i="3"/>
  <c r="CR34" i="3"/>
  <c r="CP34" i="3"/>
  <c r="CN34" i="3"/>
  <c r="CL34" i="3"/>
  <c r="CJ34" i="3"/>
  <c r="CH34" i="3"/>
  <c r="CF34" i="3"/>
  <c r="CD34" i="3"/>
  <c r="CB34" i="3"/>
  <c r="BZ34" i="3"/>
  <c r="BX34" i="3"/>
  <c r="BV34" i="3"/>
  <c r="BT34" i="3"/>
  <c r="BR34" i="3"/>
  <c r="BP34" i="3"/>
  <c r="BN34" i="3"/>
  <c r="BL34" i="3"/>
  <c r="BJ34" i="3"/>
  <c r="BH34" i="3"/>
  <c r="BF34" i="3"/>
  <c r="BD34" i="3"/>
  <c r="BB34" i="3"/>
  <c r="AZ34" i="3"/>
  <c r="AX34" i="3"/>
  <c r="AV34" i="3"/>
  <c r="AT34" i="3"/>
  <c r="AR34" i="3"/>
  <c r="AP34" i="3"/>
  <c r="AN34" i="3"/>
  <c r="AL34" i="3"/>
  <c r="AJ34" i="3"/>
  <c r="AH34" i="3"/>
  <c r="AF34" i="3"/>
  <c r="AD34" i="3"/>
  <c r="EJ33" i="3"/>
  <c r="EH33" i="3"/>
  <c r="EF33" i="3"/>
  <c r="ED33" i="3"/>
  <c r="EB33" i="3"/>
  <c r="DZ33" i="3"/>
  <c r="DX33" i="3"/>
  <c r="DV33" i="3"/>
  <c r="DT33" i="3"/>
  <c r="DR33" i="3"/>
  <c r="DP33" i="3"/>
  <c r="DN33" i="3"/>
  <c r="DL33" i="3"/>
  <c r="DJ33" i="3"/>
  <c r="DH33" i="3"/>
  <c r="DF33" i="3"/>
  <c r="DD33" i="3"/>
  <c r="DB33" i="3"/>
  <c r="CZ33" i="3"/>
  <c r="CX33" i="3"/>
  <c r="CV33" i="3"/>
  <c r="CT33" i="3"/>
  <c r="CR33" i="3"/>
  <c r="CP33" i="3"/>
  <c r="CN33" i="3"/>
  <c r="CL33" i="3"/>
  <c r="CJ33" i="3"/>
  <c r="CH33" i="3"/>
  <c r="CF33" i="3"/>
  <c r="CD33" i="3"/>
  <c r="CB33" i="3"/>
  <c r="BZ33" i="3"/>
  <c r="BX33" i="3"/>
  <c r="BV33" i="3"/>
  <c r="BT33" i="3"/>
  <c r="BR33" i="3"/>
  <c r="BP33" i="3"/>
  <c r="BN33" i="3"/>
  <c r="BL33" i="3"/>
  <c r="BJ33" i="3"/>
  <c r="BH33" i="3"/>
  <c r="BF33" i="3"/>
  <c r="BD33" i="3"/>
  <c r="BB33" i="3"/>
  <c r="AZ33" i="3"/>
  <c r="AX33" i="3"/>
  <c r="AV33" i="3"/>
  <c r="AT33" i="3"/>
  <c r="AR33" i="3"/>
  <c r="AP33" i="3"/>
  <c r="AN33" i="3"/>
  <c r="AL33" i="3"/>
  <c r="AJ33" i="3"/>
  <c r="AH33" i="3"/>
  <c r="AF33" i="3"/>
  <c r="AD33" i="3"/>
  <c r="EJ32" i="3"/>
  <c r="EH32" i="3"/>
  <c r="EF32" i="3"/>
  <c r="ED32" i="3"/>
  <c r="EB32" i="3"/>
  <c r="DZ32" i="3"/>
  <c r="DX32" i="3"/>
  <c r="DV32" i="3"/>
  <c r="DT32" i="3"/>
  <c r="DR32" i="3"/>
  <c r="DP32" i="3"/>
  <c r="DN32" i="3"/>
  <c r="DL32" i="3"/>
  <c r="DJ32" i="3"/>
  <c r="DH32" i="3"/>
  <c r="DF32" i="3"/>
  <c r="DD32" i="3"/>
  <c r="DB32" i="3"/>
  <c r="CZ32" i="3"/>
  <c r="CX32" i="3"/>
  <c r="CV32" i="3"/>
  <c r="CT32" i="3"/>
  <c r="CR32" i="3"/>
  <c r="CP32" i="3"/>
  <c r="CN32" i="3"/>
  <c r="CL32" i="3"/>
  <c r="CJ32" i="3"/>
  <c r="CH32" i="3"/>
  <c r="CF32" i="3"/>
  <c r="CD32" i="3"/>
  <c r="CB32" i="3"/>
  <c r="BZ32" i="3"/>
  <c r="BX32" i="3"/>
  <c r="BV32" i="3"/>
  <c r="BT32" i="3"/>
  <c r="BR32" i="3"/>
  <c r="BP32" i="3"/>
  <c r="BN32" i="3"/>
  <c r="BL32" i="3"/>
  <c r="BJ32" i="3"/>
  <c r="BH32" i="3"/>
  <c r="BF32" i="3"/>
  <c r="BD32" i="3"/>
  <c r="BB32" i="3"/>
  <c r="AZ32" i="3"/>
  <c r="AX32" i="3"/>
  <c r="AV32" i="3"/>
  <c r="AT32" i="3"/>
  <c r="AR32" i="3"/>
  <c r="AP32" i="3"/>
  <c r="AN32" i="3"/>
  <c r="AL32" i="3"/>
  <c r="AJ32" i="3"/>
  <c r="AH32" i="3"/>
  <c r="AF32" i="3"/>
  <c r="AD32" i="3"/>
  <c r="EJ31" i="3"/>
  <c r="EH31" i="3"/>
  <c r="EF31" i="3"/>
  <c r="ED31" i="3"/>
  <c r="EB31" i="3"/>
  <c r="DZ31" i="3"/>
  <c r="DX31" i="3"/>
  <c r="DV31" i="3"/>
  <c r="DT31" i="3"/>
  <c r="DR31" i="3"/>
  <c r="DP31" i="3"/>
  <c r="DN31" i="3"/>
  <c r="DL31" i="3"/>
  <c r="DJ31" i="3"/>
  <c r="DH31" i="3"/>
  <c r="DF31" i="3"/>
  <c r="DD31" i="3"/>
  <c r="DB31" i="3"/>
  <c r="CZ31" i="3"/>
  <c r="CX31" i="3"/>
  <c r="CV31" i="3"/>
  <c r="CT31" i="3"/>
  <c r="CR31" i="3"/>
  <c r="CP31" i="3"/>
  <c r="CN31" i="3"/>
  <c r="CL31" i="3"/>
  <c r="CJ31" i="3"/>
  <c r="CH31" i="3"/>
  <c r="CF31" i="3"/>
  <c r="CD31" i="3"/>
  <c r="CB31" i="3"/>
  <c r="BZ31" i="3"/>
  <c r="BX31" i="3"/>
  <c r="BV31" i="3"/>
  <c r="BT31" i="3"/>
  <c r="BR31" i="3"/>
  <c r="BP31" i="3"/>
  <c r="BN31" i="3"/>
  <c r="BL31" i="3"/>
  <c r="BJ31" i="3"/>
  <c r="BH31" i="3"/>
  <c r="BF31" i="3"/>
  <c r="BD31" i="3"/>
  <c r="BB31" i="3"/>
  <c r="AZ31" i="3"/>
  <c r="AX31" i="3"/>
  <c r="AV31" i="3"/>
  <c r="AT31" i="3"/>
  <c r="AR31" i="3"/>
  <c r="AP31" i="3"/>
  <c r="AN31" i="3"/>
  <c r="AL31" i="3"/>
  <c r="AJ31" i="3"/>
  <c r="AH31" i="3"/>
  <c r="AF31" i="3"/>
  <c r="AD31" i="3"/>
  <c r="EJ30" i="3"/>
  <c r="EH30" i="3"/>
  <c r="EF30" i="3"/>
  <c r="ED30" i="3"/>
  <c r="EB30" i="3"/>
  <c r="DZ30" i="3"/>
  <c r="DX30" i="3"/>
  <c r="DV30" i="3"/>
  <c r="DT30" i="3"/>
  <c r="DR30" i="3"/>
  <c r="DP30" i="3"/>
  <c r="DN30" i="3"/>
  <c r="DL30" i="3"/>
  <c r="DJ30" i="3"/>
  <c r="DH30" i="3"/>
  <c r="DF30" i="3"/>
  <c r="DD30" i="3"/>
  <c r="DB30" i="3"/>
  <c r="CZ30" i="3"/>
  <c r="CX30" i="3"/>
  <c r="CV30" i="3"/>
  <c r="CT30" i="3"/>
  <c r="CR30" i="3"/>
  <c r="CP30" i="3"/>
  <c r="CN30" i="3"/>
  <c r="CL30" i="3"/>
  <c r="CJ30" i="3"/>
  <c r="CH30" i="3"/>
  <c r="CF30" i="3"/>
  <c r="CD30" i="3"/>
  <c r="CB30" i="3"/>
  <c r="BZ30" i="3"/>
  <c r="BX30" i="3"/>
  <c r="BV30" i="3"/>
  <c r="BT30" i="3"/>
  <c r="BR30" i="3"/>
  <c r="BP30" i="3"/>
  <c r="BN30" i="3"/>
  <c r="BL30" i="3"/>
  <c r="BJ30" i="3"/>
  <c r="BH30" i="3"/>
  <c r="BF30" i="3"/>
  <c r="BD30" i="3"/>
  <c r="BB30" i="3"/>
  <c r="AZ30" i="3"/>
  <c r="AX30" i="3"/>
  <c r="AV30" i="3"/>
  <c r="AT30" i="3"/>
  <c r="AR30" i="3"/>
  <c r="AP30" i="3"/>
  <c r="AN30" i="3"/>
  <c r="AL30" i="3"/>
  <c r="AJ30" i="3"/>
  <c r="AH30" i="3"/>
  <c r="AF30" i="3"/>
  <c r="AD30" i="3"/>
  <c r="EJ29" i="3"/>
  <c r="EH29" i="3"/>
  <c r="EF29" i="3"/>
  <c r="ED29" i="3"/>
  <c r="EB29" i="3"/>
  <c r="DZ29" i="3"/>
  <c r="DX29" i="3"/>
  <c r="DV29" i="3"/>
  <c r="DT29" i="3"/>
  <c r="DR29" i="3"/>
  <c r="DP29" i="3"/>
  <c r="DN29" i="3"/>
  <c r="DL29" i="3"/>
  <c r="DJ29" i="3"/>
  <c r="EJ28" i="3"/>
  <c r="EH28" i="3"/>
  <c r="EF28" i="3"/>
  <c r="ED28" i="3"/>
  <c r="EB28" i="3"/>
  <c r="DZ28" i="3"/>
  <c r="DX28" i="3"/>
  <c r="DV28" i="3"/>
  <c r="DT28" i="3"/>
  <c r="DR28" i="3"/>
  <c r="DP28" i="3"/>
  <c r="DN28" i="3"/>
  <c r="DL28" i="3"/>
  <c r="DJ28" i="3"/>
  <c r="EJ27" i="3"/>
  <c r="EH27" i="3"/>
  <c r="EF27" i="3"/>
  <c r="ED27" i="3"/>
  <c r="EB27" i="3"/>
  <c r="DZ27" i="3"/>
  <c r="DX27" i="3"/>
  <c r="DV27" i="3"/>
  <c r="DT27" i="3"/>
  <c r="DR27" i="3"/>
  <c r="DP27" i="3"/>
  <c r="DN27" i="3"/>
  <c r="DL27" i="3"/>
  <c r="DJ27" i="3"/>
  <c r="DH27" i="3"/>
  <c r="DF27" i="3"/>
  <c r="DD27" i="3"/>
  <c r="DB27" i="3"/>
  <c r="CZ27" i="3"/>
  <c r="CX27" i="3"/>
  <c r="CV27" i="3"/>
  <c r="CT27" i="3"/>
  <c r="CR27" i="3"/>
  <c r="CP27" i="3"/>
  <c r="CN27" i="3"/>
  <c r="CL27" i="3"/>
  <c r="CJ27" i="3"/>
  <c r="CH27" i="3"/>
  <c r="CF27" i="3"/>
  <c r="CD27" i="3"/>
  <c r="CB27" i="3"/>
  <c r="BZ27" i="3"/>
  <c r="BX27" i="3"/>
  <c r="BV27" i="3"/>
  <c r="BT27" i="3"/>
  <c r="BR27" i="3"/>
  <c r="BP27" i="3"/>
  <c r="BN27" i="3"/>
  <c r="BL27" i="3"/>
  <c r="BJ27" i="3"/>
  <c r="BH27" i="3"/>
  <c r="BF27" i="3"/>
  <c r="BD27" i="3"/>
  <c r="BB27" i="3"/>
  <c r="AZ27" i="3"/>
  <c r="AX27" i="3"/>
  <c r="AV27" i="3"/>
  <c r="AT27" i="3"/>
  <c r="AR27" i="3"/>
  <c r="AP27" i="3"/>
  <c r="AN27" i="3"/>
  <c r="AL27" i="3"/>
  <c r="AJ27" i="3"/>
  <c r="AH27" i="3"/>
  <c r="AF27" i="3"/>
  <c r="AD27" i="3"/>
  <c r="EJ26" i="3"/>
  <c r="EH26" i="3"/>
  <c r="EF26" i="3"/>
  <c r="ED26" i="3"/>
  <c r="EB26" i="3"/>
  <c r="DZ26" i="3"/>
  <c r="DX26" i="3"/>
  <c r="DV26" i="3"/>
  <c r="DT26" i="3"/>
  <c r="DR26" i="3"/>
  <c r="DP26" i="3"/>
  <c r="DN26" i="3"/>
  <c r="DL26" i="3"/>
  <c r="DJ26" i="3"/>
  <c r="DH26" i="3"/>
  <c r="DF26" i="3"/>
  <c r="DD26" i="3"/>
  <c r="DB26" i="3"/>
  <c r="CZ26" i="3"/>
  <c r="CX26" i="3"/>
  <c r="CV26" i="3"/>
  <c r="CT26" i="3"/>
  <c r="CR26" i="3"/>
  <c r="CP26" i="3"/>
  <c r="CN26" i="3"/>
  <c r="CL26" i="3"/>
  <c r="CJ26" i="3"/>
  <c r="CH26" i="3"/>
  <c r="CF26" i="3"/>
  <c r="CD26" i="3"/>
  <c r="CB26" i="3"/>
  <c r="BZ26" i="3"/>
  <c r="BX26" i="3"/>
  <c r="BV26" i="3"/>
  <c r="BT26" i="3"/>
  <c r="BR26" i="3"/>
  <c r="BP26" i="3"/>
  <c r="BN26" i="3"/>
  <c r="BL26" i="3"/>
  <c r="BJ26" i="3"/>
  <c r="BH26" i="3"/>
  <c r="BF26" i="3"/>
  <c r="BD26" i="3"/>
  <c r="BB26" i="3"/>
  <c r="AZ26" i="3"/>
  <c r="AX26" i="3"/>
  <c r="AV26" i="3"/>
  <c r="AT26" i="3"/>
  <c r="AR26" i="3"/>
  <c r="AP26" i="3"/>
  <c r="AN26" i="3"/>
  <c r="AL26" i="3"/>
  <c r="AJ26" i="3"/>
  <c r="AH26" i="3"/>
  <c r="AF26" i="3"/>
  <c r="AD26" i="3"/>
  <c r="EJ25" i="3"/>
  <c r="EH25" i="3"/>
  <c r="EF25" i="3"/>
  <c r="ED25" i="3"/>
  <c r="EB25" i="3"/>
  <c r="DZ25" i="3"/>
  <c r="DX25" i="3"/>
  <c r="DV25" i="3"/>
  <c r="DT25" i="3"/>
  <c r="DR25" i="3"/>
  <c r="DP25" i="3"/>
  <c r="DN25" i="3"/>
  <c r="DL25" i="3"/>
  <c r="DJ25" i="3"/>
  <c r="DH25" i="3"/>
  <c r="DF25" i="3"/>
  <c r="DD25" i="3"/>
  <c r="DB25" i="3"/>
  <c r="CZ25" i="3"/>
  <c r="CX25" i="3"/>
  <c r="CV25" i="3"/>
  <c r="CT25" i="3"/>
  <c r="CR25" i="3"/>
  <c r="CP25" i="3"/>
  <c r="CN25" i="3"/>
  <c r="CL25" i="3"/>
  <c r="CJ25" i="3"/>
  <c r="CH25" i="3"/>
  <c r="CF25" i="3"/>
  <c r="CD25" i="3"/>
  <c r="CB25" i="3"/>
  <c r="BZ25" i="3"/>
  <c r="BX25" i="3"/>
  <c r="BV25" i="3"/>
  <c r="BT25" i="3"/>
  <c r="BR25" i="3"/>
  <c r="BP25" i="3"/>
  <c r="BN25" i="3"/>
  <c r="BL25" i="3"/>
  <c r="BJ25" i="3"/>
  <c r="BH25" i="3"/>
  <c r="BF25" i="3"/>
  <c r="BD25" i="3"/>
  <c r="BB25" i="3"/>
  <c r="AZ25" i="3"/>
  <c r="AX25" i="3"/>
  <c r="AV25" i="3"/>
  <c r="AT25" i="3"/>
  <c r="AR25" i="3"/>
  <c r="AP25" i="3"/>
  <c r="AN25" i="3"/>
  <c r="AL25" i="3"/>
  <c r="AJ25" i="3"/>
  <c r="AH25" i="3"/>
  <c r="AF25" i="3"/>
  <c r="AD25" i="3"/>
  <c r="EJ24" i="3"/>
  <c r="EH24" i="3"/>
  <c r="EF24" i="3"/>
  <c r="ED24" i="3"/>
  <c r="EB24" i="3"/>
  <c r="DZ24" i="3"/>
  <c r="DX24" i="3"/>
  <c r="DV24" i="3"/>
  <c r="DT24" i="3"/>
  <c r="DR24" i="3"/>
  <c r="DP24" i="3"/>
  <c r="DN24" i="3"/>
  <c r="DL24" i="3"/>
  <c r="DJ24" i="3"/>
  <c r="DH24" i="3"/>
  <c r="DF24" i="3"/>
  <c r="DD24" i="3"/>
  <c r="DB24" i="3"/>
  <c r="CZ24" i="3"/>
  <c r="CX24" i="3"/>
  <c r="CV24" i="3"/>
  <c r="CT24" i="3"/>
  <c r="CR24" i="3"/>
  <c r="CP24" i="3"/>
  <c r="CN24" i="3"/>
  <c r="CL24" i="3"/>
  <c r="CJ24" i="3"/>
  <c r="CH24" i="3"/>
  <c r="CF24" i="3"/>
  <c r="CD24" i="3"/>
  <c r="CB24" i="3"/>
  <c r="BZ24" i="3"/>
  <c r="BX24" i="3"/>
  <c r="BV24" i="3"/>
  <c r="BT24" i="3"/>
  <c r="BR24" i="3"/>
  <c r="BP24" i="3"/>
  <c r="BN24" i="3"/>
  <c r="BL24" i="3"/>
  <c r="BJ24" i="3"/>
  <c r="BH24" i="3"/>
  <c r="BF24" i="3"/>
  <c r="BD24" i="3"/>
  <c r="BB24" i="3"/>
  <c r="AZ24" i="3"/>
  <c r="AX24" i="3"/>
  <c r="AV24" i="3"/>
  <c r="AT24" i="3"/>
  <c r="AR24" i="3"/>
  <c r="AP24" i="3"/>
  <c r="AN24" i="3"/>
  <c r="AL24" i="3"/>
  <c r="AJ24" i="3"/>
  <c r="AH24" i="3"/>
  <c r="AF24" i="3"/>
  <c r="AD24" i="3"/>
  <c r="EJ23" i="3"/>
  <c r="EH23" i="3"/>
  <c r="EF23" i="3"/>
  <c r="ED23" i="3"/>
  <c r="EB23" i="3"/>
  <c r="DZ23" i="3"/>
  <c r="DX23" i="3"/>
  <c r="DV23" i="3"/>
  <c r="DT23" i="3"/>
  <c r="DR23" i="3"/>
  <c r="DP23" i="3"/>
  <c r="DN23" i="3"/>
  <c r="DL23" i="3"/>
  <c r="DJ23" i="3"/>
  <c r="DH23" i="3"/>
  <c r="DF23" i="3"/>
  <c r="DD23" i="3"/>
  <c r="DB23" i="3"/>
  <c r="CZ23" i="3"/>
  <c r="CX23" i="3"/>
  <c r="CV23" i="3"/>
  <c r="CT23" i="3"/>
  <c r="CR23" i="3"/>
  <c r="CP23" i="3"/>
  <c r="CN23" i="3"/>
  <c r="CL23" i="3"/>
  <c r="CJ23" i="3"/>
  <c r="CH23" i="3"/>
  <c r="CF23" i="3"/>
  <c r="CD23" i="3"/>
  <c r="CB23" i="3"/>
  <c r="BZ23" i="3"/>
  <c r="BX23" i="3"/>
  <c r="BV23" i="3"/>
  <c r="BT23" i="3"/>
  <c r="BR23" i="3"/>
  <c r="BP23" i="3"/>
  <c r="BN23" i="3"/>
  <c r="BL23" i="3"/>
  <c r="BJ23" i="3"/>
  <c r="BH23" i="3"/>
  <c r="BF23" i="3"/>
  <c r="BD23" i="3"/>
  <c r="BB23" i="3"/>
  <c r="AZ23" i="3"/>
  <c r="AX23" i="3"/>
  <c r="AV23" i="3"/>
  <c r="AT23" i="3"/>
  <c r="AR23" i="3"/>
  <c r="AP23" i="3"/>
  <c r="AN23" i="3"/>
  <c r="AL23" i="3"/>
  <c r="AJ23" i="3"/>
  <c r="AH23" i="3"/>
  <c r="AF23" i="3"/>
  <c r="AD23" i="3"/>
  <c r="EJ22" i="3"/>
  <c r="EH22" i="3"/>
  <c r="EF22" i="3"/>
  <c r="ED22" i="3"/>
  <c r="EB22" i="3"/>
  <c r="DZ22" i="3"/>
  <c r="DX22" i="3"/>
  <c r="DV22" i="3"/>
  <c r="DT22" i="3"/>
  <c r="DR22" i="3"/>
  <c r="DP22" i="3"/>
  <c r="DN22" i="3"/>
  <c r="DL22" i="3"/>
  <c r="DJ22" i="3"/>
  <c r="DH22" i="3"/>
  <c r="DF22" i="3"/>
  <c r="DD22" i="3"/>
  <c r="DB22" i="3"/>
  <c r="CZ22" i="3"/>
  <c r="CX22" i="3"/>
  <c r="CV22" i="3"/>
  <c r="CT22" i="3"/>
  <c r="CR22" i="3"/>
  <c r="CP22" i="3"/>
  <c r="CN22" i="3"/>
  <c r="CL22" i="3"/>
  <c r="CJ22" i="3"/>
  <c r="CH22" i="3"/>
  <c r="CF22" i="3"/>
  <c r="CD22" i="3"/>
  <c r="CB22" i="3"/>
  <c r="BZ22" i="3"/>
  <c r="BX22" i="3"/>
  <c r="BV22" i="3"/>
  <c r="BT22" i="3"/>
  <c r="BR22" i="3"/>
  <c r="BP22" i="3"/>
  <c r="BN22" i="3"/>
  <c r="BL22" i="3"/>
  <c r="BJ22" i="3"/>
  <c r="BH22" i="3"/>
  <c r="BF22" i="3"/>
  <c r="BD22" i="3"/>
  <c r="BB22" i="3"/>
  <c r="AZ22" i="3"/>
  <c r="AX22" i="3"/>
  <c r="AV22" i="3"/>
  <c r="AT22" i="3"/>
  <c r="AR22" i="3"/>
  <c r="AP22" i="3"/>
  <c r="AN22" i="3"/>
  <c r="AL22" i="3"/>
  <c r="AJ22" i="3"/>
  <c r="AH22" i="3"/>
  <c r="AF22" i="3"/>
  <c r="AD22" i="3"/>
  <c r="EJ21" i="3"/>
  <c r="EH21" i="3"/>
  <c r="EF21" i="3"/>
  <c r="ED21" i="3"/>
  <c r="EB21" i="3"/>
  <c r="DZ21" i="3"/>
  <c r="DX21" i="3"/>
  <c r="DV21" i="3"/>
  <c r="DT21" i="3"/>
  <c r="DR21" i="3"/>
  <c r="DP21" i="3"/>
  <c r="DN21" i="3"/>
  <c r="DL21" i="3"/>
  <c r="DJ21" i="3"/>
  <c r="DH21" i="3"/>
  <c r="DF21" i="3"/>
  <c r="DD21" i="3"/>
  <c r="DB21" i="3"/>
  <c r="CZ21" i="3"/>
  <c r="CX21" i="3"/>
  <c r="CV21" i="3"/>
  <c r="CT21" i="3"/>
  <c r="CR21" i="3"/>
  <c r="CP21" i="3"/>
  <c r="CN21" i="3"/>
  <c r="CL21" i="3"/>
  <c r="CJ21" i="3"/>
  <c r="CH21" i="3"/>
  <c r="CF21" i="3"/>
  <c r="CD21" i="3"/>
  <c r="CB21" i="3"/>
  <c r="BZ21" i="3"/>
  <c r="BX21" i="3"/>
  <c r="BV21" i="3"/>
  <c r="BT21" i="3"/>
  <c r="BR21" i="3"/>
  <c r="BP21" i="3"/>
  <c r="BN21" i="3"/>
  <c r="BL21" i="3"/>
  <c r="BJ21" i="3"/>
  <c r="BH21" i="3"/>
  <c r="BF21" i="3"/>
  <c r="BD21" i="3"/>
  <c r="BB21" i="3"/>
  <c r="AZ21" i="3"/>
  <c r="AX21" i="3"/>
  <c r="AV21" i="3"/>
  <c r="AT21" i="3"/>
  <c r="AR21" i="3"/>
  <c r="AP21" i="3"/>
  <c r="AN21" i="3"/>
  <c r="AL21" i="3"/>
  <c r="AJ21" i="3"/>
  <c r="AH21" i="3"/>
  <c r="AF21" i="3"/>
  <c r="AD21" i="3"/>
  <c r="EJ20" i="3"/>
  <c r="EH20" i="3"/>
  <c r="EF20" i="3"/>
  <c r="ED20" i="3"/>
  <c r="EB20" i="3"/>
  <c r="DZ20" i="3"/>
  <c r="DX20" i="3"/>
  <c r="DV20" i="3"/>
  <c r="DT20" i="3"/>
  <c r="DR20" i="3"/>
  <c r="DP20" i="3"/>
  <c r="DN20" i="3"/>
  <c r="DL20" i="3"/>
  <c r="DJ20" i="3"/>
  <c r="DH20" i="3"/>
  <c r="DF20" i="3"/>
  <c r="DD20" i="3"/>
  <c r="DB20" i="3"/>
  <c r="CZ20" i="3"/>
  <c r="CX20" i="3"/>
  <c r="CV20" i="3"/>
  <c r="CT20" i="3"/>
  <c r="CR20" i="3"/>
  <c r="CP20" i="3"/>
  <c r="CN20" i="3"/>
  <c r="CL20" i="3"/>
  <c r="CJ20" i="3"/>
  <c r="CH20" i="3"/>
  <c r="CF20" i="3"/>
  <c r="CD20" i="3"/>
  <c r="CB20" i="3"/>
  <c r="BZ20" i="3"/>
  <c r="BX20" i="3"/>
  <c r="BV20" i="3"/>
  <c r="BT20" i="3"/>
  <c r="BR20" i="3"/>
  <c r="BP20" i="3"/>
  <c r="BN20" i="3"/>
  <c r="BL20" i="3"/>
  <c r="BJ20" i="3"/>
  <c r="BH20" i="3"/>
  <c r="BF20" i="3"/>
  <c r="BD20" i="3"/>
  <c r="BB20" i="3"/>
  <c r="AZ20" i="3"/>
  <c r="AX20" i="3"/>
  <c r="AV20" i="3"/>
  <c r="AT20" i="3"/>
  <c r="AR20" i="3"/>
  <c r="AP20" i="3"/>
  <c r="AN20" i="3"/>
  <c r="AL20" i="3"/>
  <c r="AJ20" i="3"/>
  <c r="AH20" i="3"/>
  <c r="AF20" i="3"/>
  <c r="AD20" i="3"/>
  <c r="EJ19" i="3"/>
  <c r="EH19" i="3"/>
  <c r="EF19" i="3"/>
  <c r="ED19" i="3"/>
  <c r="EB19" i="3"/>
  <c r="DZ19" i="3"/>
  <c r="DX19" i="3"/>
  <c r="DV19" i="3"/>
  <c r="DT19" i="3"/>
  <c r="DR19" i="3"/>
  <c r="DP19" i="3"/>
  <c r="DN19" i="3"/>
  <c r="DL19" i="3"/>
  <c r="DJ19" i="3"/>
  <c r="DH19" i="3"/>
  <c r="DF19" i="3"/>
  <c r="DD19" i="3"/>
  <c r="DB19" i="3"/>
  <c r="CZ19" i="3"/>
  <c r="CX19" i="3"/>
  <c r="CV19" i="3"/>
  <c r="CT19" i="3"/>
  <c r="CR19" i="3"/>
  <c r="CP19" i="3"/>
  <c r="CN19" i="3"/>
  <c r="CL19" i="3"/>
  <c r="CJ19" i="3"/>
  <c r="CH19" i="3"/>
  <c r="CF19" i="3"/>
  <c r="CD19" i="3"/>
  <c r="CB19" i="3"/>
  <c r="BZ19" i="3"/>
  <c r="BX19" i="3"/>
  <c r="BV19" i="3"/>
  <c r="BT19" i="3"/>
  <c r="BR19" i="3"/>
  <c r="BP19" i="3"/>
  <c r="BN19" i="3"/>
  <c r="BL19" i="3"/>
  <c r="BJ19" i="3"/>
  <c r="BH19" i="3"/>
  <c r="BF19" i="3"/>
  <c r="BD19" i="3"/>
  <c r="BB19" i="3"/>
  <c r="AZ19" i="3"/>
  <c r="AX19" i="3"/>
  <c r="AV19" i="3"/>
  <c r="AT19" i="3"/>
  <c r="AR19" i="3"/>
  <c r="AP19" i="3"/>
  <c r="AN19" i="3"/>
  <c r="AL19" i="3"/>
  <c r="AJ19" i="3"/>
  <c r="AH19" i="3"/>
  <c r="AF19" i="3"/>
  <c r="AD19" i="3"/>
  <c r="EJ18" i="3"/>
  <c r="EH18" i="3"/>
  <c r="EF18" i="3"/>
  <c r="ED18" i="3"/>
  <c r="EB18" i="3"/>
  <c r="DZ18" i="3"/>
  <c r="DX18" i="3"/>
  <c r="DV18" i="3"/>
  <c r="DT18" i="3"/>
  <c r="DR18" i="3"/>
  <c r="DP18" i="3"/>
  <c r="DN18" i="3"/>
  <c r="DL18" i="3"/>
  <c r="DJ18" i="3"/>
  <c r="DH18" i="3"/>
  <c r="DF18" i="3"/>
  <c r="DD18" i="3"/>
  <c r="DB18" i="3"/>
  <c r="CZ18" i="3"/>
  <c r="CX18" i="3"/>
  <c r="CV18" i="3"/>
  <c r="CT18" i="3"/>
  <c r="CR18" i="3"/>
  <c r="CP18" i="3"/>
  <c r="CN18" i="3"/>
  <c r="CL18" i="3"/>
  <c r="CJ18" i="3"/>
  <c r="CH18" i="3"/>
  <c r="CF18" i="3"/>
  <c r="CD18" i="3"/>
  <c r="CB18" i="3"/>
  <c r="BZ18" i="3"/>
  <c r="BX18" i="3"/>
  <c r="BV18" i="3"/>
  <c r="BT18" i="3"/>
  <c r="BR18" i="3"/>
  <c r="BP18" i="3"/>
  <c r="BN18" i="3"/>
  <c r="BL18" i="3"/>
  <c r="BJ18" i="3"/>
  <c r="BH18" i="3"/>
  <c r="BF18" i="3"/>
  <c r="BD18" i="3"/>
  <c r="BB18" i="3"/>
  <c r="AZ18" i="3"/>
  <c r="AX18" i="3"/>
  <c r="AV18" i="3"/>
  <c r="AT18" i="3"/>
  <c r="AR18" i="3"/>
  <c r="AP18" i="3"/>
  <c r="AN18" i="3"/>
  <c r="AL18" i="3"/>
  <c r="AJ18" i="3"/>
  <c r="AH18" i="3"/>
  <c r="AF18" i="3"/>
  <c r="AD18" i="3"/>
  <c r="EJ17" i="3"/>
  <c r="EH17" i="3"/>
  <c r="EF17" i="3"/>
  <c r="ED17" i="3"/>
  <c r="EB17" i="3"/>
  <c r="DZ17" i="3"/>
  <c r="DX17" i="3"/>
  <c r="DV17" i="3"/>
  <c r="DT17" i="3"/>
  <c r="DR17" i="3"/>
  <c r="DP17" i="3"/>
  <c r="DN17" i="3"/>
  <c r="DL17" i="3"/>
  <c r="DJ17" i="3"/>
  <c r="DH17" i="3"/>
  <c r="DF17" i="3"/>
  <c r="DD17" i="3"/>
  <c r="DB17" i="3"/>
  <c r="CZ17" i="3"/>
  <c r="CX17" i="3"/>
  <c r="CV17" i="3"/>
  <c r="CT17" i="3"/>
  <c r="CR17" i="3"/>
  <c r="CP17" i="3"/>
  <c r="CN17" i="3"/>
  <c r="CL17" i="3"/>
  <c r="CJ17" i="3"/>
  <c r="CH17" i="3"/>
  <c r="CF17" i="3"/>
  <c r="CD17" i="3"/>
  <c r="CB17" i="3"/>
  <c r="BZ17" i="3"/>
  <c r="BX17" i="3"/>
  <c r="BV17" i="3"/>
  <c r="BT17" i="3"/>
  <c r="BR17" i="3"/>
  <c r="BP17" i="3"/>
  <c r="BN17" i="3"/>
  <c r="BL17" i="3"/>
  <c r="BJ17" i="3"/>
  <c r="BH17" i="3"/>
  <c r="BF17" i="3"/>
  <c r="BD17" i="3"/>
  <c r="BB17" i="3"/>
  <c r="AZ17" i="3"/>
  <c r="AX17" i="3"/>
  <c r="AV17" i="3"/>
  <c r="AT17" i="3"/>
  <c r="AR17" i="3"/>
  <c r="AP17" i="3"/>
  <c r="AN17" i="3"/>
  <c r="AL17" i="3"/>
  <c r="AJ17" i="3"/>
  <c r="AH17" i="3"/>
  <c r="AF17" i="3"/>
  <c r="AD17" i="3"/>
  <c r="EJ16" i="3"/>
  <c r="EH16" i="3"/>
  <c r="EF16" i="3"/>
  <c r="ED16" i="3"/>
  <c r="EB16" i="3"/>
  <c r="DZ16" i="3"/>
  <c r="DX16" i="3"/>
  <c r="DV16" i="3"/>
  <c r="DT16" i="3"/>
  <c r="DR16" i="3"/>
  <c r="DP16" i="3"/>
  <c r="DN16" i="3"/>
  <c r="DL16" i="3"/>
  <c r="DJ16" i="3"/>
  <c r="DH16" i="3"/>
  <c r="DF16" i="3"/>
  <c r="DD16" i="3"/>
  <c r="DB16" i="3"/>
  <c r="CZ16" i="3"/>
  <c r="CX16" i="3"/>
  <c r="CV16" i="3"/>
  <c r="CT16" i="3"/>
  <c r="CR16" i="3"/>
  <c r="CP16" i="3"/>
  <c r="CN16" i="3"/>
  <c r="CL16" i="3"/>
  <c r="CJ16" i="3"/>
  <c r="CH16" i="3"/>
  <c r="CF16" i="3"/>
  <c r="CD16" i="3"/>
  <c r="CB16" i="3"/>
  <c r="BZ16" i="3"/>
  <c r="BX16" i="3"/>
  <c r="BV16" i="3"/>
  <c r="BT16" i="3"/>
  <c r="BR16" i="3"/>
  <c r="BP16" i="3"/>
  <c r="BN16" i="3"/>
  <c r="BL16" i="3"/>
  <c r="BJ16" i="3"/>
  <c r="BH16" i="3"/>
  <c r="BF16" i="3"/>
  <c r="EJ15" i="3"/>
  <c r="EH15" i="3"/>
  <c r="EF15" i="3"/>
  <c r="ED15" i="3"/>
  <c r="EB15" i="3"/>
  <c r="DZ15" i="3"/>
  <c r="DX15" i="3"/>
  <c r="DV15" i="3"/>
  <c r="DT15" i="3"/>
  <c r="DR15" i="3"/>
  <c r="DP15" i="3"/>
  <c r="DN15" i="3"/>
  <c r="DL15" i="3"/>
  <c r="DJ15" i="3"/>
  <c r="DH15" i="3"/>
  <c r="DF15" i="3"/>
  <c r="DD15" i="3"/>
  <c r="DB15" i="3"/>
  <c r="CZ15" i="3"/>
  <c r="CX15" i="3"/>
  <c r="CV15" i="3"/>
  <c r="CT15" i="3"/>
  <c r="CR15" i="3"/>
  <c r="CP15" i="3"/>
  <c r="CN15" i="3"/>
  <c r="CL15" i="3"/>
  <c r="CJ15" i="3"/>
  <c r="CH15" i="3"/>
  <c r="CF15" i="3"/>
  <c r="CD15" i="3"/>
  <c r="CB15" i="3"/>
  <c r="BZ15" i="3"/>
  <c r="BX15" i="3"/>
  <c r="BV15" i="3"/>
  <c r="BT15" i="3"/>
  <c r="BR15" i="3"/>
  <c r="BP15" i="3"/>
  <c r="BN15" i="3"/>
  <c r="BL15" i="3"/>
  <c r="BJ15" i="3"/>
  <c r="BH15" i="3"/>
  <c r="BF15" i="3"/>
  <c r="EJ14" i="3"/>
  <c r="EH14" i="3"/>
  <c r="EF14" i="3"/>
  <c r="ED14" i="3"/>
  <c r="EB14" i="3"/>
  <c r="DZ14" i="3"/>
  <c r="DX14" i="3"/>
  <c r="DV14" i="3"/>
  <c r="DT14" i="3"/>
  <c r="DR14" i="3"/>
  <c r="DP14" i="3"/>
  <c r="DN14" i="3"/>
  <c r="DL14" i="3"/>
  <c r="DJ14" i="3"/>
  <c r="DH14" i="3"/>
  <c r="DF14" i="3"/>
  <c r="DD14" i="3"/>
  <c r="DB14" i="3"/>
  <c r="CZ14" i="3"/>
  <c r="CX14" i="3"/>
  <c r="CV14" i="3"/>
  <c r="CT14" i="3"/>
  <c r="CR14" i="3"/>
  <c r="CP14" i="3"/>
  <c r="CN14" i="3"/>
  <c r="CL14" i="3"/>
  <c r="CJ14" i="3"/>
  <c r="CH14" i="3"/>
  <c r="CF14" i="3"/>
  <c r="CD14" i="3"/>
  <c r="CB14" i="3"/>
  <c r="BZ14" i="3"/>
  <c r="BX14" i="3"/>
  <c r="BV14" i="3"/>
  <c r="BT14" i="3"/>
  <c r="BR14" i="3"/>
  <c r="BP14" i="3"/>
  <c r="BN14" i="3"/>
  <c r="BL14" i="3"/>
  <c r="BJ14" i="3"/>
  <c r="BH14" i="3"/>
  <c r="BF14" i="3"/>
  <c r="BD14" i="3"/>
  <c r="BB14" i="3"/>
  <c r="AZ14" i="3"/>
  <c r="AX14" i="3"/>
  <c r="AV14" i="3"/>
  <c r="AT14" i="3"/>
  <c r="AR14" i="3"/>
  <c r="AP14" i="3"/>
  <c r="AN14" i="3"/>
  <c r="AL14" i="3"/>
  <c r="AJ14" i="3"/>
  <c r="AH14" i="3"/>
  <c r="AF14" i="3"/>
  <c r="AD14" i="3"/>
  <c r="EJ13" i="3"/>
  <c r="EH13" i="3"/>
  <c r="EF13" i="3"/>
  <c r="ED13" i="3"/>
  <c r="EB13" i="3"/>
  <c r="DZ13" i="3"/>
  <c r="DX13" i="3"/>
  <c r="DV13" i="3"/>
  <c r="DT13" i="3"/>
  <c r="DR13" i="3"/>
  <c r="DP13" i="3"/>
  <c r="DN13" i="3"/>
  <c r="DL13" i="3"/>
  <c r="DJ13" i="3"/>
  <c r="DH13" i="3"/>
  <c r="DF13" i="3"/>
  <c r="DD13" i="3"/>
  <c r="DB13" i="3"/>
  <c r="CZ13" i="3"/>
  <c r="CX13" i="3"/>
  <c r="CV13" i="3"/>
  <c r="CT13" i="3"/>
  <c r="CR13" i="3"/>
  <c r="CP13" i="3"/>
  <c r="CN13" i="3"/>
  <c r="CL13" i="3"/>
  <c r="CJ13" i="3"/>
  <c r="CH13" i="3"/>
  <c r="CF13" i="3"/>
  <c r="CD13" i="3"/>
  <c r="CB13" i="3"/>
  <c r="BZ13" i="3"/>
  <c r="BX13" i="3"/>
  <c r="BV13" i="3"/>
  <c r="BT13" i="3"/>
  <c r="BR13" i="3"/>
  <c r="BP13" i="3"/>
  <c r="BN13" i="3"/>
  <c r="BL13" i="3"/>
  <c r="BJ13" i="3"/>
  <c r="BH13" i="3"/>
  <c r="BF13" i="3"/>
  <c r="BD13" i="3"/>
  <c r="BB13" i="3"/>
  <c r="AZ13" i="3"/>
  <c r="AX13" i="3"/>
  <c r="AV13" i="3"/>
  <c r="AT13" i="3"/>
  <c r="AR13" i="3"/>
  <c r="AP13" i="3"/>
  <c r="AN13" i="3"/>
  <c r="AL13" i="3"/>
  <c r="AJ13" i="3"/>
  <c r="AH13" i="3"/>
  <c r="AF13" i="3"/>
  <c r="AD13" i="3"/>
  <c r="EJ12" i="3"/>
  <c r="EH12" i="3"/>
  <c r="EF12" i="3"/>
  <c r="ED12" i="3"/>
  <c r="EB12" i="3"/>
  <c r="DZ12" i="3"/>
  <c r="DX12" i="3"/>
  <c r="DV12" i="3"/>
  <c r="DT12" i="3"/>
  <c r="DR12" i="3"/>
  <c r="DP12" i="3"/>
  <c r="DN12" i="3"/>
  <c r="DL12" i="3"/>
  <c r="DJ12" i="3"/>
  <c r="DH12" i="3"/>
  <c r="DF12" i="3"/>
  <c r="DD12" i="3"/>
  <c r="DB12" i="3"/>
  <c r="CZ12" i="3"/>
  <c r="CX12" i="3"/>
  <c r="CV12" i="3"/>
  <c r="CT12" i="3"/>
  <c r="CR12" i="3"/>
  <c r="CP12" i="3"/>
  <c r="CN12" i="3"/>
  <c r="CL12" i="3"/>
  <c r="CJ12" i="3"/>
  <c r="CH12" i="3"/>
  <c r="CF12" i="3"/>
  <c r="CD12" i="3"/>
  <c r="CB12" i="3"/>
  <c r="BZ12" i="3"/>
  <c r="BX12" i="3"/>
  <c r="BV12" i="3"/>
  <c r="BT12" i="3"/>
  <c r="BR12" i="3"/>
  <c r="BP12" i="3"/>
  <c r="BN12" i="3"/>
  <c r="BL12" i="3"/>
  <c r="BJ12" i="3"/>
  <c r="BH12" i="3"/>
  <c r="BF12" i="3"/>
  <c r="BD12" i="3"/>
  <c r="BB12" i="3"/>
  <c r="AZ12" i="3"/>
  <c r="AX12" i="3"/>
  <c r="AV12" i="3"/>
  <c r="AT12" i="3"/>
  <c r="AR12" i="3"/>
  <c r="AP12" i="3"/>
  <c r="AN12" i="3"/>
  <c r="AL12" i="3"/>
  <c r="AJ12" i="3"/>
  <c r="AH12" i="3"/>
  <c r="AF12" i="3"/>
  <c r="AD12" i="3"/>
  <c r="EJ11" i="3"/>
  <c r="EH11" i="3"/>
  <c r="EF11" i="3"/>
  <c r="ED11" i="3"/>
  <c r="EB11" i="3"/>
  <c r="DZ11" i="3"/>
  <c r="DX11" i="3"/>
  <c r="DV11" i="3"/>
  <c r="DT11" i="3"/>
  <c r="DR11" i="3"/>
  <c r="DP11" i="3"/>
  <c r="DN11" i="3"/>
  <c r="DL11" i="3"/>
  <c r="DJ11" i="3"/>
  <c r="DH11" i="3"/>
  <c r="DF11" i="3"/>
  <c r="DD11" i="3"/>
  <c r="DB11" i="3"/>
  <c r="CZ11" i="3"/>
  <c r="CX11" i="3"/>
  <c r="CV11" i="3"/>
  <c r="CT11" i="3"/>
  <c r="CR11" i="3"/>
  <c r="CP11" i="3"/>
  <c r="CN11" i="3"/>
  <c r="CL11" i="3"/>
  <c r="CJ11" i="3"/>
  <c r="CH11" i="3"/>
  <c r="CF11" i="3"/>
  <c r="CD11" i="3"/>
  <c r="CB11" i="3"/>
  <c r="BZ11" i="3"/>
  <c r="BX11" i="3"/>
  <c r="BV11" i="3"/>
  <c r="BT11" i="3"/>
  <c r="BR11" i="3"/>
  <c r="BP11" i="3"/>
  <c r="BN11" i="3"/>
  <c r="BL11" i="3"/>
  <c r="BJ11" i="3"/>
  <c r="BH11" i="3"/>
  <c r="EJ10" i="3"/>
  <c r="EH10" i="3"/>
  <c r="EF10" i="3"/>
  <c r="ED10" i="3"/>
  <c r="EB10" i="3"/>
  <c r="DZ10" i="3"/>
  <c r="DX10" i="3"/>
  <c r="DV10" i="3"/>
  <c r="DT10" i="3"/>
  <c r="DR10" i="3"/>
  <c r="DP10" i="3"/>
  <c r="DN10" i="3"/>
  <c r="DL10" i="3"/>
  <c r="DJ10" i="3"/>
  <c r="DH10" i="3"/>
  <c r="DF10" i="3"/>
  <c r="DD10" i="3"/>
  <c r="DB10" i="3"/>
  <c r="CZ10" i="3"/>
  <c r="CX10" i="3"/>
  <c r="CV10" i="3"/>
  <c r="CT10" i="3"/>
  <c r="CR10" i="3"/>
  <c r="CP10" i="3"/>
  <c r="CN10" i="3"/>
  <c r="CL10" i="3"/>
  <c r="CJ10" i="3"/>
  <c r="CH10" i="3"/>
  <c r="CF10" i="3"/>
  <c r="CD10" i="3"/>
  <c r="CB10" i="3"/>
  <c r="BZ10" i="3"/>
  <c r="BX10" i="3"/>
  <c r="BV10" i="3"/>
  <c r="BT10" i="3"/>
  <c r="BR10" i="3"/>
  <c r="BP10" i="3"/>
  <c r="BN10" i="3"/>
  <c r="BL10" i="3"/>
  <c r="BJ10" i="3"/>
  <c r="BH10" i="3"/>
  <c r="BF10" i="3"/>
  <c r="BD10" i="3"/>
  <c r="BB10" i="3"/>
  <c r="AZ10" i="3"/>
  <c r="AX10" i="3"/>
  <c r="AV10" i="3"/>
  <c r="EJ9" i="3"/>
  <c r="EH9" i="3"/>
  <c r="EF9" i="3"/>
  <c r="ED9" i="3"/>
  <c r="EB9" i="3"/>
  <c r="DZ9" i="3"/>
  <c r="DX9" i="3"/>
  <c r="DV9" i="3"/>
  <c r="DT9" i="3"/>
  <c r="DR9" i="3"/>
  <c r="DP9" i="3"/>
  <c r="DN9" i="3"/>
  <c r="DL9" i="3"/>
  <c r="DJ9" i="3"/>
  <c r="DH9" i="3"/>
  <c r="DF9" i="3"/>
  <c r="DD9" i="3"/>
  <c r="DB9" i="3"/>
  <c r="CZ9" i="3"/>
  <c r="CX9" i="3"/>
  <c r="CV9" i="3"/>
  <c r="CT9" i="3"/>
  <c r="CR9" i="3"/>
  <c r="CP9" i="3"/>
  <c r="CN9" i="3"/>
  <c r="CL9" i="3"/>
  <c r="CJ9" i="3"/>
  <c r="CH9" i="3"/>
  <c r="CF9" i="3"/>
  <c r="CD9" i="3"/>
  <c r="CB9" i="3"/>
  <c r="BZ9" i="3"/>
  <c r="BX9" i="3"/>
  <c r="BV9" i="3"/>
  <c r="BT9" i="3"/>
  <c r="BR9" i="3"/>
  <c r="BP9" i="3"/>
  <c r="BN9" i="3"/>
  <c r="BL9" i="3"/>
  <c r="BJ9" i="3"/>
  <c r="BH9" i="3"/>
  <c r="BF9" i="3"/>
  <c r="BD9" i="3"/>
  <c r="BB9" i="3"/>
  <c r="AZ9" i="3"/>
  <c r="AX9" i="3"/>
  <c r="AV9" i="3"/>
  <c r="AT9" i="3"/>
  <c r="AR9" i="3"/>
  <c r="AP9" i="3"/>
  <c r="AN9" i="3"/>
  <c r="AL9" i="3"/>
  <c r="AJ9" i="3"/>
  <c r="AH9" i="3"/>
  <c r="AF9" i="3"/>
  <c r="AD9" i="3"/>
  <c r="EJ6" i="3"/>
  <c r="EH6" i="3"/>
  <c r="EF6" i="3"/>
  <c r="ED6" i="3"/>
  <c r="EB6" i="3"/>
  <c r="DZ6" i="3"/>
  <c r="DX6" i="3"/>
  <c r="DV6" i="3"/>
  <c r="DT6" i="3"/>
  <c r="DR6" i="3"/>
  <c r="DP6" i="3"/>
  <c r="DN6" i="3"/>
  <c r="DL6" i="3"/>
  <c r="DJ6" i="3"/>
  <c r="DH6" i="3"/>
  <c r="DF6" i="3"/>
  <c r="DD6" i="3"/>
  <c r="DB6" i="3"/>
  <c r="CZ6" i="3"/>
  <c r="CX6" i="3"/>
  <c r="CV6" i="3"/>
  <c r="CT6" i="3"/>
  <c r="CR6" i="3"/>
  <c r="CP6" i="3"/>
  <c r="CN6" i="3"/>
  <c r="CL6" i="3"/>
  <c r="CJ6" i="3"/>
  <c r="CH6" i="3"/>
  <c r="CF6" i="3"/>
  <c r="CD6" i="3"/>
  <c r="CB6" i="3"/>
  <c r="BZ6" i="3"/>
  <c r="BX6" i="3"/>
  <c r="BV6" i="3"/>
  <c r="BT6" i="3"/>
  <c r="BR6" i="3"/>
  <c r="BP6" i="3"/>
  <c r="BN6" i="3"/>
  <c r="BL6" i="3"/>
  <c r="BJ6" i="3"/>
  <c r="BH6" i="3"/>
  <c r="BF6" i="3"/>
  <c r="BD6" i="3"/>
  <c r="BB6" i="3"/>
  <c r="AZ6" i="3"/>
  <c r="AX6" i="3"/>
  <c r="AV6" i="3"/>
  <c r="AT6" i="3"/>
  <c r="AR6" i="3"/>
  <c r="AP6" i="3"/>
  <c r="AN6" i="3"/>
  <c r="AL6" i="3"/>
  <c r="AJ6" i="3"/>
  <c r="AH6" i="3"/>
  <c r="AF6" i="3"/>
  <c r="AD6" i="3"/>
  <c r="EJ5" i="3"/>
  <c r="EH5" i="3"/>
  <c r="EF5" i="3"/>
  <c r="ED5" i="3"/>
  <c r="EB5" i="3"/>
  <c r="DZ5" i="3"/>
  <c r="DX5" i="3"/>
  <c r="DV5" i="3"/>
  <c r="DT5" i="3"/>
  <c r="DR5" i="3"/>
  <c r="DP5" i="3"/>
  <c r="DN5" i="3"/>
  <c r="DL5" i="3"/>
  <c r="DJ5" i="3"/>
  <c r="DH5" i="3"/>
  <c r="DF5" i="3"/>
  <c r="DD5" i="3"/>
  <c r="DB5" i="3"/>
  <c r="CZ5" i="3"/>
  <c r="CX5" i="3"/>
  <c r="CV5" i="3"/>
  <c r="CT5" i="3"/>
  <c r="CR5" i="3"/>
  <c r="CP5" i="3"/>
  <c r="CN5" i="3"/>
  <c r="CL5" i="3"/>
  <c r="CJ5" i="3"/>
  <c r="CH5" i="3"/>
  <c r="CF5" i="3"/>
  <c r="CD5" i="3"/>
  <c r="CB5" i="3"/>
  <c r="BZ5" i="3"/>
  <c r="BX5" i="3"/>
  <c r="BV5" i="3"/>
  <c r="BT5" i="3"/>
  <c r="BR5" i="3"/>
  <c r="BP5" i="3"/>
  <c r="BN5" i="3"/>
  <c r="BL5" i="3"/>
  <c r="BJ5" i="3"/>
  <c r="BH5" i="3"/>
  <c r="BF5" i="3"/>
  <c r="BD5" i="3"/>
  <c r="BB5" i="3"/>
  <c r="AZ5" i="3"/>
  <c r="AX5" i="3"/>
  <c r="AV5" i="3"/>
  <c r="AT5" i="3"/>
  <c r="AR5" i="3"/>
  <c r="AP5" i="3"/>
  <c r="AN5" i="3"/>
  <c r="AL5" i="3"/>
  <c r="AJ5" i="3"/>
  <c r="AH5" i="3"/>
  <c r="AF5" i="3"/>
  <c r="AD5" i="3"/>
  <c r="EJ4" i="3"/>
  <c r="EH4" i="3"/>
  <c r="EF4" i="3"/>
  <c r="ED4" i="3"/>
  <c r="EB4" i="3"/>
  <c r="DZ4" i="3"/>
  <c r="DX4" i="3"/>
  <c r="DV4" i="3"/>
  <c r="DT4" i="3"/>
  <c r="DR4" i="3"/>
  <c r="DP4" i="3"/>
  <c r="DN4" i="3"/>
  <c r="DL4" i="3"/>
  <c r="DJ4" i="3"/>
  <c r="DH4" i="3"/>
  <c r="DF4" i="3"/>
  <c r="DD4" i="3"/>
  <c r="DB4" i="3"/>
  <c r="CZ4" i="3"/>
  <c r="CX4" i="3"/>
  <c r="CV4" i="3"/>
  <c r="CT4" i="3"/>
  <c r="CR4" i="3"/>
  <c r="CP4" i="3"/>
  <c r="CN4" i="3"/>
  <c r="CL4" i="3"/>
  <c r="CJ4" i="3"/>
  <c r="CH4" i="3"/>
  <c r="CF4" i="3"/>
  <c r="CD4" i="3"/>
  <c r="CB4" i="3"/>
  <c r="BZ4" i="3"/>
  <c r="BX4" i="3"/>
  <c r="BV4" i="3"/>
  <c r="BT4" i="3"/>
  <c r="BR4" i="3"/>
  <c r="BP4" i="3"/>
  <c r="BN4" i="3"/>
  <c r="BL4" i="3"/>
  <c r="BJ4" i="3"/>
  <c r="BH4" i="3"/>
  <c r="BF4" i="3"/>
  <c r="BD4" i="3"/>
  <c r="BB4" i="3"/>
  <c r="AZ4" i="3"/>
  <c r="AX4" i="3"/>
  <c r="AV4" i="3"/>
  <c r="AT4" i="3"/>
  <c r="AR4" i="3"/>
  <c r="AP4" i="3"/>
  <c r="AN4" i="3"/>
  <c r="AL4" i="3"/>
  <c r="AJ4" i="3"/>
  <c r="AH4" i="3"/>
  <c r="AF4" i="3"/>
  <c r="AD4" i="3"/>
  <c r="EJ3" i="3"/>
  <c r="EH3" i="3"/>
  <c r="EF3" i="3"/>
  <c r="ED3" i="3"/>
  <c r="EB3" i="3"/>
  <c r="DZ3" i="3"/>
  <c r="DX3" i="3"/>
  <c r="DV3" i="3"/>
  <c r="DT3" i="3"/>
  <c r="DR3" i="3"/>
  <c r="DP3" i="3"/>
  <c r="DN3" i="3"/>
  <c r="DL3" i="3"/>
  <c r="DJ3" i="3"/>
  <c r="DH3" i="3"/>
  <c r="DF3" i="3"/>
  <c r="DD3" i="3"/>
  <c r="DB3" i="3"/>
  <c r="CZ3" i="3"/>
  <c r="CX3" i="3"/>
  <c r="CV3" i="3"/>
  <c r="CT3" i="3"/>
  <c r="CR3" i="3"/>
  <c r="CP3" i="3"/>
  <c r="CN3" i="3"/>
  <c r="CL3" i="3"/>
  <c r="CJ3" i="3"/>
  <c r="CH3" i="3"/>
  <c r="CF3" i="3"/>
  <c r="CD3" i="3"/>
  <c r="CB3" i="3"/>
  <c r="BZ3" i="3"/>
  <c r="BX3" i="3"/>
  <c r="BV3" i="3"/>
  <c r="BT3" i="3"/>
  <c r="BR3" i="3"/>
  <c r="BP3" i="3"/>
  <c r="BN3" i="3"/>
  <c r="BL3" i="3"/>
  <c r="BJ3" i="3"/>
  <c r="BH3" i="3"/>
  <c r="BF3" i="3"/>
  <c r="BD3" i="3"/>
  <c r="BB3" i="3"/>
  <c r="AZ3" i="3"/>
  <c r="AX3" i="3"/>
  <c r="AV3" i="3"/>
  <c r="AT3" i="3"/>
  <c r="AR3" i="3"/>
  <c r="AP3" i="3"/>
  <c r="AN3" i="3"/>
  <c r="AL3" i="3"/>
  <c r="AJ3" i="3"/>
  <c r="AH3" i="3"/>
  <c r="AF3" i="3"/>
  <c r="AD3" i="3"/>
  <c r="EJ2" i="3"/>
  <c r="EH2" i="3"/>
  <c r="EF2" i="3"/>
  <c r="ED2" i="3"/>
  <c r="EB2" i="3"/>
  <c r="DZ2" i="3"/>
  <c r="DX2" i="3"/>
  <c r="DV2" i="3"/>
  <c r="DT2" i="3"/>
  <c r="DR2" i="3"/>
  <c r="DP2" i="3"/>
  <c r="DN2" i="3"/>
  <c r="DL2" i="3"/>
  <c r="DJ2" i="3"/>
  <c r="DH2" i="3"/>
  <c r="DF2" i="3"/>
  <c r="DD2" i="3"/>
  <c r="DB2" i="3"/>
  <c r="CZ2" i="3"/>
  <c r="CX2" i="3"/>
  <c r="CV2" i="3"/>
  <c r="CT2" i="3"/>
  <c r="CR2" i="3"/>
  <c r="CP2" i="3"/>
  <c r="CN2" i="3"/>
  <c r="CL2" i="3"/>
  <c r="CJ2" i="3"/>
  <c r="CH2" i="3"/>
  <c r="CF2" i="3"/>
  <c r="CD2" i="3"/>
  <c r="CB2" i="3"/>
  <c r="BZ2" i="3"/>
  <c r="BX2" i="3"/>
  <c r="BV2" i="3"/>
  <c r="BT2" i="3"/>
  <c r="BR2" i="3"/>
  <c r="BP2" i="3"/>
  <c r="BN2" i="3"/>
  <c r="BL2" i="3"/>
  <c r="BJ2" i="3"/>
  <c r="BH2" i="3"/>
  <c r="BF2" i="3"/>
  <c r="BD2" i="3"/>
  <c r="BB2" i="3"/>
  <c r="AZ2" i="3"/>
  <c r="AX2" i="3"/>
  <c r="AV2" i="3"/>
  <c r="AT2" i="3"/>
  <c r="AR2" i="3"/>
  <c r="AP2" i="3"/>
  <c r="AN2" i="3"/>
  <c r="AL2" i="3"/>
  <c r="AJ2" i="3"/>
  <c r="AH2" i="3"/>
  <c r="AF2" i="3"/>
  <c r="AD2" i="3"/>
  <c r="AU78" i="1"/>
  <c r="AS78" i="1"/>
  <c r="AQ78" i="1"/>
  <c r="AO78" i="1"/>
  <c r="AU77" i="1"/>
  <c r="AS77" i="1"/>
  <c r="AQ77" i="1"/>
  <c r="AO77" i="1"/>
  <c r="AU76" i="1"/>
  <c r="AS76" i="1"/>
  <c r="AQ76" i="1"/>
  <c r="AO76" i="1"/>
  <c r="AU75" i="1"/>
  <c r="AS75" i="1"/>
  <c r="AQ75" i="1"/>
  <c r="AO75" i="1"/>
  <c r="AU74" i="1"/>
  <c r="AS74" i="1"/>
  <c r="AQ74" i="1"/>
  <c r="AO74" i="1"/>
  <c r="W74" i="1"/>
  <c r="U74" i="1"/>
  <c r="S74" i="1"/>
  <c r="Q74" i="1"/>
  <c r="AU73" i="1"/>
  <c r="AS73" i="1"/>
  <c r="AQ73" i="1"/>
  <c r="AO73" i="1"/>
  <c r="R73" i="1"/>
  <c r="Q73" i="1"/>
  <c r="AU72" i="1"/>
  <c r="AS72" i="1"/>
  <c r="AQ72" i="1"/>
  <c r="AO72" i="1"/>
  <c r="AU71" i="1"/>
  <c r="AS71" i="1"/>
  <c r="AQ71" i="1"/>
  <c r="AO71" i="1"/>
  <c r="AU70" i="1"/>
  <c r="AS70" i="1"/>
  <c r="AQ70" i="1"/>
  <c r="AO70" i="1"/>
  <c r="AU69" i="1"/>
  <c r="AS69" i="1"/>
  <c r="AQ69" i="1"/>
  <c r="AO69" i="1"/>
  <c r="AU68" i="1"/>
  <c r="AS68" i="1"/>
  <c r="AQ68" i="1"/>
  <c r="AO68" i="1"/>
  <c r="AU67" i="1"/>
  <c r="AS67" i="1"/>
  <c r="AQ67" i="1"/>
  <c r="AO67" i="1"/>
  <c r="AU66" i="1"/>
  <c r="AS66" i="1"/>
  <c r="AQ66" i="1"/>
  <c r="AO66" i="1"/>
  <c r="AU65" i="1"/>
  <c r="AS65" i="1"/>
  <c r="AQ65" i="1"/>
  <c r="AO65" i="1"/>
  <c r="U65" i="1"/>
  <c r="AU64" i="1"/>
  <c r="AS64" i="1"/>
  <c r="AQ64" i="1"/>
  <c r="AO64" i="1"/>
  <c r="U64" i="1"/>
  <c r="S64" i="1"/>
  <c r="AU63" i="1"/>
  <c r="AS63" i="1"/>
  <c r="AQ63" i="1"/>
  <c r="AO63" i="1"/>
  <c r="AU62" i="1"/>
  <c r="AS62" i="1"/>
  <c r="AQ62" i="1"/>
  <c r="AO62" i="1"/>
  <c r="AU61" i="1"/>
  <c r="AS61" i="1"/>
  <c r="AQ61" i="1"/>
  <c r="AO61" i="1"/>
  <c r="AU60" i="1"/>
  <c r="AS60" i="1"/>
  <c r="AQ60" i="1"/>
  <c r="AO60" i="1"/>
  <c r="AU59" i="1"/>
  <c r="AS59" i="1"/>
  <c r="AQ59" i="1"/>
  <c r="AO59" i="1"/>
  <c r="AU58" i="1"/>
  <c r="AS58" i="1"/>
  <c r="AQ58" i="1"/>
  <c r="AO58" i="1"/>
  <c r="AU57" i="1"/>
  <c r="AS57" i="1"/>
  <c r="AQ57" i="1"/>
  <c r="AO57" i="1"/>
  <c r="AU56" i="1"/>
  <c r="AS56" i="1"/>
  <c r="AQ56" i="1"/>
  <c r="AO56" i="1"/>
  <c r="AU55" i="1"/>
  <c r="AS55" i="1"/>
  <c r="AQ55" i="1"/>
  <c r="AO55" i="1"/>
  <c r="AU54" i="1"/>
  <c r="AS54" i="1"/>
  <c r="AQ54" i="1"/>
  <c r="AO54" i="1"/>
  <c r="AU53" i="1"/>
  <c r="AS53" i="1"/>
  <c r="AQ53" i="1"/>
  <c r="AO53" i="1"/>
  <c r="AU52" i="1"/>
  <c r="AS52" i="1"/>
  <c r="AQ52" i="1"/>
  <c r="AO52" i="1"/>
  <c r="AU51" i="1"/>
  <c r="AS51" i="1"/>
  <c r="AQ51" i="1"/>
  <c r="AO51" i="1"/>
  <c r="AU50" i="1"/>
  <c r="AS50" i="1"/>
  <c r="AQ50" i="1"/>
  <c r="AO50" i="1"/>
  <c r="AU49" i="1"/>
  <c r="AS49" i="1"/>
  <c r="AQ49" i="1"/>
  <c r="AO49" i="1"/>
  <c r="AU48" i="1"/>
  <c r="AS48" i="1"/>
  <c r="AQ48" i="1"/>
  <c r="AO48" i="1"/>
  <c r="AU47" i="1"/>
  <c r="AS47" i="1"/>
  <c r="AQ47" i="1"/>
  <c r="AO47" i="1"/>
  <c r="AU46" i="1"/>
  <c r="AS46" i="1"/>
  <c r="AQ46" i="1"/>
  <c r="AO46" i="1"/>
  <c r="AU45" i="1"/>
  <c r="AS45" i="1"/>
  <c r="AQ45" i="1"/>
  <c r="AO45" i="1"/>
  <c r="AU44" i="1"/>
  <c r="AS44" i="1"/>
  <c r="AQ44" i="1"/>
  <c r="AO44" i="1"/>
  <c r="AU43" i="1"/>
  <c r="AS43" i="1"/>
  <c r="AQ43" i="1"/>
  <c r="AO43" i="1"/>
  <c r="AU42" i="1"/>
  <c r="AS42" i="1"/>
  <c r="AQ42" i="1"/>
  <c r="AO42" i="1"/>
  <c r="AU41" i="1"/>
  <c r="AS41" i="1"/>
  <c r="AQ41" i="1"/>
  <c r="AO41" i="1"/>
  <c r="AU40" i="1"/>
  <c r="AS40" i="1"/>
  <c r="AQ40" i="1"/>
  <c r="AO40" i="1"/>
  <c r="AU39" i="1"/>
  <c r="AS39" i="1"/>
  <c r="AQ39" i="1"/>
  <c r="AO39" i="1"/>
  <c r="AU38" i="1"/>
  <c r="AS38" i="1"/>
  <c r="AQ38" i="1"/>
  <c r="AO38" i="1"/>
  <c r="AU37" i="1"/>
  <c r="AS37" i="1"/>
  <c r="AQ37" i="1"/>
  <c r="AO37" i="1"/>
  <c r="AU36" i="1"/>
  <c r="AS36" i="1"/>
  <c r="AQ36" i="1"/>
  <c r="AO36" i="1"/>
  <c r="AU35" i="1"/>
  <c r="AS35" i="1"/>
  <c r="AQ35" i="1"/>
  <c r="AO35" i="1"/>
  <c r="AU34" i="1"/>
  <c r="AS34" i="1"/>
  <c r="AQ34" i="1"/>
  <c r="AO34" i="1"/>
  <c r="AU33" i="1"/>
  <c r="AS33" i="1"/>
  <c r="AQ33" i="1"/>
  <c r="AO33" i="1"/>
  <c r="AU32" i="1"/>
  <c r="AS32" i="1"/>
  <c r="AQ32" i="1"/>
  <c r="AO32" i="1"/>
  <c r="AU31" i="1"/>
  <c r="AS31" i="1"/>
  <c r="AQ31" i="1"/>
  <c r="AO31" i="1"/>
  <c r="AU30" i="1"/>
  <c r="AS30" i="1"/>
  <c r="AQ30" i="1"/>
  <c r="AO30" i="1"/>
  <c r="AU29" i="1"/>
  <c r="AS29" i="1"/>
  <c r="AQ29" i="1"/>
  <c r="AO29" i="1"/>
  <c r="AU28" i="1"/>
  <c r="AS28" i="1"/>
  <c r="AQ28" i="1"/>
  <c r="AO28" i="1"/>
  <c r="AU27" i="1"/>
  <c r="AS27" i="1"/>
  <c r="AQ27" i="1"/>
  <c r="AO27" i="1"/>
  <c r="AU17" i="1"/>
  <c r="AS17" i="1"/>
  <c r="AQ17" i="1"/>
  <c r="AO17" i="1"/>
  <c r="AU16" i="1"/>
  <c r="AS16" i="1"/>
  <c r="AQ16" i="1"/>
  <c r="AO16" i="1"/>
  <c r="AU15" i="1"/>
  <c r="AS15" i="1"/>
  <c r="AQ15" i="1"/>
  <c r="AO15" i="1"/>
  <c r="AU14" i="1"/>
  <c r="AS14" i="1"/>
  <c r="AQ14" i="1"/>
  <c r="AO14" i="1"/>
  <c r="AU13" i="1"/>
  <c r="AS13" i="1"/>
  <c r="AQ13" i="1"/>
  <c r="AO13" i="1"/>
  <c r="AU12" i="1"/>
  <c r="AS12" i="1"/>
  <c r="AQ12" i="1"/>
  <c r="AO12" i="1"/>
  <c r="AU11" i="1"/>
  <c r="AS11" i="1"/>
  <c r="AQ11" i="1"/>
  <c r="AO11" i="1"/>
  <c r="AU10" i="1"/>
  <c r="AS10" i="1"/>
  <c r="AQ10" i="1"/>
  <c r="AO10" i="1"/>
  <c r="AU9" i="1"/>
  <c r="AS9" i="1"/>
  <c r="AQ9" i="1"/>
  <c r="AO9" i="1"/>
  <c r="AU8" i="1"/>
  <c r="AS8" i="1"/>
  <c r="AQ8" i="1"/>
  <c r="AO8" i="1"/>
  <c r="AU7" i="1"/>
  <c r="AS7" i="1"/>
  <c r="AQ7" i="1"/>
  <c r="AO7" i="1"/>
  <c r="B7" i="1"/>
  <c r="AU6" i="1"/>
  <c r="AS6" i="1"/>
  <c r="AQ6" i="1"/>
  <c r="AO6" i="1"/>
  <c r="B6" i="1"/>
  <c r="AU5" i="1"/>
  <c r="AS5" i="1"/>
  <c r="AQ5" i="1"/>
  <c r="AO5" i="1"/>
  <c r="B5" i="1"/>
  <c r="AU4" i="1"/>
  <c r="AS4" i="1"/>
  <c r="AQ4" i="1"/>
  <c r="AO4" i="1"/>
  <c r="U4" i="1"/>
  <c r="S4" i="1"/>
  <c r="Q4" i="1"/>
  <c r="B4" i="1"/>
  <c r="AU3" i="1"/>
  <c r="AS3" i="1"/>
  <c r="AQ3" i="1"/>
  <c r="AO3" i="1"/>
  <c r="B3" i="1"/>
  <c r="D2" i="1"/>
  <c r="B2" i="1"/>
  <c r="T22" i="4"/>
  <c r="P22" i="4"/>
  <c r="L22" i="4"/>
  <c r="H22" i="4"/>
  <c r="D22" i="4"/>
  <c r="S19" i="4"/>
  <c r="O19" i="4"/>
  <c r="S17" i="4"/>
  <c r="O17" i="4"/>
  <c r="S9" i="4"/>
  <c r="O9" i="4"/>
  <c r="K9" i="4"/>
  <c r="G9" i="4"/>
  <c r="C9" i="4"/>
  <c r="R4" i="4"/>
  <c r="N4" i="4"/>
  <c r="J4" i="4"/>
  <c r="F4" i="4"/>
  <c r="B4" i="4"/>
  <c r="S22" i="4"/>
  <c r="O22" i="4"/>
  <c r="K22" i="4"/>
  <c r="G22" i="4"/>
  <c r="C22" i="4"/>
  <c r="R19" i="4"/>
  <c r="I19" i="4"/>
  <c r="R17" i="4"/>
  <c r="I17" i="4"/>
  <c r="R9" i="4"/>
  <c r="N9" i="4"/>
  <c r="J9" i="4"/>
  <c r="F9" i="4"/>
  <c r="B9" i="4"/>
  <c r="Q4" i="4"/>
  <c r="M4" i="4"/>
  <c r="I4" i="4"/>
  <c r="E4" i="4"/>
  <c r="R22" i="4"/>
  <c r="N22" i="4"/>
  <c r="J22" i="4"/>
  <c r="F22" i="4"/>
  <c r="B22" i="4"/>
  <c r="Q19" i="4"/>
  <c r="H19" i="4"/>
  <c r="Q17" i="4"/>
  <c r="H17" i="4"/>
  <c r="Q9" i="4"/>
  <c r="M9" i="4"/>
  <c r="I9" i="4"/>
  <c r="E9" i="4"/>
  <c r="T4" i="4"/>
  <c r="P4" i="4"/>
  <c r="L4" i="4"/>
  <c r="H4" i="4"/>
  <c r="D4" i="4"/>
  <c r="Q22" i="4"/>
  <c r="M22" i="4"/>
  <c r="I22" i="4"/>
  <c r="E22" i="4"/>
  <c r="T19" i="4"/>
  <c r="P19" i="4"/>
  <c r="T17" i="4"/>
  <c r="P17" i="4"/>
  <c r="T9" i="4"/>
  <c r="P9" i="4"/>
  <c r="L9" i="4"/>
  <c r="H9" i="4"/>
  <c r="D9" i="4"/>
  <c r="S4" i="4"/>
  <c r="O4" i="4"/>
  <c r="K4" i="4"/>
  <c r="G4" i="4"/>
  <c r="C4" i="4"/>
  <c r="C4" i="5" l="1"/>
  <c r="G4" i="5"/>
  <c r="K4" i="5"/>
  <c r="D9" i="5"/>
  <c r="H9" i="5"/>
  <c r="L9" i="5"/>
  <c r="H17" i="5"/>
  <c r="L17" i="5"/>
  <c r="H19" i="5"/>
  <c r="L19" i="5"/>
  <c r="E22" i="5"/>
  <c r="I22" i="5"/>
  <c r="D4" i="5"/>
  <c r="H4" i="5"/>
  <c r="L4" i="5"/>
  <c r="E9" i="5"/>
  <c r="I9" i="5"/>
  <c r="I17" i="5"/>
  <c r="I19" i="5"/>
  <c r="B22" i="5"/>
  <c r="F22" i="5"/>
  <c r="J22" i="5"/>
  <c r="E4" i="5"/>
  <c r="I4" i="5"/>
  <c r="B9" i="5"/>
  <c r="F9" i="5"/>
  <c r="J9" i="5"/>
  <c r="J17" i="5"/>
  <c r="J19" i="5"/>
  <c r="C22" i="5"/>
  <c r="G22" i="5"/>
  <c r="K22" i="5"/>
  <c r="B4" i="5"/>
  <c r="F4" i="5"/>
  <c r="J4" i="5"/>
  <c r="C9" i="5"/>
  <c r="G9" i="5"/>
  <c r="K9" i="5"/>
  <c r="G17" i="5"/>
  <c r="K17" i="5"/>
  <c r="G19" i="5"/>
  <c r="K19" i="5"/>
  <c r="D22" i="5"/>
  <c r="H22" i="5"/>
  <c r="L22" i="5"/>
  <c r="S3" i="4"/>
  <c r="K3" i="5" s="1"/>
  <c r="O3" i="4"/>
  <c r="G3" i="5" s="1"/>
  <c r="K3" i="4"/>
  <c r="C3" i="5" s="1"/>
  <c r="G3" i="4"/>
  <c r="C3" i="4"/>
  <c r="V3" i="4"/>
  <c r="R3" i="4"/>
  <c r="J3" i="5" s="1"/>
  <c r="N3" i="4"/>
  <c r="F3" i="5" s="1"/>
  <c r="J3" i="4"/>
  <c r="B3" i="5" s="1"/>
  <c r="F3" i="4"/>
  <c r="U3" i="4"/>
  <c r="Q3" i="4"/>
  <c r="I3" i="5" s="1"/>
  <c r="M3" i="4"/>
  <c r="E3" i="5" s="1"/>
  <c r="I3" i="4"/>
  <c r="E3" i="4"/>
  <c r="B3" i="4"/>
  <c r="T3" i="4"/>
  <c r="L3" i="5" s="1"/>
  <c r="P3" i="4"/>
  <c r="H3" i="5" s="1"/>
  <c r="L3" i="4"/>
  <c r="D3" i="5" s="1"/>
  <c r="H3" i="4"/>
  <c r="D3" i="4"/>
  <c r="DI5" i="7"/>
  <c r="DI9" i="7"/>
  <c r="DI13" i="7"/>
  <c r="DI17" i="7"/>
  <c r="DI21" i="7"/>
  <c r="DI25" i="7"/>
  <c r="DI29" i="7"/>
  <c r="B2" i="4"/>
  <c r="E2" i="4"/>
  <c r="I2" i="4"/>
  <c r="M2" i="4"/>
  <c r="E2" i="5" s="1"/>
  <c r="Q2" i="4"/>
  <c r="I2" i="5" s="1"/>
  <c r="DI2" i="7"/>
  <c r="DI6" i="7"/>
  <c r="DI10" i="7"/>
  <c r="DI14" i="7"/>
  <c r="DI18" i="7"/>
  <c r="DI22" i="7"/>
  <c r="DI26" i="7"/>
  <c r="DI30" i="7"/>
  <c r="F2" i="4"/>
  <c r="J2" i="4"/>
  <c r="B2" i="5" s="1"/>
  <c r="N2" i="4"/>
  <c r="F2" i="5" s="1"/>
  <c r="R2" i="4"/>
  <c r="J2" i="5" s="1"/>
  <c r="DI3" i="7"/>
  <c r="DI7" i="7"/>
  <c r="DI11" i="7"/>
  <c r="DI15" i="7"/>
  <c r="DI19" i="7"/>
  <c r="DI23" i="7"/>
  <c r="DI27" i="7"/>
  <c r="C2" i="4"/>
  <c r="G2" i="4"/>
  <c r="K2" i="4"/>
  <c r="C2" i="5" s="1"/>
  <c r="O2" i="4"/>
  <c r="G2" i="5" s="1"/>
  <c r="DI1" i="7"/>
  <c r="DI4" i="7"/>
  <c r="DI8" i="7"/>
  <c r="DI12" i="7"/>
  <c r="DI16" i="7"/>
  <c r="DI20" i="7"/>
  <c r="DI24" i="7"/>
</calcChain>
</file>

<file path=xl/comments1.xml><?xml version="1.0" encoding="utf-8"?>
<comments xmlns="http://schemas.openxmlformats.org/spreadsheetml/2006/main">
  <authors>
    <author/>
  </authors>
  <commentList>
    <comment ref="L1" authorId="0">
      <text>
        <r>
          <rPr>
            <sz val="10"/>
            <color rgb="FF000000"/>
            <rFont val="Arial"/>
          </rPr>
          <t>What should all, some, and few students be able to do by the end of the lesson?</t>
        </r>
      </text>
    </comment>
  </commentList>
</comments>
</file>

<file path=xl/sharedStrings.xml><?xml version="1.0" encoding="utf-8"?>
<sst xmlns="http://schemas.openxmlformats.org/spreadsheetml/2006/main" count="3860" uniqueCount="1514">
  <si>
    <t>Lesson Number</t>
  </si>
  <si>
    <t>63-67 class meetings per semester</t>
  </si>
  <si>
    <t>Unit</t>
  </si>
  <si>
    <t>Lesson Title and Folder Link</t>
  </si>
  <si>
    <t xml:space="preserve">Unit Number </t>
  </si>
  <si>
    <t>Unit Title and Folder Link</t>
  </si>
  <si>
    <t>Learning Objectives</t>
  </si>
  <si>
    <t>Lesson Overview, Pedagogical Narrative, Pre Assessment and Prior Knowledge</t>
  </si>
  <si>
    <t>Lesson Specific Vocabulary</t>
  </si>
  <si>
    <t>Resources List</t>
  </si>
  <si>
    <t>Lesson Reflection (after teaching)</t>
  </si>
  <si>
    <t>Disposition/Participation Goals</t>
  </si>
  <si>
    <t>Product Outcomes and Evidence of Mastery</t>
  </si>
  <si>
    <t>60 minute lessons</t>
  </si>
  <si>
    <t>Content Focus</t>
  </si>
  <si>
    <t>Lesson fragments</t>
  </si>
  <si>
    <t>Big Idea</t>
  </si>
  <si>
    <t>Essential Question 1</t>
  </si>
  <si>
    <t>Essential Question 2</t>
  </si>
  <si>
    <t>Essential Question 3</t>
  </si>
  <si>
    <t>Essential Question 4</t>
  </si>
  <si>
    <t>Essential Question 5</t>
  </si>
  <si>
    <t>Essential Question 6</t>
  </si>
  <si>
    <t>Enduring Understanding 1</t>
  </si>
  <si>
    <t>Enduring Understanding 2</t>
  </si>
  <si>
    <t>Enduring Understanding 3</t>
  </si>
  <si>
    <t>Enduring Understanding 4</t>
  </si>
  <si>
    <t>Enduring Understanding 5</t>
  </si>
  <si>
    <t>Learning Objective 1</t>
  </si>
  <si>
    <t>Meetings per class per semester</t>
  </si>
  <si>
    <t>Learning Objective 2</t>
  </si>
  <si>
    <t>Learning Objective 3</t>
  </si>
  <si>
    <t>Learning Objective 4</t>
  </si>
  <si>
    <t>Learning Objective 5</t>
  </si>
  <si>
    <t>Learning Objective 6</t>
  </si>
  <si>
    <t>Learning Objective 7</t>
  </si>
  <si>
    <t>Skills Text 1</t>
  </si>
  <si>
    <t>Skills Text 2</t>
  </si>
  <si>
    <t>Skills Text 3</t>
  </si>
  <si>
    <t>Skills Text 4</t>
  </si>
  <si>
    <t>Skills Text 5</t>
  </si>
  <si>
    <t>Skills Text 6</t>
  </si>
  <si>
    <t>Content Code 1</t>
  </si>
  <si>
    <t>Content Text 1</t>
  </si>
  <si>
    <t>Content Code 2</t>
  </si>
  <si>
    <t>Content Text 2</t>
  </si>
  <si>
    <t>Content Code 3</t>
  </si>
  <si>
    <t>Content Text 3</t>
  </si>
  <si>
    <t>Content Code 4</t>
  </si>
  <si>
    <t>Content Text 4</t>
  </si>
  <si>
    <t>Content Code 5</t>
  </si>
  <si>
    <t>Content Text 5</t>
  </si>
  <si>
    <t>Content Code 6</t>
  </si>
  <si>
    <t>Content Text 6</t>
  </si>
  <si>
    <t>Content Code 7</t>
  </si>
  <si>
    <t>Content Text 7</t>
  </si>
  <si>
    <t>Content Code 8</t>
  </si>
  <si>
    <t>Content Text 8</t>
  </si>
  <si>
    <t>Content Code 9</t>
  </si>
  <si>
    <t>Content Text 9</t>
  </si>
  <si>
    <t>Content Code 10</t>
  </si>
  <si>
    <t>Content Text 10</t>
  </si>
  <si>
    <t>Content Code 11</t>
  </si>
  <si>
    <t>Content Text 11</t>
  </si>
  <si>
    <t>Content Code 12</t>
  </si>
  <si>
    <t>Content Text 12</t>
  </si>
  <si>
    <t>Content Code 13</t>
  </si>
  <si>
    <t>Content Text 13</t>
  </si>
  <si>
    <t>Content Code 14</t>
  </si>
  <si>
    <t>Content Text 14</t>
  </si>
  <si>
    <t>Content Code 15</t>
  </si>
  <si>
    <t>Content Text 15</t>
  </si>
  <si>
    <t>Content Code 16</t>
  </si>
  <si>
    <t>Content Text 16</t>
  </si>
  <si>
    <t>Content Code 17</t>
  </si>
  <si>
    <t>Content Text 17</t>
  </si>
  <si>
    <t>Content Code 18</t>
  </si>
  <si>
    <t>Content Text 18</t>
  </si>
  <si>
    <t>Content Code 19</t>
  </si>
  <si>
    <t>Content Text 19</t>
  </si>
  <si>
    <t>Content Code 20</t>
  </si>
  <si>
    <t>Content Text 20</t>
  </si>
  <si>
    <t>Content Code 21</t>
  </si>
  <si>
    <t>Content Text 21</t>
  </si>
  <si>
    <t>Content Code 22</t>
  </si>
  <si>
    <t>Content Text 22</t>
  </si>
  <si>
    <t>Content Code 23</t>
  </si>
  <si>
    <t>Content Text 23</t>
  </si>
  <si>
    <t>Content Code 24</t>
  </si>
  <si>
    <t>Content Text 24</t>
  </si>
  <si>
    <t>Universal Design for Instruction</t>
  </si>
  <si>
    <t>Content Code 25</t>
  </si>
  <si>
    <t>Content Text 25</t>
  </si>
  <si>
    <t>Content Code 26</t>
  </si>
  <si>
    <t>Content Text 26</t>
  </si>
  <si>
    <t>Cooperative Learning Strategy / Grouping</t>
  </si>
  <si>
    <t>Content Code 27</t>
  </si>
  <si>
    <t>Readings</t>
  </si>
  <si>
    <t>Content Text 27</t>
  </si>
  <si>
    <t>Agenda</t>
  </si>
  <si>
    <t>66</t>
  </si>
  <si>
    <t>Content Code 28</t>
  </si>
  <si>
    <t>Opening Activity</t>
  </si>
  <si>
    <t>Content Text 28</t>
  </si>
  <si>
    <t>Opening Activity Resources</t>
  </si>
  <si>
    <t>Mini Lesson</t>
  </si>
  <si>
    <t>Content Code 29</t>
  </si>
  <si>
    <t>Date</t>
  </si>
  <si>
    <t>Mini Lesson Resources</t>
  </si>
  <si>
    <t>Content Text 29</t>
  </si>
  <si>
    <t>Practice / Application</t>
  </si>
  <si>
    <t>Content Code 30</t>
  </si>
  <si>
    <t>Practice / Application Resources</t>
  </si>
  <si>
    <t>Content Text 30</t>
  </si>
  <si>
    <t>Closing / Reflection</t>
  </si>
  <si>
    <t>Content Code 31</t>
  </si>
  <si>
    <t>Closing / Reflection Resources</t>
  </si>
  <si>
    <t>Content Text 31</t>
  </si>
  <si>
    <t>HW / Continued Thinking and Practice</t>
  </si>
  <si>
    <t>Content Code 32</t>
  </si>
  <si>
    <t>Content Text 32</t>
  </si>
  <si>
    <t>HW / Continued Thinking and Practice Resources</t>
  </si>
  <si>
    <t>Content Code 33</t>
  </si>
  <si>
    <t>Formative Assessement Questions</t>
  </si>
  <si>
    <t>Content Text 33</t>
  </si>
  <si>
    <t>Content Code 34</t>
  </si>
  <si>
    <t>Content Text 34</t>
  </si>
  <si>
    <t>Content Code 35</t>
  </si>
  <si>
    <t>Content Text 35</t>
  </si>
  <si>
    <t>Content Code 36</t>
  </si>
  <si>
    <t>Content Text 36</t>
  </si>
  <si>
    <t>Content Code 37</t>
  </si>
  <si>
    <t>Content Text 37</t>
  </si>
  <si>
    <t>Content Code 38</t>
  </si>
  <si>
    <t>Content Text 38</t>
  </si>
  <si>
    <t>Content Code 39</t>
  </si>
  <si>
    <t>Content Text 39</t>
  </si>
  <si>
    <t>Content Code 40</t>
  </si>
  <si>
    <t>Content Text 40</t>
  </si>
  <si>
    <t>Content Code 41</t>
  </si>
  <si>
    <t>Content Text 41</t>
  </si>
  <si>
    <t>Content Code 42</t>
  </si>
  <si>
    <t>Content Text 42</t>
  </si>
  <si>
    <t>Content Code 43</t>
  </si>
  <si>
    <t>Content Text 43</t>
  </si>
  <si>
    <t>Content Code 44</t>
  </si>
  <si>
    <t>Content Text 44</t>
  </si>
  <si>
    <t>Content Code 45</t>
  </si>
  <si>
    <t>Content Text 45</t>
  </si>
  <si>
    <t>Content Code 46</t>
  </si>
  <si>
    <t>Day</t>
  </si>
  <si>
    <t>Content Text 46</t>
  </si>
  <si>
    <t>Events</t>
  </si>
  <si>
    <t>AP CSP Purple (2A)</t>
  </si>
  <si>
    <t>AP CSP Green (2B)</t>
  </si>
  <si>
    <t>AP CSP Orange (2D)</t>
  </si>
  <si>
    <t>Summative Assessement Questions</t>
  </si>
  <si>
    <t>Level 1: Recall</t>
  </si>
  <si>
    <t>Level 2: Skill/Concept</t>
  </si>
  <si>
    <t>Level 3: Strategic Thinking</t>
  </si>
  <si>
    <t>Level 4: Extended Thinking</t>
  </si>
  <si>
    <t>Essential Question</t>
  </si>
  <si>
    <t>Enduring Understanding</t>
  </si>
  <si>
    <t>Learning Objective</t>
  </si>
  <si>
    <t>Skills Description</t>
  </si>
  <si>
    <t>Skill 1</t>
  </si>
  <si>
    <t>Skill 2</t>
  </si>
  <si>
    <t>Skill 3</t>
  </si>
  <si>
    <t>Skill 4</t>
  </si>
  <si>
    <t>00.00</t>
  </si>
  <si>
    <t xml:space="preserve">Course intro: What is AP CSP?
Bootstrap:1 -- Circles of Evaluation, Contracts, Numbers, Images and Strings. Value Definitions.this is about Program Design and Abstraction. </t>
  </si>
  <si>
    <t>* 00.00 Introduce CSP and Scheme
* 00.01 Overview of the history of Scheme/Racket, Numbers in Scheme, 
* 00.02 Functions and their Contracts, Information and the data that represents it
* 00.03 Rules of Syntax, Circles of evaluation, Math to Circles, Circles to Math
* 00.04 Image primitives, Means of combining images
* 00.05 Image problems, Begin first image project
brief intro/overview,overview of programming languages, image manipulation and composition, information, data and the functions that compute them, Numbers, Strings, Images, Booleans</t>
  </si>
  <si>
    <t>Thursday</t>
  </si>
  <si>
    <t>Programming</t>
  </si>
  <si>
    <t>How are vastly different kinds of data, physical phenomena, and mathematical concepts represented on a computer?</t>
  </si>
  <si>
    <t>First day</t>
  </si>
  <si>
    <t>2.1 A variety of abstractions built upon binary sequences can be used to represent all digital data.</t>
  </si>
  <si>
    <t>advisory</t>
  </si>
  <si>
    <t>2.1.1 Describe the variety of abstractions used to represent data. [P3]</t>
  </si>
  <si>
    <t>Friday</t>
  </si>
  <si>
    <t>00</t>
  </si>
  <si>
    <t>SWBAT ...
+ describe the meaning of Advanced Placement classes
+ discover the goals of AP CS Principles by conducting a web search
+ identify strategies for investigating programming languages</t>
  </si>
  <si>
    <t xml:space="preserve">AP CS Principles is a broad introduction to computer science through the many applications and concepts of computational thinking. </t>
  </si>
  <si>
    <t>CSP Video
wescheme.org
WeScheme Documentation</t>
  </si>
  <si>
    <t>2.1.2 Explain how binary sequences are used to represent digital data. [P5]</t>
  </si>
  <si>
    <t>P3: Abstracting: 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 Explain how data, information, or knowledge is represented for computational use.
- Explain how abstractions are used in computation or modeling.
- Identify abstractions
- Describe modeling in a computational context.</t>
  </si>
  <si>
    <t>00.01</t>
  </si>
  <si>
    <t>P5: Communicating: 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 Explain the meaning of a result in context.
- Describe computation with accurate and precise language, notations, or visualizations.
- Summarize the purpose of a computational artifact.</t>
  </si>
  <si>
    <t>Weekend</t>
  </si>
  <si>
    <t>Monday</t>
  </si>
  <si>
    <t>Abstraction 2.1.1A</t>
  </si>
  <si>
    <t>Eid al-Adha</t>
  </si>
  <si>
    <t>Tuesday</t>
  </si>
  <si>
    <t xml:space="preserve">participation varied, google classroom needed enabling so first class did not access, </t>
  </si>
  <si>
    <t>* Practice transition from groups of four to whole class
* Practice accountable talk strategies 
* Access content through Google Classroom</t>
  </si>
  <si>
    <t>Students post to GClassroom descriptions of the AP course</t>
  </si>
  <si>
    <t>* individual web search
* groups of four conference
* whole class share out</t>
  </si>
  <si>
    <t>x</t>
  </si>
  <si>
    <t>00.02</t>
  </si>
  <si>
    <t>Wednesday</t>
  </si>
  <si>
    <t>Abstraction 2.1.1B</t>
  </si>
  <si>
    <t>00.03</t>
  </si>
  <si>
    <t>00.04</t>
  </si>
  <si>
    <t xml:space="preserve">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t>
  </si>
  <si>
    <t>00.05</t>
  </si>
  <si>
    <t>00.06</t>
  </si>
  <si>
    <t>Abstraction 2.1.1C</t>
  </si>
  <si>
    <t>00.07</t>
  </si>
  <si>
    <t>00.08</t>
  </si>
  <si>
    <t>00.07 + Booleans</t>
  </si>
  <si>
    <t>00.09</t>
  </si>
  <si>
    <t>00.10</t>
  </si>
  <si>
    <t>00.07 - Finish Project</t>
  </si>
  <si>
    <t>00.11</t>
  </si>
  <si>
    <t>Fire Drill</t>
  </si>
  <si>
    <t>Abstraction 2.1.1D</t>
  </si>
  <si>
    <t>00.12</t>
  </si>
  <si>
    <t>00.13</t>
  </si>
  <si>
    <t>Abstraction 2.1.1E</t>
  </si>
  <si>
    <t>Rosh Hashanah</t>
  </si>
  <si>
    <t>00.14</t>
  </si>
  <si>
    <t>Introduction to AP CSP</t>
  </si>
  <si>
    <t>Abstraction 2.1.1F</t>
  </si>
  <si>
    <t>00.15</t>
  </si>
  <si>
    <t>SWBAT...
+ describe the origins of the Scheme programming language
+ solve a simple problem in an unfamiliar programming language by using investigation techniques 
+ use accountable talk to review investigation techniques
+ identify characteristics of Numbers in the Scheme programming language</t>
  </si>
  <si>
    <t>Columbus Day</t>
  </si>
  <si>
    <t>Abstraction 2.1.2A</t>
  </si>
  <si>
    <t>In AP CSP we will learn a variety of programming languages that enable us to investigate the fundamental concepts of computer science. The first programming language we will learn is called Scheme. Students will investigate the origins of the Scheme language and where it fits in to the world of programming languages. Students will investigate their first programming problem: how do we add 2 and 2 in Scheme.</t>
  </si>
  <si>
    <t>00.16</t>
  </si>
  <si>
    <t xml:space="preserve">* Introduce Code Along mode (students at computers following teacher demonstration)
* Continue to share </t>
  </si>
  <si>
    <t>Introduction to "Realm of Racket"</t>
  </si>
  <si>
    <t>Yom Kippur</t>
  </si>
  <si>
    <t>00.17</t>
  </si>
  <si>
    <t>Abstraction 2.1.2B</t>
  </si>
  <si>
    <t>00.18</t>
  </si>
  <si>
    <t>00.19</t>
  </si>
  <si>
    <t>Abstraction 2.1.2C</t>
  </si>
  <si>
    <t>Abstraction 2.1.2D</t>
  </si>
  <si>
    <t>Abstraction 2.1.2E</t>
  </si>
  <si>
    <t>Abstraction 2.1.2F</t>
  </si>
  <si>
    <t>Election Day</t>
  </si>
  <si>
    <t>Veteran's Day</t>
  </si>
  <si>
    <t>Half Day - Parent Teacher Conferences</t>
  </si>
  <si>
    <t>Introduction to Racket - Values and Arithmetic</t>
  </si>
  <si>
    <t>Thanksgiving</t>
  </si>
  <si>
    <t>SWBAT ...
+ utilize contract format for identifying inputs and outputs of a function
+ identify the purpose statement as a the representation of the data as information
+ complete a contract library entry for new functions that are learned in class</t>
  </si>
  <si>
    <t xml:space="preserve">In this lesson students learn that a contract is the name, domain and range of a function. The domain is collection of value types that the function takes in and the range is the value type that the function returns when it evaluates a specific input. </t>
  </si>
  <si>
    <t>function
contract
domain
range</t>
  </si>
  <si>
    <t>Presentation
Contract Printout Sheet</t>
  </si>
  <si>
    <t>* Lecture mode, tables facing forward</t>
  </si>
  <si>
    <t>Students find interesting functions in WeScheme documentation and record on contract sheets</t>
  </si>
  <si>
    <t>* at computers answer poll question about compilers
* return to tables of 4, discuss at tables
* whole class discuss data vs. information
* introduce 4 canonical data types
* introduce functions as analogous to mathematical operators
* introduce contracts as records of agreement between programmers and functions
* record several functions into contract library</t>
  </si>
  <si>
    <t>Poll question what is the roll of the compiler/interpreter</t>
  </si>
  <si>
    <t>Computers are extremely useful. They are particularly good at calculating values. They can help us solve a tremendous range of problems but only if we know how to turn the information from our problems into computable data. We will learn to work with several types of data that are recognized by the computer (and eventually to create our own) in order to apply computers to the problems we care about.</t>
  </si>
  <si>
    <t>Students enter functions into contract sheets.</t>
  </si>
  <si>
    <t>Given an example of a function write the contract</t>
  </si>
  <si>
    <t>Partner A: (capitalize-if-true true "happy") -&gt; "Happy"
Partner B: (double-if-true false 10) -&gt; 10</t>
  </si>
  <si>
    <t>How are programs developed to help people, organizations, or society solve problems?</t>
  </si>
  <si>
    <t>5.1 Programs can be developed for creative expression, to satisfy personal curiosity, to create new knowledge, or to solve problems (to help people, organizations, or society).</t>
  </si>
  <si>
    <t>5.1.1 Develop a program for creative expression, to satisfy personal curiosity, or to create new knowledge. [P2]</t>
  </si>
  <si>
    <t xml:space="preserve">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t>
  </si>
  <si>
    <t>P.2.1 Create an artifact with a practical, personal, or societal intent.</t>
  </si>
  <si>
    <t>P.2.2 Select appropriate techniques to develop a computational artifact.</t>
  </si>
  <si>
    <t>Winter Recess</t>
  </si>
  <si>
    <t>P.2.3 Use appropriate algorithmic and information-management principles.</t>
  </si>
  <si>
    <t>Explore Task</t>
  </si>
  <si>
    <t>Martin Luther King Jr. Day</t>
  </si>
  <si>
    <t>Regents Week</t>
  </si>
  <si>
    <t>Chancellor's Conference Day</t>
  </si>
  <si>
    <t>SWBAT...
+ describe how expressions are evaluated in Racket using circles of evaluation
+ evaluate numerical arithmetic expressions using the rules of syntax and evaluation by diagramming expression using circles of evaluation</t>
  </si>
  <si>
    <t>SWBAT...
+ identify the contract for image primitives, image combiners and image properties
+ apply image function contracts for the purpose of solving problems</t>
  </si>
  <si>
    <t>Students use pair programming techniques to solve image composition problems</t>
  </si>
  <si>
    <t>Semester 1</t>
  </si>
  <si>
    <t>Semester 2</t>
  </si>
  <si>
    <t>Unit Name or Theme</t>
  </si>
  <si>
    <t>SWBAT...
+ solve image composition problems using pair programming
+ ideate a image composition project for creative expression</t>
  </si>
  <si>
    <t>Abstraction</t>
  </si>
  <si>
    <t>Impact</t>
  </si>
  <si>
    <t>Internet</t>
  </si>
  <si>
    <t>Data</t>
  </si>
  <si>
    <t>Explore Performance Task</t>
  </si>
  <si>
    <t>1st Semester Subtotal</t>
  </si>
  <si>
    <t>Creativity 2</t>
  </si>
  <si>
    <t>Programming 2</t>
  </si>
  <si>
    <t>Abstraction 2</t>
  </si>
  <si>
    <t>Algorithms</t>
  </si>
  <si>
    <t>Data 2</t>
  </si>
  <si>
    <t>Internet 2</t>
  </si>
  <si>
    <t>Impact 2</t>
  </si>
  <si>
    <t>Create Performance Task</t>
  </si>
  <si>
    <t>Test Review</t>
  </si>
  <si>
    <t>Subtotal</t>
  </si>
  <si>
    <t>Post PT Projects</t>
  </si>
  <si>
    <t>Value Definitions</t>
  </si>
  <si>
    <t>SWBAT ...
+ bind identifiers to values and expressions using (define IDENTIFIER ...) syntax.
+ use value definitions in a Racket program to solve problems.</t>
  </si>
  <si>
    <t>We learn to define name (the fancy computer science word is identifier) through a classic example. How old are you? The common answer is the number of years. Oh no I meant the number of seconds old you are. Nobody knows? Because it isn't a human scale question, at least not without reasonable time to compute the answer. But computers are really good at computing answers so let's give it the work to do.</t>
  </si>
  <si>
    <t>name
identifier
bind
define</t>
  </si>
  <si>
    <t>Using string primitives compose an expression that solves the followign problem:
Given any string, concatenate the first and last characters.
Start with the following line of code
(define str "anything")</t>
  </si>
  <si>
    <t>Circles of Evaluation, contracts, values, simple graphics, evaluating expressions (stepper). Error messages, indendation rules</t>
  </si>
  <si>
    <t>How are algorithms implemented and executed on computers and computational devices?</t>
  </si>
  <si>
    <t>4.1 Algorithms are precise sequences of instructions for processes that can be executed by a computer and are implemented using programming languages.</t>
  </si>
  <si>
    <t>5.2 People write programs to execute algorithms.</t>
  </si>
  <si>
    <t>Enduring Understandings</t>
  </si>
  <si>
    <t>4.1.1 Develop an algorithm for implementation in a program. [P2]</t>
  </si>
  <si>
    <t>Finish Creative Project</t>
  </si>
  <si>
    <t>4.1.2 Express an algorithm in a language. [P5]</t>
  </si>
  <si>
    <t>SWBAT ...
+ translate English descriptions of Boolean expressions to Racket code.
+ evaluate Boolean expressions in Racket.
+ describe the analogue between boolean arithmetic and number arithmetic.
+ consider the outcome of conditional expression problems</t>
  </si>
  <si>
    <t>P2: Creating Computational Artifacts: Computing is a creative discipline in which creation takes many forms, such as remixing digital music, generating animations, developing websites, and writing programs. Students in this course engage in the creative aspects of computing by designing and developing interesting computational artifacts, as well as by applying computing techniques to creatively solve problems. Students are expected to: 
- Create an artifact with a practical, personal, or societal intent.
- Select appropriate techniques to develop a computational artifact.
- Use appropriate algorithmic and information-management principles.</t>
  </si>
  <si>
    <t>evaluate
expression
Boolean</t>
  </si>
  <si>
    <t>Algorithms 4.1.1A</t>
  </si>
  <si>
    <t>Algorithms 4.1.1B</t>
  </si>
  <si>
    <t>Algorithms 4.1.1C</t>
  </si>
  <si>
    <t>Algorithms 4.1.1D</t>
  </si>
  <si>
    <t>Algorithms 4.1.1E</t>
  </si>
  <si>
    <t>Introduction to Boolean Expressions</t>
  </si>
  <si>
    <t>Algorithms 4.1.1F</t>
  </si>
  <si>
    <t>Algorithms 4.1.1G</t>
  </si>
  <si>
    <t>Algorithms 4.1.1H</t>
  </si>
  <si>
    <t>Algorithms 4.1.1I</t>
  </si>
  <si>
    <t>Algorithms 4.1.2A</t>
  </si>
  <si>
    <t>Algorithms 4.1.2B</t>
  </si>
  <si>
    <t>Algorithms 4.1.2C</t>
  </si>
  <si>
    <t>Practice with Boolean Expressions Day 1</t>
  </si>
  <si>
    <t>Algorithms 4.1.2D</t>
  </si>
  <si>
    <t>Algorithms 4.1.2E</t>
  </si>
  <si>
    <t>Algorithms 4.1.2F</t>
  </si>
  <si>
    <t>Algorithms 4.1.2G</t>
  </si>
  <si>
    <t>Algorithms 4.1.2H</t>
  </si>
  <si>
    <t>Algorithms 4.1.2I</t>
  </si>
  <si>
    <t>1.2 Computing enables people to use creative development processes to create computational artifacts for creative expression or to solve a problem.</t>
  </si>
  <si>
    <t>5.4 Programs are developed, maintained, and used by people for different purposes.</t>
  </si>
  <si>
    <t>7.2 Computing enables innovation in nearly every field.</t>
  </si>
  <si>
    <t>6.2 Characteristics of the Internet influence the systems built on it.</t>
  </si>
  <si>
    <t>3.2 Computing facilitates exploration and the discovery of connections in information.</t>
  </si>
  <si>
    <t>Introduction to Strings</t>
  </si>
  <si>
    <t>2.2 Multiple levels of abstraction are used to write programs or create other computational artifacts.</t>
  </si>
  <si>
    <t>4.2 Algorithms can solve many but not all computational problems.</t>
  </si>
  <si>
    <t>5.5 Programming uses mathematical and logical concepts.</t>
  </si>
  <si>
    <t>7.3 Computing has a global affect — both beneficial and harmful — on people and society.</t>
  </si>
  <si>
    <t>6.3 Cybersecurity is an important concern for the Internet and the systems built on it.</t>
  </si>
  <si>
    <t>3.3 There are trade-offs when representing information as digital data.</t>
  </si>
  <si>
    <t>1.3 Computing can extend traditional forms of human expression and experience.</t>
  </si>
  <si>
    <t>5.3 Programming is facilitated by appropriate abstractions.</t>
  </si>
  <si>
    <t>2.3 Models and simulations use abstraction to generate new understanding and knowledge.</t>
  </si>
  <si>
    <t>7.4 Computing innovations influence and are influenced by the economic, social, and cultural contexts in which they are designed and used.</t>
  </si>
  <si>
    <t>Essential Questions</t>
  </si>
  <si>
    <t>String Arithmetic</t>
  </si>
  <si>
    <t>SWBAT use string primitives to solve problems
SWBAT describe the analogue between string, boolean, and numerical arithmetic
SWBAT use value definitions to solve problems using string primitives</t>
  </si>
  <si>
    <t>Flag of Japan - Introduce Flag Project</t>
  </si>
  <si>
    <t>SWBAT will interpret predicates to determine the class of data for a given value.
SWBAT use predicates in conditional functions to prevent the misuse of data.</t>
  </si>
  <si>
    <t>Radius to Sidelength of Star</t>
  </si>
  <si>
    <t>Flag of Turkey - Reading Construction Sheets</t>
  </si>
  <si>
    <t>Flag of Turkey - Crescent Moon</t>
  </si>
  <si>
    <t>Continue Flags - Dimensions and Primitive Definitions</t>
  </si>
  <si>
    <t>SWBAT ...
+ define dimensions as relative value definitions
+ define image primitives using dimension definitions</t>
  </si>
  <si>
    <t>Flags (gentle and challenging options)</t>
  </si>
  <si>
    <t>How can computing and the use of computational tools foster creative expression?</t>
  </si>
  <si>
    <t>Which mathematical and logical concepts are fundamental to computer programming?</t>
  </si>
  <si>
    <t>Flag Project - start with list of prescried flags, then discuss common situations (only so many flag types!). Construction sheets, buildng up value definitions, then combining definitions. Discuss star-as-radius from star-as-pentagon-side-length</t>
  </si>
  <si>
    <t>How does computing enable innovation?</t>
  </si>
  <si>
    <t>What aspects of the Internet’s design and development have helped it scale and flourish?</t>
  </si>
  <si>
    <t>What opportunities do large data sets provide for solving problems and creating knowledge?</t>
  </si>
  <si>
    <t>How are programs used for creative expression, to satisfy personal curiosity, or to create new knowledge?</t>
  </si>
  <si>
    <t>How can computing extend traditional forms of human expression and experience?</t>
  </si>
  <si>
    <t>How does abstraction make the development of computer programs possible?</t>
  </si>
  <si>
    <t>Why are some languages better than others when used to implement algorithms?</t>
  </si>
  <si>
    <t>What are some potential beneficial and harmful effects of computing?</t>
  </si>
  <si>
    <t>Flag of Turkey - Placing the star</t>
  </si>
  <si>
    <t>How is cybersecurity impacting the ever-increasing number of Internet users?</t>
  </si>
  <si>
    <t>How can computational models and simulations help generate new understanding and knowledge?</t>
  </si>
  <si>
    <t>What kinds of problems are easy, what kinds are difficult, and what kinds are impossible to solve algorithmically?</t>
  </si>
  <si>
    <t>How do economic, social, and cultural contexts influence innovation and the use of computing?</t>
  </si>
  <si>
    <t>5.1.2 Develop a correct program to solve problems. [P2]</t>
  </si>
  <si>
    <t>How are algorithms evaluated?</t>
  </si>
  <si>
    <t>5.2.1 Explain how programs implement algorithms. [P3]</t>
  </si>
  <si>
    <t>5.5.1 Employ appropriate mathematical and logical concepts in programming. [P1]</t>
  </si>
  <si>
    <t>How does computing enhance human communication, interaction, and cognition?</t>
  </si>
  <si>
    <t>Common Core Learning Standards</t>
  </si>
  <si>
    <t>P1: Connecting Computing: Developments in computing have far-reaching effects on society and have led to significant innovations. The developments have implications for individuals, society, commercial markets, and innovation. Students in this course study these effects, and they learn to draw connections between different computing concepts. Students are expected to: 
- Identify impacts of computing.
- Describe connections between people and computing.
- Explain connections between computing concepts.</t>
  </si>
  <si>
    <t>Programming 5.1.1A</t>
  </si>
  <si>
    <t>00.20</t>
  </si>
  <si>
    <t>Programming 5.1.1B</t>
  </si>
  <si>
    <t>Other Relevant Learning Standards (AP, etc.)</t>
  </si>
  <si>
    <t>Programming 5.1.1C</t>
  </si>
  <si>
    <t>00.21</t>
  </si>
  <si>
    <t>Programming 5.1.1D</t>
  </si>
  <si>
    <t>Programming 5.1.1E</t>
  </si>
  <si>
    <t>00.22</t>
  </si>
  <si>
    <t>Programming 5.1.1F</t>
  </si>
  <si>
    <t>Programming 5.1.2A</t>
  </si>
  <si>
    <t>00.23</t>
  </si>
  <si>
    <t>Programming 5.1.2B</t>
  </si>
  <si>
    <t>Programming 5.1.2C</t>
  </si>
  <si>
    <t>00.24</t>
  </si>
  <si>
    <t>Programming 5.1.2D</t>
  </si>
  <si>
    <t>Programming 5.1.2E</t>
  </si>
  <si>
    <t>Programming 5.1.2F</t>
  </si>
  <si>
    <t>Predicates</t>
  </si>
  <si>
    <t>Programming 5.1.2G</t>
  </si>
  <si>
    <t>Programming 5.1.2H</t>
  </si>
  <si>
    <t>Programming 5.1.2I</t>
  </si>
  <si>
    <t>Programming 5.1.2J</t>
  </si>
  <si>
    <t>Programming 5.2.1A</t>
  </si>
  <si>
    <t>Programming 5.2.1B</t>
  </si>
  <si>
    <t>Image Arithmetic</t>
  </si>
  <si>
    <t>Programming 5.2.1C</t>
  </si>
  <si>
    <t>SWBAT identify the three types of image primitives: basic shapes, image properties, image composing.
SWBAT analyze a text to gain knowledge about image primitives.
SWBAT identify active reading strategies for interacting with a college ready text.
SWBAT use documentation in conjunction with reading to enhance understanding.</t>
  </si>
  <si>
    <t>Programming 5.2.1D</t>
  </si>
  <si>
    <t>Programming 5.2.1E</t>
  </si>
  <si>
    <t>Programming 5.2.1F</t>
  </si>
  <si>
    <t>Programming 5.2.1G</t>
  </si>
  <si>
    <t>Programming 5.2.1H</t>
  </si>
  <si>
    <t>Image Producing Expressions</t>
  </si>
  <si>
    <t>SWBAT design an expression to display a simple car by identifying image primitives.
SWBAT use image primitives to write a program to display their car design.</t>
  </si>
  <si>
    <t>Programming 5.2.1I</t>
  </si>
  <si>
    <t>Programming 5.2.1J</t>
  </si>
  <si>
    <t>Programming 5.2.1K</t>
  </si>
  <si>
    <t>Programming 5.5.1A</t>
  </si>
  <si>
    <t>Programming 5.5.1B</t>
  </si>
  <si>
    <t>Programming 5.5.1C</t>
  </si>
  <si>
    <t>Predicates and Documentation</t>
  </si>
  <si>
    <t>SWBAT use documentation predicates to generate legal function applications.</t>
  </si>
  <si>
    <t>Programming 5.5.1D</t>
  </si>
  <si>
    <t>Skill Mastery (Students will be able to)</t>
  </si>
  <si>
    <t>Programming 5.5.1E</t>
  </si>
  <si>
    <t>Programming 5.5.1F</t>
  </si>
  <si>
    <t>Content Mastery (Students will know)</t>
  </si>
  <si>
    <t>Programming 5.5.1G</t>
  </si>
  <si>
    <t>Programming 5.5.1H</t>
  </si>
  <si>
    <t>Comparing Documentation: place-image versus overlay/xy</t>
  </si>
  <si>
    <t>SWBAT use the documentation of two functions to describe the differences between them.
SWBAT determine the appropriate function needed to solve a problem.
SWBAT apply place-image and overlay/xy functions to appropriate arguments to solve a given problem.</t>
  </si>
  <si>
    <t>Programming 5.5.1I</t>
  </si>
  <si>
    <t>Programming 5.5.1J</t>
  </si>
  <si>
    <t>Choosing Appropriate Functions</t>
  </si>
  <si>
    <t>Using Image Properties</t>
  </si>
  <si>
    <t>SWBAT determine whether value abstractions are needed in a program.
SWBAT incorporate arithmetic expressions to maintain ratios in an image program.
SWBAT incorporate image property expressions into programs to solve a given problem.</t>
  </si>
  <si>
    <t>Solving problems with image Properties and Value Definitions</t>
  </si>
  <si>
    <t>Bootstrap:1 -- Design Recipe. Rocket-height (advanced?), update-danger, update-target, Booleans, Sam the Butterfly</t>
  </si>
  <si>
    <t>Reading documenataion. Build up definitions, play with the APIs using those value definitions</t>
  </si>
  <si>
    <t>Introduction to Flags</t>
  </si>
  <si>
    <t>SWBAT identify vocabulary for describing flags.
SWBAT use vexilogical websites to proceed with flag research.
SWBAT identify ratio information based on research.</t>
  </si>
  <si>
    <t>5.3.1 Use abstraction to manage complexity in programs. [P3]</t>
  </si>
  <si>
    <t>Programming 5.3.1A</t>
  </si>
  <si>
    <t>Programming 5.3.1B</t>
  </si>
  <si>
    <t>Flag Planning Exemplar: Flag of Turkey</t>
  </si>
  <si>
    <t>SWBAT connect design process to solution approaches in an example project.
SWBAT identify habits that will lead to success on a multifaceted project.
SWBAT describe how ratios are used in an example project.
SWBAT make custom colors for flags based on research information.</t>
  </si>
  <si>
    <t>Programming 5.3.1C</t>
  </si>
  <si>
    <t>Programming 5.3.1D</t>
  </si>
  <si>
    <t>Programming 5.3.1E</t>
  </si>
  <si>
    <t>Programming 5.3.1F</t>
  </si>
  <si>
    <t>00.26</t>
  </si>
  <si>
    <t>Flag Construction Day 1</t>
  </si>
  <si>
    <t>Programming 5.3.1G</t>
  </si>
  <si>
    <t>Programming 5.3.1H</t>
  </si>
  <si>
    <t>Summative Assessment Strategies (Evidence of mastery)</t>
  </si>
  <si>
    <t>Programming 5.3.1I</t>
  </si>
  <si>
    <t>Instructional Strategies</t>
  </si>
  <si>
    <t>Link to Unit Folder</t>
  </si>
  <si>
    <t>Programming 5.3.1J</t>
  </si>
  <si>
    <t>Programming 5.3.1K</t>
  </si>
  <si>
    <t>00.27</t>
  </si>
  <si>
    <t>Flag Construction Day 2</t>
  </si>
  <si>
    <t>Programming 5.3.1L</t>
  </si>
  <si>
    <t>Programming 5.3.1M</t>
  </si>
  <si>
    <t>Programming 5.3.1N</t>
  </si>
  <si>
    <t>Programming 5.3.1O</t>
  </si>
  <si>
    <t>00.28</t>
  </si>
  <si>
    <t>Flag Construction Day 3</t>
  </si>
  <si>
    <t>Flag Construction Day 4</t>
  </si>
  <si>
    <t>0</t>
  </si>
  <si>
    <t>01.00</t>
  </si>
  <si>
    <t>Expressions to Functions: Motivating Named Procedures</t>
  </si>
  <si>
    <t>01</t>
  </si>
  <si>
    <t>Functions and Programs</t>
  </si>
  <si>
    <t>SWBAT discuss the need for functions: to think "in terms of a procedure"
SWBAT identify skills that they need to review to solve function problems on a variety of data</t>
  </si>
  <si>
    <t>01.01</t>
  </si>
  <si>
    <t>Review: String Functions and Documentation</t>
  </si>
  <si>
    <t>SWBAT identify parts of String data in order to design functions to consume and produce strings.
SWBAT predict the outcome of a procedure given its definition and documentation for included primitives.
SWBAT solve function design problems that consume and produce String data.</t>
  </si>
  <si>
    <t>01.02</t>
  </si>
  <si>
    <t>Function Problem Solving: The Design Recipe</t>
  </si>
  <si>
    <t>SWBAT follow a design process to solve function problems.
SWBAT identify necessary primitives when solving simple functions.
SWBAT associate problem solving with a process of asking and answering questions in a prescibed sequence.
SWBAT associate specific questions for each step of the design recipe.</t>
  </si>
  <si>
    <t>Resources and Texts</t>
  </si>
  <si>
    <t>01.03</t>
  </si>
  <si>
    <t>Definitions and Their Applications</t>
  </si>
  <si>
    <t>SWBAT describe the difference between a functions definition and its application.
SWBAT use a problem solving process based on questions to develop complete solutions to problems.
SWBAT use Dr. Racket's stepper to explore defintions and their applications.</t>
  </si>
  <si>
    <t>01.04</t>
  </si>
  <si>
    <t>Function Design</t>
  </si>
  <si>
    <t>SWBAT recall the steps to solving problems and their associated questions.
SWBAT solve function definition problems using a design recipe.</t>
  </si>
  <si>
    <t>01.05</t>
  </si>
  <si>
    <t>Interactive Programs</t>
  </si>
  <si>
    <t>SWBAT describe the behavior of interactive programs.
SWBAT express the relationship between event handlers and program state.
SWBAT articulate the meaning of program state.
SWBAT imitate the change of a programs state through role playing.</t>
  </si>
  <si>
    <t>Bootstrap:1 -- Luigi's Pizza (emoticons, Yelp Reviews, etc). update-player, line-length, distance</t>
  </si>
  <si>
    <t>Interactive Programs: Worked Example</t>
  </si>
  <si>
    <t>SWBAT write a program the causes a car to move across the screen.
SWBAT identify constant versus variable data in the program.
SWBAT define values to bind constant data to appropriate names in order to build an image of a car.
SWBAT solve word problems for tock and render create the animation.
SWBAT describe the difference between the computation that updates the state and the computation that renders the state.</t>
  </si>
  <si>
    <t>01.06</t>
  </si>
  <si>
    <t>01.07</t>
  </si>
  <si>
    <t>Make a car move across the screen</t>
  </si>
  <si>
    <t>01.08</t>
  </si>
  <si>
    <t>Debugging with check-expect Day 1</t>
  </si>
  <si>
    <t>01.09</t>
  </si>
  <si>
    <t>Debugging with check-expect Day 2</t>
  </si>
  <si>
    <t>01.10</t>
  </si>
  <si>
    <t>Debuggin with check-expect Day 3</t>
  </si>
  <si>
    <t>01.11</t>
  </si>
  <si>
    <t>Debugging with check-expect Day 4</t>
  </si>
  <si>
    <t>01.12</t>
  </si>
  <si>
    <t>Make a car move challenge</t>
  </si>
  <si>
    <t>01.13</t>
  </si>
  <si>
    <t>Evaluation with Cond Day 1</t>
  </si>
  <si>
    <t>01.14</t>
  </si>
  <si>
    <t>Evaluation with Cond Day 2</t>
  </si>
  <si>
    <t>Tables</t>
  </si>
  <si>
    <t>01.15</t>
  </si>
  <si>
    <t>The keypress Function</t>
  </si>
  <si>
    <t>01.16</t>
  </si>
  <si>
    <t>keypress Day 2</t>
  </si>
  <si>
    <t>01.17</t>
  </si>
  <si>
    <t>Land a UFO version 1</t>
  </si>
  <si>
    <t>01.18</t>
  </si>
  <si>
    <t>Land a UFO version 2</t>
  </si>
  <si>
    <t>01.19</t>
  </si>
  <si>
    <t>Land a UFO version 3</t>
  </si>
  <si>
    <t>01.20</t>
  </si>
  <si>
    <t>Land a UFO with Physics version 4</t>
  </si>
  <si>
    <t>Bootstrap:2 -- intro to Pyret, sneakers, Design Recipe</t>
  </si>
  <si>
    <t>Overview, translating simple racket into pyret, importing modules, playing with datatypes, binops v. functions, error messages, sneakers
Emphasize helper functions (area of donut), cost/revenue/gross</t>
  </si>
  <si>
    <t>Creativity</t>
  </si>
  <si>
    <t>How can a creative development process affect the creation of computational artifacts?</t>
  </si>
  <si>
    <t>1.1 Creative development can be an essential process for creating computational artifacts.</t>
  </si>
  <si>
    <t>1.1.1 Apply a creative development process when creating computational artifacts. [P2]</t>
  </si>
  <si>
    <t>Creativity 1.1.1A</t>
  </si>
  <si>
    <t>02.00</t>
  </si>
  <si>
    <t>Introduction to Pyret: Syntax and Style</t>
  </si>
  <si>
    <t>02</t>
  </si>
  <si>
    <t>Introduction to Pyret</t>
  </si>
  <si>
    <t>SWBAT identify style and syntax for value definitions in Pyret.
SWBAT define values using all capital letters in the name of a value.
SWBAT compare and contrast statements in Racket and Pyret, noticing
infix in contrast to prefix notation
comma separated arguments
parentheses around arguments not functions
‘=’ for value -&gt; name binding
‘fun ... end’ for function definition
include image
values not printed to interactions
SWBAT write value bindings for numbers, strings, images, and booleans given examples in Racket and Pyret.
SWBAT write function definitions from a problem statement for simple functions given and example.
SWBAT use style conventions when forming statements in Pyret, including surrounding infix operators and special forms with space character, using hyphens to join multiple words in a binding name, using ALL CAPS for values that do not change, lowercase for parameters and function names, and limit the length of a line to 80 characters.
SWBAT use descriptive naming for values and functions</t>
  </si>
  <si>
    <t>Creativity 1.1.1B</t>
  </si>
  <si>
    <t>Its time to make the transition to Pyret. The transition marks an intentional shift in student thinking away from pattern matching toward interacting with fundamental concepts at a higher level. Names of values and procedures, describing computation and building abstraction are taken to a higher level with the addition of structured data. This is a great opportunity for students to reset. Some students have struggled through the introduction to programming in Racket. Some found the parenthesis overwhelming. Others haven't internalized design recipes. Switching languages means that for the first few lessons we are back a square one, whichs means a second chance to see an introduction to fundamental concepts. The beauty of the Racket to Pyret switch is that while we are starting again from the beginning, we are reinforcing identical concepts and semantics. Only the syntax has changed and in many ways it is more familiar. Students will come on board who were on the wings because the unfamiliar will become like an old friend as they embark on the next phase of the journey.</t>
  </si>
  <si>
    <t xml:space="preserve">First day needed more structure. I introduced students to the pyret.org home page and showed them the language comparison examples and documentation. 
A good activity would be a pyret.org scavenger hunt. Find this, this and that function in the documentation. Find how to construct an expression with a binary numerical operator, with a binary boolean operator. </t>
  </si>
  <si>
    <t>Students should feel a sense of new beginning as they move into a new syntax, while feeling a sense of comfort with the similarity.</t>
  </si>
  <si>
    <t>Produce one Pyret file demonstrating value definitions in the four canonical types and simple function definitions given an example.</t>
  </si>
  <si>
    <t>Tiered assignment begins with value definitions given an example, no extension. Needs extension for more advance students.</t>
  </si>
  <si>
    <t>Groups of 4, students pair with neighbor to discuss. Students share results to larger table.</t>
  </si>
  <si>
    <t>No preclass readings. Aligns with 2.1 and 2.2 of PaPL</t>
  </si>
  <si>
    <t>Opening Activity
(Pyret.org scavenger hunt would be good here)
Mini Lesson: Pyret Style Guide
Students work on Bug Hunting activity
Students return to groups for discussion prompts
Closing assessment: identify and fix the error</t>
  </si>
  <si>
    <t>Compare two sets of equivalent statements in Racket and Pyret. Write down all of the differences that you see between the statements.</t>
  </si>
  <si>
    <t>Do Now Half-sheet</t>
  </si>
  <si>
    <t>Present a Pyret style guide for defining values and functions. All caps for constant value definitions all lower case for function names and parameters.</t>
  </si>
  <si>
    <t>Presentation</t>
  </si>
  <si>
    <t xml:space="preserve">Programming template with value definitions for several types of data. Some connection given to Racket define statements. Some statements require experimentation or reviewing documentation. Includes value and function definitions. </t>
  </si>
  <si>
    <t>Pyret file shared via Doctopus.</t>
  </si>
  <si>
    <t>Put two value definitions and and two function definitions side by side. Prompt group discussion of syntax strengths and weakness. Example: Pyret value and function definitions not consistent like Racket, Pyret allows to use familiar infix mathematical notation, parenthesis won't build up, etc.</t>
  </si>
  <si>
    <t>n/a</t>
  </si>
  <si>
    <t>not available</t>
  </si>
  <si>
    <t>Given a English description of a value definition write the value definition in Pyret.
Teacher circulates during practice checking for all caps value definitions, space surrounding equal sign in value binding.</t>
  </si>
  <si>
    <t>Define a value of type Boolean and bind it to the name BOOL
Define a value using an arithmetic function and bind it to the name NUM
Follow the following pattern to define a function named add-two that takes in a number and returns a the sum of the number and 2.</t>
  </si>
  <si>
    <t>02.01</t>
  </si>
  <si>
    <t>Introduction to Pyret: Common Errors</t>
  </si>
  <si>
    <t>SWBAT recognize and fix common syntax errors including misspelled value names or function calls, missing commas separating arguments, missing closing parenthesis, incorrect number of arguments, arguments in the wrong order, missing space surrounding binary operators, and missing parenthesis to disambiguate binary mixed binary operators.
SWBAT recognize and fix common style problems including length of line, capitalization, indentation, space surrounding equal signs and choosing good names.
SWBAT discuss and describe why coding style is important.
SWBAT discuss and distinguish the difference between style and syntax.</t>
  </si>
  <si>
    <t>Lesson 0 and 1 work together to lay the foundation for students understanding of a "correct program." Ultimately this idea includes intention, expectation and design, but correctness begins with syntax and style. Students compare and contrast syntax and style and practice fixing and finding syntax errors.</t>
  </si>
  <si>
    <t>Did not teach this lesson. Idea comes from pedagogy in our Programming in Java course designed by Sean Stern.
We should add at least one other lesson in this series were students need to become familiar with the Pyret documentation and use it to fix syntax errors by matching function applications to their documentation.</t>
  </si>
  <si>
    <t>Students are being asked to practice a skill out of the context a large motivating program. Style and syntax are learned over time but these first lessons serve to put the concepts on the table so that we can refer to them again and again.</t>
  </si>
  <si>
    <t xml:space="preserve">Students produce a worksheet and program where they identify and fix several syntax and style errors. At the first level students should merely identify the errors using annotations, circling errors, underlining style problems. The next level is to fix those problems, the third level is for students to complete this process for operators that they have not seen before by looking up the Pyret documentation. </t>
  </si>
  <si>
    <t>A tiered assignment allows all students to enter at the same low entry point, which all students need, and progress to deeper levels of knowledge as they work. Essentially alignining more work to deeper understanding.</t>
  </si>
  <si>
    <t>"Opening Activity
(Pyret.org scavenger hunt would be good here)
Mini Lesson: Pyret Style Guide
Students work on Bug Hunting activity
Students return to groups for discussion prompts
Closing assessment: identify and fix the error"</t>
  </si>
  <si>
    <t>Teacher presents on difference between style and syntax. Defines a syntax error as an error in the grammar of the programming language, i.e. the computer cannot understand what you are asking it to do.
Compare to style problems: a lack of consistency that makes our programs difficult to read and interpret. The computer can still execut the program but the human has a difficult time reading the program.
Common style programs include lines that are too long, inconsistent capitalization, inconsistent spacing, irradict indentation.</t>
  </si>
  <si>
    <t>Students should complete an activity that enables them to read a program and identify its errors. The programs should contain both style and syntax errors and students should interact with both. 
Ideally this lesson would give students a practice opportunity with syntax seperate from style and then an activity where they must separate syntax and style.</t>
  </si>
  <si>
    <t>Why is style in coding important?
Why should we practice identifying syntax and style errors?</t>
  </si>
  <si>
    <t>02.02</t>
  </si>
  <si>
    <t>Image Problems with Pair Programming</t>
  </si>
  <si>
    <t>Image problems with pair programming reinforces the rules of style and syntax while preparing students to build a mini project with the image library. Students are presented with a series of image problems in a slideshow. Between each image problem is an instruction to have students stand up and switch positions, driver becomes navigator, navigator becomes driver.</t>
  </si>
  <si>
    <t>My students need to be compelled to perform the pair programming structure by a teacher demanding 100%. My colleague makes this work by an extreme level of management and holding students accountable. I didn't do that with this group and that means some students do it and some don't. If you think something is important you need to do what it takes to insist that all students do it.
It is also important that students solve all of the problems in the slide deck. This actually took two full class periods.</t>
  </si>
  <si>
    <t>Students are gaining confidence. In the pair programming setting they should be learning that they can solve problems without being given a do-this-do-that sequence of instructions. All they need is confidence and environment setup for problem solving.</t>
  </si>
  <si>
    <t>Student produce a program that solve the images supplied to them. A template file and slide deck are shared out via Doctopus.</t>
  </si>
  <si>
    <t>Pair programming with regular switching of roles allows all students to find some success. The same progression of easy to complex is used in the sequence of problems.</t>
  </si>
  <si>
    <t>Pairs. Teacher selects pairs to meet the zone of proximal development of each student. This can be done by grade. In my experience grouping when the level is too disparit causes problems unless the stronger student has a  good disposition for teaching.</t>
  </si>
  <si>
    <t>No preclass readings.</t>
  </si>
  <si>
    <t>Pair programming demo
Pair programming mini lesson
Work in Pairs
Return to groups for closing reflection</t>
  </si>
  <si>
    <t>Pair programming student demo. Invite two popular students to the front. Have them sit in two chairs facing the class, one should pretend to type, the other pretends to points and read what the other is typing. Say, "Switch!" Students should stand up, give each other a high five and switch seats, taking on the new roles.</t>
  </si>
  <si>
    <t>none</t>
  </si>
  <si>
    <t>Review pair programming best practices. Should include admonishment to make certain that _every_ student follow the procedures. Also the importance of progressing with a certain pace is important for momentum through the problems.</t>
  </si>
  <si>
    <t xml:space="preserve">Could be a slide deck with pair programming tips, a video introducing pair programming (most of them are corny). </t>
  </si>
  <si>
    <t>Students work in pairs with a partner at computers. One student's computer has Pyret (specify that this is the student on the left), the other student has the slide deck and the Pyret and Racket Documentation open.</t>
  </si>
  <si>
    <t>Bring students back to groups for a closing reflection: Were they able to solve more programs with a partner, is it faster, more efficient, more fun?</t>
  </si>
  <si>
    <t>02.03</t>
  </si>
  <si>
    <t>Create a Sneaker Mini Project</t>
  </si>
  <si>
    <t>Students continue getting to know Pyret through a mini-project. Students design a shoe by building up the complexity of an image through successive value definitions. The object could be easily switched out. I know my student love to look at sneakers and to always have the latest footwear. A strong class could have a wider control over the image they make for the image project. Considerations include allowing students to have a early feeling of success and empowerment with the new Pyret language, noting the difference between the Flag Project that requires use of DRY, ratios expressed as arithmetic expressions and parameterization. The Sneaker project in contrast follows the create big idea to reinforce with students that computing can be used as a form of personal expression.</t>
  </si>
  <si>
    <t>02.04</t>
  </si>
  <si>
    <t>Create a Sneaker Mini Project Day 2</t>
  </si>
  <si>
    <t>02.05</t>
  </si>
  <si>
    <t>Design Recipe with Pair Programming Day 1</t>
  </si>
  <si>
    <t>Student follow the same procedure as above but with problem statements. Working with their partner they design solutions to several problems.</t>
  </si>
  <si>
    <t>02.06</t>
  </si>
  <si>
    <t>Design Recipe with Pair Programming Day 2</t>
  </si>
  <si>
    <t>Bootstrap:2 -- Animate and Ask</t>
  </si>
  <si>
    <t>Discuss filmstrip animation. Land UFO, Land UFO w/physics</t>
  </si>
  <si>
    <t>02.07</t>
  </si>
  <si>
    <t>Sequencing, selection, and iteration are building blocks of algorithms.</t>
  </si>
  <si>
    <t>Design Recipe Word Problems: double-height and two-by-two</t>
  </si>
  <si>
    <t>Sequencing is the application of each step of an algorithm in the order in which the statements are given.</t>
  </si>
  <si>
    <t>Selection uses a Boolean condition to determine which of two parts of an algorithm is used.</t>
  </si>
  <si>
    <t>Iteration is the repetition of part of an algorithm until a condition is met or for a specified number of times.</t>
  </si>
  <si>
    <t>Algorithms can be combined to make new algorithms.</t>
  </si>
  <si>
    <t>Using existing correct algorithms as building blocks for constructing a new algorithm helps ensure the new algorithm is correct.</t>
  </si>
  <si>
    <t>Knowledge of standard algorithms can help in constructing new algorithms.</t>
  </si>
  <si>
    <t>Different algorithms can be developed to solve the same problem.</t>
  </si>
  <si>
    <t>Developing a new algorithm to solve a problem can yield insight into the problem.</t>
  </si>
  <si>
    <t>03.00</t>
  </si>
  <si>
    <t>Introduction to Data Structures: Parachute Jumper</t>
  </si>
  <si>
    <t>03</t>
  </si>
  <si>
    <t>Adding Structure</t>
  </si>
  <si>
    <t>From Bootstrap 2</t>
  </si>
  <si>
    <t>03.01</t>
  </si>
  <si>
    <t>Introduction to Data Structures: Bakery</t>
  </si>
  <si>
    <t>03.02</t>
  </si>
  <si>
    <t>Continuing with Data Structures and Design Recipes: change-flavor and will-melt</t>
  </si>
  <si>
    <t>Students are practicing with the design recipe with structured data. After a review of accessor functions students work in groups to design the change-flavor function and will-melt function. The pedagogy around using examples to generate the understanding of the functions abstraction is to start with an obvious example. Write a call to the function (assuming it already exists, which is an early roadblock that students will have).
change-flavor(cake1, "chocolate") is cake("chocolate", "white", "Happy wedding!", 4, false). The question is always how we get the computer to do the same thing as we did when we looked up the information for cake1. For the second example use the accessor function to get the color, message, layers, and is-iceCream out of the cake. Then students are poised to define the function. The second function, will-melt is trickier. Returning a boolean is an uncomfortable process unless you have done many examples. Students want to use an if statement. Ask them what kind of data does is-iceCream use to represent its state. Ask them what type of data the function returns. The answer emerges after these questions.</t>
  </si>
  <si>
    <t>Students in groups of six, heterogeously grouped, avoiding talkative pairs.</t>
  </si>
  <si>
    <t>Write an example of a cake.
Access the flavor from your example.
Write an expression that returns whether your example is an ice cream cake.</t>
  </si>
  <si>
    <t>03.03</t>
  </si>
  <si>
    <t>Designing with Structs Practice: autos</t>
  </si>
  <si>
    <t>From Bootstrap 2: 1st edition
SWBAT design a function that consumes and/or produces structured data using a design recipe
SWBAT recall syntax for accessor functions
SWBAT formulate examples that mirror a functions abstraction by answering the questions what am I thinking and how can I communicate this thought to the computer</t>
  </si>
  <si>
    <t>Students need a day where the teacher pulls back from the step by step demonstration to bolster confidence and solidy skills. Students will define two sets of functions for two different structs, autos and parties. First students write their own examples of the data. Then they use their data examples inside of tests for the each function they define. The core pedagogy today is to pull back from the teacher at the board. Students should demonstrate solutions. An open question remains as to when and for how long they go to computers before coming back together. I am in favor of shorter trips to the computer with frequent returns to whole class setting, which fosters a sense of urgency with the use of computers</t>
  </si>
  <si>
    <t>Sequence is essential to success. Students went to computers too early without a clear vision of what they were supposed to do. Took a long time to get to the work. A large percentage never attempted anything. Additional problems included loading Pyret and needing to bypass the parental controls with admin password again on some machines. Pyret slow to load. Reboot of Chrome was needed but did work in all cases. 
Improvement would be enforce, in notebooks, use template to design functions, once functions are complete then go to computer. Next class, students need to complete design of three auto functions. Then quiz.</t>
  </si>
  <si>
    <t>Students are gaining confidence with structured data and taking training wheels off of designing functions that use this new concept.</t>
  </si>
  <si>
    <t>Students will work on paper for part of the class generating function designs for 3 auto functions and 2 party functions. Students will also write examples datum for autos and parties. An option will be presented to not use the worksheet but to structure their own notebook paper.</t>
  </si>
  <si>
    <t>All students should be able to independently write a design recipe for 1 function that consumes structured data. Some students will be able to independently solve 2 problems. A few students will independently introduce themselves to a new struct and independently outline a function of their own design.</t>
  </si>
  <si>
    <t>No pre-class readings. Aligns with Section 5.1 - 5.4 of htdp.org 2nd Ed</t>
  </si>
  <si>
    <t>* Do Now: write examples for change-flavor
* Review cake functions
* Agenda overview
* Introduce autos
* Write autos examples
* 15 minutes function design in groups
* 10 minutes whole class: student led review of auto functions
* students to computers to type in autos functions
* students return for final check</t>
  </si>
  <si>
    <t>CAKE1 = cake(“Vanilla”, “white”, “Congrats!”, 3, true)
# Write another example of a Cake.
# change-flavor: Cake String -&gt; Cake
# consumes a cake and a flavor and produces a new cake with the given flavor
check:
#Finish the examples of change flavor. Give the work to the computer!
  change-flavor(CAKE1, “Chocolate”)  is _________________________________
  change-flavor(CAKE1, “Strawberry”) is _________________________________
end</t>
  </si>
  <si>
    <t>Review Warm Up. Introduce new struct: autos. An auto is a ... Distribute problem solving templates. Indicate to students that they will solve three problems today</t>
  </si>
  <si>
    <t>Student work in groups to design 3 outlined functions in using the design recipe template. Students come back together to review solutions. This is 3rd day of practice; students should lead review.</t>
  </si>
  <si>
    <t>Students produce a complete design recipe template for a struct they have not been introduced to and without cooperation with peers.</t>
  </si>
  <si>
    <t>Teacher circulates. Circulate means watch students work, ask students about their process for both correct and incorrect answers without judgement.</t>
  </si>
  <si>
    <t>Bootstrap:2 -- Data Structures</t>
  </si>
  <si>
    <t>Plane Jumper, Cakes, Autos</t>
  </si>
  <si>
    <t>03.04</t>
  </si>
  <si>
    <t>Designing with Structs Practice: autos cont'</t>
  </si>
  <si>
    <t>Last class was a disaster with respect to students producing independent versions of function design with reduced scaffolding. Imperative is on students internalizing function design process. Lesson will proceed from a review of the party struct and relocate function to a revisit of autos and the design of three functions. Assessment at the end of period needs to enforce independ following of design process given a unfamiliar data type.</t>
  </si>
  <si>
    <t>Students need independent success with using and persevering at designing a function given unfamiliar data.</t>
  </si>
  <si>
    <t>Students should produce three paper definitions of functions that consume and produce autos.</t>
  </si>
  <si>
    <t>All students should be able to identify the signature and purpose statement of a function. Some students should be able to generate examples. A few students should persevere on a fully designed function without aid from teacher.</t>
  </si>
  <si>
    <t>Procedures are reusable programming abstractions.</t>
  </si>
  <si>
    <t>A function is a named grouping of programming instructions.</t>
  </si>
  <si>
    <t>Procedures reduce the complexity of writing and maintaining programs.</t>
  </si>
  <si>
    <t>Procedures have names and may have parameters and return values.</t>
  </si>
  <si>
    <t>Parameterization can generalize a specific solution.</t>
  </si>
  <si>
    <t>Parameters generalize a solution by allowing a function to be used instead of duplicated code.</t>
  </si>
  <si>
    <t>Parameters provide different values as input to procedures when they are called in a program.</t>
  </si>
  <si>
    <t>Data abstraction provides a means of separating behavior from implementation.</t>
  </si>
  <si>
    <t>Strings and string operations, including concatenation and some form of substring, are common in many programs.</t>
  </si>
  <si>
    <t>Integers and floating-point numbers are used in programs without requiring understanding of how they are implemented.</t>
  </si>
  <si>
    <t>Lists and list operations, such as add, remove, and search, are common in many programs.</t>
  </si>
  <si>
    <t>Using lists and procedures as abstractions in programming can result in programs that are easier to develop and maintain.</t>
  </si>
  <si>
    <t>Application program interfaces (APIs) and libraries simplify complex programming tasks.</t>
  </si>
  <si>
    <t>Documentation for an API/library is an important aspect of programming.</t>
  </si>
  <si>
    <t>APIs connect software components, allowing them to communicate.</t>
  </si>
  <si>
    <t>Bootstrap:2 -- Model View Controller (big-bang)</t>
  </si>
  <si>
    <t>NinjaWorld: number-world, number world with dots.  Struct-world, struct-world with dots. key-events, key events with dots</t>
  </si>
  <si>
    <t>Bootstrap:2 -- Boundaries, Refactoring,
Collisions</t>
  </si>
  <si>
    <t>????</t>
  </si>
  <si>
    <t>How does abstraction help us in writing programs, creating computational artifacts, and solving problems?</t>
  </si>
  <si>
    <t>2.2.1 Develop an abstraction when writing a program or creating other computational artifacts. [P2]</t>
  </si>
  <si>
    <t>2.2.2 Use multiple levels of abstraction to write programs. [P3]</t>
  </si>
  <si>
    <t>2.2.3 Identify multiple levels of abstractions that are used when writing programs. [P3]</t>
  </si>
  <si>
    <t>Abstraction 2.2.1A</t>
  </si>
  <si>
    <t>Abstraction 2.2.1B</t>
  </si>
  <si>
    <t>Abstraction 2.2.1C</t>
  </si>
  <si>
    <t>Abstraction 2.2.2A</t>
  </si>
  <si>
    <t>Abstraction 2.2.2B</t>
  </si>
  <si>
    <t>Abstraction 2.2.3A</t>
  </si>
  <si>
    <t>Abstraction 2.2.3B</t>
  </si>
  <si>
    <t>Abstraction 2.2.3C</t>
  </si>
  <si>
    <t>Abstraction 2.2.3D</t>
  </si>
  <si>
    <t>Abstraction 2.2.3E</t>
  </si>
  <si>
    <t>Abstraction 2.2.3F</t>
  </si>
  <si>
    <t>Abstraction 2.2.3G</t>
  </si>
  <si>
    <t>Abstraction 2.2.3H</t>
  </si>
  <si>
    <t>Abstraction 2.2.3I</t>
  </si>
  <si>
    <t>Abstraction 2.2.3J</t>
  </si>
  <si>
    <t>Abstraction 2.2.3K</t>
  </si>
  <si>
    <t>Make your own game</t>
  </si>
  <si>
    <t>1.2.1 Create a computational artifact for creative expression. [P2]</t>
  </si>
  <si>
    <t>1.2.2 Create a computational artifact using computing tools and techniques to solve a problem. [P2]</t>
  </si>
  <si>
    <t>1.2.3 Create a new computational artifact by combining or modifying existing artifacts. [P2]</t>
  </si>
  <si>
    <t>1.2.4 Collaborate in the creation of computational artifacts. [P6]</t>
  </si>
  <si>
    <t>1.2.5 Analyze the correctness, usability, functionality, and suitability of computational artifacts. [P4]</t>
  </si>
  <si>
    <t>1.3.1 Use computing tools and techniques for creative expression. [P2]</t>
  </si>
  <si>
    <t>P4: Analyzing Problems and Artifacts: 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 Evaluate a proposed solution to a problem.
- Locate and correct errors
- Explain how an artifact functions
- Justify appropriateness and correctness.</t>
  </si>
  <si>
    <t>P6: Collaborating: 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 Collaborate with another student in solving a computational problem.
- Collaborate with another student in producing an artifact.
- Share the workload by providing individual contributions to overall collaborative effort.
- Foster a constructive collaborative climate by resolving conflicts and facilitating the contributions of a partner or team member.
- Exchange knowledge and feedback with a partner or team member.
- Review and revise their work as needed to create a high-quality artifact.</t>
  </si>
  <si>
    <t>Creativity 1.2.1A</t>
  </si>
  <si>
    <t>Creativity 1.2.1B</t>
  </si>
  <si>
    <t>Creativity 1.2.1C</t>
  </si>
  <si>
    <t>Creativity 1.2.1D</t>
  </si>
  <si>
    <t>Creativity 1.2.1E</t>
  </si>
  <si>
    <t>Creativity 1.2.2A</t>
  </si>
  <si>
    <t>Creativity 1.2.2B</t>
  </si>
  <si>
    <t>Creativity 1.3.1A</t>
  </si>
  <si>
    <t>Creativity 1.3.1B</t>
  </si>
  <si>
    <t>Creativity 1.3.1C</t>
  </si>
  <si>
    <t>Creativity 1.3.1D</t>
  </si>
  <si>
    <t>Creativity 1.3.1E</t>
  </si>
  <si>
    <t>AP CSP 2A</t>
  </si>
  <si>
    <t>AP CSP 2B</t>
  </si>
  <si>
    <t>AP CSP 2D</t>
  </si>
  <si>
    <t>A creative process in the development of a computational artifact can include, but is not limited to, employing nontraditional, nonprescribed techniques; the use of novel combinations of artifacts, tools, and techniques; and the exploration of personal curiosities.</t>
  </si>
  <si>
    <t>Creating computational artifacts employs an iterative and often exploratory process to translate ideas into tangible form.</t>
  </si>
  <si>
    <t>A computational artifact is anything created by a human using a computer and can be, but is not limited to, a program, an image, audio, video, a presentation, or a web page file.</t>
  </si>
  <si>
    <t>Creating computational artifacts requires understanding and using software tools and services.</t>
  </si>
  <si>
    <t>Computing tools and techniques are used to create computational artifacts and can include, but are not limited to, programming IDEs, spreadsheets, 3D printers, or text editors.</t>
  </si>
  <si>
    <t>A creatively developed computational artifact can be created by using nontraditional, nonprescribed computing techniques.</t>
  </si>
  <si>
    <t>Creative expressions in a computational artifact can reflect personal expressions of ideas or interests.</t>
  </si>
  <si>
    <t>Computing tools and techniques can enhance the process of finding a solution to a problem.</t>
  </si>
  <si>
    <t>A creative development process for creating computational artifacts can be used to solve problems when traditional or prescribed computing techniques are not effective.</t>
  </si>
  <si>
    <t>Creating digital effects, images, audio, video, and animations has transformed industries.</t>
  </si>
  <si>
    <t>Digital audio and music can be created by synthesizing sounds, sampling existing audio and music, and recording and manipulating sounds, including layering and looping.</t>
  </si>
  <si>
    <t>Digital images can be created by generating pixel patterns, manipulating existing digital images, or combining images.</t>
  </si>
  <si>
    <t>Digital effects and animations can be created by using existing software or modified software that includes functionality to implement the effects and animations.</t>
  </si>
  <si>
    <t>Computing enables creative exploration of both real and virtual phenomena.</t>
  </si>
  <si>
    <t>Unit Number</t>
  </si>
  <si>
    <t>Unit Title</t>
  </si>
  <si>
    <t>Weeks</t>
  </si>
  <si>
    <t>Lessons</t>
  </si>
  <si>
    <t>Unit Description</t>
  </si>
  <si>
    <t>Mastery?</t>
  </si>
  <si>
    <t>Disposition Goal</t>
  </si>
  <si>
    <t>Instructional Strategies/Activities</t>
  </si>
  <si>
    <t>Pre-class Readings</t>
  </si>
  <si>
    <t>Formative Assessment 1</t>
  </si>
  <si>
    <t>DOK Level 1</t>
  </si>
  <si>
    <t>Formative Assessment 2</t>
  </si>
  <si>
    <t>DOK Level 2</t>
  </si>
  <si>
    <t>Formative Assessment 3</t>
  </si>
  <si>
    <t>DOK Level 3</t>
  </si>
  <si>
    <t>Formative Assessment 4</t>
  </si>
  <si>
    <t>DOK Level 4</t>
  </si>
  <si>
    <t>Evidence of Mastery 1</t>
  </si>
  <si>
    <t>Evidence of Mastery 2</t>
  </si>
  <si>
    <t>Evidence of Mastery 3</t>
  </si>
  <si>
    <t>Pre Assessment</t>
  </si>
  <si>
    <t>Gather Student Information</t>
  </si>
  <si>
    <t>Knowledge of Students</t>
  </si>
  <si>
    <t>Differentiation</t>
  </si>
  <si>
    <t>Independent Leaders</t>
  </si>
  <si>
    <t>Rethink and Revise</t>
  </si>
  <si>
    <t>Self Evaluate</t>
  </si>
  <si>
    <t>Sequence Narrative</t>
  </si>
  <si>
    <t>Take Risks</t>
  </si>
  <si>
    <t>Have Fun</t>
  </si>
  <si>
    <t>Problem Solve</t>
  </si>
  <si>
    <t>Create</t>
  </si>
  <si>
    <t>Have Choice</t>
  </si>
  <si>
    <t>Folder Key</t>
  </si>
  <si>
    <t>Resources/Text</t>
  </si>
  <si>
    <t>1UdDTKCzuJW4chSp35j-rycO2QDmFVbTRyAd5SPe5xxs</t>
  </si>
  <si>
    <t>Merge?</t>
  </si>
  <si>
    <t>Teacher</t>
  </si>
  <si>
    <t>{"fileName":"Lesson $unitNumber.$lessonNumber - $unitTitle - $lessonTitle","name":"Lesson Plan Generator","templateId":"1UdDTKCzuJW4chSp35j-rycO2QDmFVbTRyAd5SPe5xxs","sendEmail":"false","email":{"body":"","subject":"","address":""},"conditions":{"header":"merge","opp":"=","test":"YES"},"tags":[{"tag":"Unit Title","mapHeader":"unitTitle","multiTags":[],"isMultiTag":false,"isHyperlink":false,"isNewTag":false},{"tag":"Disposition/Participation Goals","mapHeader":"dispositionparticipationGoals","multiTags":[],"isMultiTag":false,"isHyperlink":false,"isNewTag":false},{"tag":"Content Text 1","mapHeader":"contentText1","multiTags":[],"isMultiTag":false,"isHyperlink":false,"isNewTag":false},{"tag":"Content Text 2","mapHeader":"contentText2","multiTags":[],"isMultiTag":false,"isHyperlink":false,"isNewTag":false},{"tag":"Content Text 3","mapHeader":"contentText3","multiTags":[],"isMultiTag":false,"isHyperlink":false,"isNewTag":false},{"tag":"Learning Objective","mapHeader":"learningObjective","multiTags":[],"isMultiTag":false,"isHyperlink":false,"isNewTag":false},{"tag":"Skills Description","mapHeader":"skillsDescription","multiTags":[],"isMultiTag":false,"isHyperlink":false,"isNewTag":false},{"tag":"Skill 1","mapHeader":"skill1","multiTags":[],"isMultiTag":false,"isHyperlink":false,"isNewTag":false},{"tag":"Skill 2","mapHeader":"skill2","multiTags":[],"isMultiTag":false,"isHyperlink":false,"isNewTag":false},{"tag":"Skill 3","mapHeader":"skill3","multiTags":[],"isMultiTag":false,"isHyperlink":false,"isNewTag":false},{"tag":"Modifications","mapHeader":"modifications","multiTags":[],"isMultiTag":false,"isHyperlink":false,"isNewTag":false},{"tag":"Groupings","mapHeader":"groupings","multiTags":[],"isMultiTag":false,"isHyperlink":false,"isNewTag":false},{"tag":"Level 1: Recall","mapHeader":"level1Recall","multiTags":[],"isMultiTag":false,"isHyperlink":false,"isNewTag":false},{"tag":"Level 2: Skill/Concept","mapHeader":"level2Skillconcept","multiTags":[],"isMultiTag":false,"isHyperlink":false,"isNewTag":false},{"tag":"Level 3: Strategic Thinking","mapHeader":"level3StrategicThinking","multiTags":[],"isMultiTag":false,"isHyperlink":false,"isNewTag":false},{"tag":"Level 4: Extended Thinking","mapHeader":"level4ExtendedThinking","multiTags":[],"isMultiTag":false,"isHyperlink":false,"isNewTag":false},{"tag":"Aim","mapHeader":"aim","multiTags":[],"isMultiTag":false,"isHyperlink":false,"isNewTag":false},{"tag":"Do Now","mapHeader":"doNow","multiTags":[],"isMultiTag":false,"isHyperlink":false,"isNewTag":false},{"tag":"Do Now Resources","mapHeader":"doNowResources","multiTags":[],"isMultiTag":false,"isHyperlink":false,"isNewTag":false},{"tag":"Mini Lesson","mapHeader":"miniLesson","multiTags":[],"isMultiTag":false,"isHyperlink":false,"isNewTag":false},{"tag":"Mini Lesson Resources","mapHeader":"miniLessonResources","multiTags":[],"isMultiTag":false,"isHyperlink":false,"isNewTag":false},{"tag":"Practice / Application","mapHeader":"practiceApplication","multiTags":[],"isMultiTag":false,"isHyperlink":false,"isNewTag":false},{"tag":"Practice / Application Resources","mapHeader":"practiceApplicationResources","multiTags":[],"isMultiTag":false,"isHyperlink":false,"isNewTag":false},{"tag":"Assessment","mapHeader":"assessment","multiTags":[],"isMultiTag":false,"isHyperlink":false,"isNewTag":false},{"tag":"Assessment Resources","mapHeader":"assessmentResources","multiTags":[],"isMultiTag":false,"isHyperlink":false,"isNewTag":false},{"tag":"Closing / HW","mapHeader":"closingHw","multiTags":[],"isMultiTag":false,"isHyperlink":false,"isNewTag":false},{"tag":"Closing / HW Resources","mapHeader":"closingHwResources","multiTags":[],"isMultiTag":false,"isHyperlink":false,"isNewTag":false}],"folders":["0BxniOuTB30FSV1p6UVVXczNXR28"],"dataSheetId":"9.3126219E7","secondaryFolder":"lessonFolderKey","bigestJump":0,"fileType":"Google Doc","showInSidebar":true}</t>
  </si>
  <si>
    <t>Course</t>
  </si>
  <si>
    <t>1zbj-qOl4Z017Ll0QwooReg4TKQ3m4TmRhs7oIX6GEms</t>
  </si>
  <si>
    <t>Merged Doc URL - Unit Plan Generator</t>
  </si>
  <si>
    <t>Link to merged Doc - Unit Plan Generator</t>
  </si>
  <si>
    <t>Document Merge Status - Unit Plan Generator</t>
  </si>
  <si>
    <t>{"fileName":"Unit $unitNumber - $unitTitle - Unit Plan","name":"Unit Plan Generator","templateId":"1zbj-qOl4Z017Ll0QwooReg4TKQ3m4TmRhs7oIX6GEms","sendEmail":"false","email":{"body":"","subject":"","address":""},"conditions":{"header":"merge","opp":"=","test":"Y"},"tags":[{"tag":"Course","mapHeader":"course","multiTags":[],"isMultiTag":false,"isHyperlink":false,"isNewTag":false},{"tag":"Teacher","mapHeader":"teacher","multiTags":[],"isMultiTag":false,"isHyperlink":false,"isNewTag":false},{"tag":"Unit Number","mapHeader":"unitNumber","multiTags":[],"isMultiTag":false,"isHyperlink":false,"isNewTag":false},{"tag":"Unit Title","mapHeader":"unitTitle","multiTags":[],"isMultiTag":false,"isHyperlink":false,"isNewTag":false},{"tag":"Unit Description","mapHeader":"unitDescription","multiTags":[],"isMultiTag":false,"isHyperlink":false,"isNewTag":false},{"tag":"Enduring Understanding 1","mapHeader":"enduringUnderstanding1","multiTags":[],"isMultiTag":false,"isHyperlink":false,"isNewTag":false},{"tag":"Enduring Understanding 2","mapHeader":"enduringUnderstanding2","multiTags":[],"isMultiTag":false,"isHyperlink":false,"isNewTag":false},{"tag":"Enduring Understanding 3","mapHeader":"enduringUnderstanding3","multiTags":[],"isMultiTag":false,"isHyperlink":false,"isNewTag":false},{"tag":"Enduring Understanding 4","mapHeader":"enduringUnderstanding4","multiTags":[],"isMultiTag":false,"isHyperlink":false,"isNewTag":false},{"tag":"Enduring Understanding 5","mapHeader":"enduringUnderstanding5","multiTags":[],"isMultiTag":false,"isHyperlink":false,"isNewTag":false},{"tag":"Essential Question 1","mapHeader":"essentialQuestion1","multiTags":[],"isMultiTag":false,"isHyperlink":false,"isNewTag":false},{"tag":"Essential Question 2","mapHeader":"essentialQuestion2","multiTags":[],"isMultiTag":false,"isHyperlink":false,"isNewTag":false},{"tag":"Essential Question 3","mapHeader":"essentialQuestion3","multiTags":[],"isMultiTag":false,"isHyperlink":false,"isNewTag":false},{"tag":"Essential Question 4","mapHeader":"essentialQuestion4","multiTags":[],"isMultiTag":false,"isHyperlink":false,"isNewTag":false},{"tag":"Essential Question 5","mapHeader":"essentialQuestion5","multiTags":[],"isMultiTag":false,"isHyperlink":false,"isNewTag":false},{"tag":"Essential Question 6","mapHeader":"essentialQuestion6","multiTags":[],"isMultiTag":false,"isHyperlink":false,"isNewTag":false},{"tag":"Content Code 1","mapHeader":"contentCode1","multiTags":[],"isMultiTag":false,"isHyperlink":false,"isNewTag":false},{"tag":"Content Text 1","mapHeader":"contentText1","multiTags":[],"isMultiTag":false,"isHyperlink":false,"isNewTag":false},{"tag":"Content Code 2","mapHeader":"contentCode2","multiTags":[],"isMultiTag":false,"isHyperlink":false,"isNewTag":false},{"tag":"Content Text 2","mapHeader":"contentText2","multiTags":[],"isMultiTag":false,"isHyperlink":false,"isNewTag":false},{"tag":"Content Code 3","mapHeader":"contentCode3","multiTags":[],"isMultiTag":false,"isHyperlink":false,"isNewTag":false},{"tag":"Content Text 3","mapHeader":"contentText3","multiTags":[],"isMultiTag":false,"isHyperlink":false,"isNewTag":false},{"tag":"Content Code 4","mapHeader":"contentCode4","multiTags":[],"isMultiTag":false,"isHyperlink":false,"isNewTag":false},{"tag":"Content Text 4","mapHeader":"contentText4","multiTags":[],"isMultiTag":false,"isHyperlink":false,"isNewTag":false},{"tag":"Content Code 5","mapHeader":"contentCode5","multiTags":[],"isMultiTag":false,"isHyperlink":false,"isNewTag":false},{"tag":"Content Text 5","mapHeader":"contentText5","multiTags":[],"isMultiTag":false,"isHyperlink":false,"isNewTag":false},{"tag":"Content Code 6","mapHeader":"contentCode6","multiTags":[],"isMultiTag":false,"isHyperlink":false,"isNewTag":false},{"tag":"Content Text 6","mapHeader":"contentText6","multiTags":[],"isMultiTag":false,"isHyperlink":false,"isNewTag":false},{"tag":"Content Code 7","mapHeader":"contentCode7","multiTags":[],"isMultiTag":false,"isHyperlink":false,"isNewTag":false},{"tag":"Content Text 7","mapHeader":"contentText7","multiTags":[],"isMultiTag":false,"isHyperlink":false,"isNewTag":false},{"tag":"Content Code 8","mapHeader":"contentCode8","multiTags":[],"isMultiTag":false,"isHyperlink":false,"isNewTag":false},{"tag":"Content Text 8","mapHeader":"contentText8","multiTags":[],"isMultiTag":false,"isHyperlink":false,"isNewTag":false},{"tag":"Content Code 9","mapHeader":"contentCode9","multiTags":[],"isMultiTag":false,"isHyperlink":false,"isNewTag":false},{"tag":"Content Text 9","mapHeader":"contentText9","multiTags":[],"isMultiTag":false,"isHyperlink":false,"isNewTag":false},{"tag":"Content Code 10","mapHeader":"contentCode10","multiTags":[],"isMultiTag":false,"isHyperlink":false,"isNewTag":false},{"tag":"Content Text 10","mapHeader":"contentText10","multiTags":[],"isMultiTag":false,"isHyperlink":false,"isNewTag":false},{"tag":"Content Code 11","mapHeader":"contentCode11","multiTags":[],"isMultiTag":false,"isHyperlink":false,"isNewTag":false},{"tag":"Content Text 11","mapHeader":"contentText11","multiTags":[],"isMultiTag":false,"isHyperlink":false,"isNewTag":false},{"tag":"Content Code 12","mapHeader":"contentCode12","multiTags":[],"isMultiTag":false,"isHyperlink":false,"isNewTag":false},{"tag":"Content Text 12","mapHeader":"contentText12","multiTags":[],"isMultiTag":false,"isHyperlink":false,"isNewTag":false},{"tag":"Content Code 13","mapHeader":"contentCode13","multiTags":[],"isMultiTag":false,"isHyperlink":false,"isNewTag":false},{"tag":"Content Text 13","mapHeader":"contentText13","multiTags":[],"isMultiTag":false,"isHyperlink":false,"isNewTag":false},{"tag":"Content Code 14","mapHeader":"contentCode14","multiTags":[],"isMultiTag":false,"isHyperlink":false,"isNewTag":false},{"tag":"Content Text 14","mapHeader":"contentText14","multiTags":[],"isMultiTag":false,"isHyperlink":false,"isNewTag":false},{"tag":"Content Code 15","mapHeader":"contentCode15","multiTags":[],"isMultiTag":false,"isHyperlink":false,"isNewTag":false},{"tag":"Content Text 15","mapHeader":"contentText15","multiTags":[],"isMultiTag":false,"isHyperlink":false,"isNewTag":false},{"tag":"Content Code 16","mapHeader":"contentCode16","multiTags":[],"isMultiTag":false,"isHyperlink":false,"isNewTag":false},{"tag":"Content Text 16","mapHeader":"contentText16","multiTags":[],"isMultiTag":false,"isHyperlink":false,"isNewTag":false},{"tag":"Content Code 17","mapHeader":"contentCode17","multiTags":[],"isMultiTag":false,"isHyperlink":false,"isNewTag":false},{"tag":"Content Text 17","mapHeader":"contentText17","multiTags":[],"isMultiTag":false,"isHyperlink":false,"isNewTag":false},{"tag":"Content Code 18","mapHeader":"contentCode18","multiTags":[],"isMultiTag":false,"isHyperlink":false,"isNewTag":false},{"tag":"Content Text 18","mapHeader":"contentText18","multiTags":[],"isMultiTag":false,"isHyperlink":false,"isNewTag":false},{"tag":"Content Code 19","mapHeader":"contentCode19","multiTags":[],"isMultiTag":false,"isHyperlink":false,"isNewTag":false},{"tag":"Content Text 19","mapHeader":"contentText19","multiTags":[],"isMultiTag":false,"isHyperlink":false,"isNewTag":false},{"tag":"Content Code 20","mapHeader":"contentCode20","multiTags":[],"isMultiTag":false,"isHyperlink":false,"isNewTag":false},{"tag":"Content Text 20","mapHeader":"contentText20","multiTags":[],"isMultiTag":false,"isHyperlink":false,"isNewTag":false},{"tag":"Learning Objective 1","mapHeader":"learningObjective1","multiTags":[],"isMultiTag":false,"isHyperlink":false,"isNewTag":false},{"tag":"Learning Objective 2","mapHeader":"learningObjective2","multiTags":[],"isMultiTag":false,"isHyperlink":false,"isNewTag":false},{"tag":"Learning Objective 3","mapHeader":"learningObjective3","multiTags":[],"isMultiTag":false,"isHyperlink":false,"isNewTag":false},{"tag":"Learning Objective 4","mapHeader":"learningObjective4","multiTags":[],"isMultiTag":false,"isHyperlink":false,"isNewTag":false},{"tag":"Learning Objective 5","mapHeader":"learningObjective5","multiTags":[],"isMultiTag":false,"isHyperlink":false,"isNewTag":false},{"tag":"Learning Objective 6","mapHeader":"learningObjective6","multiTags":[],"isMultiTag":false,"isHyperlink":false,"isNewTag":false},{"tag":"Learning Objective 7","mapHeader":"learningObjective7","multiTags":[],"isMultiTag":false,"isHyperlink":false,"isNewTag":false},{"tag":"Evidence of Mastery 1","mapHeader":"evidenceOfMastery1","multiTags":[],"isMultiTag":false,"isHyperlink":false,"isNewTag":false},{"tag":"Evidence of Mastery 2","mapHeader":"evidenceOfMastery2","multiTags":[],"isMultiTag":false,"isHyperlink":false,"isNewTag":false},{"tag":"Evidence of Mastery 3","mapHeader":"evidenceOfMastery3","multiTags":[],"isMultiTag":false,"isHyperlink":false,"isNewTag":false},{"tag":"Formative Assessment 1","mapHeader":"formativeAssessment1","multiTags":[],"isMultiTag":false,"isHyperlink":false,"isNewTag":false},{"tag":"DOK Level 1","mapHeader":"dokLevel1","multiTags":[],"isMultiTag":false,"isHyperlink":false,"isNewTag":false},{"tag":"Formative Assessment 2","mapHeader":"formativeAssessment2","multiTags":[],"isMultiTag":false,"isHyperlink":false,"isNewTag":false},{"tag":"DOK Level 2","mapHeader":"dokLevel2","multiTags":[],"isMultiTag":false,"isHyperlink":false,"isNewTag":false},{"tag":"Formative Assessment 3","mapHeader":"formativeAssessment3","multiTags":[],"isMultiTag":false,"isHyperlink":false,"isNewTag":false},{"tag":"DOK Level 3","mapHeader":"dokLevel3","multiTags":[],"isMultiTag":false,"isHyperlink":false,"isNewTag":false},{"tag":"Formative Assessment 4","mapHeader":"formativeAssessment4","multiTags":[],"isMultiTag":false,"isHyperlink":false,"isNewTag":false},{"tag":"DOK Level 4","mapHeader":"dokLevel4","multiTags":[],"isMultiTag":false,"isHyperlink":false,"isNewTag":false},{"tag":"Pre Assessment","mapHeader":"preAssessment","multiTags":[],"isMultiTag":false,"isHyperlink":false,"isNewTag":false}],"folders":["0BxniOuTB30FSZ0JmeXJsZkdjc0E"],"dataSheetId":"3.45562438E8","secondaryFolder":"folderKey","bigestJump":0,"fileType":"Google Doc","formTrigger":"off","timeTrigger":"off","timeTriggerFrequency":"","timeTriggerHour":"","showInSidebar":true}</t>
  </si>
  <si>
    <t>* Collaboration protocols guide students through paired ideation and design, giving feedback and refactoring.
* Design a test for a design, e.g. what would be a test for a chair?
* Creativity utilizes Design Thinking developed at Stanford U.  In Design Thinking we learn the process of the perspiration in the saying "Creativity is 90% persperation, 10% inspiration." We learn that effort plays a much larger part in actually being creative than any inherent capacity.  We learn the "how" of effort, such that the student has strategies for overcoming roadblocks and iterating to develop ideas and implementations. &lt;b/&gt; Development process is discussed: Freshman year Plan, Build, Test, Reflect -&gt; becomes Empathize, Define, Ideate, Prototype, Test.  In creativity students are introduced to the notion that creativity is not only a native faculty but rather a process that refines an idea.  Creativity is reinforced by learning skills of collaboration.  When learning creativity we learn to trust in iterative processes to improve on an idea.  Thus we take pressure away from the need to generate excellence on the first attempt.  
* Evidence of learning in this unit will be based on the student utilizing a creative process toward the creation of a computational artifact.
* Students will explore the particular relationship between computation and creativity; enhancements and limitations on creation with computation tools will be discussed and examined.
* Students will engage in documenting the creative process, brainstorming, planning, aligning intention with outcome, and "going back to the drawing board" as a form of problem solving.</t>
  </si>
  <si>
    <t>autocratn</t>
  </si>
  <si>
    <t>autocratp</t>
  </si>
  <si>
    <t>formTriggerList</t>
  </si>
  <si>
    <t>"[]"</t>
  </si>
  <si>
    <t>dataSheetName</t>
  </si>
  <si>
    <t>"Lesson Plan Calendar (Semester 1)"</t>
  </si>
  <si>
    <t>v</t>
  </si>
  <si>
    <t>"5.1"</t>
  </si>
  <si>
    <t>activeMergeId</t>
  </si>
  <si>
    <t>"1zbj-qOl4Z017Ll0QwooReg4TKQ3m4TmRhs7oIX6GEms"</t>
  </si>
  <si>
    <t>autocrat_sid</t>
  </si>
  <si>
    <t>"1407178014635"</t>
  </si>
  <si>
    <t>mergeKeys</t>
  </si>
  <si>
    <t>"{\"1UdDTKCzuJW4chSp35j-rycO2QDmFVbTRyAd5SPe5xxs\":{\"mergeFileId\":\"1UdDTKCzuJW4chSp35j-rycO2QDmFVbTRyAd5SPe5xxs\",\"name\":\"Lesson Plan Generator\",\"showInSidebar\":true},\"1zbj-qOl4Z017Ll0QwooReg4TKQ3m4TmRhs7oIX6GEms\":{\"mergeFileId\":\"1zbj-qOl4Z017Ll0QwooReg4TKQ3m4TmRhs7oIX6GEms\",\"name\":\"Unit Plan Generator\",\"showInSidebar\":true}}"</t>
  </si>
  <si>
    <t>dataSheetId</t>
  </si>
  <si>
    <t>"9.3126219E7"</t>
  </si>
  <si>
    <t>timeTriggerList</t>
  </si>
  <si>
    <t>updateTime</t>
  </si>
  <si>
    <t>"1.476668435785E12"</t>
  </si>
  <si>
    <t>vp</t>
  </si>
  <si>
    <t>ssId</t>
  </si>
  <si>
    <t>"1Z23xubuNO3NWYQLFyeYxNED-whr3U4dXFS8vrMTII14"</t>
  </si>
  <si>
    <t>MBA</t>
  </si>
  <si>
    <t>CS Big Idea</t>
  </si>
  <si>
    <t>Unit Plan Code</t>
  </si>
  <si>
    <t>Essential Knowledge</t>
  </si>
  <si>
    <t>Exclusion Statements</t>
  </si>
  <si>
    <t>P.1.1 Identify impacts of computing.</t>
  </si>
  <si>
    <t>P.1.2 Describe connections between people and computing.</t>
  </si>
  <si>
    <t>P.1.3 Explain connections between computing concepts.</t>
  </si>
  <si>
    <t>Creativity 1.2.3A</t>
  </si>
  <si>
    <t>Creating computational artifacts can be done by combining and modifying existing artifacts or by creating new artifacts.</t>
  </si>
  <si>
    <t>Creativity 1.2.3B</t>
  </si>
  <si>
    <t>Computation facilitates the creation and modification of computational artifacts with enhanced detail and precision.</t>
  </si>
  <si>
    <t>Creativity 1.2.3C</t>
  </si>
  <si>
    <t>Combining or modifying existing artifacts can show personal expression of ideas.</t>
  </si>
  <si>
    <t>Creativity 1.2.4A</t>
  </si>
  <si>
    <t>A collaboratively created computational artifact reflects effort by more than one person.</t>
  </si>
  <si>
    <t>Creativity 1.2.4B</t>
  </si>
  <si>
    <t>Effective collaborative teams consider the use of online collaborative tools.</t>
  </si>
  <si>
    <t>Creativity 1.2.4C</t>
  </si>
  <si>
    <t>Effective collaborative teams practice interpersonal communication, consensus building, conflict resolution, and negotiation.</t>
  </si>
  <si>
    <t>Creativity 1.2.4D</t>
  </si>
  <si>
    <t>Effective collaboration strategies enhance performance.</t>
  </si>
  <si>
    <t>Creativity 1.2.4E</t>
  </si>
  <si>
    <t>Collaboration facilitates the application of multiple perspectives (including sociocultural perspectives) and diverse talents and skills in developing computational artifacts.</t>
  </si>
  <si>
    <t>Creativity 1.2.4F</t>
  </si>
  <si>
    <t>A collaboratively created computational artifact can reflect personal expressions of ideas.</t>
  </si>
  <si>
    <t>Creativity 1.2.5A</t>
  </si>
  <si>
    <t>The context in which an artifact is used determines the correctness, usability, functionality, and suitability of the artifact.</t>
  </si>
  <si>
    <t>Creativity 1.2.5B</t>
  </si>
  <si>
    <t>A computational artifact may have weaknesses, mistakes, or errors depending on the type of artifact.</t>
  </si>
  <si>
    <t>Creativity 1.2.5C</t>
  </si>
  <si>
    <t>The functionality of a computational artifact may be related to how it is used or perceived.</t>
  </si>
  <si>
    <t>Creativity 1.2.5D</t>
  </si>
  <si>
    <t>The suitability (or appropriateness) of a computational artifact may be related to how it is used or perceived.</t>
  </si>
  <si>
    <t>Digital data is represented by abstractions at different levels.</t>
  </si>
  <si>
    <t>At the lowest level, all digital data are represented by bits.</t>
  </si>
  <si>
    <t>At a higher level, bits are grouped to represent abstractions, including but not limited to numbers, characters, and color.</t>
  </si>
  <si>
    <t>Number bases, including binary, decimal, and hexadecimal, are used to represent and investigate digital data.</t>
  </si>
  <si>
    <t>At one of the lowest levels of abstraction, digital data is represented in binary (base 2) using only combinations of the digits zero and one.</t>
  </si>
  <si>
    <t>Exclusion Statement (2.1.1E): Two’s complement conversions are beyond the scope of this course and the AP Exam.</t>
  </si>
  <si>
    <t>Hexadecimal (base 16) is used to represent digital data because hexadecimal representation uses fewer digits than binary.</t>
  </si>
  <si>
    <t>Abstraction 2.1.1G</t>
  </si>
  <si>
    <t>Numbers can be converted from any base to any other base.</t>
  </si>
  <si>
    <t>A finite representation is used to model the infinite mathematical concept of a number.</t>
  </si>
  <si>
    <t>Exclusion Statement (2.1.2A): Binary representations of scientific notation are beyond the scope of this course and the AP Exam.</t>
  </si>
  <si>
    <t>In many programming languages, the fixed number of bits used to represent characters or integers limits the range of integer values and mathematical operations; this limitation can result in overflow or other errors.</t>
  </si>
  <si>
    <t>Exclusion Statement (2.1.2B): Range limitations of any one language, compiler, or architecture are beyond the scope of this course and the AP Exam.</t>
  </si>
  <si>
    <t>In many programming languages, the fixed number of bits used to represent real numbers (as floating-point numbers) limits the range of floating- point values and mathematical operations; this limitation can result in round-off and other errors.</t>
  </si>
  <si>
    <t>The interpretation of a binary sequence depends on how it is used.</t>
  </si>
  <si>
    <t>A sequence of bits may represent instructions or data.</t>
  </si>
  <si>
    <t>A sequence of bits may represent different types of data in different contexts.</t>
  </si>
  <si>
    <t>The process of developing an abstraction involves removing detail and generalizing functionality.</t>
  </si>
  <si>
    <t>An abstraction extracts common features from specific examples in order to generalize concepts.</t>
  </si>
  <si>
    <t>An abstraction generalizes functionality with input parameters that allow software reuse.</t>
  </si>
  <si>
    <t>Exclusion Statement (2.2.1C): An understanding of the difference between value and reference parameters is beyond the scope of this course and the AP Exam.</t>
  </si>
  <si>
    <t>Software is developed using multiple levels of abstractions, such as constants, expressions, statements, procedures, and libraries.</t>
  </si>
  <si>
    <t>Being aware of and using multiple levels of abstraction in developing programs helps to more effectively apply available resources and tools to solve problems.</t>
  </si>
  <si>
    <t>Different programming languages offer different levels of abstraction.</t>
  </si>
  <si>
    <t>Exclusion Statement (2.2.3A): Knowledge of the abstraction capabilities of all programming languages is beyond the scope of this course and the AP Exam.</t>
  </si>
  <si>
    <t>High-level programming languages provide more abstractions for the programmer and make it easier for people to read and write a program.</t>
  </si>
  <si>
    <t>Code in a programming language is often translated into code in another (lower-level) language to be executed on a computer.</t>
  </si>
  <si>
    <t>In an abstraction hierarchy, higher levels of abstraction (the most general concepts) would be placed toward the top and lower-level abstractions (the more specific concepts) toward the bottom.</t>
  </si>
  <si>
    <t>Binary data is processed by physical layers of computing hardware, including gates, chips, and components.</t>
  </si>
  <si>
    <t>A logic gate is a hardware abstraction that is modeled by a Boolean function.</t>
  </si>
  <si>
    <t>Exclusion Statement (2.2.3F): Memorization of specific gate visual representations is beyond the scope of this course and the AP Exam.</t>
  </si>
  <si>
    <t>A chip is an abstraction composed of low- level components and circuits that perform a specific function.</t>
  </si>
  <si>
    <t>A hardware component can be low level like a transistor or high level like a video card.</t>
  </si>
  <si>
    <t>Hardware is built using multiple levels of abstractions, such as transistors, logic gates, chips, memory, motherboards, special purposes cards, and storage devices.</t>
  </si>
  <si>
    <t>Applications and systems are designed, developed, and analyzed using levels of hardware, software, and conceptual abstractions.</t>
  </si>
  <si>
    <t>Lower-level abstractions can be combined to make higher-level abstractions, such as short message services (SMS) or email messages, images, audio files, and videos</t>
  </si>
  <si>
    <t>2.3.1 Use models and simulations to represent phenomena. [P3]</t>
  </si>
  <si>
    <t>Abstraction 2.3.1A</t>
  </si>
  <si>
    <t>Models and simulations are simplified representations of more complex objects or phenomena.</t>
  </si>
  <si>
    <t>Abstraction 2.3.1B</t>
  </si>
  <si>
    <t>Models may use different abstractions or levels of abstraction depending on the objects or phenomena being posed.</t>
  </si>
  <si>
    <t>Abstraction 2.3.1C</t>
  </si>
  <si>
    <t>Models often omit unnecessary features of the objects or phenomena that are being modeled.</t>
  </si>
  <si>
    <t>Abstraction 2.3.1D</t>
  </si>
  <si>
    <t>Simulations mimic real-world events without the cost or danger of building and testing the phenomena in the real world.</t>
  </si>
  <si>
    <t>2.3.2 Use models and simulations to formulate, refine, and test hypotheses. [P3]</t>
  </si>
  <si>
    <t>Abstraction 2.3.2A</t>
  </si>
  <si>
    <t>Models and simulations facilitate the formulation and refinement of hypotheses related to the objects or phenomena under consideration.</t>
  </si>
  <si>
    <t>Abstraction 2.3.2B</t>
  </si>
  <si>
    <t>Bootstrap Design Recipe Curriculum
Stanford DSchool Curriculum</t>
  </si>
  <si>
    <t>Hypotheses are formulated to explain the objects or phenomena being modeled.</t>
  </si>
  <si>
    <t>* Submit feedback for classmate projects</t>
  </si>
  <si>
    <t>Abstraction 2.3.2C</t>
  </si>
  <si>
    <t>Hypotheses are refined by examining the insights that models and simulations provide into the objects or phenomena.</t>
  </si>
  <si>
    <t>Abstraction 2.3.2D</t>
  </si>
  <si>
    <t>The results of simulations may generate new knowledge and new hypotheses related to the phenomena being modeled.</t>
  </si>
  <si>
    <t>Level 2: Skills/Concept</t>
  </si>
  <si>
    <t>Abstraction 2.3.2E</t>
  </si>
  <si>
    <t>Simulations allow hypotheses to be tested without the constraints of the real world.</t>
  </si>
  <si>
    <t>Abstraction 2.3.2F</t>
  </si>
  <si>
    <t>Simulations can facilitate extensive and rapid testing of models.</t>
  </si>
  <si>
    <t>Abstraction 2.3.2G</t>
  </si>
  <si>
    <t>The time required for simulations is impacted by the level of detail and quality of the models, and the software and hardware used for the simulation.</t>
  </si>
  <si>
    <t>Abstraction 2.3.2H</t>
  </si>
  <si>
    <t>Rapid and extensive testing allows models to be changed to accurately reflect the objects or phenomena being modeled.</t>
  </si>
  <si>
    <t>Submit documentation journal at the end of unit.  Documentation journal entails 6 days of class discussion notes, at least one implementation statement, an requirements statement.  Documentation journal can be either a google document or a composition book.</t>
  </si>
  <si>
    <t>How can computation be employed to help people process data and information to gain insight and knowledge?</t>
  </si>
  <si>
    <t>Submit a presentation outlinining the collobarative process.</t>
  </si>
  <si>
    <t>Pre unit survey
Diagnostic assessment
Previous teacher inquiry</t>
  </si>
  <si>
    <t>3.1 People use computer programs to process information to gain insight and knowledge.</t>
  </si>
  <si>
    <t>3.1.1 Use computers to process information, find patterns, and test hypotheses about digitally processed information to gain insight and knowledge. [P4]</t>
  </si>
  <si>
    <t>Data 3.1.1A</t>
  </si>
  <si>
    <t>Computers are used in an iterative and interactive way when processing digital information to gain insight and knowledge.</t>
  </si>
  <si>
    <t>How can computation be employed to facilitate exploration and discovery when working with data?</t>
  </si>
  <si>
    <t>Data 3.1.1B</t>
  </si>
  <si>
    <t>Partners to avoid</t>
  </si>
  <si>
    <t>Students with special needs</t>
  </si>
  <si>
    <t>TA position awarded for excellence in computer science on past topic.  How do we cycle through TAs?  TA position created to pre teach next unit.  Student TA completes the assignment ahead of time and acts as TA during week of instruction.</t>
  </si>
  <si>
    <t>Create a revision window for each project</t>
  </si>
  <si>
    <t>Create rubric for documentation journal and computational artifact</t>
  </si>
  <si>
    <t>Digital information can be filtered and cleaned by using computers to process information.</t>
  </si>
  <si>
    <t>What considerations and trade-offs arise in the computational manipulation of data?</t>
  </si>
  <si>
    <t>Data 3.1.1C</t>
  </si>
  <si>
    <t>Combining data sources, clustering data, and data classification are part of the process of using computers to process information.</t>
  </si>
  <si>
    <t>Data 3.1.1D</t>
  </si>
  <si>
    <t>Insight and knowledge can be obtained from translating and transforming digitally represented information.</t>
  </si>
  <si>
    <t>Data 3.1.1E</t>
  </si>
  <si>
    <t>Patterns can emerge when data is transformed using computational tools.</t>
  </si>
  <si>
    <t>3.1.2 Collaborate when processing information to gain insight and knowledge. [P6]</t>
  </si>
  <si>
    <t>Data 3.1.2A</t>
  </si>
  <si>
    <t>Collaboration is an important part of solving data-driven problems.</t>
  </si>
  <si>
    <t>Data 3.1.2B</t>
  </si>
  <si>
    <t>Collaboration facilitates solving computational problems by applying multiple perspectives, experiences, and skill sets.</t>
  </si>
  <si>
    <t>0BxniOuTB30FSQUVzSkZEWVJaYW8</t>
  </si>
  <si>
    <t>Data 3.1.2C</t>
  </si>
  <si>
    <t>Communication between participants working on data-driven problems gives rise to enhanced insights and knowledge.</t>
  </si>
  <si>
    <t>Data 3.1.2D</t>
  </si>
  <si>
    <t>Collaboration in developing hypotheses and questions, and in testing hypotheses and answering questions, about data helps participants gain insight and knowledge.</t>
  </si>
  <si>
    <t>Data 3.1.2E</t>
  </si>
  <si>
    <t>Collaborating face-to-face and using online collaborative tools can facilitate processing information to gain insight and knowledge.</t>
  </si>
  <si>
    <t>Data 3.1.2F</t>
  </si>
  <si>
    <t>Investigating large data sets collaboratively can lead to insight and knowledge not obtained when working alone.</t>
  </si>
  <si>
    <t>3.1.3 Explain the insight and knowledge gained from digitally processed data by using appropriate visualizations, notations, and precise language. [P5]</t>
  </si>
  <si>
    <t>Data 3.1.3A</t>
  </si>
  <si>
    <t>Visualization tools and software can communicate information about data.</t>
  </si>
  <si>
    <t>Data 3.1.3B</t>
  </si>
  <si>
    <t>Tables, diagrams, and textual displays can be used in communicating insight and knowledge gained from data.</t>
  </si>
  <si>
    <t>Data 3.1.3C</t>
  </si>
  <si>
    <t>Summaries of data analyzed computationally can be effective in communicating insight and knowledge gained from digitally represented information.</t>
  </si>
  <si>
    <t>Data 3.1.3D</t>
  </si>
  <si>
    <t>Transforming information can be effective in communicating knowledge gained from data.</t>
  </si>
  <si>
    <t>Data 3.1.3E</t>
  </si>
  <si>
    <t>Interactivity with data is an aspect of communicating.</t>
  </si>
  <si>
    <t>3.2.1 Extract information from data to discover and explain connections, patterns, or trends. [P1]</t>
  </si>
  <si>
    <t>Y</t>
  </si>
  <si>
    <t>Data 3.2.1A</t>
  </si>
  <si>
    <t>Allatta</t>
  </si>
  <si>
    <t>Large data sets provide opportunities and challenges for extracting information and knowledge.</t>
  </si>
  <si>
    <t>CS Principles</t>
  </si>
  <si>
    <t>https://docs.google.com/open?id=1JRqeuZ9SsGVjPwm0G6fJ9hBdjO_rG2zInQhacXEFSxk</t>
  </si>
  <si>
    <t>Data 3.2.1B</t>
  </si>
  <si>
    <t>Large data sets provide opportunities for identifying trends, making connections in data, and solving problems.</t>
  </si>
  <si>
    <t>Data 3.2.1C</t>
  </si>
  <si>
    <t>Computing tools facilitate the discovery of connections in information within large data sets.</t>
  </si>
  <si>
    <t>Doc Created @ Wed Dec 03 2014 15:17:50 GMT-0500 (EST); Doc Merged @ Wed Dec 03 2014 15:17:52 GMT-0500 (EST)</t>
  </si>
  <si>
    <t>Data 3.2.1D</t>
  </si>
  <si>
    <t>Search tools are essential for efficiently finding information.</t>
  </si>
  <si>
    <t>Data 3.2.1E</t>
  </si>
  <si>
    <t>Information filtering systems are important tools for finding information and recognizing patterns in the information.</t>
  </si>
  <si>
    <t>Data 3.2.1F</t>
  </si>
  <si>
    <t>Software tools, including spreadsheets and databases, help to efficiently organize and find trends in information.</t>
  </si>
  <si>
    <t>Exclusion Statement (3.2.1F): Students are not expected to know specific formulas or options available in spreadsheet or database software packages..</t>
  </si>
  <si>
    <t>Data 3.2.1G</t>
  </si>
  <si>
    <t>Metadata is data about data.</t>
  </si>
  <si>
    <t>Data 3.2.1H</t>
  </si>
  <si>
    <t>Metadata can be descriptive data about an image, a Web page, or other complex objects.</t>
  </si>
  <si>
    <t>Data 3.2.1I</t>
  </si>
  <si>
    <t>Metadata can increase the effective use of data or data sets by providing additional information about various aspects of that data.</t>
  </si>
  <si>
    <t>3.2.2. Use large data sets to explore and discover information and knowledge. [P3]</t>
  </si>
  <si>
    <t>Data 3.2.2A</t>
  </si>
  <si>
    <t>Introduce Racket Syntax Arithmetic, Variables, Function Calls, 
* Software that we are accustomed to are made by teams of professionals and often many teams of professionals working together</t>
  </si>
  <si>
    <t>Large data sets include data such as transactions, measurements, text, sound, images, and video.</t>
  </si>
  <si>
    <t>Data 3.2.2B</t>
  </si>
  <si>
    <t>How do people develop and test computer programs?</t>
  </si>
  <si>
    <t>The storing, processing, and curating of large data sets is challenging.</t>
  </si>
  <si>
    <t>Data 3.2.2C</t>
  </si>
  <si>
    <t>Structuring large data sets for analysis can be challenging.</t>
  </si>
  <si>
    <t>Data 3.2.2D</t>
  </si>
  <si>
    <t>Maintaining privacy of large data sets containing personal information can be challenging.</t>
  </si>
  <si>
    <t>Data 3.2.2E</t>
  </si>
  <si>
    <t>Scalability of systems is an important consideration when data sets are large.</t>
  </si>
  <si>
    <t>Data 3.2.2F</t>
  </si>
  <si>
    <t>The size or scale of a system that stores data affects how that data set is used.</t>
  </si>
  <si>
    <t>Data 3.2.2G</t>
  </si>
  <si>
    <t>The effective use of large data sets requires computational solutions.</t>
  </si>
  <si>
    <t>Data 3.2.2H</t>
  </si>
  <si>
    <t>Analytical techniques to store, manage, transmit, and process data sets change as the size of data sets scale.</t>
  </si>
  <si>
    <t>3.3.1 Analyze how data representation, storage, security, and transmission of data involve computational manipulation of information. [P4]</t>
  </si>
  <si>
    <t>Data 3.3.1A</t>
  </si>
  <si>
    <t>Digital data representations involve trade- offs related to storage, security, and privacy concerns.</t>
  </si>
  <si>
    <t>Data 3.3.1B</t>
  </si>
  <si>
    <t>Security concerns engender trade-offs in storing and transmitting information.</t>
  </si>
  <si>
    <t>Data 3.3.1C</t>
  </si>
  <si>
    <t>There are trade-offs in using lossy and lossless compression techniques for storing and transmitting data.</t>
  </si>
  <si>
    <t>Data 3.3.1D</t>
  </si>
  <si>
    <t>Lossless data compression reduces the number of bits stored or transmitted but allows complete reconstruction of the original data.</t>
  </si>
  <si>
    <t>Data 3.3.1E</t>
  </si>
  <si>
    <t>Lossy data compression can significantly reduce the number of bits stored or transmitted at the cost of being able to reconstruct only an approximation of the original data.</t>
  </si>
  <si>
    <t>Data 3.3.1F</t>
  </si>
  <si>
    <t>Security and privacy concerns arise with data containing personal information.</t>
  </si>
  <si>
    <t>Data 3.3.1G</t>
  </si>
  <si>
    <t>Data is stored in many formats depending on its characteristics (e.g., size and intended use).</t>
  </si>
  <si>
    <t>Data 3.3.1H</t>
  </si>
  <si>
    <t>The choice of storage media affects both the methods and costs of manipulating the data it contains.</t>
  </si>
  <si>
    <t>Data 3.3.1I</t>
  </si>
  <si>
    <t>Reading data and updating data have different storage requirements.</t>
  </si>
  <si>
    <t>Other Standard</t>
  </si>
  <si>
    <t>Languages for algorithms include natural language, pseudocode, and visual and textual programming languages.</t>
  </si>
  <si>
    <t>5.4.1 Evaluate the correctness of a program. [P4]</t>
  </si>
  <si>
    <t>Natural language and pseudocode describe algorithms so that humans can understand them.</t>
  </si>
  <si>
    <t>Algorithms described in programming languages can be executed on a computer.</t>
  </si>
  <si>
    <t>Different languages are better suited for expressing different algorithms.</t>
  </si>
  <si>
    <t>Some programming languages are designed for specific domains and are better for expressing algorithms in those domains.</t>
  </si>
  <si>
    <t>The language used to express an algorithm can affect characteristics such as clarity or readability but not whether an algorithmic solution exists.</t>
  </si>
  <si>
    <t>Every algorithm can be constructed using only sequencing, selection, and iteration.</t>
  </si>
  <si>
    <t>Nearly all programming languages are equivalent in terms of being able to express any algorithm.</t>
  </si>
  <si>
    <t>Clarity and readability are important considerations when expressing an algorithm in a language.</t>
  </si>
  <si>
    <t>4.2.1 Explain the difference between algorithms that run in a reasonable time and those that do not run in a reasonable time. [P1]</t>
  </si>
  <si>
    <t>Algorithms 4.2.1A</t>
  </si>
  <si>
    <t>Many problems can be solved in a reasonable time.</t>
  </si>
  <si>
    <t>Exclusion Statement (LO 4.2.1): Any discussion of nondeterministic polynomial (NP) is beyond the scope of this course and the AP Exam.</t>
  </si>
  <si>
    <t>Algorithms 4.2.1B</t>
  </si>
  <si>
    <t>Reasonable time means that as the input size grows, the number of steps the algorithm takes is proportional to the square (or cube, fourth power, fifth power, etc.) of the size of the input.</t>
  </si>
  <si>
    <t>Algorithms 4.2.1C</t>
  </si>
  <si>
    <t>Some problems cannot be solved in a reasonable time, even for small input sizes.</t>
  </si>
  <si>
    <t>Algorithms 4.2.1D</t>
  </si>
  <si>
    <t>Some problems can be solved but not in a reasonable time. In these cases, heuristic approaches may be helpful to find solutions in reasonable time.</t>
  </si>
  <si>
    <t>4.2.2 Explain the difference between solvable and unsolvable problems in computer science. [P1]</t>
  </si>
  <si>
    <t>Algorithms 4.2.2A</t>
  </si>
  <si>
    <t>P.4.1 Evaluate a proposed solution to a problem.</t>
  </si>
  <si>
    <t>A heuristic is a technique that may allow us to find an approximate solution when typical methods fail to find an exact solution.</t>
  </si>
  <si>
    <t>Exclusion Statement (LO 4.2.2): Determining whether a given problem is solvable or unsolvable is beyond the scope of this course and the AP Exam.</t>
  </si>
  <si>
    <t>P.4.2 Locate and correct errors</t>
  </si>
  <si>
    <t>Algorithms 4.2.2B</t>
  </si>
  <si>
    <t>Heuristics may be helpful for finding an approximate solution more quickly when exact methods are too slow.</t>
  </si>
  <si>
    <t>P.6.5 Exchange knowledge and feedback with a partner or team member.</t>
  </si>
  <si>
    <t>Exclusion Statement (4.2.2B): Specific heuristic solutions are beyond the scope of this course and the AP Exam.</t>
  </si>
  <si>
    <t>Algorithms 4.2.2C</t>
  </si>
  <si>
    <t>Use someone else's internet lessons here. Code.org? BJC? Nigamanth?</t>
  </si>
  <si>
    <t>P.6.6 Review and revise their work as needed to create a high-quality artifact.</t>
  </si>
  <si>
    <t>Some optimization problems such as “find the best” or “find the smallest” cannot be solved in a reasonable time, but approximations to the optimal solution can.</t>
  </si>
  <si>
    <t>Algorithms 4.2.2D</t>
  </si>
  <si>
    <t>Some problems cannot be solved using any algorithm.</t>
  </si>
  <si>
    <t>What is the Internet? How is it built? How does it function?</t>
  </si>
  <si>
    <t>4.2.3 Explain the existence of undecidable problems in computer science. [P1]</t>
  </si>
  <si>
    <t>Algorithms 4.2.3A</t>
  </si>
  <si>
    <t>An undecidable problem may have instances that have an algorithmic solution, but there is no algorithmic solution that solves all instances of the problem.</t>
  </si>
  <si>
    <t>Algorithms 4.2.3B</t>
  </si>
  <si>
    <t>A decidable problem is one in which an algorithm can be constructed to answer “yes” or “no” for all inputs (e.g., “is the number even?”).</t>
  </si>
  <si>
    <t>Algorithms 4.2.3C</t>
  </si>
  <si>
    <t>An undecidable problem is one in which no algorithm can be constructed that always leads to a correct yes-or-no answer.</t>
  </si>
  <si>
    <t>Exclusion Statement (4.2.3C): Determining whether a given problem is undecidable is beyond the scope of this course and the AP Exam.</t>
  </si>
  <si>
    <t>4.2.4 Evaluate algorithms analytically and empirically for efficiency, correctness, and clarity. [P4]</t>
  </si>
  <si>
    <t>Algorithms 4.2.4A</t>
  </si>
  <si>
    <t>6.1 The Internet is a network of autonomous systems.</t>
  </si>
  <si>
    <t>Determining an algorithm’s efficiency is done by reasoning formally or mathematically about the algorithm.</t>
  </si>
  <si>
    <t>Algorithms 4.2.4B</t>
  </si>
  <si>
    <t>Empirical analysis of an algorithm is done by implementing the algorithm and running it on different inputs.</t>
  </si>
  <si>
    <t>Algorithms 4.2.4C</t>
  </si>
  <si>
    <t>The correctness of an algorithm is determined by reasoning formally or mathematically about the algorithm, not by testing an implementation of the algorithm.</t>
  </si>
  <si>
    <t>Exclusion statement (4.2.4C): Formally proving program correctness is beyond the scope of this course and the AP Exam.</t>
  </si>
  <si>
    <t>Algorithms 4.2.4D</t>
  </si>
  <si>
    <t>Different correct algorithms for the same problem can have different efficiencies.</t>
  </si>
  <si>
    <t>Algorithms 4.2.4E</t>
  </si>
  <si>
    <t>Sometimes more efficient algorithms are more complex.</t>
  </si>
  <si>
    <t>6.1.1 Explain the abstractions in the Internet and how the Internet functions. [P3]</t>
  </si>
  <si>
    <t>Algorithms 4.2.4F</t>
  </si>
  <si>
    <t>Finding an efficient algorithm for a problem can help solve larger instances of the problem.</t>
  </si>
  <si>
    <t>6.2.1 Explain characteristics of the Internet and the systems built on it. [P5]</t>
  </si>
  <si>
    <t>Algorithms 4.2.4G</t>
  </si>
  <si>
    <t>Efficiency includes both execution time and memory usage.</t>
  </si>
  <si>
    <t>6.2.2 Explain how the characteristics of the Internet influence the systems built on it. [P4]</t>
  </si>
  <si>
    <t>Exclusion Statement (4.2.4G): Formal analysis of algorithms (Big-O) and formal reasoning using mathematical formulas are beyond the scope of this course and the AP Exam.</t>
  </si>
  <si>
    <t>Algorithms 4.2.4H</t>
  </si>
  <si>
    <t>Linear search can be used when searching for an item in any list; binary search can be used only when the list is sorted.</t>
  </si>
  <si>
    <t>6.3.1 Identify existing cybersecurity concerns and potential options to address these issues with the Internet and the systems built on it. [P1]</t>
  </si>
  <si>
    <t>Programs are developed and used in a variety of ways by a wide range of people depending on the goals of the programmer.</t>
  </si>
  <si>
    <t>Programs developed for creative expression, to satisfy personal curiosity, or to create new knowledge may have visual, audible, or tactile inputs and outputs.</t>
  </si>
  <si>
    <t>How do computer programs implement algorithms?</t>
  </si>
  <si>
    <t>Programs developed for creative expression, to satisfy personal curiosity, or to create new knowledge may be developed with different standards or methods than programs developed for widespread distribution.</t>
  </si>
  <si>
    <t>Additional desired outcomes may be realized independently of the original purpose of the program.</t>
  </si>
  <si>
    <t>A computer program or the results of running a program may be rapidly shared with a large number of users and can have widespread impact on individuals, organizations, and society.</t>
  </si>
  <si>
    <t>Advances in computing have generated and increased creativity in other fields.</t>
  </si>
  <si>
    <t>An iterative process of program development helps in developing a correct program to solve problems.</t>
  </si>
  <si>
    <t>Developing correct program components and then combining them helps in creating correct programs.</t>
  </si>
  <si>
    <t>Incrementally adding tested program segments to correct, working programs helps create large correct programs.</t>
  </si>
  <si>
    <t>Internet 6.1.1A</t>
  </si>
  <si>
    <t>Program documentation helps programmers develop and maintain correct programs to efficiently solve problems.</t>
  </si>
  <si>
    <t>Documentation about program components, such as blocks and procedures, helps in developing and maintaining programs.</t>
  </si>
  <si>
    <t>Documentation helps in developing and maintaining programs when working individually or in collaborative programming environments.</t>
  </si>
  <si>
    <t>Program development includes identifying programmer and user concerns that affect the solution to problems.</t>
  </si>
  <si>
    <t>Internet 6.1.1B</t>
  </si>
  <si>
    <t>Consultation and communication with program users is an important aspect of program development to solve problems.</t>
  </si>
  <si>
    <t>A programmer’s knowledge and skill affects how a program is developed and how it is used to solve a problem.</t>
  </si>
  <si>
    <t>A programmer designs, implements, tests, debugs, and maintains programs when solving problems.</t>
  </si>
  <si>
    <t>5.1.3 Collaborate to develop a program. [P6]</t>
  </si>
  <si>
    <t>Programming 5.1.3A</t>
  </si>
  <si>
    <t>Collaboration can decrease the size and complexity of tasks required of individual programmers.</t>
  </si>
  <si>
    <t>Internet 6.1.1C</t>
  </si>
  <si>
    <t>Programming 5.1.3B</t>
  </si>
  <si>
    <t>Collaboration facilitates multiple perspectives in developing ideas for solving problems by programming.</t>
  </si>
  <si>
    <t>Programming 5.1.3C</t>
  </si>
  <si>
    <t>Collaboration in the iterative development of a program requires different skills than developing a program alone.</t>
  </si>
  <si>
    <t>Programming 5.1.3D</t>
  </si>
  <si>
    <t>Collaboration can make it easier to find and correct errors when developing programs.</t>
  </si>
  <si>
    <t>Programming 5.1.3E</t>
  </si>
  <si>
    <t>Collaboration facilitates developing program components independently.</t>
  </si>
  <si>
    <t>Internet 6.1.1D</t>
  </si>
  <si>
    <t>Programming 5.1.3F</t>
  </si>
  <si>
    <t>Effective communication between participants is required for successful collaboration when developing programs.</t>
  </si>
  <si>
    <t>Algorithms are implemented using program instructions that are processed during program execution.</t>
  </si>
  <si>
    <t>Program instructions are executed sequentially.</t>
  </si>
  <si>
    <t>Internet 6.1.1E</t>
  </si>
  <si>
    <t>Program instructions may involve variables that are initialized and updated, read, and written.</t>
  </si>
  <si>
    <t>An understanding of instruction processing and program execution is useful for programming.</t>
  </si>
  <si>
    <t>Program execution automates processes.</t>
  </si>
  <si>
    <t>Processes use memory, a central processing unit (CPU), and input and output.</t>
  </si>
  <si>
    <t>Internet 6.1.1F</t>
  </si>
  <si>
    <t>A process may execute by itself or with other processes.</t>
  </si>
  <si>
    <t>A process may execute on one or several CPUs.</t>
  </si>
  <si>
    <t>Executable programs increase the scale of problems that can be addressed.</t>
  </si>
  <si>
    <t>Simple algorithms can solve a large set of problems when automated.</t>
  </si>
  <si>
    <t>Internet 6.1.1G</t>
  </si>
  <si>
    <t>Improvements in algorithms, hardware, and software increase the kinds of problems and the size of problems solvable by programming.</t>
  </si>
  <si>
    <t>Internet 6.1.1H</t>
  </si>
  <si>
    <t>Internet 6.1.1I</t>
  </si>
  <si>
    <t>Internet 6.2.1A</t>
  </si>
  <si>
    <t>Internet 6.2.1B</t>
  </si>
  <si>
    <t>Programming 5.4.1A</t>
  </si>
  <si>
    <t>Program style can affect the determination of program correctness.</t>
  </si>
  <si>
    <t>Programming 5.4.1B</t>
  </si>
  <si>
    <t>Duplicated code can make it harder to reason about a program.</t>
  </si>
  <si>
    <t>Programming 5.4.1C</t>
  </si>
  <si>
    <t>Meaningful names for variables and procedures help people better understand programs.</t>
  </si>
  <si>
    <t>Programming 5.4.1D</t>
  </si>
  <si>
    <t>Longer code blocks are harder to reason about than shorter code blocks in a program.</t>
  </si>
  <si>
    <t>Programming 5.4.1E</t>
  </si>
  <si>
    <t>Locating and correcting errors in a program is called debugging the program.</t>
  </si>
  <si>
    <t>Internet 6.2.1C</t>
  </si>
  <si>
    <t>Programming 5.4.1F</t>
  </si>
  <si>
    <t>Knowledge of what a program is supposed to do is required in order to find most program errors.</t>
  </si>
  <si>
    <t>Programming 5.4.1G</t>
  </si>
  <si>
    <t>Examples of intended behavior on specific inputs help people understand what a program is supposed to do.</t>
  </si>
  <si>
    <t>Programming 5.4.1H</t>
  </si>
  <si>
    <t>Visual displays (or different modalities) of program state can help in finding errors.</t>
  </si>
  <si>
    <t>Programming 5.4.1I</t>
  </si>
  <si>
    <t>Programmers justify and explain a program’s correctness.</t>
  </si>
  <si>
    <t>Internet 6.2.1D</t>
  </si>
  <si>
    <t>Programming 5.4.1J</t>
  </si>
  <si>
    <t>Justification can include a written explanation about how a program meets its specifications.</t>
  </si>
  <si>
    <t>Programming 5.4.1K</t>
  </si>
  <si>
    <t>Correctness of a program depends on correctness of program components, including code blocks and procedures.</t>
  </si>
  <si>
    <t>Programming 5.4.1L</t>
  </si>
  <si>
    <t>An explanation of a program helps people understand the functionality and purpose of it.</t>
  </si>
  <si>
    <t>Programming 5.4.1M</t>
  </si>
  <si>
    <t>Internet 6.2.2A</t>
  </si>
  <si>
    <t>The functionality of a program is often described by how a user interacts with it.</t>
  </si>
  <si>
    <t>Programming 5.4.1N</t>
  </si>
  <si>
    <t>The functionality of a program is best described at a high level by what the program does, not at the lower level of how the program statements work to accomplish this.</t>
  </si>
  <si>
    <t>Numbers and numerical concepts are fundamental to programming.</t>
  </si>
  <si>
    <t>Internet 6.2.2B</t>
  </si>
  <si>
    <t>Integers may be constrained in the maximum and minimum values that can be represented in a program because of storage limitations.</t>
  </si>
  <si>
    <t>Exclusion Statement (5.5.1B): Specific range limitations of all programming languages are beyond the scope of this course and the AP Exam.</t>
  </si>
  <si>
    <t>Internet 6.2.2C</t>
  </si>
  <si>
    <t>Real numbers are approximated by floating- point representations that do not necessarily have infinite precision.</t>
  </si>
  <si>
    <t>Exclusion Statement (5.5.1C): Specific sets of values that cannot be exactly represented by floating point numbers are beyond the scope of this course and the AP Exam.</t>
  </si>
  <si>
    <t>Mathematical expressions using arithmetic operators are part of most programming languages.</t>
  </si>
  <si>
    <t>Internet 6.2.2D</t>
  </si>
  <si>
    <t>Logical concepts and Boolean algebra are fundamental to programming.</t>
  </si>
  <si>
    <t>Compound expressions using and, or, and not are part of most programming languages.</t>
  </si>
  <si>
    <t>Intuitive and formal reasoning about program components using Boolean concepts helps in developing correct programs.</t>
  </si>
  <si>
    <t>Computational methods may use lists and collections to solve problems.</t>
  </si>
  <si>
    <t>Internet 6.2.2E</t>
  </si>
  <si>
    <t>Lists and other collections can be treated as abstract data types (ADTs) in developing programs.</t>
  </si>
  <si>
    <t>Racket Programming using Image API
* code tracing
* Weekly assignments
* classwork applications
* program writing
* reverse engineering solutions</t>
  </si>
  <si>
    <t>Basic operations on collections include adding elements, removing elements, iterating over all elements, and determining whether an element is in a collection.</t>
  </si>
  <si>
    <t>* Submit daily programming assignments</t>
  </si>
  <si>
    <t>The Internet connects devices and networks all over the world.</t>
  </si>
  <si>
    <t>Internet 6.2.2F</t>
  </si>
  <si>
    <t>Exclusion Statement (LO 6.1.1): Specific devices used to implement the abstractions in the Internet are beyond the scope of this course and the AP Exam.</t>
  </si>
  <si>
    <t>An end-to-end architecture facilitates connecting new devices and networks on the Internet.</t>
  </si>
  <si>
    <t>* Annotate and analyze code examples</t>
  </si>
  <si>
    <t>Devices and networks that make up the Internet are connected and communicate using addresses and protocols.</t>
  </si>
  <si>
    <t>Internet 6.2.2G</t>
  </si>
  <si>
    <t>The Internet and the systems built on it facilitate collaboration.</t>
  </si>
  <si>
    <t>Connecting new devices to the Internet is enabled by assignment of an Internet protocol (IP) address.</t>
  </si>
  <si>
    <t>The Internet is built on evolving standards, including those for addresses and names.</t>
  </si>
  <si>
    <t>Exclusion Statement (6.1.1F): Specific details of any particular standard for addresses are beyond the scope of this course and the AP Exam.</t>
  </si>
  <si>
    <t>Internet 6.2.2H</t>
  </si>
  <si>
    <t>The domain name system (DNS) translates names to IP addresses.</t>
  </si>
  <si>
    <t>* Achieve mastery on weekly summative programming assignments</t>
  </si>
  <si>
    <t>* Submit daily programming classwork</t>
  </si>
  <si>
    <t>The number of devices that could use an IP address has grown so fast that a new protocol (IPv6) has been established to handle routing of many more devices.</t>
  </si>
  <si>
    <t>Internet 6.2.2I</t>
  </si>
  <si>
    <t>* Reflect on challenges and bugs</t>
  </si>
  <si>
    <t>Standards such as hypertext transfer protocol (HTTP), IP, and simple mail transfer protocol (SMTP) are developed and overseen by the Internet Engineering Task Force (IETF).</t>
  </si>
  <si>
    <t>The Internet and the systems built on it are hierarchical and redundant.</t>
  </si>
  <si>
    <t>Internet 6.2.2J</t>
  </si>
  <si>
    <t>The domain name syntax is hierarchical.</t>
  </si>
  <si>
    <t>IP addresses are hierarchical.</t>
  </si>
  <si>
    <t>Routing on the Internet is fault tolerant and redundant.</t>
  </si>
  <si>
    <t>Hierarchy and redundancy help systems scale.</t>
  </si>
  <si>
    <t>Internet 6.2.2K</t>
  </si>
  <si>
    <t>The redundancy of routing (i.e., more than one way to route data) between two points on the Internet increases the reliability of the Internet and helps it scale to more devices and more people.</t>
  </si>
  <si>
    <t>Hierarchy in the DNS helps that system scale.</t>
  </si>
  <si>
    <t>0BxniOuTB30FSQ010WVpnaXZVWHM</t>
  </si>
  <si>
    <t>Interfaces and protocols enable widespread use of the Internet.</t>
  </si>
  <si>
    <t>Open standards fuel the growth of the Internet.</t>
  </si>
  <si>
    <t>The Internet is a packet-switched system through which digital data is sent by breaking the data into blocks of bits called packets, which contain both the data being transmitted and control information for routing the data.</t>
  </si>
  <si>
    <t>Exclusion Statements (6.2.2F): Specific details of any particular packet- switching system are beyond the scope of this course and the AP Exam.</t>
  </si>
  <si>
    <t>Internet 6.3.1A</t>
  </si>
  <si>
    <t>Standards for packets and routing include transmission control protocol/Internet protocol (TCP/IP).</t>
  </si>
  <si>
    <t>Exclusion Statement (6.2.2G): Specific technical details of how TCP/IP works are beyond the scope of this course and the AP Exam.</t>
  </si>
  <si>
    <t>Standards for sharing information and communicating between browsers and servers on the Web include HTTP and secure sockets layer/transport layer security (SSL/TLS).</t>
  </si>
  <si>
    <t>Exclusion Statement (6.2.2H): Understanding the technical aspects of how SSL/TLS works is beyond the scope of this course and the AP Exam.</t>
  </si>
  <si>
    <t>The size and speed of systems affect their use.</t>
  </si>
  <si>
    <t>Internet 6.3.1B</t>
  </si>
  <si>
    <t>The bandwidth of a system is a measure of bit rate — the amount of data (measured in bits) that can be sent in a fixed amount of time.</t>
  </si>
  <si>
    <t>The latency of a system is the time elapsed between the transmission and the receipt of a request.</t>
  </si>
  <si>
    <t>Internet 6.3.1C</t>
  </si>
  <si>
    <t>The trust model of the Internet involves trade-offs.</t>
  </si>
  <si>
    <t>https://docs.google.com/open?id=1HmbGDYsnpGjSm2m8QqujGKWiz_WNNWjOrAX5Bxk1qM8</t>
  </si>
  <si>
    <t>The domain name system (DNS) was not designed to be completely secure.</t>
  </si>
  <si>
    <t>Implementing cybersecurity has software, hardware, and human components.</t>
  </si>
  <si>
    <t>Internet 6.3.1D</t>
  </si>
  <si>
    <t>Cyber warfare and cyber crime have widespread and potentially devastating effects.</t>
  </si>
  <si>
    <t>Internet 6.3.1E</t>
  </si>
  <si>
    <t>Distributed denial-of-service attacks (DDoS) compromise a target by flooding it with requests from multiple systems.</t>
  </si>
  <si>
    <t>Internet 6.3.1F</t>
  </si>
  <si>
    <t>Phishing, viruses, and other attacks have human and software components.</t>
  </si>
  <si>
    <t>Internet 6.3.1G</t>
  </si>
  <si>
    <t>Antivirus software and firewalls can help prevent unauthorized access to private data.</t>
  </si>
  <si>
    <t>Internet 6.3.1H</t>
  </si>
  <si>
    <t>Cryptography is essential to many models of cybersecurity.</t>
  </si>
  <si>
    <t>Internet 6.3.1I</t>
  </si>
  <si>
    <t>Cryptography has a mathematical foundation.</t>
  </si>
  <si>
    <t>Exclusion statement (6.3.1I): Specific mathematical functions used in cryptography are beyond the scope of this course and the AP Exam.</t>
  </si>
  <si>
    <t>Doc Created @ Wed Dec 03 2014 15:17:58 GMT-0500 (EST); Doc Merged @ Wed Dec 03 2014 15:18:00 GMT-0500 (EST)</t>
  </si>
  <si>
    <t>Internet 6.3.1J</t>
  </si>
  <si>
    <t>Open standards help ensure cryptography is secure.</t>
  </si>
  <si>
    <t>Internet 6.3.1K</t>
  </si>
  <si>
    <t>* Flag Project</t>
  </si>
  <si>
    <t>Symmetric encryption is a method of encryption involving one key for encryption and decryption.</t>
  </si>
  <si>
    <t>Exclusion Statement (6.3.1K): The methods used in encryption are beyond the scope of this course and the AP Exam.</t>
  </si>
  <si>
    <t>* Utilizing the design recipe, domain and range as vehicles to illustrate abstraction.
* "Code"
* CS4HS abstraction resource
* CSUnplugged abstraction resource
* Encryption/Decryption csunplugged.org
* words to pig latin</t>
  </si>
  <si>
    <t>Internet 6.3.1L</t>
  </si>
  <si>
    <t>Public key encryption, which is not symmetric, is an encryption method that is widely used because of the enhanced security associated with its use.</t>
  </si>
  <si>
    <t>Exclusion statement (6.3.1L): The mathematical methods used in public key encryption are beyond the scope of this course and the AP Exam.</t>
  </si>
  <si>
    <t>Internet 6.3.1M</t>
  </si>
  <si>
    <t>Certificate authorities (CAs) issue digital certificates that validate the ownership of encrypted keys used in secured communication and are based on a trust model.</t>
  </si>
  <si>
    <t>Exclusion statement (6.3.1M): The technical details of the process certificate authorities follow are beyond the scope of this course and the AP Exam.</t>
  </si>
  <si>
    <t>Global Impact</t>
  </si>
  <si>
    <t>7.1 Computing enhances communication, interaction, and cognition.</t>
  </si>
  <si>
    <t>7.1.1 Explain how computing innovations affect communication, interaction, and cognition. [P4]</t>
  </si>
  <si>
    <t>Global Impact 7.1.1A</t>
  </si>
  <si>
    <t>Email, short message service (SMS), and chat have fostered new ways to communicate and collaborate.</t>
  </si>
  <si>
    <t>Global Impact 7.1.1B</t>
  </si>
  <si>
    <t>Video conferencing and video chat have fostered new ways to communicate and collaborate.</t>
  </si>
  <si>
    <t>Global Impact 7.1.1C</t>
  </si>
  <si>
    <t>Social media continues to evolve and foster new ways to communicate.</t>
  </si>
  <si>
    <t>Exclusion Statement (7.1.1C): Detailed knowledge of any social media site is beyond the scope of this course and the AP Exam.</t>
  </si>
  <si>
    <t>Global Impact 7.1.1D</t>
  </si>
  <si>
    <t>Cloud computing fosters new ways to communicate and collaborate.</t>
  </si>
  <si>
    <t>Global Impact 7.1.1E</t>
  </si>
  <si>
    <t>Widespread access to information facilitates the identification of problems, development of solutions, and dissemination of results.</t>
  </si>
  <si>
    <t>Global Impact 7.1.1F</t>
  </si>
  <si>
    <t>Public data provides widespread access and enables solutions to identified problems.</t>
  </si>
  <si>
    <t>Global Impact 7.1.1G</t>
  </si>
  <si>
    <t>Search trends are predictors.</t>
  </si>
  <si>
    <t>Global Impact 7.1.1H</t>
  </si>
  <si>
    <t>Social media, such as blogs and Twitter, have enhanced dissemination.</t>
  </si>
  <si>
    <t>Global Impact 7.1.1I</t>
  </si>
  <si>
    <t>Global Positioning System (GPS) and related technologies have changed how humans travel, navigate, and find information related to geolocation.</t>
  </si>
  <si>
    <t>Global Impact 7.1.1J</t>
  </si>
  <si>
    <t>Sensor networks facilitate new ways of interacting with the environment and with physical systems.</t>
  </si>
  <si>
    <t>Global Impact 7.1.1K</t>
  </si>
  <si>
    <t>Smart grids, smart buildings, and smart transportation are changing and facilitating human capabilities.</t>
  </si>
  <si>
    <t>Global Impact 7.1.1L</t>
  </si>
  <si>
    <t>Computing contributes to many assistive technologies that enhance human capabilities.</t>
  </si>
  <si>
    <t>Global Impact 7.1.1M</t>
  </si>
  <si>
    <t>The Internet and the Web have enhanced methods of and opportunities for communication and collaboration.</t>
  </si>
  <si>
    <t>Global Impact 7.1.1N</t>
  </si>
  <si>
    <t>The Internet and the Web have changed many areas, including e-commerce, health care, access to information and entertainment, and online learning.</t>
  </si>
  <si>
    <t>Global Impact 7.1.1O</t>
  </si>
  <si>
    <t>The Internet and the Web have impacted productivity, positively and negatively, in many areas.</t>
  </si>
  <si>
    <t>Global Impact 7.1.2A</t>
  </si>
  <si>
    <t>Distributed solutions must scale to solve some problems.</t>
  </si>
  <si>
    <t>Global Impact 7.1.2B</t>
  </si>
  <si>
    <t>Science has been impacted by using scale and “citizen science” to solve scientific problems using home computers in scientific research.</t>
  </si>
  <si>
    <t>7.1.2 Explain how people participate in a problem- solving process that scales. [P4]</t>
  </si>
  <si>
    <t>Global Impact 7.1.2C</t>
  </si>
  <si>
    <t>Human computation harnesses contributions from many humans to solve problems related to digital data and the Web.</t>
  </si>
  <si>
    <t>Global Impact 7.1.2D</t>
  </si>
  <si>
    <t>Human capabilities are enhanced by digitally enabled collaboration.</t>
  </si>
  <si>
    <t>Global Impact 7.1.2E</t>
  </si>
  <si>
    <t>Some online services use the contributions of many people to benefit both individuals and society.</t>
  </si>
  <si>
    <t>Global Impact 7.1.2F</t>
  </si>
  <si>
    <t>Crowdsourcing offers new models for collaboration, such as connecting people with jobs and businesses with funding.</t>
  </si>
  <si>
    <t>Global Impact 7.1.2G</t>
  </si>
  <si>
    <t>The move from desktop computers to a proliferation of always-on mobile computers is leading to new applications.</t>
  </si>
  <si>
    <t>7.2.1 Explain how computing has impacted innovations in other fields. [P1]</t>
  </si>
  <si>
    <t>Global Impact 7.2.1A</t>
  </si>
  <si>
    <t>Machine learning and data mining have enabled innovation in medicine, business, and science.</t>
  </si>
  <si>
    <t>Global Impact 7.2.1B</t>
  </si>
  <si>
    <t>Scientific computing has enabled innovation in science and business.</t>
  </si>
  <si>
    <t>Abstraction 2.1.2b</t>
  </si>
  <si>
    <t>Global Impact 7.2.1C</t>
  </si>
  <si>
    <t>Computing enables innovation by providing access to and sharing of information.</t>
  </si>
  <si>
    <t>Global Impact 7.2.1D</t>
  </si>
  <si>
    <t>Open access and Creative Commons have enabled broad access to digital information.</t>
  </si>
  <si>
    <t>Global Impact 7.2.1E</t>
  </si>
  <si>
    <t>Open and curated scientific databases have benefited scientific researchers.</t>
  </si>
  <si>
    <t>Global Impact 7.2.1F</t>
  </si>
  <si>
    <t>Moore’s law has encouraged industries that use computers to effectively plan future research and development based on anticipated increases in computing power.</t>
  </si>
  <si>
    <t>Abstraction 2.1.2c</t>
  </si>
  <si>
    <t>Global Impact 7.2.1G</t>
  </si>
  <si>
    <t>Advances in computing as an enabling technology have generated and increased the creativity in other fields.</t>
  </si>
  <si>
    <t>7.3.1 Analyze the beneficial and harmful effects of computing. [P4]</t>
  </si>
  <si>
    <t>Global Impact 7.3.1A</t>
  </si>
  <si>
    <t>Innovations enabled by computing raise legal and ethical concerns.</t>
  </si>
  <si>
    <t>Global Impact 7.3.1B</t>
  </si>
  <si>
    <t>Commercial access to music and movie downloads and streaming raises legal and ethical concerns.</t>
  </si>
  <si>
    <t>Abstraction 2.1.2d</t>
  </si>
  <si>
    <t>Global Impact 7.3.1C</t>
  </si>
  <si>
    <t>Access to digital content via peer-to-peer networks raises legal and ethical concerns.</t>
  </si>
  <si>
    <t>Global Impact 7.3.1D</t>
  </si>
  <si>
    <t>Both authenticated and anonymous access to digital information raise legal and ethical concerns.</t>
  </si>
  <si>
    <t>Global Impact 7.3.1E</t>
  </si>
  <si>
    <t>Commercial and governmental censorship of digital information raise legal and ethical concerns.</t>
  </si>
  <si>
    <t>Global Impact 7.3.1F</t>
  </si>
  <si>
    <t>Abstraction 2.1.2e</t>
  </si>
  <si>
    <t>Open source and licensing of software and content raise legal and ethical concerns.</t>
  </si>
  <si>
    <t>Global Impact 7.3.1G</t>
  </si>
  <si>
    <t>Privacy and security concerns arise in the development and use of computational systems and artifacts.</t>
  </si>
  <si>
    <t>Global Impact 7.3.1H</t>
  </si>
  <si>
    <t>Aggregation of information, such as geolocation, cookies, and browsing history, raises privacy and security concerns.</t>
  </si>
  <si>
    <t>Global Impact 7.3.1I</t>
  </si>
  <si>
    <t>Anonymity in online interactions can be enabled through the use of online anonymity software and proxy servers.</t>
  </si>
  <si>
    <t>Abstraction 2.1.2f</t>
  </si>
  <si>
    <t>Global Impact 7.3.1J</t>
  </si>
  <si>
    <t>Technology enables the collection, use, and exploitation of information about, by, and for individuals, groups, and institutions.</t>
  </si>
  <si>
    <t>Global Impact 7.3.1K</t>
  </si>
  <si>
    <t>People can have instant access to vast amounts of information online; accessing this information can enable the collection of both individual and aggregate data that can be used and collected.</t>
  </si>
  <si>
    <t>Global Impact 7.3.1L</t>
  </si>
  <si>
    <t>Commercial and governmental curation of information may be exploited if privacy and other protections are ignored.</t>
  </si>
  <si>
    <t>Global Impact 7.3.1M</t>
  </si>
  <si>
    <t>Targeted advertising is used to help individuals, but it can be misused at both individual and aggregate levels.</t>
  </si>
  <si>
    <t>abstraction 2.2.2a</t>
  </si>
  <si>
    <t>Global Impact 7.3.1N</t>
  </si>
  <si>
    <t>Widespread access to digitized information raises questions about intellectual property.</t>
  </si>
  <si>
    <t>Global Impact 7.3.1O</t>
  </si>
  <si>
    <t>Creation of digital audio, video, and textual content by combining existing content has been impacted by copyright concerns.</t>
  </si>
  <si>
    <t>Global Impact 7.3.1P</t>
  </si>
  <si>
    <t>The Digital Millennium Copyright Act (DMCA) has been a benefit and a challenge in making copyrighted digital material widely available.</t>
  </si>
  <si>
    <t>abstraction 2.2.2b</t>
  </si>
  <si>
    <t>Global Impact 7.3.1Q</t>
  </si>
  <si>
    <t>Open source and free software have practical, business, and ethical impacts on widespread access to programs, libraries, and code.</t>
  </si>
  <si>
    <t>7.4.1 Explain the connections between computing and economic, social, and cultural contexts. [P1]</t>
  </si>
  <si>
    <t>Global Impact 7.4.1A</t>
  </si>
  <si>
    <t>The innovation and impact of social media and online access is different in different countries and in different socioeconomic groups.</t>
  </si>
  <si>
    <t>Global Impact 7.4.1B</t>
  </si>
  <si>
    <t>Mobile, wireless, and networked computing have an impact on innovation throughout the world.</t>
  </si>
  <si>
    <t>Number of Objectives</t>
  </si>
  <si>
    <r>
      <t xml:space="preserve">1.2.2 Create a computational artifact using computing tools and techniques </t>
    </r>
    <r>
      <rPr>
        <b/>
        <sz val="10"/>
        <rFont val="Arial"/>
      </rPr>
      <t>to solve a problem</t>
    </r>
    <r>
      <rPr>
        <sz val="10"/>
        <color rgb="FF000000"/>
        <rFont val="Arial"/>
      </rPr>
      <t>. [P2]</t>
    </r>
  </si>
  <si>
    <t>* Identify abstractions and develop solutions to problems</t>
  </si>
  <si>
    <t>* Build creative solutions to problems using abstractions</t>
  </si>
  <si>
    <t>* Complete flag project mini task
* produce documentation
* identify and describe use of abstraction
* produce a visual artifact</t>
  </si>
  <si>
    <t>0BxniOuTB30FSYTlNb0VjcXdKd0E</t>
  </si>
  <si>
    <t>https://docs.google.com/open?id=16oXHCu0NOf3zXmdneIApG61cuePeeObDCHfV5ZG9y7k</t>
  </si>
  <si>
    <t>Doc Created @ Wed Dec 03 2014 15:18:06 GMT-0500 (EST); Doc Merged @ Wed Dec 03 2014 15:18:08 GMT-0500 (EST)</t>
  </si>
  <si>
    <t>Impact of Data Collection, Storage, Analysis on Your Life
* Look back at WeScheme programs - describe technical detail of the program: language choice, api?, abstractions, deployment, specifications, input/output, data collected (e.g. flag project doesn't collect data), hardware vs. software, target market, scale of use, intended purpose
 "Generation Like" Analysis and Essay
* Grace Hopper
* "Blown to Bits" Chapter 1-4</t>
  </si>
  <si>
    <t>Skills Title</t>
  </si>
  <si>
    <t>P.4.3 Explain how an artifact functions</t>
  </si>
  <si>
    <t>Descriptions</t>
  </si>
  <si>
    <t>Skills</t>
  </si>
  <si>
    <t>P1: Connecting Computing</t>
  </si>
  <si>
    <t>P2: Creating Computational Artifacts</t>
  </si>
  <si>
    <t>P3: Abstracting</t>
  </si>
  <si>
    <t xml:space="preserve">Computational thinking requires understanding and applying abstraction at multiple levels, such as privacy in social networking applications, logic gates and bits, and the human genome project. Students in this course use abstraction to develop models and simulations of natural and artificial phenomena, use them to make predictions about the world, and analyze their efficacy and validity. Students are expected to: </t>
  </si>
  <si>
    <t>P.3.1 Explain how data, information, or knowledge is represented for computational use.</t>
  </si>
  <si>
    <t>P.3.2 Explain how abstractions are used in computation or modeling.</t>
  </si>
  <si>
    <t>P.3.3 Identify abstractions</t>
  </si>
  <si>
    <t>P.3.4 Describe modeling in a computational context.</t>
  </si>
  <si>
    <t>P4: Analyzing Problems and Artifacts</t>
  </si>
  <si>
    <t xml:space="preserve">The results and artifacts of computation and the computational techniques and strategies that generate them can be understood both intrinsically for what they are as well as for what they produce. They can also be analyzed and evaluated by applying aesthetic, mathematical, pragmatic, and other criteria. Students in this course design and produce solutions, models, and artifacts, and they evaluate and analyze their own computational work as well as the computational work others have produced. Students are expected to: </t>
  </si>
  <si>
    <t>P.4.4 Justify appropriateness and correctness.</t>
  </si>
  <si>
    <t>P5: Communicating</t>
  </si>
  <si>
    <t xml:space="preserve">Students in this course describe computation and the impact of technology and computation, explain and justify the design and appropriateness of their computational choices, and analyze and describe both computational artifacts and the results or behaviors of such artifacts. Communication includes written and oral descriptions supported by graphs, visualizations, and computational analysis. Students are expected to: </t>
  </si>
  <si>
    <t>P.5.1 Explain the meaning of a result in context.</t>
  </si>
  <si>
    <t>P.5.2 Describe computation with accurate and precise language, notations, or visualizations.</t>
  </si>
  <si>
    <t>P.5.3 Summarize the purpose of a computational artifact.</t>
  </si>
  <si>
    <t>P6: Collaborating</t>
  </si>
  <si>
    <t xml:space="preserve">Innovation can occur when people work together or independently. People working collaboratively can often achieve more than individuals working alone. Learning to collaborate effectively includes drawing on diverse perspectives, skills, and the backgrounds of peers to address complex and open-ended problems. Students in this course collaborate on a number of activities, including investigation of questions using data sets and in the production of computational artifacts. Students are expected to: </t>
  </si>
  <si>
    <t>P.6.1 Collaborate with another student in solving a computational problem.</t>
  </si>
  <si>
    <t>P.6.2 Collaborate with another student in producing an artifact.</t>
  </si>
  <si>
    <t>P.6.3 Share the workload by providing individual contributions to overall collaborative effort.</t>
  </si>
  <si>
    <t>P.6.4 Foster a constructive collaborative climate by resolving conflicts and facilitating the contributions of a partner or team member.</t>
  </si>
  <si>
    <t>I = introduced to skill</t>
  </si>
  <si>
    <t>Additional Resources/Text</t>
  </si>
  <si>
    <t>R = skills is reinforced and students have opportunities to practice</t>
  </si>
  <si>
    <t xml:space="preserve">* read and annotate articles daily
* write paragraphs aligned to performance task rubric
* </t>
  </si>
  <si>
    <t>* net neutrality article
* "Blown to Bits" chapter 1</t>
  </si>
  <si>
    <t>* Submit daily written paragraphs aligned to Explore Rubric</t>
  </si>
  <si>
    <t>Level 4: Extending Thinking</t>
  </si>
  <si>
    <t>* Research technology innovations  and submit to the class catalog</t>
  </si>
  <si>
    <t>M = students have had sufficient practice and can now demonstrate mastery</t>
  </si>
  <si>
    <t>* Participate in daily discussion
* Annotate daily readings</t>
  </si>
  <si>
    <t>0BxniOuTB30FSaVVKYlU5V0xXY0k</t>
  </si>
  <si>
    <t>https://docs.google.com/open?id=1jkdltH8SLsr4JxB6nxJG5F77RfaemAcw3MGPo6izC50</t>
  </si>
  <si>
    <t>DOK Level</t>
  </si>
  <si>
    <t>Doc Created @ Wed Dec 03 2014 15:18:16 GMT-0500 (EST); Doc Merged @ Wed Dec 03 2014 15:18:18 GMT-0500 (EST)</t>
  </si>
  <si>
    <t>* "Tubes: Journey to the center of the internet"
* One week internet unit
* One week Internet Impact Practice Performance Task</t>
  </si>
  <si>
    <t>Internet 6.2.1c</t>
  </si>
  <si>
    <t>https://www.csteachers.org/</t>
  </si>
  <si>
    <t>Impact of Computing</t>
  </si>
  <si>
    <t>http://www.bitsbook.com/wp-content/uploads/2008/12/chapter4.pdf</t>
  </si>
  <si>
    <t>* Annotate and analyze daily artiicles and transcripts</t>
  </si>
  <si>
    <t>* Achieve professional level on all rubrics</t>
  </si>
  <si>
    <t>0BxniOuTB30FSWE83MlhqdkZPa2c</t>
  </si>
  <si>
    <t>https://docs.google.com/open?id=1pJIMLWMgbVCnq6EZCQozFIggIKpCPZ9rhr2uMtnGmUg</t>
  </si>
  <si>
    <t>Doc Created @ Wed Dec 03 2014 15:18:26 GMT-0500 (EST); Doc Merged @ Wed Dec 03 2014 15:18:28 GMT-0500 (EST)</t>
  </si>
  <si>
    <t>* "Blown to Bits" Chapter 5-8
* Look at several computing innovations in terms of the data they consume and produce
* "Generation Like" Essay.  Students will anlyze the Generation Like documentary for main ideas and the impace of data on their generation.</t>
  </si>
  <si>
    <t>Data 3.1.1b</t>
  </si>
  <si>
    <t>Data 3.1.1c</t>
  </si>
  <si>
    <t>Data 3.1.1d</t>
  </si>
  <si>
    <t>Data 3.2.1b</t>
  </si>
  <si>
    <t>Data 3.2.1c</t>
  </si>
  <si>
    <t>Data 3.2.1d</t>
  </si>
  <si>
    <t>Data 3.2.1e</t>
  </si>
  <si>
    <t>* Read and annotate the transcript for "Generation Like"</t>
  </si>
  <si>
    <t>* Generation Like Essay</t>
  </si>
  <si>
    <t>0BxniOuTB30FSOWZQOXVKcDhOeUE</t>
  </si>
  <si>
    <t>https://docs.google.com/open?id=1DNsR3SgMnhBA2RBqhixmIMoeQDpaO0Z_JEGv6ssgIkI</t>
  </si>
  <si>
    <t>Doc Created @ Wed Dec 03 2014 15:18:35 GMT-0500 (EST); Doc Merged @ Wed Dec 03 2014 15:18:42 GMT-0500 (EST)</t>
  </si>
  <si>
    <t>* Administration of Explore Performance Task
* Need to insert LOs from task description</t>
  </si>
  <si>
    <t>Global Impact 7.4.1C</t>
  </si>
  <si>
    <t>Global Impact 7.4.1D</t>
  </si>
  <si>
    <t>Global Impact 7.4.1E</t>
  </si>
  <si>
    <t>Global Impact 7.5.1A</t>
  </si>
  <si>
    <t>Global Impact 7.5.1B</t>
  </si>
  <si>
    <t>Global Impact 7.5.1C</t>
  </si>
  <si>
    <t>Global Impact 7.5.2A</t>
  </si>
  <si>
    <t>Global Impact 7.5.2B</t>
  </si>
  <si>
    <t>END OF SEMESTER</t>
  </si>
  <si>
    <t>0BxniOuTB30FSX0ZaaDNSMS1fTms</t>
  </si>
  <si>
    <t>* homework is where you show me what you know
* tests are only for showing me big problems</t>
  </si>
  <si>
    <t>* Create a Sneaker or Flag 
* Complete function design homeworks</t>
  </si>
  <si>
    <t>* Introduce Pyret syntax for image functions
* Introduce Pair Programming
* Review function design recipe and example writing using Pyret annotations and where blocks
* Review iterative development and problem solving
* Develop image programs and produce a sneaker image
* Design functions using the function design recipe
* cond
* Traffic light assignment</t>
  </si>
  <si>
    <t>0BxniOuTB30FSQmFkOVk2NDlvT1E</t>
  </si>
  <si>
    <t>* Build a Video Game</t>
  </si>
  <si>
    <t>* information vs. computation
* helper functions
* code style
* testing where they have to write tests to catch the most number of coals
* detect good vs. bad solutions through tests
* give them a problem that is very difficult but they are able to write tests for the problem, e.g. "stable marriage"
* abstractions make it easier to think about
* make it apparent that doing it otherwise sucks
* everything will have a position, so write a position
* problem statement to code AND code to problem statement
* match code descriptions to code they see</t>
  </si>
  <si>
    <t>Begin Explore Task</t>
  </si>
  <si>
    <t>Programming 5.2.1c</t>
  </si>
  <si>
    <t>Programming 5.2.1d</t>
  </si>
  <si>
    <t>Programming 5.2.1e</t>
  </si>
  <si>
    <t>Programming 5.2.1f</t>
  </si>
  <si>
    <t>Programming 5.2.1g</t>
  </si>
  <si>
    <t>Programming 5.2.1h</t>
  </si>
  <si>
    <t>Programming 5.2.1i</t>
  </si>
  <si>
    <t>Programming 5.2.1j</t>
  </si>
  <si>
    <t>Programming 5.2.1k</t>
  </si>
  <si>
    <t>0BxniOuTB30FSdXVmZy1RczVrOE0</t>
  </si>
  <si>
    <t>* programming drill problems
* data type definition problems
* gradebook -&gt; firstname, lastname, class year, midterm, final grade
or student -&gt; gradebook
* discuss structuring data</t>
  </si>
  <si>
    <t>* compound data, data definitions
* nested structures
* recursion
* functions with data design recipe
* lists with numbers and strings
 * students need to pick out the abstractions themselves
* the learning goal is for them to recursively abstract: this abstraction is really a series of these abstractions, etc.
* spend time at first level abstractions before going to multi-level abstractions
* get them to say the abstraction I already wrote is useful
* why do we have to define data at all -&gt; these things are intrinsicly bound; they don't mean anything apart
* summarizing code</t>
  </si>
  <si>
    <t>Abstraction 2.3.1b</t>
  </si>
  <si>
    <t>Abstraction 2.3.1c</t>
  </si>
  <si>
    <t>Abstraction 2.3.1d</t>
  </si>
  <si>
    <t>0BxniOuTB30FSWERzc0ZiVDFNNHM</t>
  </si>
  <si>
    <t>* exams: 
* make up test cases
* no more than 4 lines of code
* write a data definition
* write a test case
* write a template for a function</t>
  </si>
  <si>
    <t xml:space="preserve">* practice with lists - simple exercises get recursion down
* how to take lists apart with conditional expressions 
* function defintions mirrors data </t>
  </si>
  <si>
    <t>Algorithms 4.2.2c</t>
  </si>
  <si>
    <t>Algorithms 4.2.2d</t>
  </si>
  <si>
    <t>Algorithms 4.2.4b</t>
  </si>
  <si>
    <t>Algorithms 4.2.4c</t>
  </si>
  <si>
    <t>Algorithms 4.2.4d</t>
  </si>
  <si>
    <t>0BxniOuTB30FSbkY5ZTNmcDctaE0</t>
  </si>
  <si>
    <t>* CD Store
* look at the world around them and describe the list of structures that you could write a program about
* how many different kinds of data do you see</t>
  </si>
  <si>
    <t>* cd store -&gt; brainstorm cd data structure
* lists with data, go back to one of the animal or auto data types (keep it simple)
* emphasize list recursion, downplay list of structs in terms of methodology
* write against dummy data then import real data and see if it works
* let each pair brainstorm a function, let pairs trade problems and write test cases for each other's problem, helps establish problem writing criteria</t>
  </si>
  <si>
    <t>Intro to lists</t>
  </si>
  <si>
    <t>Motivation, for-each practice</t>
  </si>
  <si>
    <t>0BxniOuTB30FSZXBHX0JkTEs0dW8</t>
  </si>
  <si>
    <t>0BxniOuTB30FSUmZ5NTZ4a1RQMWM</t>
  </si>
  <si>
    <t>More list practice</t>
  </si>
  <si>
    <t>0BxniOuTB30FSZjQwSnRnTkZ0YjQ</t>
  </si>
  <si>
    <t>* Have students brainstorm problems using data
* start with small version of data a write programs that compute over the shape of the data
* Administration of the Create Performance Task</t>
  </si>
  <si>
    <t>2nd semester is
* 5 classes untill mid-winter break
* 17 classes until spring break
* 11 classes until PT deadline
* 33 classes in 2nd semester (11 weeks) * 78 minutes == 43 hours</t>
  </si>
  <si>
    <t>-- 11 weeks: leading up to exam
  * 7 weeks for content and projects
    + 4 weeks: Introduction to Pyret and Data
    + 3 weeks: Lists
  * 3 weeks for administration of Create Performance Task (College Board mandates 12 hours of class time be provided)
  * 1 week for exam review
-- 5 weeks: post exam
  * social media project, graph data</t>
  </si>
  <si>
    <t>Recursion on basic types</t>
  </si>
  <si>
    <t>Self-reference as iteration</t>
  </si>
  <si>
    <t>0BxniOuTB30FSQkc4VHlrdzdLYVk</t>
  </si>
  <si>
    <t>http://www.peerinstruction4cs.org/</t>
  </si>
  <si>
    <t>* MTA Data / Census.gov - all a list of structures
* write a converter that handles specific instances
* import data from spreadsheet?</t>
  </si>
  <si>
    <t>* write a video game with a list of structs</t>
  </si>
  <si>
    <t>htdp.org</t>
  </si>
  <si>
    <t>Lists: practice with list-types</t>
  </si>
  <si>
    <t>Recursion with lists - add lists to games</t>
  </si>
  <si>
    <t>projectiles in games?, Code.org video on complexity, heuristics, etc?</t>
  </si>
  <si>
    <t>Lists of structs</t>
  </si>
  <si>
    <t>iTunes store projects</t>
  </si>
  <si>
    <t>Create Task</t>
  </si>
  <si>
    <t>Post AP</t>
  </si>
  <si>
    <t>1.1.1 Apply a creative development process when creating computational artifacts. [P2]MBA1.2.1 Create a computational artifact for creative expression. [P2]MBA1.2.2 Create a computational artifact using computing tools and techniques to solve a problem. [P2]MBA1.2.3 Create a new computational artifact by combining or modifying existing artifacts. [P2]MBA1.2.4 Collaborate in the creation of computational artifacts. [P6]MBAMBAMBA</t>
  </si>
  <si>
    <t>5.1.1 Develop a program for creative expression, to satisfy personal curiosity, or to create new knowledge. [P2]Other Standard5.1.2 Develop a correct program to solve problems. [P2]Other Standard5.4.1 Evaluate the correctness of a program. [P4]Other Standard5.5.1 Employ appropriate mathematical and logical concepts in programming. [P1]MBA</t>
  </si>
  <si>
    <t>2.2.1 Develop an abstraction when writing a program or creating other computational artifacts. [P2]MBA2.2.2 Use multiple levels of abstraction to write programs. [P3]Other Standard2.2.3 Identify multiple levels of abstractions that are used when writing programs. [P3]Other Standard</t>
  </si>
  <si>
    <t>7.1.1 Explain how computing innovations affect communication, interaction, and cognition. [P4]MBA7.2.1 Explain how computing has impacted innovations in other fields. [P1]Other Standard7.3.1 Analyze the beneficial and harmful effects of computing. [P4]MBA7.4.1 Explain the connections between computing and economic, social, and cultural contexts. [P1]Other Standard</t>
  </si>
  <si>
    <t>6.1.1 Explain the abstractions in the Internet and how the Internet functions. [P3]MBA6.2.1 Explain characteristics of the Internet and the systems built on it. [P5]MBA6.2.2 Explain how the characteristics of the Internet influence the systems built on it. [P4]Other Standard6.3.1 Identify existing cybersecurity concerns and potential options to address these issues with the Internet and the systems built on it. [P1]Other Standard</t>
  </si>
  <si>
    <t>3.1.1 Use computers to process information, find patterns, and test hypotheses about digitally processed information to gain insight and knowledge. [P4]MBA3.1.2 Collaborate when processing information to gain insight and knowledge. [P6]MBA3.1.3 Explain the insight and knowledge gained from digitally processed data by using appropriate visualizations, notations, and precise language. [P5]Other Standard3.2.1 Extract information from data to discover and explain connections, patterns, or trends. [P1]Other Standard3.2.2. Use large data sets to explore and discover information and knowledge. [P3]Other Standard3.3.1 Analyze how data representation, storage, security, and transmission of data involve computational manipulation of information. [P4]MBA7.4.1 Explain the connections between computing and economic, social, and cultural contexts. [P1]</t>
  </si>
  <si>
    <t>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t>
  </si>
  <si>
    <t>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t>
  </si>
  <si>
    <t>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t>
  </si>
  <si>
    <t>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t>
  </si>
  <si>
    <t>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t>
  </si>
  <si>
    <t>Creativity 1.1.1AA creative process in the development of a computational artifact can include, but is not limited to, employing nontraditional, nonprescribed techniques; the use of novel combinations of artifacts, tools, and techniques; and the exploration of personal curiosities.Creativity 1.1.1BCreating computational artifacts employs an iterative and often exploratory process to translate ideas into tangible form.Creativity 1.2.1AA computational artifact is anything created by a human using a computer and can be, but is not limited to, a program, an image, audio, video, a presentation, or a web page file.Creativity 1.2.1BCreating computational artifacts requires understanding and using software tools and services.Creativity 1.2.1CComputing tools and techniques are used to create computational artifacts and can include, but are not limited to, programming IDEs, spreadsheets, 3D printers, or text editors.Creativity 1.2.1DA creatively developed computational artifact can be created by using nontraditional, nonprescribed computing techniques.Creativity 1.2.1ECreative expressions in a computational artifact can reflect personal expressions of ideas or interests.Creativity 1.2.2AComputing tools and techniques can enhance the process of finding a solution to a problem.Creativity 1.2.2BA creative development process for creating computational artifacts can be used to solve problems when traditional or prescribed computing techniques are not effective.Creativity 1.2.3ACreating computational artifacts can be done by combining and modifying existing artifacts or by creating new artifacts.Creativity 1.2.3BComputation facilitates the creation and modification of computational artifacts with enhanced detail and precision.Creativity 1.2.3CCombining or modifying existing artifacts can show personal expression of ideas.Creativity 1.2.4AA collaboratively created computational artifact reflects effort by more than one person.Creativity 1.2.4BEffective collaborative teams consider the use of online collaborative tools.Creativity 1.2.4CEffective collaborative teams practice interpersonal communication, consensus building, conflict resolution, and negotiation.Creativity 1.2.4DEffective collaboration strategies enhance performance.Creativity 1.2.4ECollaboration facilitates the application of multiple perspectives (including sociocultural perspectives) and diverse talents and skills in developing computational artifacts.Creativity 1.2.4FA collaboratively created computational artifact can reflect personal expressions of ideas.</t>
  </si>
  <si>
    <t>Programming 5.1.1APrograms are developed and used in a variety of ways by a wide range of people depending on the goals of the programmer.Programming 5.1.1BPrograms developed for creative expression, to satisfy personal curiosity, or to create new knowledge may have visual, audible, or tactile inputs and outputs.Programming 5.1.1CPrograms developed for creative expression, to satisfy personal curiosity, or to create new knowledge may be developed with different standards or methods than programs developed for widespread distribution.Programming 5.1.1DAdditional desired outcomes may be realized independently of the original purpose of the program.Programming 5.1.2AAn iterative process of program development helps in developing a correct program to solve problems.Programming 5.1.2BDeveloping correct program components and then combining them helps in creating correct programs.Programming 5.1.2CIncrementally adding tested program segments to correct, working programs helps create large correct programs.Programming 5.1.3ACollaboration can decrease the size and complexity of tasks required of individual programmers.Programming 5.1.3BCollaboration facilitates multiple perspectives in developing ideas for solving problems by programming.Programming 5.1.3DCollaboration can make it easier to find and correct errors when developing programs.Programming 5.1.3ECollaboration facilitates developing program components independently.</t>
  </si>
  <si>
    <t>Abstraction 2.2.1AThe process of developing an abstraction involves removing detail and generalizing functionality.Abstraction 2.1.2bIn many programming languages, the fixed number of bits used to represent characters or integers limits the range of integer values and mathematical operations; this limitation can result in overflow or other errors.Abstraction 2.1.2cIn many programming languages, the fixed number of bits used to represent real numbers (as floating-point numbers) limits the range of floating- point values and mathematical operations; this limitation can result in round-off and other errors.Abstraction 2.1.2dThe interpretation of a binary sequence depends on how it is used.Abstraction 2.1.2eA sequence of bits may represent instructions or data.Abstraction 2.1.2fA sequence of bits may represent different types of data in different contexts.abstraction 2.2.2aSoftware is developed using multiple levels of abstractions, such as constants, expressions, statements, procedures, and libraries.abstraction 2.2.2bBeing aware of and using multiple levels of abstraction in developing programs helps to more effectively apply available resources and tools to solve problems.</t>
  </si>
  <si>
    <t>Global Impact 7.1.1AEmail, short message service (SMS), and chat have fostered new ways to communicate and collaborate.Global Impact 7.2.1AMachine learning and data mining have enabled innovation in medicine, business, and science.Global Impact 7.3.1AInnovations enabled by computing raise legal and ethical concerns.Global Impact 7.4.1AThe innovation and impact of social media and online access is different in different countries and in different socioeconomic groups.Global Impact 7.4.1BMobile, wireless, and networked computing have an impact on innovation throughout the world.</t>
  </si>
  <si>
    <t>Internet 6.1.1AThe Internet connects devices and networks all over the world.Internet 6.2.1AThe Internet and the systems built on it are hierarchical and redundant.Internet 6.2.1BThe domain name syntax is hierarchical.Internet 6.2.1cIP addresses are hierarchical.Internet 6.2.1DRouting on the Internet is fault tolerant and redundant.Internet 6.2.2AHierarchy and redundancy help systems scale.Internet 6.2.2BThe redundancy of routing (i.e., more than one way to route data) between two points on the Internet increases the reliability of the Internet and helps it scale to more devices and more people.Internet 6.2.2CHierarchy in the DNS helps that system scale.Internet 6.2.2DInterfaces and protocols enable widespread use of the Internet.Internet 6.2.2EOpen standards fuel the growth of the Internet.Internet 6.2.2FThe Internet is a packet-switched system through which digital data is sent by breaking the data into blocks of bits called packets, which contain both the data being transmitted and control information for routing the data.Internet 6.2.2GStandards for packets and routing include transmission control protocol/Internet protocol (TCP/IP).Internet 6.2.2HStandards for sharing information and communicating between browsers and servers on the Web include HTTP and secure sockets layer/transport layer security (SSL/TLS).Internet 6.2.2IThe size and speed of systems affect their use.Internet 6.2.2KThe latency of a system is the time elapsed between the transmission and the receipt of a request.Internet 6.3.1AThe trust model of the Internet involves trade-offs.Internet 6.3.1BThe domain name system (DNS) was not designed to be completely secure.Internet 6.3.1CImplementing cybersecurity has software, hardware, and human components.Internet 6.3.1DCyber warfare and cyber crime have widespread and potentially devastating effects.Internet 6.3.1EDistributed denial-of-service attacks (DDoS) compromise a target by flooding it with requests from multiple systems.</t>
  </si>
  <si>
    <t>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3.2.1ALarge data sets provide opportunities and challenges for extracting information and knowledge.Data 3.2.1bLarge data sets provide opportunities for identifying trends, making connections in data, and solving problems.Data 3.2.1cComputing tools facilitate the discovery of connections in information within large data sets.Data 3.2.1dSearch tools are essential for efficiently finding information.Data 3.2.1eInformation filtering systems are important tools for finding information and recognizing patterns in the information.</t>
  </si>
  <si>
    <t>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t>
  </si>
  <si>
    <t>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t>
  </si>
  <si>
    <t>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t>
  </si>
  <si>
    <t>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t>
  </si>
  <si>
    <t>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</si>
</sst>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quot;-&quot;mm&quot;-&quot;dd"/>
  </numFmts>
  <fonts count="51">
    <font>
      <sz val="10"/>
      <color rgb="FF000000"/>
      <name val="Arial"/>
    </font>
    <font>
      <b/>
      <sz val="10"/>
      <color rgb="FFFFFFFF"/>
      <name val="Arial"/>
    </font>
    <font>
      <b/>
      <sz val="8"/>
      <color rgb="FFFFFFFF"/>
      <name val="Inconsolata"/>
    </font>
    <font>
      <sz val="8"/>
      <name val="Inconsolata"/>
    </font>
    <font>
      <sz val="10"/>
      <name val="Arial"/>
    </font>
    <font>
      <sz val="10"/>
      <color rgb="FF000000"/>
      <name val="Arial"/>
    </font>
    <font>
      <sz val="10"/>
      <color rgb="FFFFFF00"/>
      <name val="Arial"/>
    </font>
    <font>
      <u/>
      <sz val="10"/>
      <color rgb="FF000000"/>
      <name val="Arial"/>
    </font>
    <font>
      <sz val="8"/>
      <color rgb="FF000000"/>
      <name val="Inconsolata"/>
    </font>
    <font>
      <u/>
      <sz val="10"/>
      <color rgb="FF000000"/>
      <name val="Arial"/>
    </font>
    <font>
      <u/>
      <sz val="10"/>
      <color rgb="FF000000"/>
      <name val="Arial"/>
    </font>
    <font>
      <u/>
      <sz val="10"/>
      <color rgb="FF000000"/>
      <name val="Arial"/>
    </font>
    <font>
      <u/>
      <sz val="10"/>
      <color rgb="FF000000"/>
      <name val="Arial"/>
    </font>
    <font>
      <sz val="10"/>
      <name val="Arial"/>
    </font>
    <font>
      <b/>
      <sz val="10"/>
      <name val="Arial"/>
    </font>
    <font>
      <b/>
      <u/>
      <sz val="10"/>
      <color rgb="FF0000FF"/>
      <name val="Arial"/>
    </font>
    <font>
      <b/>
      <u/>
      <sz val="10"/>
      <color rgb="FF0000FF"/>
      <name val="Arial"/>
    </font>
    <font>
      <sz val="10"/>
      <color rgb="FF202020"/>
      <name val="Arial"/>
    </font>
    <font>
      <b/>
      <sz val="10"/>
      <color rgb="FFFF0000"/>
      <name val="Arial"/>
    </font>
    <font>
      <u/>
      <sz val="10"/>
      <color rgb="FF0000FF"/>
      <name val="Arial"/>
    </font>
    <font>
      <u/>
      <sz val="10"/>
      <color rgb="FF000000"/>
      <name val="Arial"/>
    </font>
    <font>
      <u/>
      <sz val="10"/>
      <color rgb="FF000000"/>
      <name val="Arial"/>
    </font>
    <font>
      <u/>
      <sz val="10"/>
      <color rgb="FF000000"/>
      <name val="Arial"/>
    </font>
    <font>
      <u/>
      <sz val="10"/>
      <color rgb="FF000000"/>
      <name val="Arial"/>
    </font>
    <font>
      <u/>
      <sz val="10"/>
      <color rgb="FF0000FF"/>
      <name val="Arial"/>
    </font>
    <font>
      <b/>
      <sz val="10"/>
      <name val="Arial"/>
    </font>
    <font>
      <u/>
      <sz val="10"/>
      <color rgb="FF0000FF"/>
      <name val="Arial"/>
    </font>
    <font>
      <b/>
      <sz val="10"/>
      <color rgb="FFFFFFFF"/>
      <name val="Arial"/>
    </font>
    <font>
      <b/>
      <i/>
      <sz val="10"/>
      <color rgb="FF000000"/>
      <name val="Arial"/>
    </font>
    <font>
      <u/>
      <sz val="10"/>
      <color rgb="FF0000FF"/>
      <name val="Arial"/>
    </font>
    <font>
      <sz val="10"/>
      <name val="Courier New"/>
    </font>
    <font>
      <u/>
      <sz val="10"/>
      <color rgb="FF0000FF"/>
      <name val="Arial"/>
    </font>
    <font>
      <sz val="8"/>
      <name val="Arial"/>
    </font>
    <font>
      <u/>
      <sz val="10"/>
      <color rgb="FF0000FF"/>
      <name val="Arial"/>
    </font>
    <font>
      <u/>
      <sz val="10"/>
      <color rgb="FF0000FF"/>
      <name val="Arial"/>
    </font>
    <font>
      <sz val="10"/>
      <color rgb="FFFFFFFF"/>
      <name val="Arial"/>
    </font>
    <font>
      <b/>
      <sz val="8"/>
      <name val="Arial"/>
    </font>
    <font>
      <i/>
      <sz val="10"/>
      <name val="Arial"/>
    </font>
    <font>
      <sz val="11"/>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s>
  <fills count="24">
    <fill>
      <patternFill patternType="none"/>
    </fill>
    <fill>
      <patternFill patternType="gray125"/>
    </fill>
    <fill>
      <patternFill patternType="solid">
        <fgColor rgb="FF666666"/>
        <bgColor rgb="FF666666"/>
      </patternFill>
    </fill>
    <fill>
      <patternFill patternType="solid">
        <fgColor rgb="FF000000"/>
        <bgColor rgb="FF000000"/>
      </patternFill>
    </fill>
    <fill>
      <patternFill patternType="solid">
        <fgColor rgb="FFF3F3F3"/>
        <bgColor rgb="FFF3F3F3"/>
      </patternFill>
    </fill>
    <fill>
      <patternFill patternType="solid">
        <fgColor rgb="FFD9D9D9"/>
        <bgColor rgb="FFD9D9D9"/>
      </patternFill>
    </fill>
    <fill>
      <patternFill patternType="solid">
        <fgColor rgb="FFFFF2CC"/>
        <bgColor rgb="FFFFF2CC"/>
      </patternFill>
    </fill>
    <fill>
      <patternFill patternType="solid">
        <fgColor rgb="FFB6D7A8"/>
        <bgColor rgb="FFB6D7A8"/>
      </patternFill>
    </fill>
    <fill>
      <patternFill patternType="solid">
        <fgColor rgb="FF999999"/>
        <bgColor rgb="FF999999"/>
      </patternFill>
    </fill>
    <fill>
      <patternFill patternType="solid">
        <fgColor rgb="FFC9DAF8"/>
        <bgColor rgb="FFC9DAF8"/>
      </patternFill>
    </fill>
    <fill>
      <patternFill patternType="solid">
        <fgColor rgb="FFEAD1DC"/>
        <bgColor rgb="FFEAD1DC"/>
      </patternFill>
    </fill>
    <fill>
      <patternFill patternType="solid">
        <fgColor rgb="FFB7E1CD"/>
        <bgColor rgb="FFB7E1CD"/>
      </patternFill>
    </fill>
    <fill>
      <patternFill patternType="solid">
        <fgColor rgb="FFFFFFFF"/>
        <bgColor rgb="FFFFFFFF"/>
      </patternFill>
    </fill>
    <fill>
      <patternFill patternType="solid">
        <fgColor rgb="FFEFEFEF"/>
        <bgColor rgb="FFEFEFEF"/>
      </patternFill>
    </fill>
    <fill>
      <patternFill patternType="solid">
        <fgColor rgb="FFCCCCCC"/>
        <bgColor rgb="FFCCCCCC"/>
      </patternFill>
    </fill>
    <fill>
      <patternFill patternType="solid">
        <fgColor rgb="FFF9CB9C"/>
        <bgColor rgb="FFF9CB9C"/>
      </patternFill>
    </fill>
    <fill>
      <patternFill patternType="solid">
        <fgColor rgb="FFC27BA0"/>
        <bgColor rgb="FFC27BA0"/>
      </patternFill>
    </fill>
    <fill>
      <patternFill patternType="solid">
        <fgColor rgb="FFFFE599"/>
        <bgColor rgb="FFFFE599"/>
      </patternFill>
    </fill>
    <fill>
      <patternFill patternType="solid">
        <fgColor rgb="FFD9EAD3"/>
        <bgColor rgb="FFD9EAD3"/>
      </patternFill>
    </fill>
    <fill>
      <patternFill patternType="solid">
        <fgColor rgb="FF8E7CC3"/>
        <bgColor rgb="FF8E7CC3"/>
      </patternFill>
    </fill>
    <fill>
      <patternFill patternType="solid">
        <fgColor rgb="FFFFFF00"/>
        <bgColor rgb="FFFFFF00"/>
      </patternFill>
    </fill>
    <fill>
      <patternFill patternType="solid">
        <fgColor rgb="FFFF0000"/>
        <bgColor rgb="FFFF0000"/>
      </patternFill>
    </fill>
    <fill>
      <patternFill patternType="solid">
        <fgColor rgb="FFB7B7B7"/>
        <bgColor rgb="FFB7B7B7"/>
      </patternFill>
    </fill>
    <fill>
      <patternFill patternType="solid">
        <fgColor rgb="FF434343"/>
        <bgColor rgb="FF434343"/>
      </patternFill>
    </fill>
  </fills>
  <borders count="20">
    <border>
      <left/>
      <right/>
      <top/>
      <bottom/>
      <diagonal/>
    </border>
    <border>
      <left style="thin">
        <color rgb="FFFFFFFF"/>
      </left>
      <right style="thin">
        <color rgb="FFFFFFFF"/>
      </right>
      <top style="thin">
        <color rgb="FFFFFFFF"/>
      </top>
      <bottom style="thin">
        <color rgb="FFFFFFFF"/>
      </bottom>
      <diagonal/>
    </border>
    <border>
      <left style="thin">
        <color rgb="FF000000"/>
      </left>
      <right/>
      <top/>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style="thin">
        <color rgb="FFFFFFFF"/>
      </left>
      <right style="thin">
        <color rgb="FFFFFFFF"/>
      </right>
      <top style="thin">
        <color rgb="FFFFFFFF"/>
      </top>
      <bottom/>
      <diagonal/>
    </border>
    <border>
      <left style="thin">
        <color rgb="FF000000"/>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right/>
      <top style="thin">
        <color rgb="FFFFFFFF"/>
      </top>
      <bottom style="thin">
        <color rgb="FFFFFFFF"/>
      </bottom>
      <diagonal/>
    </border>
    <border>
      <left style="thin">
        <color rgb="FF000000"/>
      </left>
      <right style="thin">
        <color rgb="FF000000"/>
      </right>
      <top style="thin">
        <color rgb="FF000000"/>
      </top>
      <bottom/>
      <diagonal/>
    </border>
    <border>
      <left style="thin">
        <color rgb="FF000000"/>
      </left>
      <right style="thin">
        <color rgb="FFFFFFFF"/>
      </right>
      <top style="thin">
        <color rgb="FFFFFFFF"/>
      </top>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239">
    <xf numFmtId="0" fontId="0" fillId="0" borderId="0" xfId="0" applyFont="1" applyAlignment="1"/>
    <xf numFmtId="0" fontId="1" fillId="2" borderId="1" xfId="0" applyFont="1" applyFill="1" applyBorder="1" applyAlignment="1">
      <alignment horizontal="left"/>
    </xf>
    <xf numFmtId="0" fontId="1" fillId="3" borderId="0" xfId="0" applyFont="1" applyFill="1" applyAlignment="1">
      <alignment horizontal="left" vertical="top" wrapText="1"/>
    </xf>
    <xf numFmtId="0" fontId="2" fillId="3" borderId="0" xfId="0" applyFont="1" applyFill="1" applyAlignment="1">
      <alignment vertical="top" wrapText="1"/>
    </xf>
    <xf numFmtId="0" fontId="1" fillId="3" borderId="0" xfId="0" applyFont="1" applyFill="1" applyAlignment="1">
      <alignment horizontal="left" vertical="top" wrapText="1"/>
    </xf>
    <xf numFmtId="0" fontId="2" fillId="3" borderId="2" xfId="0" applyFont="1" applyFill="1" applyBorder="1" applyAlignment="1">
      <alignment vertical="top" wrapText="1"/>
    </xf>
    <xf numFmtId="0" fontId="1" fillId="2" borderId="3" xfId="0" applyFont="1" applyFill="1" applyBorder="1" applyAlignment="1">
      <alignment horizontal="left"/>
    </xf>
    <xf numFmtId="0" fontId="1" fillId="2" borderId="0" xfId="0" applyFont="1" applyFill="1" applyAlignment="1">
      <alignment horizontal="left" wrapText="1"/>
    </xf>
    <xf numFmtId="0" fontId="1" fillId="2" borderId="0" xfId="0" applyFont="1" applyFill="1" applyAlignment="1">
      <alignment horizontal="left" wrapText="1"/>
    </xf>
    <xf numFmtId="0" fontId="1" fillId="2" borderId="1" xfId="0" applyFont="1" applyFill="1" applyBorder="1" applyAlignment="1">
      <alignment horizontal="left"/>
    </xf>
    <xf numFmtId="0" fontId="1" fillId="2" borderId="4" xfId="0" applyFont="1" applyFill="1" applyBorder="1" applyAlignment="1">
      <alignment horizontal="left"/>
    </xf>
    <xf numFmtId="0" fontId="1" fillId="2" borderId="3" xfId="0" applyFont="1" applyFill="1" applyBorder="1" applyAlignment="1">
      <alignment horizontal="left"/>
    </xf>
    <xf numFmtId="0" fontId="3" fillId="4" borderId="0" xfId="0" applyFont="1" applyFill="1" applyAlignment="1">
      <alignment vertical="top" wrapText="1"/>
    </xf>
    <xf numFmtId="164" fontId="4" fillId="5" borderId="0" xfId="0" applyNumberFormat="1" applyFont="1" applyFill="1" applyAlignment="1">
      <alignment horizontal="left" vertical="top"/>
    </xf>
    <xf numFmtId="0" fontId="5" fillId="6" borderId="5" xfId="0" applyFont="1" applyFill="1" applyBorder="1" applyAlignment="1">
      <alignment horizontal="left" vertical="top"/>
    </xf>
    <xf numFmtId="0" fontId="6" fillId="7" borderId="6" xfId="0" applyFont="1" applyFill="1" applyBorder="1" applyAlignment="1">
      <alignment horizontal="left" vertical="top"/>
    </xf>
    <xf numFmtId="0" fontId="6" fillId="7" borderId="0" xfId="0" applyFont="1" applyFill="1" applyAlignment="1">
      <alignment horizontal="left" vertical="top"/>
    </xf>
    <xf numFmtId="0" fontId="5" fillId="8" borderId="0" xfId="0" applyFont="1" applyFill="1" applyAlignment="1">
      <alignment horizontal="left" vertical="top"/>
    </xf>
    <xf numFmtId="0" fontId="3" fillId="4" borderId="0" xfId="0" applyFont="1" applyFill="1" applyAlignment="1">
      <alignment vertical="top" wrapText="1"/>
    </xf>
    <xf numFmtId="0" fontId="5" fillId="9" borderId="0" xfId="0" applyFont="1" applyFill="1" applyAlignment="1">
      <alignment horizontal="left" vertical="top"/>
    </xf>
    <xf numFmtId="0" fontId="7" fillId="6" borderId="5" xfId="0" applyFont="1" applyFill="1" applyBorder="1" applyAlignment="1">
      <alignment horizontal="left" vertical="top"/>
    </xf>
    <xf numFmtId="0" fontId="3" fillId="4" borderId="2" xfId="0" applyFont="1" applyFill="1" applyBorder="1" applyAlignment="1">
      <alignment vertical="top" wrapText="1"/>
    </xf>
    <xf numFmtId="0" fontId="6" fillId="7" borderId="0" xfId="0" applyFont="1" applyFill="1" applyAlignment="1">
      <alignment horizontal="left" vertical="top"/>
    </xf>
    <xf numFmtId="0" fontId="5" fillId="10" borderId="0" xfId="0" applyFont="1" applyFill="1" applyAlignment="1">
      <alignment horizontal="left" vertical="top"/>
    </xf>
    <xf numFmtId="0" fontId="5" fillId="10" borderId="0" xfId="0" applyFont="1" applyFill="1" applyAlignment="1">
      <alignment horizontal="left" vertical="top"/>
    </xf>
    <xf numFmtId="0" fontId="5" fillId="6" borderId="5" xfId="0" applyFont="1" applyFill="1" applyBorder="1" applyAlignment="1">
      <alignment horizontal="left" vertical="top"/>
    </xf>
    <xf numFmtId="0" fontId="5" fillId="6" borderId="0" xfId="0" applyFont="1" applyFill="1" applyAlignment="1">
      <alignment horizontal="left" vertical="top"/>
    </xf>
    <xf numFmtId="0" fontId="5" fillId="6" borderId="0" xfId="0" applyFont="1" applyFill="1" applyAlignment="1">
      <alignment horizontal="left" vertical="top"/>
    </xf>
    <xf numFmtId="0" fontId="5" fillId="11" borderId="0" xfId="0" applyFont="1" applyFill="1" applyAlignment="1">
      <alignment horizontal="left" vertical="top"/>
    </xf>
    <xf numFmtId="0" fontId="5" fillId="9" borderId="0" xfId="0" applyFont="1" applyFill="1" applyAlignment="1">
      <alignment horizontal="left" vertical="top"/>
    </xf>
    <xf numFmtId="0" fontId="8" fillId="4" borderId="0" xfId="0" applyFont="1" applyFill="1" applyAlignment="1">
      <alignment vertical="top" wrapText="1"/>
    </xf>
    <xf numFmtId="0" fontId="5" fillId="9" borderId="5" xfId="0" applyFont="1" applyFill="1" applyBorder="1" applyAlignment="1">
      <alignment horizontal="left" vertical="top"/>
    </xf>
    <xf numFmtId="0" fontId="9" fillId="9" borderId="5" xfId="0" applyFont="1" applyFill="1" applyBorder="1" applyAlignment="1">
      <alignment horizontal="left" vertical="top"/>
    </xf>
    <xf numFmtId="0" fontId="5" fillId="9" borderId="5" xfId="0" applyFont="1" applyFill="1" applyBorder="1" applyAlignment="1">
      <alignment horizontal="left" vertical="top"/>
    </xf>
    <xf numFmtId="0" fontId="5" fillId="10" borderId="5" xfId="0" applyFont="1" applyFill="1" applyBorder="1" applyAlignment="1">
      <alignment horizontal="left" vertical="top"/>
    </xf>
    <xf numFmtId="0" fontId="10" fillId="10" borderId="5" xfId="0" applyFont="1" applyFill="1" applyBorder="1" applyAlignment="1">
      <alignment horizontal="left" vertical="top"/>
    </xf>
    <xf numFmtId="0" fontId="5" fillId="10" borderId="5" xfId="0" applyFont="1" applyFill="1" applyBorder="1" applyAlignment="1">
      <alignment horizontal="left" vertical="top"/>
    </xf>
    <xf numFmtId="0" fontId="5" fillId="11" borderId="5" xfId="0" applyFont="1" applyFill="1" applyBorder="1" applyAlignment="1">
      <alignment horizontal="left" vertical="top"/>
    </xf>
    <xf numFmtId="0" fontId="11" fillId="11" borderId="5" xfId="0" applyFont="1" applyFill="1" applyBorder="1" applyAlignment="1">
      <alignment horizontal="left" vertical="top"/>
    </xf>
    <xf numFmtId="0" fontId="12" fillId="6" borderId="5" xfId="0" applyFont="1" applyFill="1" applyBorder="1" applyAlignment="1">
      <alignment horizontal="left" vertical="top"/>
    </xf>
    <xf numFmtId="0" fontId="13" fillId="0" borderId="0" xfId="0" applyFont="1" applyAlignment="1">
      <alignment vertical="top" wrapText="1"/>
    </xf>
    <xf numFmtId="0" fontId="4" fillId="0" borderId="0" xfId="0" applyFont="1" applyAlignment="1"/>
    <xf numFmtId="0" fontId="13" fillId="0" borderId="0" xfId="0" applyFont="1" applyAlignment="1">
      <alignment vertical="top" wrapText="1"/>
    </xf>
    <xf numFmtId="0" fontId="4" fillId="0" borderId="0" xfId="0" applyFont="1" applyAlignment="1">
      <alignment vertical="top"/>
    </xf>
    <xf numFmtId="0" fontId="14" fillId="0" borderId="7" xfId="0" applyFont="1" applyBorder="1" applyAlignment="1">
      <alignment vertical="top" wrapText="1"/>
    </xf>
    <xf numFmtId="0" fontId="14" fillId="0" borderId="0" xfId="0" applyFont="1" applyAlignment="1">
      <alignment vertical="top" wrapText="1"/>
    </xf>
    <xf numFmtId="0" fontId="15" fillId="0" borderId="7" xfId="0" applyFont="1" applyBorder="1" applyAlignment="1">
      <alignment vertical="top" wrapText="1"/>
    </xf>
    <xf numFmtId="0" fontId="3" fillId="0" borderId="0" xfId="0" applyFont="1" applyAlignment="1">
      <alignment vertical="top" wrapText="1"/>
    </xf>
    <xf numFmtId="0" fontId="16" fillId="0" borderId="0" xfId="0" applyFont="1" applyAlignment="1">
      <alignment vertical="top" wrapText="1"/>
    </xf>
    <xf numFmtId="0" fontId="3" fillId="0" borderId="0" xfId="0" applyFont="1" applyAlignment="1">
      <alignment vertical="top" wrapText="1"/>
    </xf>
    <xf numFmtId="0" fontId="3" fillId="0" borderId="2" xfId="0" applyFont="1" applyBorder="1" applyAlignment="1">
      <alignment vertical="top" wrapText="1"/>
    </xf>
    <xf numFmtId="0" fontId="5" fillId="11" borderId="5" xfId="0" applyFont="1" applyFill="1" applyBorder="1" applyAlignment="1">
      <alignment horizontal="left" vertical="top"/>
    </xf>
    <xf numFmtId="0" fontId="8" fillId="12" borderId="0" xfId="0" applyFont="1" applyFill="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top" wrapText="1"/>
    </xf>
    <xf numFmtId="0" fontId="14" fillId="0" borderId="0" xfId="0" applyFont="1" applyAlignment="1">
      <alignment vertical="top" wrapText="1"/>
    </xf>
    <xf numFmtId="0" fontId="14" fillId="0" borderId="8" xfId="0" applyFont="1" applyBorder="1" applyAlignment="1">
      <alignment vertical="top" wrapText="1"/>
    </xf>
    <xf numFmtId="0" fontId="13" fillId="0" borderId="8" xfId="0" applyFont="1" applyBorder="1" applyAlignment="1">
      <alignment vertical="top" wrapText="1"/>
    </xf>
    <xf numFmtId="0" fontId="14" fillId="2" borderId="0" xfId="0" applyFont="1" applyFill="1" applyAlignment="1">
      <alignment vertical="top" wrapText="1"/>
    </xf>
    <xf numFmtId="0" fontId="13" fillId="2" borderId="0" xfId="0" applyFont="1" applyFill="1" applyAlignment="1">
      <alignment vertical="top" wrapText="1"/>
    </xf>
    <xf numFmtId="0" fontId="13" fillId="2" borderId="0" xfId="0" applyFont="1" applyFill="1" applyAlignment="1">
      <alignment vertical="top" wrapText="1"/>
    </xf>
    <xf numFmtId="0" fontId="18" fillId="0" borderId="0" xfId="0" applyFont="1" applyAlignment="1">
      <alignment vertical="top" wrapText="1"/>
    </xf>
    <xf numFmtId="0" fontId="19" fillId="0" borderId="0" xfId="0" applyFont="1" applyAlignment="1">
      <alignment vertical="top" wrapText="1"/>
    </xf>
    <xf numFmtId="0" fontId="4" fillId="0" borderId="0" xfId="0" applyFont="1" applyAlignment="1">
      <alignment vertical="top"/>
    </xf>
    <xf numFmtId="0" fontId="20" fillId="11" borderId="5" xfId="0" applyFont="1" applyFill="1" applyBorder="1" applyAlignment="1">
      <alignment horizontal="left" vertical="top"/>
    </xf>
    <xf numFmtId="0" fontId="21" fillId="6" borderId="5" xfId="0" applyFont="1" applyFill="1" applyBorder="1" applyAlignment="1">
      <alignment horizontal="left" vertical="top"/>
    </xf>
    <xf numFmtId="0" fontId="22" fillId="9" borderId="5" xfId="0" applyFont="1" applyFill="1" applyBorder="1" applyAlignment="1">
      <alignment horizontal="left" vertical="top"/>
    </xf>
    <xf numFmtId="0" fontId="23" fillId="10" borderId="5" xfId="0" applyFont="1" applyFill="1" applyBorder="1" applyAlignment="1">
      <alignment horizontal="left" vertical="top"/>
    </xf>
    <xf numFmtId="0" fontId="24" fillId="0" borderId="0" xfId="0" applyFont="1" applyAlignment="1">
      <alignment wrapText="1"/>
    </xf>
    <xf numFmtId="0" fontId="25"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26" fillId="0" borderId="0" xfId="0" applyFont="1" applyAlignment="1">
      <alignment vertical="top" wrapText="1"/>
    </xf>
    <xf numFmtId="0" fontId="4" fillId="0" borderId="0" xfId="0" applyFont="1" applyAlignment="1">
      <alignment wrapText="1"/>
    </xf>
    <xf numFmtId="0" fontId="1" fillId="2" borderId="1" xfId="0" applyFont="1" applyFill="1" applyBorder="1" applyAlignment="1">
      <alignment horizontal="left" wrapText="1"/>
    </xf>
    <xf numFmtId="0" fontId="1" fillId="2" borderId="1" xfId="0" applyFont="1" applyFill="1" applyBorder="1" applyAlignment="1">
      <alignment horizontal="left" wrapText="1"/>
    </xf>
    <xf numFmtId="0" fontId="1" fillId="2" borderId="3" xfId="0" applyFont="1" applyFill="1" applyBorder="1" applyAlignment="1">
      <alignment horizontal="left" wrapText="1"/>
    </xf>
    <xf numFmtId="164" fontId="4" fillId="5" borderId="0" xfId="0" applyNumberFormat="1" applyFont="1" applyFill="1" applyAlignment="1">
      <alignment horizontal="left" vertical="top" wrapText="1"/>
    </xf>
    <xf numFmtId="0" fontId="6" fillId="7" borderId="6" xfId="0" applyFont="1" applyFill="1" applyBorder="1" applyAlignment="1">
      <alignment horizontal="left" vertical="top" wrapText="1"/>
    </xf>
    <xf numFmtId="0" fontId="6" fillId="7" borderId="0" xfId="0" applyFont="1" applyFill="1" applyAlignment="1">
      <alignment horizontal="left" vertical="top" wrapText="1"/>
    </xf>
    <xf numFmtId="0" fontId="5" fillId="6" borderId="0" xfId="0" applyFont="1" applyFill="1" applyAlignment="1">
      <alignment horizontal="left" vertical="top" wrapText="1"/>
    </xf>
    <xf numFmtId="0" fontId="5" fillId="11" borderId="0" xfId="0" applyFont="1" applyFill="1" applyAlignment="1">
      <alignment horizontal="left" vertical="top" wrapText="1"/>
    </xf>
    <xf numFmtId="0" fontId="5" fillId="8" borderId="0" xfId="0" applyFont="1" applyFill="1" applyAlignment="1">
      <alignment horizontal="left" vertical="top" wrapText="1"/>
    </xf>
    <xf numFmtId="0" fontId="5" fillId="9" borderId="0" xfId="0" applyFont="1" applyFill="1" applyAlignment="1">
      <alignment horizontal="left" vertical="top" wrapText="1"/>
    </xf>
    <xf numFmtId="0" fontId="5" fillId="10" borderId="0" xfId="0" applyFont="1" applyFill="1" applyAlignment="1">
      <alignment horizontal="left" vertical="top" wrapText="1"/>
    </xf>
    <xf numFmtId="0" fontId="3" fillId="0" borderId="0" xfId="0" applyFont="1" applyAlignment="1">
      <alignment vertical="top" wrapText="1"/>
    </xf>
    <xf numFmtId="0" fontId="1" fillId="3" borderId="0" xfId="0" applyFont="1" applyFill="1" applyAlignment="1">
      <alignment vertical="top"/>
    </xf>
    <xf numFmtId="0" fontId="1" fillId="3" borderId="1" xfId="0" applyFont="1" applyFill="1" applyBorder="1" applyAlignment="1">
      <alignment vertical="top"/>
    </xf>
    <xf numFmtId="0" fontId="1" fillId="3" borderId="9" xfId="0" applyFont="1" applyFill="1" applyBorder="1" applyAlignment="1">
      <alignment vertical="top"/>
    </xf>
    <xf numFmtId="0" fontId="1" fillId="3" borderId="4" xfId="0" applyFont="1" applyFill="1" applyBorder="1" applyAlignment="1">
      <alignment vertical="top"/>
    </xf>
    <xf numFmtId="0" fontId="1" fillId="3" borderId="10" xfId="0" applyFont="1" applyFill="1" applyBorder="1" applyAlignment="1">
      <alignment vertical="top"/>
    </xf>
    <xf numFmtId="0" fontId="1" fillId="3" borderId="11" xfId="0" applyFont="1" applyFill="1" applyBorder="1" applyAlignment="1">
      <alignment vertical="top"/>
    </xf>
    <xf numFmtId="0" fontId="1" fillId="3" borderId="3" xfId="0" applyFont="1" applyFill="1" applyBorder="1" applyAlignment="1">
      <alignment vertical="top"/>
    </xf>
    <xf numFmtId="0" fontId="27" fillId="3" borderId="1" xfId="0" applyFont="1" applyFill="1" applyBorder="1" applyAlignment="1">
      <alignment vertical="top"/>
    </xf>
    <xf numFmtId="0" fontId="1" fillId="3" borderId="12" xfId="0" applyFont="1" applyFill="1" applyBorder="1" applyAlignment="1">
      <alignment vertical="top"/>
    </xf>
    <xf numFmtId="0" fontId="1" fillId="3" borderId="13" xfId="0" applyFont="1" applyFill="1" applyBorder="1" applyAlignment="1">
      <alignment vertical="top"/>
    </xf>
    <xf numFmtId="0" fontId="1" fillId="3" borderId="2" xfId="0" applyFont="1" applyFill="1" applyBorder="1" applyAlignment="1">
      <alignment vertical="top"/>
    </xf>
    <xf numFmtId="0" fontId="1" fillId="3" borderId="14" xfId="0" applyFont="1" applyFill="1" applyBorder="1" applyAlignment="1">
      <alignment vertical="top"/>
    </xf>
    <xf numFmtId="0" fontId="28" fillId="13" borderId="0" xfId="0" applyFont="1" applyFill="1" applyAlignment="1">
      <alignment vertical="top"/>
    </xf>
    <xf numFmtId="0" fontId="4" fillId="0" borderId="0" xfId="0" applyFont="1" applyAlignment="1">
      <alignment vertical="top"/>
    </xf>
    <xf numFmtId="0" fontId="4" fillId="0" borderId="0" xfId="0" applyFont="1" applyAlignment="1">
      <alignment vertical="top" wrapText="1"/>
    </xf>
    <xf numFmtId="0" fontId="4" fillId="0" borderId="0" xfId="0" applyFont="1"/>
    <xf numFmtId="0" fontId="4" fillId="0" borderId="2" xfId="0" applyFont="1" applyBorder="1" applyAlignment="1">
      <alignment vertical="top" wrapText="1"/>
    </xf>
    <xf numFmtId="0" fontId="14" fillId="0" borderId="0" xfId="0" applyFont="1" applyAlignment="1">
      <alignment horizontal="right" vertical="top" wrapText="1"/>
    </xf>
    <xf numFmtId="0" fontId="13" fillId="14" borderId="0" xfId="0" applyFont="1" applyFill="1" applyAlignment="1">
      <alignment vertical="top" wrapText="1"/>
    </xf>
    <xf numFmtId="0" fontId="13" fillId="14" borderId="0" xfId="0" applyFont="1" applyFill="1" applyAlignment="1">
      <alignment vertical="top" wrapText="1"/>
    </xf>
    <xf numFmtId="0" fontId="3" fillId="4" borderId="0" xfId="0" applyFont="1" applyFill="1" applyAlignment="1">
      <alignment vertical="top" wrapText="1"/>
    </xf>
    <xf numFmtId="0" fontId="13" fillId="14" borderId="0" xfId="0" applyFont="1" applyFill="1" applyAlignment="1">
      <alignment horizontal="right" vertical="top" wrapText="1"/>
    </xf>
    <xf numFmtId="0" fontId="4" fillId="0" borderId="15" xfId="0" applyFont="1" applyBorder="1" applyAlignment="1">
      <alignment vertical="top" wrapText="1"/>
    </xf>
    <xf numFmtId="0" fontId="13" fillId="14" borderId="0" xfId="0" applyFont="1" applyFill="1" applyAlignment="1">
      <alignment vertical="top" wrapText="1"/>
    </xf>
    <xf numFmtId="0" fontId="13" fillId="14" borderId="0" xfId="0" applyFont="1" applyFill="1" applyAlignment="1">
      <alignment vertical="top" wrapText="1"/>
    </xf>
    <xf numFmtId="0" fontId="4" fillId="0" borderId="2" xfId="0" applyFont="1" applyBorder="1" applyAlignment="1">
      <alignment vertical="top" wrapText="1"/>
    </xf>
    <xf numFmtId="0" fontId="13" fillId="14" borderId="0" xfId="0" applyFont="1" applyFill="1" applyAlignment="1">
      <alignment horizontal="right" vertical="top" wrapText="1"/>
    </xf>
    <xf numFmtId="0" fontId="13" fillId="14" borderId="0" xfId="0" applyFont="1" applyFill="1" applyAlignment="1">
      <alignment horizontal="left" vertical="top" wrapText="1"/>
    </xf>
    <xf numFmtId="0" fontId="13" fillId="0" borderId="0" xfId="0" applyFont="1" applyAlignment="1">
      <alignment horizontal="right" vertical="top" wrapText="1"/>
    </xf>
    <xf numFmtId="0" fontId="13" fillId="12" borderId="0" xfId="0" applyFont="1" applyFill="1" applyAlignment="1">
      <alignment horizontal="left" vertical="top" wrapText="1"/>
    </xf>
    <xf numFmtId="0" fontId="13" fillId="0" borderId="0" xfId="0" applyFont="1" applyAlignment="1">
      <alignment vertical="top" wrapText="1"/>
    </xf>
    <xf numFmtId="0" fontId="14" fillId="12" borderId="0" xfId="0" applyFont="1" applyFill="1" applyAlignment="1">
      <alignment horizontal="left" vertical="top" wrapText="1"/>
    </xf>
    <xf numFmtId="0" fontId="13" fillId="12" borderId="0" xfId="0" applyFont="1" applyFill="1" applyAlignment="1">
      <alignment horizontal="left" vertical="top" wrapText="1"/>
    </xf>
    <xf numFmtId="0" fontId="4" fillId="0" borderId="15" xfId="0" applyFont="1" applyBorder="1" applyAlignment="1">
      <alignment vertical="top" wrapText="1"/>
    </xf>
    <xf numFmtId="0" fontId="4" fillId="0" borderId="0" xfId="0" applyFont="1" applyAlignment="1">
      <alignment vertical="top" wrapText="1"/>
    </xf>
    <xf numFmtId="0" fontId="13" fillId="14" borderId="0" xfId="0" applyFont="1" applyFill="1" applyAlignment="1">
      <alignment horizontal="right" vertical="top" wrapText="1"/>
    </xf>
    <xf numFmtId="0" fontId="29" fillId="0" borderId="0" xfId="0" applyFont="1" applyAlignment="1">
      <alignment vertical="top" wrapText="1"/>
    </xf>
    <xf numFmtId="0" fontId="30" fillId="0" borderId="0" xfId="0" applyFont="1" applyAlignment="1">
      <alignment vertical="top" wrapText="1"/>
    </xf>
    <xf numFmtId="0" fontId="31" fillId="0" borderId="6" xfId="0" applyFont="1" applyBorder="1" applyAlignment="1">
      <alignment vertical="top" wrapText="1"/>
    </xf>
    <xf numFmtId="0" fontId="4" fillId="14" borderId="0" xfId="0" applyFont="1" applyFill="1" applyAlignment="1">
      <alignment vertical="top" wrapText="1"/>
    </xf>
    <xf numFmtId="0" fontId="4" fillId="5" borderId="0" xfId="0" applyFont="1" applyFill="1" applyAlignment="1">
      <alignment vertical="top"/>
    </xf>
    <xf numFmtId="0" fontId="14" fillId="14" borderId="0" xfId="0" applyFont="1" applyFill="1" applyAlignment="1">
      <alignment horizontal="left" vertical="top" wrapText="1"/>
    </xf>
    <xf numFmtId="0" fontId="4" fillId="15" borderId="0" xfId="0" applyFont="1" applyFill="1" applyAlignment="1">
      <alignment vertical="top" wrapText="1"/>
    </xf>
    <xf numFmtId="0" fontId="4" fillId="7" borderId="0" xfId="0" applyFont="1" applyFill="1" applyAlignment="1">
      <alignment vertical="top" wrapText="1"/>
    </xf>
    <xf numFmtId="0" fontId="4" fillId="7" borderId="0" xfId="0" applyFont="1" applyFill="1" applyAlignment="1">
      <alignment vertical="top" wrapText="1"/>
    </xf>
    <xf numFmtId="0" fontId="4" fillId="16" borderId="0" xfId="0" applyFont="1" applyFill="1" applyAlignment="1">
      <alignment vertical="top" wrapText="1"/>
    </xf>
    <xf numFmtId="0" fontId="4" fillId="16" borderId="0" xfId="0" applyFont="1" applyFill="1" applyAlignment="1">
      <alignment vertical="top" wrapText="1"/>
    </xf>
    <xf numFmtId="0" fontId="4" fillId="9" borderId="2" xfId="0" applyFont="1" applyFill="1" applyBorder="1" applyAlignment="1">
      <alignment vertical="top" wrapText="1"/>
    </xf>
    <xf numFmtId="0" fontId="4" fillId="9" borderId="0" xfId="0" applyFont="1" applyFill="1" applyAlignment="1">
      <alignment vertical="top" wrapText="1"/>
    </xf>
    <xf numFmtId="0" fontId="4" fillId="9" borderId="15" xfId="0" applyFont="1" applyFill="1" applyBorder="1" applyAlignment="1">
      <alignment vertical="top" wrapText="1"/>
    </xf>
    <xf numFmtId="0" fontId="4" fillId="17" borderId="0" xfId="0" applyFont="1" applyFill="1" applyAlignment="1">
      <alignment vertical="top" wrapText="1"/>
    </xf>
    <xf numFmtId="0" fontId="4" fillId="18" borderId="2" xfId="0" applyFont="1" applyFill="1" applyBorder="1" applyAlignment="1">
      <alignment vertical="top" wrapText="1"/>
    </xf>
    <xf numFmtId="0" fontId="4" fillId="18" borderId="0" xfId="0" applyFont="1" applyFill="1" applyAlignment="1">
      <alignment vertical="top" wrapText="1"/>
    </xf>
    <xf numFmtId="0" fontId="4" fillId="18" borderId="0" xfId="0" applyFont="1" applyFill="1" applyAlignment="1">
      <alignment vertical="top" wrapText="1"/>
    </xf>
    <xf numFmtId="0" fontId="32" fillId="0" borderId="0" xfId="0" applyFont="1"/>
    <xf numFmtId="0" fontId="14" fillId="14" borderId="0" xfId="0" applyFont="1" applyFill="1" applyAlignment="1">
      <alignment vertical="top" wrapText="1"/>
    </xf>
    <xf numFmtId="0" fontId="4" fillId="18" borderId="15" xfId="0" applyFont="1" applyFill="1" applyBorder="1" applyAlignment="1">
      <alignment vertical="top" wrapText="1"/>
    </xf>
    <xf numFmtId="0" fontId="4" fillId="19" borderId="0" xfId="0" applyFont="1" applyFill="1" applyAlignment="1">
      <alignment vertical="top" wrapText="1"/>
    </xf>
    <xf numFmtId="0" fontId="4" fillId="19" borderId="0" xfId="0" applyFont="1" applyFill="1" applyAlignment="1">
      <alignment vertical="top" wrapText="1"/>
    </xf>
    <xf numFmtId="0" fontId="13" fillId="19" borderId="0" xfId="0" applyFont="1" applyFill="1" applyAlignment="1">
      <alignment vertical="top" wrapText="1"/>
    </xf>
    <xf numFmtId="0" fontId="13" fillId="19" borderId="0" xfId="0" applyFont="1" applyFill="1" applyAlignment="1">
      <alignment vertical="top" wrapText="1"/>
    </xf>
    <xf numFmtId="0" fontId="13" fillId="19" borderId="0" xfId="0" applyFont="1" applyFill="1" applyAlignment="1">
      <alignment horizontal="left" vertical="top"/>
    </xf>
    <xf numFmtId="0" fontId="4" fillId="19" borderId="0" xfId="0" applyFont="1" applyFill="1" applyAlignment="1">
      <alignment vertical="top" wrapText="1"/>
    </xf>
    <xf numFmtId="0" fontId="4" fillId="19" borderId="15" xfId="0" applyFont="1" applyFill="1" applyBorder="1" applyAlignment="1">
      <alignment vertical="top" wrapText="1"/>
    </xf>
    <xf numFmtId="0" fontId="30" fillId="5" borderId="0" xfId="0" applyFont="1" applyFill="1" applyAlignment="1">
      <alignment vertical="top" wrapText="1"/>
    </xf>
    <xf numFmtId="0" fontId="4" fillId="5" borderId="0" xfId="0" applyFont="1" applyFill="1" applyAlignment="1">
      <alignment vertical="top" wrapText="1"/>
    </xf>
    <xf numFmtId="0" fontId="33" fillId="5" borderId="0" xfId="0" applyFont="1" applyFill="1" applyAlignment="1">
      <alignment vertical="top" wrapText="1"/>
    </xf>
    <xf numFmtId="0" fontId="34" fillId="5" borderId="0" xfId="0" applyFont="1" applyFill="1" applyAlignment="1">
      <alignment vertical="top" wrapText="1"/>
    </xf>
    <xf numFmtId="0" fontId="35" fillId="3" borderId="0" xfId="0" applyFont="1" applyFill="1" applyAlignment="1">
      <alignment horizontal="center"/>
    </xf>
    <xf numFmtId="0" fontId="35" fillId="3" borderId="2" xfId="0" applyFont="1" applyFill="1" applyBorder="1" applyAlignment="1">
      <alignment horizontal="center"/>
    </xf>
    <xf numFmtId="0" fontId="4" fillId="5" borderId="0" xfId="0" applyFont="1" applyFill="1"/>
    <xf numFmtId="0" fontId="4" fillId="5" borderId="2" xfId="0" applyFont="1" applyFill="1" applyBorder="1" applyAlignment="1">
      <alignment horizontal="center"/>
    </xf>
    <xf numFmtId="0" fontId="4" fillId="0" borderId="2" xfId="0" applyFont="1" applyBorder="1"/>
    <xf numFmtId="0" fontId="4" fillId="5" borderId="0" xfId="0" applyFont="1" applyFill="1" applyAlignment="1"/>
    <xf numFmtId="0" fontId="4" fillId="5" borderId="2" xfId="0" applyFont="1" applyFill="1" applyBorder="1"/>
    <xf numFmtId="0" fontId="4" fillId="0" borderId="0" xfId="0" applyFont="1" applyAlignment="1">
      <alignment vertical="top" wrapText="1"/>
    </xf>
    <xf numFmtId="0" fontId="4" fillId="5" borderId="7" xfId="0" applyFont="1" applyFill="1" applyBorder="1"/>
    <xf numFmtId="0" fontId="4" fillId="5" borderId="16" xfId="0" applyFont="1" applyFill="1" applyBorder="1"/>
    <xf numFmtId="0" fontId="30" fillId="0" borderId="0" xfId="0" applyFont="1" applyAlignment="1">
      <alignment vertical="top" wrapText="1"/>
    </xf>
    <xf numFmtId="0" fontId="4" fillId="0" borderId="7" xfId="0" applyFont="1" applyBorder="1"/>
    <xf numFmtId="0" fontId="4" fillId="0" borderId="16" xfId="0" applyFont="1" applyBorder="1"/>
    <xf numFmtId="0" fontId="36" fillId="0" borderId="0" xfId="0" applyFont="1" applyAlignment="1">
      <alignment vertical="top" wrapText="1"/>
    </xf>
    <xf numFmtId="0" fontId="32" fillId="0" borderId="0" xfId="0" applyFont="1" applyAlignment="1">
      <alignment vertical="top" wrapText="1"/>
    </xf>
    <xf numFmtId="0" fontId="25" fillId="0" borderId="0" xfId="0" applyFont="1"/>
    <xf numFmtId="0" fontId="37" fillId="0" borderId="0" xfId="0" applyFont="1" applyAlignment="1"/>
    <xf numFmtId="0" fontId="38" fillId="20" borderId="0" xfId="0" applyFont="1" applyFill="1" applyAlignment="1">
      <alignment horizontal="left" vertical="top"/>
    </xf>
    <xf numFmtId="0" fontId="1" fillId="3" borderId="10" xfId="0" applyFont="1" applyFill="1" applyBorder="1" applyAlignment="1">
      <alignment vertical="top" wrapText="1"/>
    </xf>
    <xf numFmtId="0" fontId="39" fillId="5" borderId="2" xfId="0" applyFont="1" applyFill="1" applyBorder="1" applyAlignment="1">
      <alignment vertical="top" wrapText="1"/>
    </xf>
    <xf numFmtId="0" fontId="38" fillId="20" borderId="0" xfId="0" applyFont="1" applyFill="1" applyAlignment="1">
      <alignment vertical="top"/>
    </xf>
    <xf numFmtId="0" fontId="40" fillId="0" borderId="2" xfId="0" applyFont="1" applyBorder="1" applyAlignment="1">
      <alignment vertical="top" wrapText="1"/>
    </xf>
    <xf numFmtId="0" fontId="1" fillId="3" borderId="17" xfId="0" applyFont="1" applyFill="1" applyBorder="1" applyAlignment="1">
      <alignment vertical="top"/>
    </xf>
    <xf numFmtId="0" fontId="1" fillId="3" borderId="18" xfId="0" applyFont="1" applyFill="1" applyBorder="1" applyAlignment="1">
      <alignment vertical="top"/>
    </xf>
    <xf numFmtId="0" fontId="4" fillId="0" borderId="2" xfId="0" applyFont="1" applyBorder="1" applyAlignment="1">
      <alignment vertical="top"/>
    </xf>
    <xf numFmtId="0" fontId="4" fillId="0" borderId="15" xfId="0" applyFont="1" applyBorder="1" applyAlignment="1">
      <alignment vertical="top"/>
    </xf>
    <xf numFmtId="0" fontId="4" fillId="5" borderId="2" xfId="0" applyFont="1" applyFill="1" applyBorder="1" applyAlignment="1">
      <alignment vertical="top"/>
    </xf>
    <xf numFmtId="0" fontId="4" fillId="5" borderId="15" xfId="0" applyFont="1" applyFill="1" applyBorder="1" applyAlignment="1">
      <alignment vertical="top"/>
    </xf>
    <xf numFmtId="0" fontId="4" fillId="0" borderId="2" xfId="0" applyFont="1" applyBorder="1" applyAlignment="1">
      <alignment vertical="top"/>
    </xf>
    <xf numFmtId="0" fontId="4" fillId="0" borderId="15" xfId="0" applyFont="1" applyBorder="1" applyAlignment="1">
      <alignment vertical="top"/>
    </xf>
    <xf numFmtId="0" fontId="4" fillId="0" borderId="16" xfId="0" applyFont="1" applyBorder="1" applyAlignment="1">
      <alignment vertical="top"/>
    </xf>
    <xf numFmtId="0" fontId="25" fillId="0" borderId="0" xfId="0" applyFont="1" applyAlignment="1">
      <alignment vertical="top" wrapText="1"/>
    </xf>
    <xf numFmtId="0" fontId="4" fillId="0" borderId="19" xfId="0" applyFont="1" applyBorder="1" applyAlignment="1">
      <alignment vertical="top"/>
    </xf>
    <xf numFmtId="0" fontId="4" fillId="5" borderId="0" xfId="0" applyFont="1" applyFill="1" applyAlignment="1">
      <alignment vertical="top"/>
    </xf>
    <xf numFmtId="0" fontId="41" fillId="5" borderId="2" xfId="0" applyFont="1" applyFill="1" applyBorder="1" applyAlignment="1">
      <alignment vertical="top" wrapText="1"/>
    </xf>
    <xf numFmtId="0" fontId="42" fillId="0" borderId="2" xfId="0" applyFont="1" applyBorder="1" applyAlignment="1">
      <alignment vertical="top" wrapText="1"/>
    </xf>
    <xf numFmtId="0" fontId="43" fillId="5" borderId="2" xfId="0" applyFont="1" applyFill="1" applyBorder="1" applyAlignment="1">
      <alignment vertical="top" wrapText="1"/>
    </xf>
    <xf numFmtId="0" fontId="4" fillId="5" borderId="2" xfId="0" applyFont="1" applyFill="1" applyBorder="1" applyAlignment="1">
      <alignment vertical="top" wrapText="1"/>
    </xf>
    <xf numFmtId="0" fontId="4" fillId="5" borderId="2" xfId="0" applyFont="1" applyFill="1" applyBorder="1" applyAlignment="1">
      <alignment vertical="top" wrapText="1"/>
    </xf>
    <xf numFmtId="0" fontId="4" fillId="21" borderId="0" xfId="0" applyFont="1" applyFill="1" applyAlignment="1">
      <alignment vertical="top"/>
    </xf>
    <xf numFmtId="0" fontId="13" fillId="12" borderId="0" xfId="0" applyFont="1" applyFill="1" applyAlignment="1">
      <alignment horizontal="left" vertical="top"/>
    </xf>
    <xf numFmtId="0" fontId="4" fillId="21" borderId="2" xfId="0" applyFont="1" applyFill="1" applyBorder="1" applyAlignment="1">
      <alignment vertical="top" wrapText="1"/>
    </xf>
    <xf numFmtId="0" fontId="4" fillId="0" borderId="16" xfId="0" applyFont="1" applyBorder="1" applyAlignment="1">
      <alignment vertical="top" wrapText="1"/>
    </xf>
    <xf numFmtId="0" fontId="8" fillId="12" borderId="0" xfId="0" applyFont="1" applyFill="1" applyAlignment="1">
      <alignment vertical="top" wrapText="1"/>
    </xf>
    <xf numFmtId="0" fontId="2" fillId="22" borderId="0" xfId="0" applyFont="1" applyFill="1" applyAlignment="1">
      <alignment vertical="top" wrapText="1"/>
    </xf>
    <xf numFmtId="0" fontId="2" fillId="22" borderId="2" xfId="0" applyFont="1" applyFill="1" applyBorder="1" applyAlignment="1">
      <alignment vertical="top" wrapText="1"/>
    </xf>
    <xf numFmtId="0" fontId="4" fillId="20" borderId="0" xfId="0" applyFont="1" applyFill="1" applyAlignment="1">
      <alignment vertical="top"/>
    </xf>
    <xf numFmtId="0" fontId="4" fillId="5" borderId="0" xfId="0" applyFont="1" applyFill="1" applyAlignment="1">
      <alignment vertical="top" wrapText="1"/>
    </xf>
    <xf numFmtId="0" fontId="4" fillId="5" borderId="15" xfId="0" applyFont="1" applyFill="1" applyBorder="1" applyAlignment="1">
      <alignment vertical="top" wrapText="1"/>
    </xf>
    <xf numFmtId="0" fontId="4" fillId="18" borderId="2" xfId="0" applyFont="1" applyFill="1" applyBorder="1" applyAlignment="1">
      <alignment vertical="top" wrapText="1"/>
    </xf>
    <xf numFmtId="0" fontId="30" fillId="5" borderId="0" xfId="0" applyFont="1" applyFill="1" applyAlignment="1">
      <alignment vertical="top" wrapText="1"/>
    </xf>
    <xf numFmtId="0" fontId="44" fillId="5" borderId="6" xfId="0" applyFont="1" applyFill="1" applyBorder="1" applyAlignment="1">
      <alignment vertical="top" wrapText="1"/>
    </xf>
    <xf numFmtId="0" fontId="45" fillId="0" borderId="6" xfId="0" applyFont="1" applyBorder="1" applyAlignment="1">
      <alignment vertical="top" wrapText="1"/>
    </xf>
    <xf numFmtId="0" fontId="3" fillId="17" borderId="0" xfId="0" applyFont="1" applyFill="1" applyAlignment="1">
      <alignment vertical="top" wrapText="1"/>
    </xf>
    <xf numFmtId="0" fontId="3" fillId="17" borderId="2" xfId="0" applyFont="1" applyFill="1" applyBorder="1" applyAlignment="1">
      <alignment vertical="top" wrapText="1"/>
    </xf>
    <xf numFmtId="0" fontId="46" fillId="0" borderId="6" xfId="0" applyFont="1" applyBorder="1" applyAlignment="1">
      <alignment vertical="top" wrapText="1"/>
    </xf>
    <xf numFmtId="0" fontId="4" fillId="18" borderId="0" xfId="0" applyFont="1" applyFill="1" applyAlignment="1">
      <alignment horizontal="left" vertical="top"/>
    </xf>
    <xf numFmtId="0" fontId="4" fillId="2" borderId="0" xfId="0" applyFont="1" applyFill="1" applyAlignment="1">
      <alignment vertical="top"/>
    </xf>
    <xf numFmtId="0" fontId="4" fillId="2" borderId="0" xfId="0" applyFont="1" applyFill="1" applyAlignment="1">
      <alignment vertical="top" wrapText="1"/>
    </xf>
    <xf numFmtId="0" fontId="4" fillId="2" borderId="0" xfId="0" applyFont="1" applyFill="1" applyAlignment="1">
      <alignment vertical="top" wrapText="1"/>
    </xf>
    <xf numFmtId="0" fontId="4" fillId="2" borderId="2" xfId="0" applyFont="1" applyFill="1" applyBorder="1" applyAlignment="1">
      <alignment vertical="top" wrapText="1"/>
    </xf>
    <xf numFmtId="0" fontId="4" fillId="2" borderId="15" xfId="0" applyFont="1" applyFill="1" applyBorder="1" applyAlignment="1">
      <alignment vertical="top" wrapText="1"/>
    </xf>
    <xf numFmtId="0" fontId="4" fillId="2" borderId="2" xfId="0" applyFont="1" applyFill="1" applyBorder="1" applyAlignment="1">
      <alignment vertical="top" wrapText="1"/>
    </xf>
    <xf numFmtId="0" fontId="4" fillId="2" borderId="15" xfId="0" applyFont="1" applyFill="1" applyBorder="1" applyAlignment="1">
      <alignment vertical="top" wrapText="1"/>
    </xf>
    <xf numFmtId="0" fontId="13" fillId="2" borderId="0" xfId="0" applyFont="1" applyFill="1" applyAlignment="1">
      <alignment vertical="top" wrapText="1"/>
    </xf>
    <xf numFmtId="0" fontId="4" fillId="2" borderId="0" xfId="0" applyFont="1" applyFill="1" applyAlignment="1">
      <alignment vertical="top" wrapText="1"/>
    </xf>
    <xf numFmtId="0" fontId="4" fillId="2" borderId="15" xfId="0" applyFont="1" applyFill="1" applyBorder="1" applyAlignment="1">
      <alignment vertical="top" wrapText="1"/>
    </xf>
    <xf numFmtId="0" fontId="47" fillId="2" borderId="0" xfId="0" applyFont="1" applyFill="1" applyAlignment="1">
      <alignment vertical="top" wrapText="1"/>
    </xf>
    <xf numFmtId="0" fontId="30" fillId="2" borderId="0" xfId="0" applyFont="1" applyFill="1" applyAlignment="1">
      <alignment vertical="top" wrapText="1"/>
    </xf>
    <xf numFmtId="0" fontId="48" fillId="2" borderId="6" xfId="0" applyFont="1" applyFill="1" applyBorder="1" applyAlignment="1">
      <alignment vertical="top" wrapText="1"/>
    </xf>
    <xf numFmtId="0" fontId="32" fillId="4" borderId="0" xfId="0" applyFont="1" applyFill="1"/>
    <xf numFmtId="0" fontId="4" fillId="0" borderId="6" xfId="0" applyFont="1" applyBorder="1" applyAlignment="1">
      <alignment vertical="top" wrapText="1"/>
    </xf>
    <xf numFmtId="0" fontId="4" fillId="5" borderId="0" xfId="0" applyFont="1" applyFill="1" applyAlignment="1">
      <alignment vertical="top" wrapText="1"/>
    </xf>
    <xf numFmtId="0" fontId="4" fillId="0" borderId="0" xfId="0" applyFont="1" applyAlignment="1">
      <alignment vertical="top" wrapText="1"/>
    </xf>
    <xf numFmtId="0" fontId="4" fillId="23" borderId="0" xfId="0" applyFont="1" applyFill="1" applyAlignment="1">
      <alignment vertical="top"/>
    </xf>
    <xf numFmtId="0" fontId="4" fillId="23" borderId="0" xfId="0" applyFont="1" applyFill="1" applyAlignment="1">
      <alignment vertical="top" wrapText="1"/>
    </xf>
    <xf numFmtId="0" fontId="4" fillId="23" borderId="2" xfId="0" applyFont="1" applyFill="1" applyBorder="1" applyAlignment="1">
      <alignment vertical="top" wrapText="1"/>
    </xf>
    <xf numFmtId="0" fontId="4" fillId="23" borderId="0" xfId="0" applyFont="1" applyFill="1" applyAlignment="1">
      <alignment vertical="top" wrapText="1"/>
    </xf>
    <xf numFmtId="0" fontId="4" fillId="23" borderId="15" xfId="0" applyFont="1" applyFill="1" applyBorder="1" applyAlignment="1">
      <alignment vertical="top" wrapText="1"/>
    </xf>
    <xf numFmtId="0" fontId="4" fillId="23" borderId="2" xfId="0" applyFont="1" applyFill="1" applyBorder="1" applyAlignment="1">
      <alignment vertical="top" wrapText="1"/>
    </xf>
    <xf numFmtId="0" fontId="49" fillId="0" borderId="15" xfId="0" applyFont="1" applyBorder="1" applyAlignment="1">
      <alignment vertical="top" wrapText="1"/>
    </xf>
    <xf numFmtId="0" fontId="50" fillId="0" borderId="0" xfId="0" applyFont="1" applyAlignment="1">
      <alignment vertical="top" wrapText="1"/>
    </xf>
    <xf numFmtId="0" fontId="32" fillId="0" borderId="0" xfId="0" applyFont="1" applyAlignment="1"/>
    <xf numFmtId="0" fontId="8" fillId="0" borderId="0" xfId="0" applyFont="1" applyAlignment="1">
      <alignment vertical="top" wrapText="1"/>
    </xf>
  </cellXfs>
  <cellStyles count="1">
    <cellStyle name="Normal" xfId="0" builtinId="0"/>
  </cellStyles>
  <dxfs count="14">
    <dxf>
      <fill>
        <patternFill patternType="solid">
          <fgColor rgb="FFB7E1CD"/>
          <bgColor rgb="FFB7E1CD"/>
        </patternFill>
      </fill>
      <border>
        <left/>
        <right/>
        <top/>
        <bottom/>
      </border>
    </dxf>
    <dxf>
      <font>
        <color rgb="FF000000"/>
      </font>
      <fill>
        <patternFill patternType="solid">
          <fgColor rgb="FF00FF00"/>
          <bgColor rgb="FF00FF00"/>
        </patternFill>
      </fill>
      <border>
        <left/>
        <right/>
        <top/>
        <bottom/>
      </border>
    </dxf>
    <dxf>
      <font>
        <strike/>
      </font>
      <fill>
        <patternFill patternType="none"/>
      </fill>
      <border>
        <left/>
        <right/>
        <top/>
        <bottom/>
      </border>
    </dxf>
    <dxf>
      <font>
        <color rgb="FF000000"/>
      </font>
      <fill>
        <patternFill patternType="solid">
          <fgColor rgb="FFF4CCCC"/>
          <bgColor rgb="FFF4CCCC"/>
        </patternFill>
      </fill>
      <border>
        <left/>
        <right/>
        <top/>
        <bottom/>
      </border>
    </dxf>
    <dxf>
      <font>
        <color rgb="FF000000"/>
      </font>
      <fill>
        <patternFill patternType="solid">
          <fgColor rgb="FFC9DAF8"/>
          <bgColor rgb="FFC9DAF8"/>
        </patternFill>
      </fill>
      <border>
        <left/>
        <right/>
        <top/>
        <bottom/>
      </border>
    </dxf>
    <dxf>
      <font>
        <color rgb="FF000000"/>
      </font>
      <fill>
        <patternFill patternType="solid">
          <fgColor rgb="FFFFF2CC"/>
          <bgColor rgb="FFFFF2CC"/>
        </patternFill>
      </fill>
      <border>
        <left/>
        <right/>
        <top/>
        <bottom/>
      </border>
    </dxf>
    <dxf>
      <font>
        <color rgb="FF000000"/>
      </font>
      <fill>
        <patternFill patternType="solid">
          <fgColor rgb="FFB7E1CD"/>
          <bgColor rgb="FFB7E1CD"/>
        </patternFill>
      </fill>
      <border>
        <left/>
        <right/>
        <top/>
        <bottom/>
      </border>
    </dxf>
    <dxf>
      <fill>
        <patternFill patternType="solid">
          <fgColor rgb="FFB7E1CD"/>
          <bgColor rgb="FFB7E1CD"/>
        </patternFill>
      </fill>
      <border>
        <left/>
        <right/>
        <top/>
        <bottom/>
      </border>
    </dxf>
    <dxf>
      <font>
        <color rgb="FF000000"/>
      </font>
      <fill>
        <patternFill patternType="solid">
          <fgColor rgb="FF00FF00"/>
          <bgColor rgb="FF00FF00"/>
        </patternFill>
      </fill>
      <border>
        <left/>
        <right/>
        <top/>
        <bottom/>
      </border>
    </dxf>
    <dxf>
      <font>
        <strike/>
      </font>
      <fill>
        <patternFill patternType="none"/>
      </fill>
      <border>
        <left/>
        <right/>
        <top/>
        <bottom/>
      </border>
    </dxf>
    <dxf>
      <font>
        <color rgb="FF000000"/>
      </font>
      <fill>
        <patternFill patternType="solid">
          <fgColor rgb="FFF4CCCC"/>
          <bgColor rgb="FFF4CCCC"/>
        </patternFill>
      </fill>
      <border>
        <left/>
        <right/>
        <top/>
        <bottom/>
      </border>
    </dxf>
    <dxf>
      <font>
        <color rgb="FF000000"/>
      </font>
      <fill>
        <patternFill patternType="solid">
          <fgColor rgb="FFC9DAF8"/>
          <bgColor rgb="FFC9DAF8"/>
        </patternFill>
      </fill>
      <border>
        <left/>
        <right/>
        <top/>
        <bottom/>
      </border>
    </dxf>
    <dxf>
      <font>
        <color rgb="FF000000"/>
      </font>
      <fill>
        <patternFill patternType="solid">
          <fgColor rgb="FFFFF2CC"/>
          <bgColor rgb="FFFFF2CC"/>
        </patternFill>
      </fill>
      <border>
        <left/>
        <right/>
        <top/>
        <bottom/>
      </border>
    </dxf>
    <dxf>
      <font>
        <color rgb="FF000000"/>
      </font>
      <fill>
        <patternFill patternType="solid">
          <fgColor rgb="FFB7E1CD"/>
          <bgColor rgb="FFB7E1CD"/>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1285875</xdr:colOff>
      <xdr:row>64</xdr:row>
      <xdr:rowOff>38100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AP%20CS%20Principles%20Curriculum%20Framework"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mputational%20Thinking%20Practice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OK%20Leve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 CS Principles Curriculum Fr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utational Thinking Practice"/>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K Level"/>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0BxniOuTB30FSMTBud1R0QUhDYzQ" TargetMode="External"/><Relationship Id="rId13" Type="http://schemas.openxmlformats.org/officeDocument/2006/relationships/hyperlink" Target="https://drive.google.com/open?id=0BxniOuTB30FSaGpPRk84N2ZWVEk" TargetMode="External"/><Relationship Id="rId18" Type="http://schemas.openxmlformats.org/officeDocument/2006/relationships/hyperlink" Target="https://code.pyret.org/editor" TargetMode="External"/><Relationship Id="rId3" Type="http://schemas.openxmlformats.org/officeDocument/2006/relationships/hyperlink" Target="https://drive.google.com/open?id=0BxniOuTB30FSRWVUay1aWW9HNEE" TargetMode="External"/><Relationship Id="rId21" Type="http://schemas.openxmlformats.org/officeDocument/2006/relationships/hyperlink" Target="https://drive.google.com/open?id=1J1yrvkcYE2hupR5cHt2iSk2OzQcajV_b6H_pDnzRj7k" TargetMode="External"/><Relationship Id="rId7" Type="http://schemas.openxmlformats.org/officeDocument/2006/relationships/hyperlink" Target="https://drive.google.com/open?id=1SO-pKY699lJQCQ1doPtKEAbUohQMfE1yFeyq0qqJShY" TargetMode="External"/><Relationship Id="rId12" Type="http://schemas.openxmlformats.org/officeDocument/2006/relationships/hyperlink" Target="https://drive.google.com/open?id=1nQHs1MgMqOWb2NjQcBSnMb6r_2p_Y4OF_rv6WHuJ-qU" TargetMode="External"/><Relationship Id="rId17" Type="http://schemas.openxmlformats.org/officeDocument/2006/relationships/hyperlink" Target="https://docs.google.com/presentation/d/1NnvyD3p7M7sHMpU5a30dc8IbyAxaSZ7hP0SDuBL5kS4/edit" TargetMode="External"/><Relationship Id="rId25" Type="http://schemas.openxmlformats.org/officeDocument/2006/relationships/comments" Target="../comments1.xml"/><Relationship Id="rId2" Type="http://schemas.openxmlformats.org/officeDocument/2006/relationships/hyperlink" Target="https://drive.google.com/open?id=0BxniOuTB30FSZUlCR0hscEtXRkU" TargetMode="External"/><Relationship Id="rId16" Type="http://schemas.openxmlformats.org/officeDocument/2006/relationships/hyperlink" Target="https://drive.google.com/open?id=0BxniOuTB30FSSHJFY0ltMXJEMVE" TargetMode="External"/><Relationship Id="rId20" Type="http://schemas.openxmlformats.org/officeDocument/2006/relationships/hyperlink" Target="https://drive.google.com/open?id=0BxniOuTB30FSbTM4dTlFNWZBVmc" TargetMode="External"/><Relationship Id="rId1" Type="http://schemas.openxmlformats.org/officeDocument/2006/relationships/hyperlink" Target="https://drive.google.com/open?id=0BxniOuTB30FSeTctbFFUbVBYTnM" TargetMode="External"/><Relationship Id="rId6" Type="http://schemas.openxmlformats.org/officeDocument/2006/relationships/hyperlink" Target="https://docs.google.com/presentation/d/1_oH5pRORjzIa62fRrBY3Wi6u-qGYhloDGFWCj2GVQOo/edit" TargetMode="External"/><Relationship Id="rId11" Type="http://schemas.openxmlformats.org/officeDocument/2006/relationships/hyperlink" Target="https://drive.google.com/open?id=1E-z7F0iv-F5WuDaRoIEX0z9-5slRmqbheP41RN1aNJE" TargetMode="External"/><Relationship Id="rId24" Type="http://schemas.openxmlformats.org/officeDocument/2006/relationships/vmlDrawing" Target="../drawings/vmlDrawing1.vml"/><Relationship Id="rId5" Type="http://schemas.openxmlformats.org/officeDocument/2006/relationships/hyperlink" Target="https://classroom.google.com/c/MjI0MjA0ODUyMVpa/mc/MjI2ODgyNDYxN1pa/details" TargetMode="External"/><Relationship Id="rId15" Type="http://schemas.openxmlformats.org/officeDocument/2006/relationships/hyperlink" Target="https://sites.google.com/a/afsenyc.org/programming-in-java-15-16/assignments/unit-00---introduction-to-java/assignment-01---bug-hunt" TargetMode="External"/><Relationship Id="rId23" Type="http://schemas.openxmlformats.org/officeDocument/2006/relationships/drawing" Target="../drawings/drawing1.xml"/><Relationship Id="rId10" Type="http://schemas.openxmlformats.org/officeDocument/2006/relationships/hyperlink" Target="https://drive.google.com/open?id=0BxniOuTB30FSWHo2T3hqazlLdkk" TargetMode="External"/><Relationship Id="rId19" Type="http://schemas.openxmlformats.org/officeDocument/2006/relationships/hyperlink" Target="https://docs.google.com/presentation/d/1OR3YGkeCHAMLd6C_OXwEt3hai7CcLskrU4pQmmRWbFY/edit" TargetMode="External"/><Relationship Id="rId4" Type="http://schemas.openxmlformats.org/officeDocument/2006/relationships/hyperlink" Target="https://drive.google.com/open?id=0BxniOuTB30FSSWdOS3pCdEZ5VFE" TargetMode="External"/><Relationship Id="rId9" Type="http://schemas.openxmlformats.org/officeDocument/2006/relationships/hyperlink" Target="https://drive.google.com/open?id=0BxniOuTB30FSbE1YQTAtQUNRRGM" TargetMode="External"/><Relationship Id="rId14" Type="http://schemas.openxmlformats.org/officeDocument/2006/relationships/hyperlink" Target="https://docs.google.com/presentation/d/1yQ3JL9WwBrTAvMyRDcVEKl6ipvyCLbjMqGD4orfFxDg/edit" TargetMode="External"/><Relationship Id="rId22" Type="http://schemas.openxmlformats.org/officeDocument/2006/relationships/hyperlink" Target="https://docs.google.com/document/d/12icHlHLTalFqVl7hw122Pg6y-Vi922uZ-f4SHOUrYvU/ed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open?id=0BxniOuTB30FSQ010WVpnaXZVWHM" TargetMode="External"/><Relationship Id="rId13" Type="http://schemas.openxmlformats.org/officeDocument/2006/relationships/hyperlink" Target="https://drive.google.com/open?id=0BxniOuTB30FSX0ZaaDNSMS1fTms" TargetMode="External"/><Relationship Id="rId18" Type="http://schemas.openxmlformats.org/officeDocument/2006/relationships/hyperlink" Target="https://drive.google.com/open?id=0BxniOuTB30FSZXBHX0JkTEs0dW8" TargetMode="External"/><Relationship Id="rId3" Type="http://schemas.openxmlformats.org/officeDocument/2006/relationships/hyperlink" Target="https://docs.google.com/open?id=16oXHCu0NOf3zXmdneIApG61cuePeeObDCHfV5ZG9y7k" TargetMode="External"/><Relationship Id="rId21" Type="http://schemas.openxmlformats.org/officeDocument/2006/relationships/hyperlink" Target="https://drive.google.com/open?id=0BxniOuTB30FSUmZ5NTZ4a1RQMWM" TargetMode="External"/><Relationship Id="rId7" Type="http://schemas.openxmlformats.org/officeDocument/2006/relationships/hyperlink" Target="https://drive.google.com/open?id=0BxniOuTB30FSQUVzSkZEWVJaYW8" TargetMode="External"/><Relationship Id="rId12" Type="http://schemas.openxmlformats.org/officeDocument/2006/relationships/hyperlink" Target="https://drive.google.com/open?id=0BxniOuTB30FSOWZQOXVKcDhOeUE" TargetMode="External"/><Relationship Id="rId17" Type="http://schemas.openxmlformats.org/officeDocument/2006/relationships/hyperlink" Target="https://drive.google.com/open?id=0BxniOuTB30FSbkY5ZTNmcDctaE0" TargetMode="External"/><Relationship Id="rId2" Type="http://schemas.openxmlformats.org/officeDocument/2006/relationships/hyperlink" Target="https://docs.google.com/open?id=1HmbGDYsnpGjSm2m8QqujGKWiz_WNNWjOrAX5Bxk1qM8" TargetMode="External"/><Relationship Id="rId16" Type="http://schemas.openxmlformats.org/officeDocument/2006/relationships/hyperlink" Target="https://drive.google.com/open?id=0BxniOuTB30FSWERzc0ZiVDFNNHM" TargetMode="External"/><Relationship Id="rId20" Type="http://schemas.openxmlformats.org/officeDocument/2006/relationships/hyperlink" Target="https://drive.google.com/open?id=0BxniOuTB30FSZjQwSnRnTkZ0YjQ" TargetMode="External"/><Relationship Id="rId1" Type="http://schemas.openxmlformats.org/officeDocument/2006/relationships/hyperlink" Target="https://docs.google.com/open?id=1JRqeuZ9SsGVjPwm0G6fJ9hBdjO_rG2zInQhacXEFSxk" TargetMode="External"/><Relationship Id="rId6" Type="http://schemas.openxmlformats.org/officeDocument/2006/relationships/hyperlink" Target="https://docs.google.com/open?id=1DNsR3SgMnhBA2RBqhixmIMoeQDpaO0Z_JEGv6ssgIkI" TargetMode="External"/><Relationship Id="rId11" Type="http://schemas.openxmlformats.org/officeDocument/2006/relationships/hyperlink" Target="https://drive.google.com/open?id=0BxniOuTB30FSWE83MlhqdkZPa2c" TargetMode="External"/><Relationship Id="rId5" Type="http://schemas.openxmlformats.org/officeDocument/2006/relationships/hyperlink" Target="https://docs.google.com/open?id=1pJIMLWMgbVCnq6EZCQozFIggIKpCPZ9rhr2uMtnGmUg" TargetMode="External"/><Relationship Id="rId15" Type="http://schemas.openxmlformats.org/officeDocument/2006/relationships/hyperlink" Target="https://drive.google.com/open?id=0BxniOuTB30FSdXVmZy1RczVrOE0" TargetMode="External"/><Relationship Id="rId23" Type="http://schemas.openxmlformats.org/officeDocument/2006/relationships/hyperlink" Target="https://drive.google.com/open?id=0BxniOuTB30FSQkc4VHlrdzdLYVk" TargetMode="External"/><Relationship Id="rId10" Type="http://schemas.openxmlformats.org/officeDocument/2006/relationships/hyperlink" Target="https://drive.google.com/open?id=0BxniOuTB30FSaVVKYlU5V0xXY0k" TargetMode="External"/><Relationship Id="rId19" Type="http://schemas.openxmlformats.org/officeDocument/2006/relationships/hyperlink" Target="https://drive.google.com/open?id=0BxniOuTB30FSUmZ5NTZ4a1RQMWM" TargetMode="External"/><Relationship Id="rId4" Type="http://schemas.openxmlformats.org/officeDocument/2006/relationships/hyperlink" Target="https://docs.google.com/open?id=1jkdltH8SLsr4JxB6nxJG5F77RfaemAcw3MGPo6izC50" TargetMode="External"/><Relationship Id="rId9" Type="http://schemas.openxmlformats.org/officeDocument/2006/relationships/hyperlink" Target="https://drive.google.com/open?id=0BxniOuTB30FSYTlNb0VjcXdKd0E" TargetMode="External"/><Relationship Id="rId14" Type="http://schemas.openxmlformats.org/officeDocument/2006/relationships/hyperlink" Target="https://drive.google.com/open?id=0BxniOuTB30FSQmFkOVk2NDlvT1E" TargetMode="External"/><Relationship Id="rId22" Type="http://schemas.openxmlformats.org/officeDocument/2006/relationships/hyperlink" Target="https://drive.google.com/open?id=0BxniOuTB30FSZjQwSnRnTkZ0YjQ"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open?id=0BxniOuTB30FSZjQwSnRnTkZ0YjQ" TargetMode="External"/><Relationship Id="rId3" Type="http://schemas.openxmlformats.org/officeDocument/2006/relationships/hyperlink" Target="https://drive.google.com/open?id=0BxniOuTB30FSdXVmZy1RczVrOE0" TargetMode="External"/><Relationship Id="rId7" Type="http://schemas.openxmlformats.org/officeDocument/2006/relationships/hyperlink" Target="https://drive.google.com/open?id=0BxniOuTB30FSUmZ5NTZ4a1RQMWM" TargetMode="External"/><Relationship Id="rId2" Type="http://schemas.openxmlformats.org/officeDocument/2006/relationships/hyperlink" Target="https://drive.google.com/open?id=0BxniOuTB30FSQmFkOVk2NDlvT1E" TargetMode="External"/><Relationship Id="rId1" Type="http://schemas.openxmlformats.org/officeDocument/2006/relationships/hyperlink" Target="http://schools.nyc.gov/NR/rdonlyres/13CCC114-2DC8-40F2-B79E-8ED316C3C1F7/0/20142015SchoolYearCalendar.pdf" TargetMode="External"/><Relationship Id="rId6" Type="http://schemas.openxmlformats.org/officeDocument/2006/relationships/hyperlink" Target="https://drive.google.com/open?id=0BxniOuTB30FSZXBHX0JkTEs0dW8" TargetMode="External"/><Relationship Id="rId11" Type="http://schemas.openxmlformats.org/officeDocument/2006/relationships/hyperlink" Target="https://drive.google.com/open?id=0BxniOuTB30FSQkc4VHlrdzdLYVk" TargetMode="External"/><Relationship Id="rId5" Type="http://schemas.openxmlformats.org/officeDocument/2006/relationships/hyperlink" Target="https://drive.google.com/open?id=0BxniOuTB30FSbkY5ZTNmcDctaE0" TargetMode="External"/><Relationship Id="rId10" Type="http://schemas.openxmlformats.org/officeDocument/2006/relationships/hyperlink" Target="https://drive.google.com/open?id=0BxniOuTB30FSZjQwSnRnTkZ0YjQ" TargetMode="External"/><Relationship Id="rId4" Type="http://schemas.openxmlformats.org/officeDocument/2006/relationships/hyperlink" Target="https://drive.google.com/open?id=0BxniOuTB30FSWERzc0ZiVDFNNHM" TargetMode="External"/><Relationship Id="rId9" Type="http://schemas.openxmlformats.org/officeDocument/2006/relationships/hyperlink" Target="https://drive.google.com/open?id=0BxniOuTB30FSUmZ5NTZ4a1RQMW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rive.google.com/open?id=0BxniOuTB30FSaVVKYlU5V0xXY0k" TargetMode="External"/><Relationship Id="rId18" Type="http://schemas.openxmlformats.org/officeDocument/2006/relationships/hyperlink" Target="http://earsketch.gatech.edu/" TargetMode="External"/><Relationship Id="rId26" Type="http://schemas.openxmlformats.org/officeDocument/2006/relationships/hyperlink" Target="http://csta.acm.org/Curriculum/sub/CurrResources.html" TargetMode="External"/><Relationship Id="rId39" Type="http://schemas.openxmlformats.org/officeDocument/2006/relationships/hyperlink" Target="http://www.stancoe.org/SCOE/iss/common_core/overview/overview_depth_of_knowledge/dok_bloom.pdf" TargetMode="External"/><Relationship Id="rId21" Type="http://schemas.openxmlformats.org/officeDocument/2006/relationships/hyperlink" Target="https://drive.google.com/open?id=0BxniOuTB30FSOWZQOXVKcDhOeUE" TargetMode="External"/><Relationship Id="rId34" Type="http://schemas.openxmlformats.org/officeDocument/2006/relationships/hyperlink" Target="https://drive.google.com/open?id=0BxniOuTB30FSbkY5ZTNmcDctaE0" TargetMode="External"/><Relationship Id="rId42" Type="http://schemas.openxmlformats.org/officeDocument/2006/relationships/hyperlink" Target="https://drive.google.com/open?id=0BxniOuTB30FSUmZ5NTZ4a1RQMWM" TargetMode="External"/><Relationship Id="rId47" Type="http://schemas.openxmlformats.org/officeDocument/2006/relationships/hyperlink" Target="http://www.peerinstruction4cs.org/" TargetMode="External"/><Relationship Id="rId50" Type="http://schemas.openxmlformats.org/officeDocument/2006/relationships/hyperlink" Target="http://nifty.stanford.edu/" TargetMode="External"/><Relationship Id="rId55" Type="http://schemas.openxmlformats.org/officeDocument/2006/relationships/hyperlink" Target="http://outreach.cs.ua.edu/pixly/" TargetMode="External"/><Relationship Id="rId7" Type="http://schemas.openxmlformats.org/officeDocument/2006/relationships/hyperlink" Target="https://docs.google.com/open?id=1HmbGDYsnpGjSm2m8QqujGKWiz_WNNWjOrAX5Bxk1qM8" TargetMode="External"/><Relationship Id="rId12" Type="http://schemas.openxmlformats.org/officeDocument/2006/relationships/hyperlink" Target="https://docs.google.com/open?id=16oXHCu0NOf3zXmdneIApG61cuePeeObDCHfV5ZG9y7k" TargetMode="External"/><Relationship Id="rId17" Type="http://schemas.openxmlformats.org/officeDocument/2006/relationships/hyperlink" Target="https://drive.google.com/open?id=0BxniOuTB30FSWE83MlhqdkZPa2c" TargetMode="External"/><Relationship Id="rId25" Type="http://schemas.openxmlformats.org/officeDocument/2006/relationships/hyperlink" Target="https://drive.google.com/open?id=0BxniOuTB30FSX0ZaaDNSMS1fTms" TargetMode="External"/><Relationship Id="rId33" Type="http://schemas.openxmlformats.org/officeDocument/2006/relationships/hyperlink" Target="http://dschool.stanford.edu/dgift/" TargetMode="External"/><Relationship Id="rId38" Type="http://schemas.openxmlformats.org/officeDocument/2006/relationships/hyperlink" Target="https://drive.google.com/open?id=0BxniOuTB30FSUmZ5NTZ4a1RQMWM" TargetMode="External"/><Relationship Id="rId46" Type="http://schemas.openxmlformats.org/officeDocument/2006/relationships/hyperlink" Target="https://drive.google.com/open?id=0BxniOuTB30FSQkc4VHlrdzdLYVk" TargetMode="External"/><Relationship Id="rId2" Type="http://schemas.openxmlformats.org/officeDocument/2006/relationships/hyperlink" Target="http://media.collegeboard.com/digitalServices/pdf/ap/comp-sci-principles-draft-cf-final.pdf" TargetMode="External"/><Relationship Id="rId16" Type="http://schemas.openxmlformats.org/officeDocument/2006/relationships/hyperlink" Target="https://docs.google.com/open?id=1jkdltH8SLsr4JxB6nxJG5F77RfaemAcw3MGPo6izC50" TargetMode="External"/><Relationship Id="rId20" Type="http://schemas.openxmlformats.org/officeDocument/2006/relationships/hyperlink" Target="https://docs.google.com/open?id=1pJIMLWMgbVCnq6EZCQozFIggIKpCPZ9rhr2uMtnGmUg" TargetMode="External"/><Relationship Id="rId29" Type="http://schemas.openxmlformats.org/officeDocument/2006/relationships/hyperlink" Target="https://docs.google.com/a/afsenyc.org/document/d/1hrXdsMLLmdgCtF_qTCRr92WFX_FZ_Nl1DjmoOyfTZEE/edit" TargetMode="External"/><Relationship Id="rId41" Type="http://schemas.openxmlformats.org/officeDocument/2006/relationships/hyperlink" Target="https://dschool.stanford.edu/groups/k12/wiki/332ff/Curriculum_Home_Page.html" TargetMode="External"/><Relationship Id="rId54" Type="http://schemas.openxmlformats.org/officeDocument/2006/relationships/hyperlink" Target="http://outreach.cs.ua.edu/spherly/" TargetMode="External"/><Relationship Id="rId1" Type="http://schemas.openxmlformats.org/officeDocument/2006/relationships/hyperlink" Target="https://drive.google.com/open?id=0BxniOuTB30FSQUVzSkZEWVJaYW8" TargetMode="External"/><Relationship Id="rId6" Type="http://schemas.openxmlformats.org/officeDocument/2006/relationships/hyperlink" Target="http://media.collegeboard.com/digitalServices/pdf/ap/ap-computer-science-principles-performance-assessment.pdf" TargetMode="External"/><Relationship Id="rId11" Type="http://schemas.openxmlformats.org/officeDocument/2006/relationships/hyperlink" Target="https://docs.google.com/open?id=16oXHCu0NOf3zXmdneIApG61cuePeeObDCHfV5ZG9y7k" TargetMode="External"/><Relationship Id="rId24" Type="http://schemas.openxmlformats.org/officeDocument/2006/relationships/hyperlink" Target="https://docs.google.com/open?id=1DNsR3SgMnhBA2RBqhixmIMoeQDpaO0Z_JEGv6ssgIkI" TargetMode="External"/><Relationship Id="rId32" Type="http://schemas.openxmlformats.org/officeDocument/2006/relationships/hyperlink" Target="https://drive.google.com/open?id=0BxniOuTB30FSWERzc0ZiVDFNNHM" TargetMode="External"/><Relationship Id="rId37" Type="http://schemas.openxmlformats.org/officeDocument/2006/relationships/hyperlink" Target="https://drive.google.com/folderview?id=0BxniOuTB30FSVVBvYnN4U0JhZ2M&amp;usp=sharing" TargetMode="External"/><Relationship Id="rId40" Type="http://schemas.openxmlformats.org/officeDocument/2006/relationships/hyperlink" Target="https://drive.google.com/open?id=0BxniOuTB30FSZjQwSnRnTkZ0YjQ" TargetMode="External"/><Relationship Id="rId45" Type="http://schemas.openxmlformats.org/officeDocument/2006/relationships/hyperlink" Target="http://en.wikipedia.org/wiki/Peer_instruction" TargetMode="External"/><Relationship Id="rId53" Type="http://schemas.openxmlformats.org/officeDocument/2006/relationships/hyperlink" Target="https://docs.google.com/a/afsenyc.org/spreadsheets/d/1jc1QDiSw-dPql1CqASjiylLqwksrJno9CPRsCRMaxvQ/edit" TargetMode="External"/><Relationship Id="rId5" Type="http://schemas.openxmlformats.org/officeDocument/2006/relationships/hyperlink" Target="https://drive.google.com/open?id=0BxniOuTB30FSQ010WVpnaXZVWHM" TargetMode="External"/><Relationship Id="rId15" Type="http://schemas.openxmlformats.org/officeDocument/2006/relationships/hyperlink" Target="https://docs.google.com/open?id=1jkdltH8SLsr4JxB6nxJG5F77RfaemAcw3MGPo6izC50" TargetMode="External"/><Relationship Id="rId23" Type="http://schemas.openxmlformats.org/officeDocument/2006/relationships/hyperlink" Target="https://docs.google.com/open?id=1DNsR3SgMnhBA2RBqhixmIMoeQDpaO0Z_JEGv6ssgIkI" TargetMode="External"/><Relationship Id="rId28" Type="http://schemas.openxmlformats.org/officeDocument/2006/relationships/hyperlink" Target="https://drive.google.com/open?id=0BxniOuTB30FSQmFkOVk2NDlvT1E" TargetMode="External"/><Relationship Id="rId36" Type="http://schemas.openxmlformats.org/officeDocument/2006/relationships/hyperlink" Target="https://drive.google.com/open?id=0BxniOuTB30FSZXBHX0JkTEs0dW8" TargetMode="External"/><Relationship Id="rId49" Type="http://schemas.openxmlformats.org/officeDocument/2006/relationships/hyperlink" Target="http://www.bootstrapworld.org/" TargetMode="External"/><Relationship Id="rId10" Type="http://schemas.openxmlformats.org/officeDocument/2006/relationships/hyperlink" Target="http://apcsprinciples.org/cs-principles-documents/" TargetMode="External"/><Relationship Id="rId19" Type="http://schemas.openxmlformats.org/officeDocument/2006/relationships/hyperlink" Target="https://docs.google.com/open?id=1pJIMLWMgbVCnq6EZCQozFIggIKpCPZ9rhr2uMtnGmUg" TargetMode="External"/><Relationship Id="rId31" Type="http://schemas.openxmlformats.org/officeDocument/2006/relationships/hyperlink" Target="http://schools.nyc.gov/NR/rdonlyres/522E69CC-02E3-4871-BC48-BB575AA49E27/0/WebbsDOK.pdf" TargetMode="External"/><Relationship Id="rId44" Type="http://schemas.openxmlformats.org/officeDocument/2006/relationships/hyperlink" Target="http://www.designthinkingforeducators.com/DTtoolkit_v1_062711.pdf" TargetMode="External"/><Relationship Id="rId52" Type="http://schemas.openxmlformats.org/officeDocument/2006/relationships/hyperlink" Target="http://htdp.org/" TargetMode="External"/><Relationship Id="rId4" Type="http://schemas.openxmlformats.org/officeDocument/2006/relationships/hyperlink" Target="https://docs.google.com/open?id=1JRqeuZ9SsGVjPwm0G6fJ9hBdjO_rG2zInQhacXEFSxk" TargetMode="External"/><Relationship Id="rId9" Type="http://schemas.openxmlformats.org/officeDocument/2006/relationships/hyperlink" Target="https://drive.google.com/open?id=0BxniOuTB30FSYTlNb0VjcXdKd0E" TargetMode="External"/><Relationship Id="rId14" Type="http://schemas.openxmlformats.org/officeDocument/2006/relationships/hyperlink" Target="https://docs.google.com/a/afsenyc.org/document/d/1D9i639s-au0phD399MfNi-79d-_E8h3JmyBVuVc4JGc/edit" TargetMode="External"/><Relationship Id="rId22" Type="http://schemas.openxmlformats.org/officeDocument/2006/relationships/hyperlink" Target="http://bjc.eecs.berkeley.edu/bjc-r/" TargetMode="External"/><Relationship Id="rId27" Type="http://schemas.openxmlformats.org/officeDocument/2006/relationships/hyperlink" Target="http://csunplugged.org/" TargetMode="External"/><Relationship Id="rId30" Type="http://schemas.openxmlformats.org/officeDocument/2006/relationships/hyperlink" Target="https://drive.google.com/open?id=0BxniOuTB30FSdXVmZy1RczVrOE0" TargetMode="External"/><Relationship Id="rId35" Type="http://schemas.openxmlformats.org/officeDocument/2006/relationships/hyperlink" Target="https://docs.google.com/a/afsenyc.org/document/d/1xVNij7aM2M3qCJnViGFBWWS7O17nG6JeWGN3r4ya0S0/edit" TargetMode="External"/><Relationship Id="rId43" Type="http://schemas.openxmlformats.org/officeDocument/2006/relationships/hyperlink" Target="https://drive.google.com/open?id=0BxniOuTB30FSZjQwSnRnTkZ0YjQ" TargetMode="External"/><Relationship Id="rId48" Type="http://schemas.openxmlformats.org/officeDocument/2006/relationships/hyperlink" Target="http://www.peerinstruction4cs.org/wp-content/uploads/2012/07/Simon-formattedInroadsPre-print.pdf" TargetMode="External"/><Relationship Id="rId56" Type="http://schemas.openxmlformats.org/officeDocument/2006/relationships/hyperlink" Target="https://code.pyret.org/" TargetMode="External"/><Relationship Id="rId8" Type="http://schemas.openxmlformats.org/officeDocument/2006/relationships/hyperlink" Target="https://docs.google.com/open?id=1HmbGDYsnpGjSm2m8QqujGKWiz_WNNWjOrAX5Bxk1qM8" TargetMode="External"/><Relationship Id="rId51" Type="http://schemas.openxmlformats.org/officeDocument/2006/relationships/hyperlink" Target="http://cslibrary.stanford.edu/" TargetMode="External"/><Relationship Id="rId3" Type="http://schemas.openxmlformats.org/officeDocument/2006/relationships/hyperlink" Target="https://docs.google.com/open?id=1JRqeuZ9SsGVjPwm0G6fJ9hBdjO_rG2zInQhacXEFSxk"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bjc.eecs.berkeley.edu/bjc-r/" TargetMode="External"/><Relationship Id="rId13" Type="http://schemas.openxmlformats.org/officeDocument/2006/relationships/hyperlink" Target="https://www.youtube.com/channel/UC7dEjIUwSxSNcW4PqNRQW8w/videos?view=50&amp;sort=dd&amp;shelf_index=0" TargetMode="External"/><Relationship Id="rId3" Type="http://schemas.openxmlformats.org/officeDocument/2006/relationships/hyperlink" Target="http://apcsprinciples.org/cs-principles-documents/" TargetMode="External"/><Relationship Id="rId7" Type="http://schemas.openxmlformats.org/officeDocument/2006/relationships/hyperlink" Target="http://earsketch.gatech.edu/" TargetMode="External"/><Relationship Id="rId12" Type="http://schemas.openxmlformats.org/officeDocument/2006/relationships/hyperlink" Target="http://web.cs.wpi.edu/~cs1101/a13/" TargetMode="External"/><Relationship Id="rId2" Type="http://schemas.openxmlformats.org/officeDocument/2006/relationships/hyperlink" Target="http://media.collegeboard.com/digitalServices/pdf/ap/comp-sci-principles-draft-cf-final.pdf" TargetMode="External"/><Relationship Id="rId16" Type="http://schemas.openxmlformats.org/officeDocument/2006/relationships/hyperlink" Target="http://www.bitsbook.com/wp-content/uploads/2008/12/chapter4.pdf" TargetMode="External"/><Relationship Id="rId1" Type="http://schemas.openxmlformats.org/officeDocument/2006/relationships/hyperlink" Target="https://sites.google.com/a/afsenyc.org/sy1415csprinciples/" TargetMode="External"/><Relationship Id="rId6" Type="http://schemas.openxmlformats.org/officeDocument/2006/relationships/hyperlink" Target="http://media.collegeboard.com/digitalServices/pdf/ap/ap-computer-science-principles-performance-assessment.pdf" TargetMode="External"/><Relationship Id="rId11" Type="http://schemas.openxmlformats.org/officeDocument/2006/relationships/hyperlink" Target="http://cs.brown.edu/courses/" TargetMode="External"/><Relationship Id="rId5" Type="http://schemas.openxmlformats.org/officeDocument/2006/relationships/hyperlink" Target="http://www.csprinciples.org/home/about-the-project" TargetMode="External"/><Relationship Id="rId15" Type="http://schemas.openxmlformats.org/officeDocument/2006/relationships/hyperlink" Target="https://www.csteachers.org/" TargetMode="External"/><Relationship Id="rId10" Type="http://schemas.openxmlformats.org/officeDocument/2006/relationships/hyperlink" Target="http://csunplugged.org/" TargetMode="External"/><Relationship Id="rId4" Type="http://schemas.openxmlformats.org/officeDocument/2006/relationships/hyperlink" Target="https://docs.google.com/a/afsenyc.org/document/d/1D9i639s-au0phD399MfNi-79d-_E8h3JmyBVuVc4JGc/edit" TargetMode="External"/><Relationship Id="rId9" Type="http://schemas.openxmlformats.org/officeDocument/2006/relationships/hyperlink" Target="http://csta.acm.org/Curriculum/sub/CurrResources.html" TargetMode="External"/><Relationship Id="rId14" Type="http://schemas.openxmlformats.org/officeDocument/2006/relationships/hyperlink" Target="https://www.youtube.com/channel/UCLKMHluDbB0U1Euv4o1h1B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3C78D8"/>
  </sheetPr>
  <dimension ref="A1:AU78"/>
  <sheetViews>
    <sheetView tabSelected="1" workbookViewId="0">
      <pane xSplit="1" ySplit="1" topLeftCell="B2" activePane="bottomRight" state="frozen"/>
      <selection pane="topRight" activeCell="B1" sqref="B1"/>
      <selection pane="bottomLeft" activeCell="A2" sqref="A2"/>
      <selection pane="bottomRight" activeCell="D8" sqref="D8"/>
    </sheetView>
  </sheetViews>
  <sheetFormatPr defaultColWidth="14.42578125" defaultRowHeight="15.75" customHeight="1"/>
  <cols>
    <col min="1" max="1" width="9.28515625" customWidth="1"/>
    <col min="2" max="2" width="27.42578125" customWidth="1"/>
    <col min="3" max="3" width="4.7109375" customWidth="1"/>
    <col min="4" max="4" width="24.140625" customWidth="1"/>
    <col min="5" max="5" width="58" customWidth="1"/>
    <col min="6" max="6" width="41.140625" customWidth="1"/>
    <col min="7" max="7" width="27.42578125" customWidth="1"/>
    <col min="8" max="8" width="24.28515625" customWidth="1"/>
    <col min="9" max="9" width="36.28515625" customWidth="1"/>
    <col min="10" max="10" width="28.7109375" customWidth="1"/>
    <col min="11" max="11" width="27.28515625" customWidth="1"/>
    <col min="12" max="12" width="31.28515625" customWidth="1"/>
    <col min="13" max="13" width="18.85546875" customWidth="1"/>
    <col min="14" max="14" width="18.5703125" customWidth="1"/>
    <col min="15" max="15" width="27.7109375" customWidth="1"/>
    <col min="16" max="16" width="34.85546875" customWidth="1"/>
    <col min="17" max="17" width="19" customWidth="1"/>
    <col min="18" max="18" width="32.42578125" customWidth="1"/>
    <col min="19" max="19" width="21.7109375" customWidth="1"/>
    <col min="20" max="20" width="30.42578125" customWidth="1"/>
    <col min="21" max="21" width="29.85546875" customWidth="1"/>
    <col min="22" max="22" width="17.7109375" customWidth="1"/>
    <col min="23" max="23" width="28.5703125" customWidth="1"/>
    <col min="24" max="24" width="19.7109375" customWidth="1"/>
    <col min="25" max="25" width="22.42578125" customWidth="1"/>
    <col min="26" max="26" width="23.140625" customWidth="1"/>
    <col min="27" max="27" width="24.28515625" customWidth="1"/>
    <col min="28" max="28" width="13.85546875" customWidth="1"/>
    <col min="29" max="29" width="20.28515625" customWidth="1"/>
    <col min="30" max="30" width="24.7109375" customWidth="1"/>
    <col min="31" max="31" width="25.140625" customWidth="1"/>
    <col min="32" max="32" width="17.7109375" customWidth="1"/>
    <col min="33" max="33" width="22.85546875" customWidth="1"/>
    <col min="34" max="34" width="17.7109375" customWidth="1"/>
    <col min="35" max="35" width="16.7109375" customWidth="1"/>
    <col min="36" max="39" width="6.5703125" customWidth="1"/>
    <col min="40" max="40" width="14.5703125" customWidth="1"/>
    <col min="41" max="41" width="13.7109375" customWidth="1"/>
    <col min="42" max="42" width="14.5703125" customWidth="1"/>
    <col min="43" max="43" width="13.7109375" customWidth="1"/>
    <col min="44" max="44" width="14.5703125" customWidth="1"/>
    <col min="45" max="45" width="13.7109375" customWidth="1"/>
    <col min="46" max="46" width="14.5703125" customWidth="1"/>
    <col min="47" max="47" width="13.7109375" customWidth="1"/>
  </cols>
  <sheetData>
    <row r="1" spans="1:47" ht="1.5" customHeight="1">
      <c r="A1" s="1" t="s">
        <v>0</v>
      </c>
      <c r="B1" s="1" t="s">
        <v>3</v>
      </c>
      <c r="C1" s="1" t="s">
        <v>4</v>
      </c>
      <c r="D1" s="1" t="s">
        <v>5</v>
      </c>
      <c r="E1" s="1" t="s">
        <v>6</v>
      </c>
      <c r="F1" s="1" t="s">
        <v>7</v>
      </c>
      <c r="G1" s="1" t="s">
        <v>8</v>
      </c>
      <c r="H1" s="1" t="s">
        <v>9</v>
      </c>
      <c r="I1" s="1" t="s">
        <v>10</v>
      </c>
      <c r="J1" s="1" t="s">
        <v>11</v>
      </c>
      <c r="K1" s="6" t="s">
        <v>12</v>
      </c>
      <c r="L1" s="6" t="s">
        <v>90</v>
      </c>
      <c r="M1" s="1" t="s">
        <v>95</v>
      </c>
      <c r="N1" s="1" t="s">
        <v>97</v>
      </c>
      <c r="O1" s="1" t="s">
        <v>99</v>
      </c>
      <c r="P1" s="1" t="s">
        <v>102</v>
      </c>
      <c r="Q1" s="1" t="s">
        <v>104</v>
      </c>
      <c r="R1" s="1" t="s">
        <v>105</v>
      </c>
      <c r="S1" s="1" t="s">
        <v>108</v>
      </c>
      <c r="T1" s="1" t="s">
        <v>110</v>
      </c>
      <c r="U1" s="1" t="s">
        <v>112</v>
      </c>
      <c r="V1" s="1" t="s">
        <v>114</v>
      </c>
      <c r="W1" s="1" t="s">
        <v>116</v>
      </c>
      <c r="X1" s="1" t="s">
        <v>118</v>
      </c>
      <c r="Y1" s="1" t="s">
        <v>121</v>
      </c>
      <c r="Z1" s="10" t="s">
        <v>123</v>
      </c>
      <c r="AA1" s="1" t="s">
        <v>156</v>
      </c>
      <c r="AB1" s="1" t="s">
        <v>157</v>
      </c>
      <c r="AC1" s="1" t="s">
        <v>158</v>
      </c>
      <c r="AD1" s="1" t="s">
        <v>159</v>
      </c>
      <c r="AE1" s="9" t="s">
        <v>160</v>
      </c>
      <c r="AF1" s="11" t="s">
        <v>161</v>
      </c>
      <c r="AG1" s="9" t="s">
        <v>162</v>
      </c>
      <c r="AH1" s="9" t="s">
        <v>163</v>
      </c>
      <c r="AI1" s="9" t="s">
        <v>164</v>
      </c>
      <c r="AJ1" s="9" t="s">
        <v>165</v>
      </c>
      <c r="AK1" s="9" t="s">
        <v>166</v>
      </c>
      <c r="AL1" s="9" t="s">
        <v>167</v>
      </c>
      <c r="AM1" s="9" t="s">
        <v>168</v>
      </c>
      <c r="AN1" s="9" t="s">
        <v>42</v>
      </c>
      <c r="AO1" s="9" t="s">
        <v>43</v>
      </c>
      <c r="AP1" s="9" t="s">
        <v>44</v>
      </c>
      <c r="AQ1" s="9" t="s">
        <v>45</v>
      </c>
      <c r="AR1" s="9" t="s">
        <v>46</v>
      </c>
      <c r="AS1" s="9" t="s">
        <v>47</v>
      </c>
      <c r="AT1" s="9" t="s">
        <v>48</v>
      </c>
      <c r="AU1" s="9" t="s">
        <v>49</v>
      </c>
    </row>
    <row r="2" spans="1:47" ht="12.75">
      <c r="A2" s="14" t="s">
        <v>169</v>
      </c>
      <c r="B2" s="20" t="str">
        <f>HYPERLINK("https://drive.google.com/open?id=0BxniOuTB30FSeTctbFFUbVBYTnM","Introduction to AP CSP")</f>
        <v>Introduction to AP CSP</v>
      </c>
      <c r="C2" s="14" t="s">
        <v>180</v>
      </c>
      <c r="D2" s="20" t="str">
        <f>HYPERLINK("https://drive.google.com/open?id=0BxniOuTB30FSZUlCR0hscEtXRkU","Introduction to AP CSP")</f>
        <v>Introduction to AP CSP</v>
      </c>
      <c r="E2" s="14" t="s">
        <v>181</v>
      </c>
      <c r="F2" s="14" t="s">
        <v>182</v>
      </c>
      <c r="G2" s="14"/>
      <c r="H2" s="25" t="s">
        <v>183</v>
      </c>
      <c r="I2" s="25" t="s">
        <v>193</v>
      </c>
      <c r="J2" s="25" t="s">
        <v>194</v>
      </c>
      <c r="K2" s="25" t="s">
        <v>195</v>
      </c>
      <c r="L2" s="14"/>
      <c r="M2" s="14" t="s">
        <v>196</v>
      </c>
      <c r="N2" s="14"/>
      <c r="O2" s="14" t="s">
        <v>197</v>
      </c>
      <c r="P2" s="14"/>
      <c r="Q2" s="14"/>
      <c r="R2" s="14" t="s">
        <v>197</v>
      </c>
      <c r="S2" s="14" t="s">
        <v>197</v>
      </c>
      <c r="T2" s="14" t="s">
        <v>197</v>
      </c>
      <c r="U2" s="14" t="s">
        <v>197</v>
      </c>
      <c r="V2" s="14"/>
      <c r="W2" s="14"/>
      <c r="X2" s="14" t="s">
        <v>197</v>
      </c>
      <c r="Y2" s="14" t="s">
        <v>197</v>
      </c>
      <c r="Z2" s="14" t="s">
        <v>197</v>
      </c>
      <c r="AA2" s="14"/>
      <c r="AB2" s="14"/>
      <c r="AC2" s="14"/>
      <c r="AD2" s="14"/>
      <c r="AE2" s="14"/>
      <c r="AF2" s="14"/>
      <c r="AG2" s="14"/>
      <c r="AH2" s="14"/>
      <c r="AI2" s="14" t="s">
        <v>203</v>
      </c>
      <c r="AJ2" s="14"/>
      <c r="AK2" s="14"/>
      <c r="AL2" s="14"/>
      <c r="AM2" s="14"/>
      <c r="AN2" s="14"/>
      <c r="AO2" s="14"/>
      <c r="AP2" s="14"/>
      <c r="AQ2" s="14"/>
      <c r="AR2" s="14"/>
      <c r="AS2" s="14"/>
      <c r="AT2" s="14"/>
      <c r="AU2" s="14"/>
    </row>
    <row r="3" spans="1:47" ht="4.5" customHeight="1">
      <c r="A3" s="31" t="s">
        <v>186</v>
      </c>
      <c r="B3" s="32" t="str">
        <f>HYPERLINK("https://drive.google.com/open?id=0BxniOuTB30FSRWVUay1aWW9HNEE","History of Scheme and Racket: Introduction to WeScheme")</f>
        <v>History of Scheme and Racket: Introduction to WeScheme</v>
      </c>
      <c r="C3" s="31" t="s">
        <v>180</v>
      </c>
      <c r="D3" s="33" t="s">
        <v>221</v>
      </c>
      <c r="E3" s="31" t="s">
        <v>224</v>
      </c>
      <c r="F3" s="31" t="s">
        <v>227</v>
      </c>
      <c r="G3" s="31"/>
      <c r="H3" s="31"/>
      <c r="I3" s="31"/>
      <c r="J3" s="31" t="s">
        <v>229</v>
      </c>
      <c r="K3" s="31" t="s">
        <v>197</v>
      </c>
      <c r="L3" s="31"/>
      <c r="M3" s="31"/>
      <c r="N3" s="31" t="s">
        <v>230</v>
      </c>
      <c r="O3" s="31" t="s">
        <v>197</v>
      </c>
      <c r="P3" s="31"/>
      <c r="Q3" s="31"/>
      <c r="R3" s="31" t="s">
        <v>197</v>
      </c>
      <c r="S3" s="31" t="s">
        <v>197</v>
      </c>
      <c r="T3" s="31"/>
      <c r="U3" s="31"/>
      <c r="V3" s="31"/>
      <c r="W3" s="31"/>
      <c r="X3" s="31"/>
      <c r="Y3" s="31"/>
      <c r="Z3" s="31"/>
      <c r="AA3" s="31"/>
      <c r="AB3" s="31"/>
      <c r="AC3" s="31"/>
      <c r="AD3" s="31"/>
      <c r="AE3" s="31"/>
      <c r="AF3" s="31"/>
      <c r="AG3" s="31"/>
      <c r="AH3" s="31"/>
      <c r="AI3" s="31"/>
      <c r="AJ3" s="31"/>
      <c r="AK3" s="31"/>
      <c r="AL3" s="31"/>
      <c r="AM3" s="31"/>
      <c r="AN3" s="31"/>
      <c r="AO3" s="31" t="str">
        <f>IFERROR(VLOOKUP(AN3,'[1]AP CS Principles Curriculum Fra'!$E:$F,2,0),"")</f>
        <v/>
      </c>
      <c r="AP3" s="31"/>
      <c r="AQ3" s="31" t="str">
        <f>IFERROR(VLOOKUP(AP3,'[1]AP CS Principles Curriculum Fra'!$E:$F,2,0),"")</f>
        <v/>
      </c>
      <c r="AR3" s="31"/>
      <c r="AS3" s="31" t="str">
        <f>IFERROR(VLOOKUP(AR3,'[1]AP CS Principles Curriculum Fra'!$E:$F,2,0),"")</f>
        <v/>
      </c>
      <c r="AT3" s="31"/>
      <c r="AU3" s="31" t="str">
        <f>IFERROR(VLOOKUP(AT3,'[1]AP CS Principles Curriculum Fra'!$E:$F,2,0),"")</f>
        <v/>
      </c>
    </row>
    <row r="4" spans="1:47" ht="12.75">
      <c r="A4" s="34" t="s">
        <v>198</v>
      </c>
      <c r="B4" s="35" t="str">
        <f>HYPERLINK("https://drive.google.com/open?id=0BxniOuTB30FSSWdOS3pCdEZ5VFE","Functions and their Contracts")</f>
        <v>Functions and their Contracts</v>
      </c>
      <c r="C4" s="34" t="s">
        <v>180</v>
      </c>
      <c r="D4" s="34" t="s">
        <v>243</v>
      </c>
      <c r="E4" s="34" t="s">
        <v>245</v>
      </c>
      <c r="F4" s="34" t="s">
        <v>246</v>
      </c>
      <c r="G4" s="34" t="s">
        <v>247</v>
      </c>
      <c r="H4" s="34" t="s">
        <v>248</v>
      </c>
      <c r="I4" s="34"/>
      <c r="J4" s="34" t="s">
        <v>249</v>
      </c>
      <c r="K4" s="34" t="s">
        <v>250</v>
      </c>
      <c r="L4" s="34"/>
      <c r="M4" s="34"/>
      <c r="N4" s="34"/>
      <c r="O4" s="34" t="s">
        <v>251</v>
      </c>
      <c r="P4" s="34" t="s">
        <v>252</v>
      </c>
      <c r="Q4" s="35" t="str">
        <f>HYPERLINK("https://classroom.google.com/c/MjI0MjA0ODUyMVpa/mc/MjI2ODgyNDYxN1pa/details","Google Classroom Question")</f>
        <v>Google Classroom Question</v>
      </c>
      <c r="R4" s="36" t="s">
        <v>253</v>
      </c>
      <c r="S4" s="35" t="str">
        <f>HYPERLINK("https://docs.google.com/presentation/d/1_oH5pRORjzIa62fRrBY3Wi6u-qGYhloDGFWCj2GVQOo/edit#slide=id.g118946fe42_1_9","Presentation")</f>
        <v>Presentation</v>
      </c>
      <c r="T4" s="34" t="s">
        <v>254</v>
      </c>
      <c r="U4" s="35" t="str">
        <f>HYPERLINK("https://drive.google.com/open?id=1SO-pKY699lJQCQ1doPtKEAbUohQMfE1yFeyq0qqJShY","Contract Sheet")</f>
        <v>Contract Sheet</v>
      </c>
      <c r="V4" s="34" t="s">
        <v>255</v>
      </c>
      <c r="W4" s="34" t="s">
        <v>256</v>
      </c>
      <c r="X4" s="34"/>
      <c r="Y4" s="34"/>
      <c r="Z4" s="34" t="s">
        <v>197</v>
      </c>
      <c r="AA4" s="34"/>
      <c r="AB4" s="34"/>
      <c r="AC4" s="34"/>
      <c r="AD4" s="34"/>
      <c r="AE4" s="34"/>
      <c r="AF4" s="34" t="s">
        <v>257</v>
      </c>
      <c r="AG4" s="34" t="s">
        <v>258</v>
      </c>
      <c r="AH4" s="34" t="s">
        <v>259</v>
      </c>
      <c r="AI4" s="34" t="s">
        <v>260</v>
      </c>
      <c r="AJ4" s="34" t="s">
        <v>261</v>
      </c>
      <c r="AK4" s="34" t="s">
        <v>262</v>
      </c>
      <c r="AL4" s="34" t="s">
        <v>264</v>
      </c>
      <c r="AM4" s="34"/>
      <c r="AN4" s="34"/>
      <c r="AO4" s="34" t="str">
        <f>IFERROR(VLOOKUP(AN4,'[1]AP CS Principles Curriculum Fra'!$E:$F,2,0),"")</f>
        <v/>
      </c>
      <c r="AP4" s="34"/>
      <c r="AQ4" s="34" t="str">
        <f>IFERROR(VLOOKUP(AP4,'[1]AP CS Principles Curriculum Fra'!$E:$F,2,0),"")</f>
        <v/>
      </c>
      <c r="AR4" s="34"/>
      <c r="AS4" s="34" t="str">
        <f>IFERROR(VLOOKUP(AR4,'[1]AP CS Principles Curriculum Fra'!$E:$F,2,0),"")</f>
        <v/>
      </c>
      <c r="AT4" s="34"/>
      <c r="AU4" s="34" t="str">
        <f>IFERROR(VLOOKUP(AT4,'[1]AP CS Principles Curriculum Fra'!$E:$F,2,0),"")</f>
        <v/>
      </c>
    </row>
    <row r="5" spans="1:47" ht="12.75">
      <c r="A5" s="37" t="s">
        <v>201</v>
      </c>
      <c r="B5" s="38" t="str">
        <f>HYPERLINK("https://drive.google.com/open?id=0BxniOuTB30FSMTBud1R0QUhDYzQ","Rules of Syntax, Circles of Evaluation")</f>
        <v>Rules of Syntax, Circles of Evaluation</v>
      </c>
      <c r="C5" s="37" t="s">
        <v>180</v>
      </c>
      <c r="D5" s="37" t="s">
        <v>243</v>
      </c>
      <c r="E5" s="37" t="s">
        <v>269</v>
      </c>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t="str">
        <f>IFERROR(VLOOKUP(AN5,'[1]AP CS Principles Curriculum Fra'!$E:$F,2,0),"")</f>
        <v/>
      </c>
      <c r="AP5" s="37"/>
      <c r="AQ5" s="37" t="str">
        <f>IFERROR(VLOOKUP(AP5,'[1]AP CS Principles Curriculum Fra'!$E:$F,2,0),"")</f>
        <v/>
      </c>
      <c r="AR5" s="37"/>
      <c r="AS5" s="37" t="str">
        <f>IFERROR(VLOOKUP(AR5,'[1]AP CS Principles Curriculum Fra'!$E:$F,2,0),"")</f>
        <v/>
      </c>
      <c r="AT5" s="37"/>
      <c r="AU5" s="37" t="str">
        <f>IFERROR(VLOOKUP(AT5,'[1]AP CS Principles Curriculum Fra'!$E:$F,2,0),"")</f>
        <v/>
      </c>
    </row>
    <row r="6" spans="1:47" ht="12.75">
      <c r="A6" s="14" t="s">
        <v>202</v>
      </c>
      <c r="B6" s="39" t="str">
        <f>HYPERLINK("https://drive.google.com/open?id=0BxniOuTB30FSbE1YQTAtQUNRRGM","Image Primitives, Means of Combination")</f>
        <v>Image Primitives, Means of Combination</v>
      </c>
      <c r="C6" s="14" t="s">
        <v>180</v>
      </c>
      <c r="D6" s="14" t="s">
        <v>243</v>
      </c>
      <c r="E6" s="25" t="s">
        <v>270</v>
      </c>
      <c r="F6" s="25" t="s">
        <v>271</v>
      </c>
      <c r="G6" s="14"/>
      <c r="H6" s="14"/>
      <c r="I6" s="14"/>
      <c r="J6" s="14"/>
      <c r="K6" s="14"/>
      <c r="L6" s="14"/>
      <c r="M6" s="14"/>
      <c r="N6" s="14"/>
      <c r="O6" s="14"/>
      <c r="P6" s="14"/>
      <c r="Q6" s="14"/>
      <c r="R6" s="14"/>
      <c r="S6" s="14"/>
      <c r="T6" s="14"/>
      <c r="U6" s="14"/>
      <c r="V6" s="14"/>
      <c r="W6" s="14"/>
      <c r="X6" s="14"/>
      <c r="Y6" s="14"/>
      <c r="Z6" s="14" t="s">
        <v>197</v>
      </c>
      <c r="AA6" s="14"/>
      <c r="AB6" s="14"/>
      <c r="AC6" s="14"/>
      <c r="AD6" s="14"/>
      <c r="AE6" s="14"/>
      <c r="AF6" s="14"/>
      <c r="AG6" s="14"/>
      <c r="AH6" s="14"/>
      <c r="AI6" s="14"/>
      <c r="AJ6" s="14"/>
      <c r="AK6" s="14"/>
      <c r="AL6" s="14"/>
      <c r="AM6" s="14"/>
      <c r="AN6" s="14"/>
      <c r="AO6" s="14" t="str">
        <f>IFERROR(VLOOKUP(AN6,'[1]AP CS Principles Curriculum Fra'!$E:$F,2,0),"")</f>
        <v/>
      </c>
      <c r="AP6" s="14"/>
      <c r="AQ6" s="14" t="str">
        <f>IFERROR(VLOOKUP(AP6,'[1]AP CS Principles Curriculum Fra'!$E:$F,2,0),"")</f>
        <v/>
      </c>
      <c r="AR6" s="14"/>
      <c r="AS6" s="14" t="str">
        <f>IFERROR(VLOOKUP(AR6,'[1]AP CS Principles Curriculum Fra'!$E:$F,2,0),"")</f>
        <v/>
      </c>
      <c r="AT6" s="14"/>
      <c r="AU6" s="14" t="str">
        <f>IFERROR(VLOOKUP(AT6,'[1]AP CS Principles Curriculum Fra'!$E:$F,2,0),"")</f>
        <v/>
      </c>
    </row>
    <row r="7" spans="1:47" ht="12.75">
      <c r="A7" s="31" t="s">
        <v>204</v>
      </c>
      <c r="B7" s="32" t="str">
        <f>HYPERLINK("https://drive.google.com/open?id=0BxniOuTB30FSWHo2T3hqazlLdkk","Image Problems, Begin First Project")</f>
        <v>Image Problems, Begin First Project</v>
      </c>
      <c r="C7" s="31" t="s">
        <v>180</v>
      </c>
      <c r="D7" s="31" t="s">
        <v>243</v>
      </c>
      <c r="E7" s="31" t="s">
        <v>275</v>
      </c>
      <c r="F7" s="31"/>
      <c r="G7" s="31"/>
      <c r="H7" s="31"/>
      <c r="I7" s="31"/>
      <c r="J7" s="31"/>
      <c r="K7" s="31" t="s">
        <v>197</v>
      </c>
      <c r="L7" s="31"/>
      <c r="M7" s="31"/>
      <c r="N7" s="31"/>
      <c r="O7" s="31" t="s">
        <v>197</v>
      </c>
      <c r="P7" s="31" t="s">
        <v>197</v>
      </c>
      <c r="Q7" s="31" t="s">
        <v>197</v>
      </c>
      <c r="R7" s="31" t="s">
        <v>197</v>
      </c>
      <c r="S7" s="31" t="s">
        <v>197</v>
      </c>
      <c r="T7" s="31" t="s">
        <v>197</v>
      </c>
      <c r="U7" s="31" t="s">
        <v>197</v>
      </c>
      <c r="V7" s="31" t="s">
        <v>197</v>
      </c>
      <c r="W7" s="31" t="s">
        <v>197</v>
      </c>
      <c r="X7" s="31"/>
      <c r="Y7" s="31"/>
      <c r="Z7" s="31"/>
      <c r="AA7" s="31"/>
      <c r="AB7" s="31"/>
      <c r="AC7" s="31"/>
      <c r="AD7" s="31"/>
      <c r="AE7" s="31"/>
      <c r="AF7" s="31"/>
      <c r="AG7" s="31"/>
      <c r="AH7" s="31"/>
      <c r="AI7" s="31"/>
      <c r="AJ7" s="31"/>
      <c r="AK7" s="31"/>
      <c r="AL7" s="31"/>
      <c r="AM7" s="31"/>
      <c r="AN7" s="31"/>
      <c r="AO7" s="31" t="str">
        <f>IFERROR(VLOOKUP(AN7,'[1]AP CS Principles Curriculum Fra'!$E:$F,2,0),"")</f>
        <v/>
      </c>
      <c r="AP7" s="31"/>
      <c r="AQ7" s="31" t="str">
        <f>IFERROR(VLOOKUP(AP7,'[1]AP CS Principles Curriculum Fra'!$E:$F,2,0),"")</f>
        <v/>
      </c>
      <c r="AR7" s="31"/>
      <c r="AS7" s="31" t="str">
        <f>IFERROR(VLOOKUP(AR7,'[1]AP CS Principles Curriculum Fra'!$E:$F,2,0),"")</f>
        <v/>
      </c>
      <c r="AT7" s="31"/>
      <c r="AU7" s="31" t="str">
        <f>IFERROR(VLOOKUP(AT7,'[1]AP CS Principles Curriculum Fra'!$E:$F,2,0),"")</f>
        <v/>
      </c>
    </row>
    <row r="8" spans="1:47" ht="12.75">
      <c r="A8" s="34" t="s">
        <v>205</v>
      </c>
      <c r="B8" s="34" t="s">
        <v>293</v>
      </c>
      <c r="C8" s="34" t="s">
        <v>180</v>
      </c>
      <c r="D8" s="34" t="s">
        <v>243</v>
      </c>
      <c r="E8" s="34" t="s">
        <v>294</v>
      </c>
      <c r="F8" s="34" t="s">
        <v>295</v>
      </c>
      <c r="G8" s="34" t="s">
        <v>296</v>
      </c>
      <c r="H8" s="34"/>
      <c r="I8" s="34"/>
      <c r="J8" s="34" t="s">
        <v>197</v>
      </c>
      <c r="K8" s="34"/>
      <c r="L8" s="34"/>
      <c r="M8" s="34"/>
      <c r="N8" s="34"/>
      <c r="O8" s="34"/>
      <c r="P8" s="34" t="s">
        <v>297</v>
      </c>
      <c r="Q8" s="34"/>
      <c r="R8" s="34"/>
      <c r="S8" s="34"/>
      <c r="T8" s="34" t="s">
        <v>197</v>
      </c>
      <c r="U8" s="34" t="s">
        <v>197</v>
      </c>
      <c r="V8" s="34"/>
      <c r="W8" s="34"/>
      <c r="X8" s="34"/>
      <c r="Y8" s="34"/>
      <c r="Z8" s="34"/>
      <c r="AA8" s="34"/>
      <c r="AB8" s="34"/>
      <c r="AC8" s="34"/>
      <c r="AD8" s="34"/>
      <c r="AE8" s="34"/>
      <c r="AF8" s="34"/>
      <c r="AG8" s="34"/>
      <c r="AH8" s="34"/>
      <c r="AI8" s="34"/>
      <c r="AJ8" s="34"/>
      <c r="AK8" s="34"/>
      <c r="AL8" s="34"/>
      <c r="AM8" s="34"/>
      <c r="AN8" s="34"/>
      <c r="AO8" s="34" t="str">
        <f>IFERROR(VLOOKUP(AN8,'[1]AP CS Principles Curriculum Fra'!$E:$F,2,0),"")</f>
        <v/>
      </c>
      <c r="AP8" s="34"/>
      <c r="AQ8" s="34" t="str">
        <f>IFERROR(VLOOKUP(AP8,'[1]AP CS Principles Curriculum Fra'!$E:$F,2,0),"")</f>
        <v/>
      </c>
      <c r="AR8" s="34"/>
      <c r="AS8" s="34" t="str">
        <f>IFERROR(VLOOKUP(AR8,'[1]AP CS Principles Curriculum Fra'!$E:$F,2,0),"")</f>
        <v/>
      </c>
      <c r="AT8" s="34"/>
      <c r="AU8" s="34" t="str">
        <f>IFERROR(VLOOKUP(AT8,'[1]AP CS Principles Curriculum Fra'!$E:$F,2,0),"")</f>
        <v/>
      </c>
    </row>
    <row r="9" spans="1:47" ht="12.75">
      <c r="A9" s="37" t="s">
        <v>207</v>
      </c>
      <c r="B9" s="51" t="s">
        <v>304</v>
      </c>
      <c r="C9" s="37" t="s">
        <v>180</v>
      </c>
      <c r="D9" s="37" t="s">
        <v>243</v>
      </c>
      <c r="E9" s="37" t="s">
        <v>306</v>
      </c>
      <c r="F9" s="37"/>
      <c r="G9" s="37" t="s">
        <v>308</v>
      </c>
      <c r="H9" s="37"/>
      <c r="I9" s="37"/>
      <c r="J9" s="37"/>
      <c r="K9" s="37" t="s">
        <v>197</v>
      </c>
      <c r="L9" s="37"/>
      <c r="M9" s="37"/>
      <c r="N9" s="37"/>
      <c r="O9" s="37" t="s">
        <v>197</v>
      </c>
      <c r="P9" s="37" t="s">
        <v>197</v>
      </c>
      <c r="Q9" s="37" t="s">
        <v>197</v>
      </c>
      <c r="R9" s="37" t="s">
        <v>197</v>
      </c>
      <c r="S9" s="37" t="s">
        <v>197</v>
      </c>
      <c r="T9" s="37" t="s">
        <v>197</v>
      </c>
      <c r="U9" s="37" t="s">
        <v>197</v>
      </c>
      <c r="V9" s="37" t="s">
        <v>197</v>
      </c>
      <c r="W9" s="37" t="s">
        <v>197</v>
      </c>
      <c r="X9" s="37"/>
      <c r="Y9" s="37"/>
      <c r="Z9" s="37" t="s">
        <v>197</v>
      </c>
      <c r="AA9" s="37"/>
      <c r="AB9" s="37"/>
      <c r="AC9" s="37"/>
      <c r="AD9" s="37"/>
      <c r="AE9" s="37"/>
      <c r="AF9" s="37"/>
      <c r="AG9" s="37"/>
      <c r="AH9" s="37"/>
      <c r="AI9" s="37"/>
      <c r="AJ9" s="37"/>
      <c r="AK9" s="37"/>
      <c r="AL9" s="37"/>
      <c r="AM9" s="37"/>
      <c r="AN9" s="37"/>
      <c r="AO9" s="37" t="str">
        <f>IFERROR(VLOOKUP(AN9,'[1]AP CS Principles Curriculum Fra'!$E:$F,2,0),"")</f>
        <v/>
      </c>
      <c r="AP9" s="37"/>
      <c r="AQ9" s="37" t="str">
        <f>IFERROR(VLOOKUP(AP9,'[1]AP CS Principles Curriculum Fra'!$E:$F,2,0),"")</f>
        <v/>
      </c>
      <c r="AR9" s="37"/>
      <c r="AS9" s="37" t="str">
        <f>IFERROR(VLOOKUP(AR9,'[1]AP CS Principles Curriculum Fra'!$E:$F,2,0),"")</f>
        <v/>
      </c>
      <c r="AT9" s="37"/>
      <c r="AU9" s="37" t="str">
        <f>IFERROR(VLOOKUP(AT9,'[1]AP CS Principles Curriculum Fra'!$E:$F,2,0),"")</f>
        <v/>
      </c>
    </row>
    <row r="10" spans="1:47" ht="12.75">
      <c r="A10" s="25" t="s">
        <v>208</v>
      </c>
      <c r="B10" s="25" t="s">
        <v>314</v>
      </c>
      <c r="C10" s="14" t="s">
        <v>180</v>
      </c>
      <c r="D10" s="14" t="s">
        <v>243</v>
      </c>
      <c r="E10" s="25" t="s">
        <v>306</v>
      </c>
      <c r="F10" s="14"/>
      <c r="G10" s="25"/>
      <c r="H10" s="14"/>
      <c r="I10" s="14"/>
      <c r="J10" s="14"/>
      <c r="K10" s="14"/>
      <c r="L10" s="14"/>
      <c r="M10" s="14"/>
      <c r="N10" s="14"/>
      <c r="O10" s="14"/>
      <c r="P10" s="14"/>
      <c r="Q10" s="14"/>
      <c r="R10" s="14"/>
      <c r="S10" s="14"/>
      <c r="T10" s="14" t="s">
        <v>197</v>
      </c>
      <c r="U10" s="14" t="s">
        <v>197</v>
      </c>
      <c r="V10" s="14"/>
      <c r="W10" s="14"/>
      <c r="X10" s="14"/>
      <c r="Y10" s="14"/>
      <c r="Z10" s="14" t="s">
        <v>197</v>
      </c>
      <c r="AA10" s="14"/>
      <c r="AB10" s="14"/>
      <c r="AC10" s="14"/>
      <c r="AD10" s="14"/>
      <c r="AE10" s="14"/>
      <c r="AF10" s="14"/>
      <c r="AG10" s="14"/>
      <c r="AH10" s="14"/>
      <c r="AI10" s="14"/>
      <c r="AJ10" s="14"/>
      <c r="AK10" s="14"/>
      <c r="AL10" s="14"/>
      <c r="AM10" s="14"/>
      <c r="AN10" s="14"/>
      <c r="AO10" s="14" t="str">
        <f>IFERROR(VLOOKUP(AN10,'[1]AP CS Principles Curriculum Fra'!$E:$F,2,0),"")</f>
        <v/>
      </c>
      <c r="AP10" s="14"/>
      <c r="AQ10" s="14" t="str">
        <f>IFERROR(VLOOKUP(AP10,'[1]AP CS Principles Curriculum Fra'!$E:$F,2,0),"")</f>
        <v/>
      </c>
      <c r="AR10" s="14"/>
      <c r="AS10" s="14" t="str">
        <f>IFERROR(VLOOKUP(AR10,'[1]AP CS Principles Curriculum Fra'!$E:$F,2,0),"")</f>
        <v/>
      </c>
      <c r="AT10" s="14"/>
      <c r="AU10" s="14" t="str">
        <f>IFERROR(VLOOKUP(AT10,'[1]AP CS Principles Curriculum Fra'!$E:$F,2,0),"")</f>
        <v/>
      </c>
    </row>
    <row r="11" spans="1:47" ht="4.5" customHeight="1">
      <c r="A11" s="31" t="s">
        <v>210</v>
      </c>
      <c r="B11" s="31" t="s">
        <v>322</v>
      </c>
      <c r="C11" s="31" t="s">
        <v>180</v>
      </c>
      <c r="D11" s="31" t="s">
        <v>243</v>
      </c>
      <c r="E11" s="31"/>
      <c r="F11" s="31"/>
      <c r="G11" s="31"/>
      <c r="H11" s="31"/>
      <c r="I11" s="31"/>
      <c r="J11" s="31"/>
      <c r="K11" s="31"/>
      <c r="L11" s="31"/>
      <c r="M11" s="31"/>
      <c r="N11" s="31"/>
      <c r="O11" s="31"/>
      <c r="P11" s="31"/>
      <c r="Q11" s="31"/>
      <c r="R11" s="31"/>
      <c r="S11" s="31"/>
      <c r="T11" s="31"/>
      <c r="U11" s="31"/>
      <c r="V11" s="31"/>
      <c r="W11" s="31"/>
      <c r="X11" s="31"/>
      <c r="Y11" s="31"/>
      <c r="Z11" s="31" t="s">
        <v>197</v>
      </c>
      <c r="AA11" s="31"/>
      <c r="AB11" s="31"/>
      <c r="AC11" s="31"/>
      <c r="AD11" s="31"/>
      <c r="AE11" s="31"/>
      <c r="AF11" s="31"/>
      <c r="AG11" s="31"/>
      <c r="AH11" s="31"/>
      <c r="AI11" s="31"/>
      <c r="AJ11" s="31"/>
      <c r="AK11" s="31"/>
      <c r="AL11" s="31"/>
      <c r="AM11" s="31"/>
      <c r="AN11" s="31"/>
      <c r="AO11" s="31" t="str">
        <f>IFERROR(VLOOKUP(AN11,'[1]AP CS Principles Curriculum Fra'!$E:$F,2,0),"")</f>
        <v/>
      </c>
      <c r="AP11" s="31"/>
      <c r="AQ11" s="31" t="str">
        <f>IFERROR(VLOOKUP(AP11,'[1]AP CS Principles Curriculum Fra'!$E:$F,2,0),"")</f>
        <v/>
      </c>
      <c r="AR11" s="31"/>
      <c r="AS11" s="31" t="str">
        <f>IFERROR(VLOOKUP(AR11,'[1]AP CS Principles Curriculum Fra'!$E:$F,2,0),"")</f>
        <v/>
      </c>
      <c r="AT11" s="31"/>
      <c r="AU11" s="31" t="str">
        <f>IFERROR(VLOOKUP(AT11,'[1]AP CS Principles Curriculum Fra'!$E:$F,2,0),"")</f>
        <v/>
      </c>
    </row>
    <row r="12" spans="1:47" ht="12.75">
      <c r="A12" s="34" t="s">
        <v>211</v>
      </c>
      <c r="B12" s="34" t="s">
        <v>334</v>
      </c>
      <c r="C12" s="34" t="s">
        <v>180</v>
      </c>
      <c r="D12" s="34" t="s">
        <v>243</v>
      </c>
      <c r="E12" s="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t="str">
        <f>IFERROR(VLOOKUP(AN12,'[1]AP CS Principles Curriculum Fra'!$E:$F,2,0),"")</f>
        <v/>
      </c>
      <c r="AP12" s="34"/>
      <c r="AQ12" s="34" t="str">
        <f>IFERROR(VLOOKUP(AP12,'[1]AP CS Principles Curriculum Fra'!$E:$F,2,0),"")</f>
        <v/>
      </c>
      <c r="AR12" s="34"/>
      <c r="AS12" s="34" t="str">
        <f>IFERROR(VLOOKUP(AR12,'[1]AP CS Principles Curriculum Fra'!$E:$F,2,0),"")</f>
        <v/>
      </c>
      <c r="AT12" s="34"/>
      <c r="AU12" s="34" t="str">
        <f>IFERROR(VLOOKUP(AT12,'[1]AP CS Principles Curriculum Fra'!$E:$F,2,0),"")</f>
        <v/>
      </c>
    </row>
    <row r="13" spans="1:47" ht="12.75">
      <c r="A13" s="25" t="s">
        <v>213</v>
      </c>
      <c r="B13" s="14" t="s">
        <v>346</v>
      </c>
      <c r="C13" s="14" t="s">
        <v>180</v>
      </c>
      <c r="D13" s="14" t="s">
        <v>243</v>
      </c>
      <c r="E13" s="14" t="s">
        <v>347</v>
      </c>
      <c r="F13" s="14"/>
      <c r="G13" s="14"/>
      <c r="H13" s="14"/>
      <c r="I13" s="14"/>
      <c r="J13" s="14"/>
      <c r="K13" s="14"/>
      <c r="L13" s="14"/>
      <c r="M13" s="14"/>
      <c r="N13" s="14"/>
      <c r="O13" s="14" t="s">
        <v>197</v>
      </c>
      <c r="P13" s="14" t="s">
        <v>197</v>
      </c>
      <c r="Q13" s="14" t="s">
        <v>197</v>
      </c>
      <c r="R13" s="14" t="s">
        <v>197</v>
      </c>
      <c r="S13" s="14" t="s">
        <v>197</v>
      </c>
      <c r="T13" s="14" t="s">
        <v>197</v>
      </c>
      <c r="U13" s="14" t="s">
        <v>197</v>
      </c>
      <c r="V13" s="14"/>
      <c r="W13" s="14"/>
      <c r="X13" s="14"/>
      <c r="Y13" s="14"/>
      <c r="Z13" s="14" t="s">
        <v>197</v>
      </c>
      <c r="AA13" s="14"/>
      <c r="AB13" s="14"/>
      <c r="AC13" s="14"/>
      <c r="AD13" s="14"/>
      <c r="AE13" s="14"/>
      <c r="AF13" s="14"/>
      <c r="AG13" s="14"/>
      <c r="AH13" s="14"/>
      <c r="AI13" s="14"/>
      <c r="AJ13" s="14"/>
      <c r="AK13" s="14"/>
      <c r="AL13" s="14"/>
      <c r="AM13" s="14"/>
      <c r="AN13" s="14"/>
      <c r="AO13" s="14" t="str">
        <f>IFERROR(VLOOKUP(AN13,'[1]AP CS Principles Curriculum Fra'!$E:$F,2,0),"")</f>
        <v/>
      </c>
      <c r="AP13" s="14"/>
      <c r="AQ13" s="14" t="str">
        <f>IFERROR(VLOOKUP(AP13,'[1]AP CS Principles Curriculum Fra'!$E:$F,2,0),"")</f>
        <v/>
      </c>
      <c r="AR13" s="14"/>
      <c r="AS13" s="14" t="str">
        <f>IFERROR(VLOOKUP(AR13,'[1]AP CS Principles Curriculum Fra'!$E:$F,2,0),"")</f>
        <v/>
      </c>
      <c r="AT13" s="14"/>
      <c r="AU13" s="14" t="str">
        <f>IFERROR(VLOOKUP(AT13,'[1]AP CS Principles Curriculum Fra'!$E:$F,2,0),"")</f>
        <v/>
      </c>
    </row>
    <row r="14" spans="1:47" ht="12.75">
      <c r="A14" s="37" t="s">
        <v>216</v>
      </c>
      <c r="B14" s="37" t="s">
        <v>348</v>
      </c>
      <c r="C14" s="37" t="s">
        <v>180</v>
      </c>
      <c r="D14" s="37" t="s">
        <v>243</v>
      </c>
      <c r="E14" s="37" t="s">
        <v>349</v>
      </c>
      <c r="F14" s="37"/>
      <c r="G14" s="37"/>
      <c r="H14" s="37"/>
      <c r="I14" s="37"/>
      <c r="J14" s="37"/>
      <c r="K14" s="37"/>
      <c r="L14" s="37"/>
      <c r="M14" s="37"/>
      <c r="N14" s="37"/>
      <c r="O14" s="37" t="s">
        <v>197</v>
      </c>
      <c r="P14" s="37" t="s">
        <v>197</v>
      </c>
      <c r="Q14" s="37" t="s">
        <v>197</v>
      </c>
      <c r="R14" s="37" t="s">
        <v>197</v>
      </c>
      <c r="S14" s="37" t="s">
        <v>197</v>
      </c>
      <c r="T14" s="37" t="s">
        <v>197</v>
      </c>
      <c r="U14" s="37" t="s">
        <v>197</v>
      </c>
      <c r="V14" s="37"/>
      <c r="W14" s="37"/>
      <c r="X14" s="37"/>
      <c r="Y14" s="37"/>
      <c r="Z14" s="37"/>
      <c r="AA14" s="37"/>
      <c r="AB14" s="37"/>
      <c r="AC14" s="37"/>
      <c r="AD14" s="37"/>
      <c r="AE14" s="37"/>
      <c r="AF14" s="37"/>
      <c r="AG14" s="37"/>
      <c r="AH14" s="37"/>
      <c r="AI14" s="37"/>
      <c r="AJ14" s="37"/>
      <c r="AK14" s="37"/>
      <c r="AL14" s="37"/>
      <c r="AM14" s="37"/>
      <c r="AN14" s="37"/>
      <c r="AO14" s="37" t="str">
        <f>IFERROR(VLOOKUP(AN14,'[1]AP CS Principles Curriculum Fra'!$E:$F,2,0),"")</f>
        <v/>
      </c>
      <c r="AP14" s="37"/>
      <c r="AQ14" s="37" t="str">
        <f>IFERROR(VLOOKUP(AP14,'[1]AP CS Principles Curriculum Fra'!$E:$F,2,0),"")</f>
        <v/>
      </c>
      <c r="AR14" s="37"/>
      <c r="AS14" s="37" t="str">
        <f>IFERROR(VLOOKUP(AR14,'[1]AP CS Principles Curriculum Fra'!$E:$F,2,0),"")</f>
        <v/>
      </c>
      <c r="AT14" s="37"/>
      <c r="AU14" s="37" t="str">
        <f>IFERROR(VLOOKUP(AT14,'[1]AP CS Principles Curriculum Fra'!$E:$F,2,0),"")</f>
        <v/>
      </c>
    </row>
    <row r="15" spans="1:47" ht="12.75">
      <c r="A15" s="31" t="s">
        <v>217</v>
      </c>
      <c r="B15" s="31" t="s">
        <v>350</v>
      </c>
      <c r="C15" s="31" t="s">
        <v>180</v>
      </c>
      <c r="D15" s="31" t="s">
        <v>243</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t="str">
        <f>IFERROR(VLOOKUP(AN15,'[1]AP CS Principles Curriculum Fra'!$E:$F,2,0),"")</f>
        <v/>
      </c>
      <c r="AP15" s="31"/>
      <c r="AQ15" s="31" t="str">
        <f>IFERROR(VLOOKUP(AP15,'[1]AP CS Principles Curriculum Fra'!$E:$F,2,0),"")</f>
        <v/>
      </c>
      <c r="AR15" s="31"/>
      <c r="AS15" s="31" t="str">
        <f>IFERROR(VLOOKUP(AR15,'[1]AP CS Principles Curriculum Fra'!$E:$F,2,0),"")</f>
        <v/>
      </c>
      <c r="AT15" s="31"/>
      <c r="AU15" s="31" t="str">
        <f>IFERROR(VLOOKUP(AT15,'[1]AP CS Principles Curriculum Fra'!$E:$F,2,0),"")</f>
        <v/>
      </c>
    </row>
    <row r="16" spans="1:47" ht="12.75">
      <c r="A16" s="34" t="s">
        <v>220</v>
      </c>
      <c r="B16" s="34" t="s">
        <v>351</v>
      </c>
      <c r="C16" s="34" t="s">
        <v>180</v>
      </c>
      <c r="D16" s="34" t="s">
        <v>243</v>
      </c>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t="str">
        <f>IFERROR(VLOOKUP(AN16,'[1]AP CS Principles Curriculum Fra'!$E:$F,2,0),"")</f>
        <v/>
      </c>
      <c r="AP16" s="34"/>
      <c r="AQ16" s="34" t="str">
        <f>IFERROR(VLOOKUP(AP16,'[1]AP CS Principles Curriculum Fra'!$E:$F,2,0),"")</f>
        <v/>
      </c>
      <c r="AR16" s="34"/>
      <c r="AS16" s="34" t="str">
        <f>IFERROR(VLOOKUP(AR16,'[1]AP CS Principles Curriculum Fra'!$E:$F,2,0),"")</f>
        <v/>
      </c>
      <c r="AT16" s="34"/>
      <c r="AU16" s="34" t="str">
        <f>IFERROR(VLOOKUP(AT16,'[1]AP CS Principles Curriculum Fra'!$E:$F,2,0),"")</f>
        <v/>
      </c>
    </row>
    <row r="17" spans="1:47" ht="12.75">
      <c r="A17" s="37" t="s">
        <v>223</v>
      </c>
      <c r="B17" s="37" t="s">
        <v>352</v>
      </c>
      <c r="C17" s="37" t="s">
        <v>180</v>
      </c>
      <c r="D17" s="37" t="s">
        <v>243</v>
      </c>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t="str">
        <f>IFERROR(VLOOKUP(AN17,'[1]AP CS Principles Curriculum Fra'!$E:$F,2,0),"")</f>
        <v/>
      </c>
      <c r="AP17" s="37"/>
      <c r="AQ17" s="37" t="str">
        <f>IFERROR(VLOOKUP(AP17,'[1]AP CS Principles Curriculum Fra'!$E:$F,2,0),"")</f>
        <v/>
      </c>
      <c r="AR17" s="37"/>
      <c r="AS17" s="37" t="str">
        <f>IFERROR(VLOOKUP(AR17,'[1]AP CS Principles Curriculum Fra'!$E:$F,2,0),"")</f>
        <v/>
      </c>
      <c r="AT17" s="37"/>
      <c r="AU17" s="37" t="str">
        <f>IFERROR(VLOOKUP(AT17,'[1]AP CS Principles Curriculum Fra'!$E:$F,2,0),"")</f>
        <v/>
      </c>
    </row>
    <row r="18" spans="1:47" ht="12.75">
      <c r="A18" s="37" t="s">
        <v>228</v>
      </c>
      <c r="B18" s="37" t="s">
        <v>353</v>
      </c>
      <c r="C18" s="37" t="s">
        <v>180</v>
      </c>
      <c r="D18" s="37" t="s">
        <v>243</v>
      </c>
      <c r="E18" s="37" t="s">
        <v>354</v>
      </c>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row>
    <row r="19" spans="1:47" ht="12.75">
      <c r="A19" s="37" t="s">
        <v>232</v>
      </c>
      <c r="B19" s="37" t="s">
        <v>367</v>
      </c>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row>
    <row r="20" spans="1:47" ht="12.75">
      <c r="A20" s="37" t="s">
        <v>234</v>
      </c>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row>
    <row r="21" spans="1:47" ht="12.75">
      <c r="A21" s="37" t="s">
        <v>235</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row>
    <row r="22" spans="1:47" ht="12.75">
      <c r="A22" s="37" t="s">
        <v>380</v>
      </c>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row>
    <row r="23" spans="1:47" ht="12.75">
      <c r="A23" s="37" t="s">
        <v>384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row>
    <row r="24" spans="1:47" ht="12.75">
      <c r="A24" s="37" t="s">
        <v>387</v>
      </c>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row>
    <row r="25" spans="1:47" ht="12.75">
      <c r="A25" s="37" t="s">
        <v>390</v>
      </c>
      <c r="B25" s="37"/>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row>
    <row r="26" spans="1:47" ht="12.75">
      <c r="A26" s="37" t="s">
        <v>393</v>
      </c>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row>
    <row r="27" spans="1:47" ht="12.75">
      <c r="A27" s="37" t="s">
        <v>213</v>
      </c>
      <c r="B27" s="37" t="s">
        <v>397</v>
      </c>
      <c r="C27" s="37" t="s">
        <v>180</v>
      </c>
      <c r="D27" s="37" t="s">
        <v>243</v>
      </c>
      <c r="E27" s="37" t="s">
        <v>349</v>
      </c>
      <c r="F27" s="37"/>
      <c r="G27" s="37"/>
      <c r="H27" s="37"/>
      <c r="I27" s="37"/>
      <c r="J27" s="37"/>
      <c r="K27" s="37"/>
      <c r="L27" s="37"/>
      <c r="M27" s="37"/>
      <c r="N27" s="37"/>
      <c r="O27" s="37" t="s">
        <v>197</v>
      </c>
      <c r="P27" s="37" t="s">
        <v>197</v>
      </c>
      <c r="Q27" s="37" t="s">
        <v>197</v>
      </c>
      <c r="R27" s="37" t="s">
        <v>197</v>
      </c>
      <c r="S27" s="37" t="s">
        <v>197</v>
      </c>
      <c r="T27" s="37" t="s">
        <v>197</v>
      </c>
      <c r="U27" s="37" t="s">
        <v>197</v>
      </c>
      <c r="V27" s="37"/>
      <c r="W27" s="37"/>
      <c r="X27" s="37"/>
      <c r="Y27" s="37"/>
      <c r="Z27" s="37"/>
      <c r="AA27" s="37"/>
      <c r="AB27" s="37"/>
      <c r="AC27" s="37"/>
      <c r="AD27" s="37"/>
      <c r="AE27" s="37"/>
      <c r="AF27" s="37"/>
      <c r="AG27" s="37"/>
      <c r="AH27" s="37"/>
      <c r="AI27" s="37"/>
      <c r="AJ27" s="37"/>
      <c r="AK27" s="37"/>
      <c r="AL27" s="37"/>
      <c r="AM27" s="37"/>
      <c r="AN27" s="37"/>
      <c r="AO27" s="37" t="str">
        <f>IFERROR(VLOOKUP(AN27,'[1]AP CS Principles Curriculum Fra'!$E:$F,2,0),"")</f>
        <v/>
      </c>
      <c r="AP27" s="37"/>
      <c r="AQ27" s="37" t="str">
        <f>IFERROR(VLOOKUP(AP27,'[1]AP CS Principles Curriculum Fra'!$E:$F,2,0),"")</f>
        <v/>
      </c>
      <c r="AR27" s="37"/>
      <c r="AS27" s="37" t="str">
        <f>IFERROR(VLOOKUP(AR27,'[1]AP CS Principles Curriculum Fra'!$E:$F,2,0),"")</f>
        <v/>
      </c>
      <c r="AT27" s="37"/>
      <c r="AU27" s="37" t="str">
        <f>IFERROR(VLOOKUP(AT27,'[1]AP CS Principles Curriculum Fra'!$E:$F,2,0),"")</f>
        <v/>
      </c>
    </row>
    <row r="28" spans="1:47" ht="12.75">
      <c r="A28" s="14" t="s">
        <v>228</v>
      </c>
      <c r="B28" s="14" t="s">
        <v>404</v>
      </c>
      <c r="C28" s="14" t="s">
        <v>180</v>
      </c>
      <c r="D28" s="14" t="s">
        <v>243</v>
      </c>
      <c r="E28" s="14" t="s">
        <v>406</v>
      </c>
      <c r="F28" s="14"/>
      <c r="G28" s="14"/>
      <c r="H28" s="14"/>
      <c r="I28" s="14"/>
      <c r="J28" s="14"/>
      <c r="K28" s="14"/>
      <c r="L28" s="14"/>
      <c r="M28" s="14"/>
      <c r="N28" s="14"/>
      <c r="O28" s="14" t="s">
        <v>197</v>
      </c>
      <c r="P28" s="14" t="s">
        <v>197</v>
      </c>
      <c r="Q28" s="14" t="s">
        <v>197</v>
      </c>
      <c r="R28" s="14" t="s">
        <v>197</v>
      </c>
      <c r="S28" s="14" t="s">
        <v>197</v>
      </c>
      <c r="T28" s="14" t="s">
        <v>197</v>
      </c>
      <c r="U28" s="14" t="s">
        <v>197</v>
      </c>
      <c r="V28" s="14" t="s">
        <v>197</v>
      </c>
      <c r="W28" s="14" t="s">
        <v>197</v>
      </c>
      <c r="X28" s="14"/>
      <c r="Y28" s="14"/>
      <c r="Z28" s="14"/>
      <c r="AA28" s="14"/>
      <c r="AB28" s="14"/>
      <c r="AC28" s="14"/>
      <c r="AD28" s="14"/>
      <c r="AE28" s="14"/>
      <c r="AF28" s="14"/>
      <c r="AG28" s="14"/>
      <c r="AH28" s="14"/>
      <c r="AI28" s="14"/>
      <c r="AJ28" s="14"/>
      <c r="AK28" s="14"/>
      <c r="AL28" s="14"/>
      <c r="AM28" s="14"/>
      <c r="AN28" s="14"/>
      <c r="AO28" s="14" t="str">
        <f>IFERROR(VLOOKUP(AN28,'[1]AP CS Principles Curriculum Fra'!$E:$F,2,0),"")</f>
        <v/>
      </c>
      <c r="AP28" s="14"/>
      <c r="AQ28" s="14" t="str">
        <f>IFERROR(VLOOKUP(AP28,'[1]AP CS Principles Curriculum Fra'!$E:$F,2,0),"")</f>
        <v/>
      </c>
      <c r="AR28" s="14"/>
      <c r="AS28" s="14" t="str">
        <f>IFERROR(VLOOKUP(AR28,'[1]AP CS Principles Curriculum Fra'!$E:$F,2,0),"")</f>
        <v/>
      </c>
      <c r="AT28" s="14"/>
      <c r="AU28" s="14" t="str">
        <f>IFERROR(VLOOKUP(AT28,'[1]AP CS Principles Curriculum Fra'!$E:$F,2,0),"")</f>
        <v/>
      </c>
    </row>
    <row r="29" spans="1:47" ht="4.5" customHeight="1">
      <c r="A29" s="31" t="s">
        <v>232</v>
      </c>
      <c r="B29" s="31" t="s">
        <v>412</v>
      </c>
      <c r="C29" s="31" t="s">
        <v>180</v>
      </c>
      <c r="D29" s="31" t="s">
        <v>243</v>
      </c>
      <c r="E29" s="31" t="s">
        <v>413</v>
      </c>
      <c r="F29" s="31"/>
      <c r="G29" s="31"/>
      <c r="H29" s="31"/>
      <c r="I29" s="31"/>
      <c r="J29" s="31"/>
      <c r="K29" s="31"/>
      <c r="L29" s="31"/>
      <c r="M29" s="31"/>
      <c r="N29" s="31"/>
      <c r="O29" s="31" t="s">
        <v>197</v>
      </c>
      <c r="P29" s="31" t="s">
        <v>197</v>
      </c>
      <c r="Q29" s="31" t="s">
        <v>197</v>
      </c>
      <c r="R29" s="31" t="s">
        <v>197</v>
      </c>
      <c r="S29" s="31" t="s">
        <v>197</v>
      </c>
      <c r="T29" s="31" t="s">
        <v>197</v>
      </c>
      <c r="U29" s="31" t="s">
        <v>197</v>
      </c>
      <c r="V29" s="31" t="s">
        <v>197</v>
      </c>
      <c r="W29" s="31"/>
      <c r="X29" s="31"/>
      <c r="Y29" s="31"/>
      <c r="Z29" s="31"/>
      <c r="AA29" s="31"/>
      <c r="AB29" s="31"/>
      <c r="AC29" s="31"/>
      <c r="AD29" s="31"/>
      <c r="AE29" s="31"/>
      <c r="AF29" s="31"/>
      <c r="AG29" s="31"/>
      <c r="AH29" s="31"/>
      <c r="AI29" s="31"/>
      <c r="AJ29" s="31"/>
      <c r="AK29" s="31"/>
      <c r="AL29" s="31"/>
      <c r="AM29" s="31"/>
      <c r="AN29" s="31"/>
      <c r="AO29" s="31" t="str">
        <f>IFERROR(VLOOKUP(AN29,'[1]AP CS Principles Curriculum Fra'!$E:$F,2,0),"")</f>
        <v/>
      </c>
      <c r="AP29" s="31"/>
      <c r="AQ29" s="31" t="str">
        <f>IFERROR(VLOOKUP(AP29,'[1]AP CS Principles Curriculum Fra'!$E:$F,2,0),"")</f>
        <v/>
      </c>
      <c r="AR29" s="31"/>
      <c r="AS29" s="31" t="str">
        <f>IFERROR(VLOOKUP(AR29,'[1]AP CS Principles Curriculum Fra'!$E:$F,2,0),"")</f>
        <v/>
      </c>
      <c r="AT29" s="31"/>
      <c r="AU29" s="31" t="str">
        <f>IFERROR(VLOOKUP(AT29,'[1]AP CS Principles Curriculum Fra'!$E:$F,2,0),"")</f>
        <v/>
      </c>
    </row>
    <row r="30" spans="1:47" ht="12.75">
      <c r="A30" s="34" t="s">
        <v>234</v>
      </c>
      <c r="B30" s="34" t="s">
        <v>420</v>
      </c>
      <c r="C30" s="34" t="s">
        <v>180</v>
      </c>
      <c r="D30" s="34" t="s">
        <v>243</v>
      </c>
      <c r="E30" s="34" t="s">
        <v>421</v>
      </c>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t="str">
        <f>IFERROR(VLOOKUP(AN30,'[1]AP CS Principles Curriculum Fra'!$E:$F,2,0),"")</f>
        <v/>
      </c>
      <c r="AP30" s="34"/>
      <c r="AQ30" s="34" t="str">
        <f>IFERROR(VLOOKUP(AP30,'[1]AP CS Principles Curriculum Fra'!$E:$F,2,0),"")</f>
        <v/>
      </c>
      <c r="AR30" s="34"/>
      <c r="AS30" s="34" t="str">
        <f>IFERROR(VLOOKUP(AR30,'[1]AP CS Principles Curriculum Fra'!$E:$F,2,0),"")</f>
        <v/>
      </c>
      <c r="AT30" s="34"/>
      <c r="AU30" s="34" t="str">
        <f>IFERROR(VLOOKUP(AT30,'[1]AP CS Principles Curriculum Fra'!$E:$F,2,0),"")</f>
        <v/>
      </c>
    </row>
    <row r="31" spans="1:47" ht="12.75">
      <c r="A31" s="37" t="s">
        <v>235</v>
      </c>
      <c r="B31" s="37" t="s">
        <v>429</v>
      </c>
      <c r="C31" s="37" t="s">
        <v>180</v>
      </c>
      <c r="D31" s="37" t="s">
        <v>243</v>
      </c>
      <c r="E31" s="37" t="s">
        <v>430</v>
      </c>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t="str">
        <f>IFERROR(VLOOKUP(AN31,'[1]AP CS Principles Curriculum Fra'!$E:$F,2,0),"")</f>
        <v/>
      </c>
      <c r="AP31" s="37"/>
      <c r="AQ31" s="37" t="str">
        <f>IFERROR(VLOOKUP(AP31,'[1]AP CS Principles Curriculum Fra'!$E:$F,2,0),"")</f>
        <v/>
      </c>
      <c r="AR31" s="37"/>
      <c r="AS31" s="37" t="str">
        <f>IFERROR(VLOOKUP(AR31,'[1]AP CS Principles Curriculum Fra'!$E:$F,2,0),"")</f>
        <v/>
      </c>
      <c r="AT31" s="37"/>
      <c r="AU31" s="37" t="str">
        <f>IFERROR(VLOOKUP(AT31,'[1]AP CS Principles Curriculum Fra'!$E:$F,2,0),"")</f>
        <v/>
      </c>
    </row>
    <row r="32" spans="1:47" ht="12.75">
      <c r="A32" s="14" t="s">
        <v>380</v>
      </c>
      <c r="B32" s="14" t="s">
        <v>433</v>
      </c>
      <c r="C32" s="14" t="s">
        <v>180</v>
      </c>
      <c r="D32" s="14" t="s">
        <v>243</v>
      </c>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t="str">
        <f>IFERROR(VLOOKUP(AN32,'[1]AP CS Principles Curriculum Fra'!$E:$F,2,0),"")</f>
        <v/>
      </c>
      <c r="AP32" s="14"/>
      <c r="AQ32" s="14" t="str">
        <f>IFERROR(VLOOKUP(AP32,'[1]AP CS Principles Curriculum Fra'!$E:$F,2,0),"")</f>
        <v/>
      </c>
      <c r="AR32" s="14"/>
      <c r="AS32" s="14" t="str">
        <f>IFERROR(VLOOKUP(AR32,'[1]AP CS Principles Curriculum Fra'!$E:$F,2,0),"")</f>
        <v/>
      </c>
      <c r="AT32" s="14"/>
      <c r="AU32" s="14" t="str">
        <f>IFERROR(VLOOKUP(AT32,'[1]AP CS Principles Curriculum Fra'!$E:$F,2,0),"")</f>
        <v/>
      </c>
    </row>
    <row r="33" spans="1:47" ht="12.75">
      <c r="A33" s="31" t="s">
        <v>384</v>
      </c>
      <c r="B33" s="31" t="s">
        <v>434</v>
      </c>
      <c r="C33" s="31" t="s">
        <v>180</v>
      </c>
      <c r="D33" s="31" t="s">
        <v>243</v>
      </c>
      <c r="E33" s="31" t="s">
        <v>435</v>
      </c>
      <c r="F33" s="31"/>
      <c r="G33" s="31"/>
      <c r="H33" s="31"/>
      <c r="I33" s="31"/>
      <c r="J33" s="31"/>
      <c r="K33" s="31"/>
      <c r="L33" s="31"/>
      <c r="M33" s="31"/>
      <c r="N33" s="31"/>
      <c r="O33" s="31" t="s">
        <v>197</v>
      </c>
      <c r="P33" s="31" t="s">
        <v>197</v>
      </c>
      <c r="Q33" s="31" t="s">
        <v>197</v>
      </c>
      <c r="R33" s="31" t="s">
        <v>197</v>
      </c>
      <c r="S33" s="31" t="s">
        <v>197</v>
      </c>
      <c r="T33" s="31" t="s">
        <v>197</v>
      </c>
      <c r="U33" s="31" t="s">
        <v>197</v>
      </c>
      <c r="V33" s="31" t="s">
        <v>197</v>
      </c>
      <c r="W33" s="31" t="s">
        <v>197</v>
      </c>
      <c r="X33" s="31"/>
      <c r="Y33" s="31"/>
      <c r="Z33" s="31"/>
      <c r="AA33" s="31"/>
      <c r="AB33" s="31"/>
      <c r="AC33" s="31"/>
      <c r="AD33" s="31"/>
      <c r="AE33" s="31"/>
      <c r="AF33" s="31"/>
      <c r="AG33" s="31"/>
      <c r="AH33" s="31"/>
      <c r="AI33" s="31"/>
      <c r="AJ33" s="31"/>
      <c r="AK33" s="31"/>
      <c r="AL33" s="31"/>
      <c r="AM33" s="31"/>
      <c r="AN33" s="31"/>
      <c r="AO33" s="31" t="str">
        <f>IFERROR(VLOOKUP(AN33,'[1]AP CS Principles Curriculum Fra'!$E:$F,2,0),"")</f>
        <v/>
      </c>
      <c r="AP33" s="31"/>
      <c r="AQ33" s="31" t="str">
        <f>IFERROR(VLOOKUP(AP33,'[1]AP CS Principles Curriculum Fra'!$E:$F,2,0),"")</f>
        <v/>
      </c>
      <c r="AR33" s="31"/>
      <c r="AS33" s="31" t="str">
        <f>IFERROR(VLOOKUP(AR33,'[1]AP CS Principles Curriculum Fra'!$E:$F,2,0),"")</f>
        <v/>
      </c>
      <c r="AT33" s="31"/>
      <c r="AU33" s="31" t="str">
        <f>IFERROR(VLOOKUP(AT33,'[1]AP CS Principles Curriculum Fra'!$E:$F,2,0),"")</f>
        <v/>
      </c>
    </row>
    <row r="34" spans="1:47" ht="12.75">
      <c r="A34" s="34" t="s">
        <v>387</v>
      </c>
      <c r="B34" s="34" t="s">
        <v>436</v>
      </c>
      <c r="C34" s="34" t="s">
        <v>180</v>
      </c>
      <c r="D34" s="34" t="s">
        <v>243</v>
      </c>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t="str">
        <f>IFERROR(VLOOKUP(AN34,'[1]AP CS Principles Curriculum Fra'!$E:$F,2,0),"")</f>
        <v/>
      </c>
      <c r="AP34" s="34"/>
      <c r="AQ34" s="34" t="str">
        <f>IFERROR(VLOOKUP(AP34,'[1]AP CS Principles Curriculum Fra'!$E:$F,2,0),"")</f>
        <v/>
      </c>
      <c r="AR34" s="34"/>
      <c r="AS34" s="34" t="str">
        <f>IFERROR(VLOOKUP(AR34,'[1]AP CS Principles Curriculum Fra'!$E:$F,2,0),"")</f>
        <v/>
      </c>
      <c r="AT34" s="34"/>
      <c r="AU34" s="34" t="str">
        <f>IFERROR(VLOOKUP(AT34,'[1]AP CS Principles Curriculum Fra'!$E:$F,2,0),"")</f>
        <v/>
      </c>
    </row>
    <row r="35" spans="1:47" ht="12.75">
      <c r="A35" s="37" t="s">
        <v>390</v>
      </c>
      <c r="B35" s="37" t="s">
        <v>439</v>
      </c>
      <c r="C35" s="37" t="s">
        <v>180</v>
      </c>
      <c r="D35" s="37" t="s">
        <v>243</v>
      </c>
      <c r="E35" s="37" t="s">
        <v>440</v>
      </c>
      <c r="F35" s="37" t="s">
        <v>197</v>
      </c>
      <c r="G35" s="37"/>
      <c r="H35" s="37"/>
      <c r="I35" s="37"/>
      <c r="J35" s="37" t="s">
        <v>197</v>
      </c>
      <c r="K35" s="37" t="s">
        <v>197</v>
      </c>
      <c r="L35" s="37" t="s">
        <v>197</v>
      </c>
      <c r="M35" s="37" t="s">
        <v>197</v>
      </c>
      <c r="N35" s="37" t="s">
        <v>197</v>
      </c>
      <c r="O35" s="37" t="s">
        <v>197</v>
      </c>
      <c r="P35" s="37" t="s">
        <v>197</v>
      </c>
      <c r="Q35" s="37" t="s">
        <v>197</v>
      </c>
      <c r="R35" s="37" t="s">
        <v>197</v>
      </c>
      <c r="S35" s="37" t="s">
        <v>197</v>
      </c>
      <c r="T35" s="37" t="s">
        <v>197</v>
      </c>
      <c r="U35" s="37" t="s">
        <v>197</v>
      </c>
      <c r="V35" s="37" t="s">
        <v>197</v>
      </c>
      <c r="W35" s="37" t="s">
        <v>197</v>
      </c>
      <c r="X35" s="37" t="s">
        <v>197</v>
      </c>
      <c r="Y35" s="37" t="s">
        <v>197</v>
      </c>
      <c r="Z35" s="37" t="s">
        <v>197</v>
      </c>
      <c r="AA35" s="37" t="s">
        <v>197</v>
      </c>
      <c r="AB35" s="37"/>
      <c r="AC35" s="37"/>
      <c r="AD35" s="37"/>
      <c r="AE35" s="37"/>
      <c r="AF35" s="37"/>
      <c r="AG35" s="37"/>
      <c r="AH35" s="37"/>
      <c r="AI35" s="37"/>
      <c r="AJ35" s="37"/>
      <c r="AK35" s="37"/>
      <c r="AL35" s="37"/>
      <c r="AM35" s="37"/>
      <c r="AN35" s="37"/>
      <c r="AO35" s="37" t="str">
        <f>IFERROR(VLOOKUP(AN35,'[1]AP CS Principles Curriculum Fra'!$E:$F,2,0),"")</f>
        <v/>
      </c>
      <c r="AP35" s="37"/>
      <c r="AQ35" s="37" t="str">
        <f>IFERROR(VLOOKUP(AP35,'[1]AP CS Principles Curriculum Fra'!$E:$F,2,0),"")</f>
        <v/>
      </c>
      <c r="AR35" s="37"/>
      <c r="AS35" s="37" t="str">
        <f>IFERROR(VLOOKUP(AR35,'[1]AP CS Principles Curriculum Fra'!$E:$F,2,0),"")</f>
        <v/>
      </c>
      <c r="AT35" s="37"/>
      <c r="AU35" s="37" t="str">
        <f>IFERROR(VLOOKUP(AT35,'[1]AP CS Principles Curriculum Fra'!$E:$F,2,0),"")</f>
        <v/>
      </c>
    </row>
    <row r="36" spans="1:47" ht="12.75">
      <c r="A36" s="14" t="s">
        <v>393</v>
      </c>
      <c r="B36" s="14" t="s">
        <v>444</v>
      </c>
      <c r="C36" s="14" t="s">
        <v>180</v>
      </c>
      <c r="D36" s="14" t="s">
        <v>243</v>
      </c>
      <c r="E36" s="14" t="s">
        <v>445</v>
      </c>
      <c r="F36" s="14"/>
      <c r="G36" s="14"/>
      <c r="H36" s="14"/>
      <c r="I36" s="14"/>
      <c r="J36" s="14"/>
      <c r="K36" s="14"/>
      <c r="L36" s="14"/>
      <c r="M36" s="14" t="s">
        <v>197</v>
      </c>
      <c r="N36" s="14" t="s">
        <v>197</v>
      </c>
      <c r="O36" s="14" t="s">
        <v>197</v>
      </c>
      <c r="P36" s="14" t="s">
        <v>197</v>
      </c>
      <c r="Q36" s="14" t="s">
        <v>197</v>
      </c>
      <c r="R36" s="14" t="s">
        <v>197</v>
      </c>
      <c r="S36" s="14" t="s">
        <v>197</v>
      </c>
      <c r="T36" s="14" t="s">
        <v>197</v>
      </c>
      <c r="U36" s="14" t="s">
        <v>197</v>
      </c>
      <c r="V36" s="14" t="s">
        <v>197</v>
      </c>
      <c r="W36" s="14" t="s">
        <v>197</v>
      </c>
      <c r="X36" s="14" t="s">
        <v>197</v>
      </c>
      <c r="Y36" s="14" t="s">
        <v>197</v>
      </c>
      <c r="Z36" s="14" t="s">
        <v>197</v>
      </c>
      <c r="AA36" s="14" t="s">
        <v>197</v>
      </c>
      <c r="AB36" s="14"/>
      <c r="AC36" s="14"/>
      <c r="AD36" s="14"/>
      <c r="AE36" s="14"/>
      <c r="AF36" s="14"/>
      <c r="AG36" s="14"/>
      <c r="AH36" s="14"/>
      <c r="AI36" s="14"/>
      <c r="AJ36" s="14"/>
      <c r="AK36" s="14"/>
      <c r="AL36" s="14"/>
      <c r="AM36" s="14"/>
      <c r="AN36" s="14"/>
      <c r="AO36" s="14" t="str">
        <f>IFERROR(VLOOKUP(AN36,'[1]AP CS Principles Curriculum Fra'!$E:$F,2,0),"")</f>
        <v/>
      </c>
      <c r="AP36" s="14"/>
      <c r="AQ36" s="14" t="str">
        <f>IFERROR(VLOOKUP(AP36,'[1]AP CS Principles Curriculum Fra'!$E:$F,2,0),"")</f>
        <v/>
      </c>
      <c r="AR36" s="14"/>
      <c r="AS36" s="14" t="str">
        <f>IFERROR(VLOOKUP(AR36,'[1]AP CS Principles Curriculum Fra'!$E:$F,2,0),"")</f>
        <v/>
      </c>
      <c r="AT36" s="14"/>
      <c r="AU36" s="14" t="str">
        <f>IFERROR(VLOOKUP(AT36,'[1]AP CS Principles Curriculum Fra'!$E:$F,2,0),"")</f>
        <v/>
      </c>
    </row>
    <row r="37" spans="1:47" ht="4.5" customHeight="1">
      <c r="A37" s="31" t="s">
        <v>450</v>
      </c>
      <c r="B37" s="31" t="s">
        <v>451</v>
      </c>
      <c r="C37" s="31" t="s">
        <v>180</v>
      </c>
      <c r="D37" s="31" t="s">
        <v>243</v>
      </c>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t="str">
        <f>IFERROR(VLOOKUP(AN37,'[1]AP CS Principles Curriculum Fra'!$E:$F,2,0),"")</f>
        <v/>
      </c>
      <c r="AP37" s="31"/>
      <c r="AQ37" s="31" t="str">
        <f>IFERROR(VLOOKUP(AP37,'[1]AP CS Principles Curriculum Fra'!$E:$F,2,0),"")</f>
        <v/>
      </c>
      <c r="AR37" s="31"/>
      <c r="AS37" s="31" t="str">
        <f>IFERROR(VLOOKUP(AR37,'[1]AP CS Principles Curriculum Fra'!$E:$F,2,0),"")</f>
        <v/>
      </c>
      <c r="AT37" s="31"/>
      <c r="AU37" s="31" t="str">
        <f>IFERROR(VLOOKUP(AT37,'[1]AP CS Principles Curriculum Fra'!$E:$F,2,0),"")</f>
        <v/>
      </c>
    </row>
    <row r="38" spans="1:47" ht="12.75">
      <c r="A38" s="34" t="s">
        <v>460</v>
      </c>
      <c r="B38" s="34" t="s">
        <v>461</v>
      </c>
      <c r="C38" s="34" t="s">
        <v>180</v>
      </c>
      <c r="D38" s="34" t="s">
        <v>243</v>
      </c>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t="str">
        <f>IFERROR(VLOOKUP(AN38,'[1]AP CS Principles Curriculum Fra'!$E:$F,2,0),"")</f>
        <v/>
      </c>
      <c r="AP38" s="34"/>
      <c r="AQ38" s="34" t="str">
        <f>IFERROR(VLOOKUP(AP38,'[1]AP CS Principles Curriculum Fra'!$E:$F,2,0),"")</f>
        <v/>
      </c>
      <c r="AR38" s="34"/>
      <c r="AS38" s="34" t="str">
        <f>IFERROR(VLOOKUP(AR38,'[1]AP CS Principles Curriculum Fra'!$E:$F,2,0),"")</f>
        <v/>
      </c>
      <c r="AT38" s="34"/>
      <c r="AU38" s="34" t="str">
        <f>IFERROR(VLOOKUP(AT38,'[1]AP CS Principles Curriculum Fra'!$E:$F,2,0),"")</f>
        <v/>
      </c>
    </row>
    <row r="39" spans="1:47" ht="12.75">
      <c r="A39" s="37" t="s">
        <v>466</v>
      </c>
      <c r="B39" s="37" t="s">
        <v>467</v>
      </c>
      <c r="C39" s="37" t="s">
        <v>180</v>
      </c>
      <c r="D39" s="37" t="s">
        <v>243</v>
      </c>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t="str">
        <f>IFERROR(VLOOKUP(AN39,'[1]AP CS Principles Curriculum Fra'!$E:$F,2,0),"")</f>
        <v/>
      </c>
      <c r="AP39" s="37"/>
      <c r="AQ39" s="37" t="str">
        <f>IFERROR(VLOOKUP(AP39,'[1]AP CS Principles Curriculum Fra'!$E:$F,2,0),"")</f>
        <v/>
      </c>
      <c r="AR39" s="37"/>
      <c r="AS39" s="37" t="str">
        <f>IFERROR(VLOOKUP(AR39,'[1]AP CS Principles Curriculum Fra'!$E:$F,2,0),"")</f>
        <v/>
      </c>
      <c r="AT39" s="37"/>
      <c r="AU39" s="37" t="str">
        <f>IFERROR(VLOOKUP(AT39,'[1]AP CS Principles Curriculum Fra'!$E:$F,2,0),"")</f>
        <v/>
      </c>
    </row>
    <row r="40" spans="1:47" ht="12.75">
      <c r="A40" s="14" t="s">
        <v>460</v>
      </c>
      <c r="B40" s="14" t="s">
        <v>468</v>
      </c>
      <c r="C40" s="14" t="s">
        <v>469</v>
      </c>
      <c r="D40" s="14" t="s">
        <v>243</v>
      </c>
      <c r="E40" s="14"/>
      <c r="F40" s="14"/>
      <c r="G40" s="14"/>
      <c r="H40" s="14"/>
      <c r="I40" s="14"/>
      <c r="J40" s="14"/>
      <c r="K40" s="14"/>
      <c r="L40" s="14"/>
      <c r="M40" s="14"/>
      <c r="N40" s="14"/>
      <c r="O40" s="14"/>
      <c r="P40" s="14"/>
      <c r="Q40" s="14"/>
      <c r="R40" s="14"/>
      <c r="S40" s="14"/>
      <c r="T40" s="14"/>
      <c r="U40" s="14"/>
      <c r="V40" s="14"/>
      <c r="W40" s="14"/>
      <c r="X40" s="14"/>
      <c r="Y40" s="14"/>
      <c r="Z40" s="14"/>
      <c r="AA40" s="14" t="s">
        <v>197</v>
      </c>
      <c r="AB40" s="14"/>
      <c r="AC40" s="14"/>
      <c r="AD40" s="14"/>
      <c r="AE40" s="14"/>
      <c r="AF40" s="14"/>
      <c r="AG40" s="14"/>
      <c r="AH40" s="14"/>
      <c r="AI40" s="14"/>
      <c r="AJ40" s="14"/>
      <c r="AK40" s="14"/>
      <c r="AL40" s="14"/>
      <c r="AM40" s="14"/>
      <c r="AN40" s="14"/>
      <c r="AO40" s="14" t="str">
        <f>IFERROR(VLOOKUP(AN40,'[1]AP CS Principles Curriculum Fra'!$E:$F,2,0),"")</f>
        <v/>
      </c>
      <c r="AP40" s="14"/>
      <c r="AQ40" s="14" t="str">
        <f>IFERROR(VLOOKUP(AP40,'[1]AP CS Principles Curriculum Fra'!$E:$F,2,0),"")</f>
        <v/>
      </c>
      <c r="AR40" s="14"/>
      <c r="AS40" s="14" t="str">
        <f>IFERROR(VLOOKUP(AR40,'[1]AP CS Principles Curriculum Fra'!$E:$F,2,0),"")</f>
        <v/>
      </c>
      <c r="AT40" s="14"/>
      <c r="AU40" s="14" t="str">
        <f>IFERROR(VLOOKUP(AT40,'[1]AP CS Principles Curriculum Fra'!$E:$F,2,0),"")</f>
        <v/>
      </c>
    </row>
    <row r="41" spans="1:47" ht="12.75">
      <c r="A41" s="31" t="s">
        <v>470</v>
      </c>
      <c r="B41" s="31" t="s">
        <v>471</v>
      </c>
      <c r="C41" s="31" t="s">
        <v>472</v>
      </c>
      <c r="D41" s="31" t="s">
        <v>473</v>
      </c>
      <c r="E41" s="31" t="s">
        <v>474</v>
      </c>
      <c r="F41" s="31"/>
      <c r="G41" s="31"/>
      <c r="H41" s="31"/>
      <c r="I41" s="31"/>
      <c r="J41" s="31"/>
      <c r="K41" s="31"/>
      <c r="L41" s="31"/>
      <c r="M41" s="31"/>
      <c r="N41" s="31"/>
      <c r="O41" s="31"/>
      <c r="P41" s="31"/>
      <c r="Q41" s="31"/>
      <c r="R41" s="31"/>
      <c r="S41" s="31"/>
      <c r="T41" s="31" t="s">
        <v>197</v>
      </c>
      <c r="U41" s="31" t="s">
        <v>197</v>
      </c>
      <c r="V41" s="31"/>
      <c r="W41" s="31"/>
      <c r="X41" s="31"/>
      <c r="Y41" s="31"/>
      <c r="Z41" s="31"/>
      <c r="AA41" s="31"/>
      <c r="AB41" s="31"/>
      <c r="AC41" s="31"/>
      <c r="AD41" s="31"/>
      <c r="AE41" s="31"/>
      <c r="AF41" s="31"/>
      <c r="AG41" s="31"/>
      <c r="AH41" s="31"/>
      <c r="AI41" s="31"/>
      <c r="AJ41" s="31"/>
      <c r="AK41" s="31"/>
      <c r="AL41" s="31"/>
      <c r="AM41" s="31"/>
      <c r="AN41" s="31"/>
      <c r="AO41" s="31" t="str">
        <f>IFERROR(VLOOKUP(AN41,'[1]AP CS Principles Curriculum Fra'!$E:$F,2,0),"")</f>
        <v/>
      </c>
      <c r="AP41" s="31"/>
      <c r="AQ41" s="31" t="str">
        <f>IFERROR(VLOOKUP(AP41,'[1]AP CS Principles Curriculum Fra'!$E:$F,2,0),"")</f>
        <v/>
      </c>
      <c r="AR41" s="31"/>
      <c r="AS41" s="31" t="str">
        <f>IFERROR(VLOOKUP(AR41,'[1]AP CS Principles Curriculum Fra'!$E:$F,2,0),"")</f>
        <v/>
      </c>
      <c r="AT41" s="31"/>
      <c r="AU41" s="31" t="str">
        <f>IFERROR(VLOOKUP(AT41,'[1]AP CS Principles Curriculum Fra'!$E:$F,2,0),"")</f>
        <v/>
      </c>
    </row>
    <row r="42" spans="1:47" ht="12.75">
      <c r="A42" s="34" t="s">
        <v>475</v>
      </c>
      <c r="B42" s="34" t="s">
        <v>476</v>
      </c>
      <c r="C42" s="34" t="s">
        <v>472</v>
      </c>
      <c r="D42" s="34" t="s">
        <v>473</v>
      </c>
      <c r="E42" s="34" t="s">
        <v>477</v>
      </c>
      <c r="F42" s="34"/>
      <c r="G42" s="34"/>
      <c r="H42" s="34"/>
      <c r="I42" s="34"/>
      <c r="J42" s="34"/>
      <c r="K42" s="34"/>
      <c r="L42" s="34"/>
      <c r="M42" s="34"/>
      <c r="N42" s="34"/>
      <c r="O42" s="34"/>
      <c r="P42" s="34"/>
      <c r="Q42" s="34"/>
      <c r="R42" s="34" t="s">
        <v>197</v>
      </c>
      <c r="S42" s="34" t="s">
        <v>197</v>
      </c>
      <c r="T42" s="34" t="s">
        <v>197</v>
      </c>
      <c r="U42" s="34" t="s">
        <v>197</v>
      </c>
      <c r="V42" s="34"/>
      <c r="W42" s="34"/>
      <c r="X42" s="34"/>
      <c r="Y42" s="34"/>
      <c r="Z42" s="34"/>
      <c r="AA42" s="34"/>
      <c r="AB42" s="34"/>
      <c r="AC42" s="34"/>
      <c r="AD42" s="34"/>
      <c r="AE42" s="34"/>
      <c r="AF42" s="34"/>
      <c r="AG42" s="34"/>
      <c r="AH42" s="34"/>
      <c r="AI42" s="34"/>
      <c r="AJ42" s="34"/>
      <c r="AK42" s="34"/>
      <c r="AL42" s="34"/>
      <c r="AM42" s="34"/>
      <c r="AN42" s="34"/>
      <c r="AO42" s="34" t="str">
        <f>IFERROR(VLOOKUP(AN42,'[1]AP CS Principles Curriculum Fra'!$E:$F,2,0),"")</f>
        <v/>
      </c>
      <c r="AP42" s="34"/>
      <c r="AQ42" s="34" t="str">
        <f>IFERROR(VLOOKUP(AP42,'[1]AP CS Principles Curriculum Fra'!$E:$F,2,0),"")</f>
        <v/>
      </c>
      <c r="AR42" s="34"/>
      <c r="AS42" s="34" t="str">
        <f>IFERROR(VLOOKUP(AR42,'[1]AP CS Principles Curriculum Fra'!$E:$F,2,0),"")</f>
        <v/>
      </c>
      <c r="AT42" s="34"/>
      <c r="AU42" s="34" t="str">
        <f>IFERROR(VLOOKUP(AT42,'[1]AP CS Principles Curriculum Fra'!$E:$F,2,0),"")</f>
        <v/>
      </c>
    </row>
    <row r="43" spans="1:47" ht="12.75">
      <c r="A43" s="37" t="s">
        <v>478</v>
      </c>
      <c r="B43" s="37" t="s">
        <v>479</v>
      </c>
      <c r="C43" s="37" t="s">
        <v>472</v>
      </c>
      <c r="D43" s="37" t="s">
        <v>473</v>
      </c>
      <c r="E43" s="37" t="s">
        <v>480</v>
      </c>
      <c r="F43" s="37"/>
      <c r="G43" s="37"/>
      <c r="H43" s="37"/>
      <c r="I43" s="37"/>
      <c r="J43" s="37"/>
      <c r="K43" s="37"/>
      <c r="L43" s="37"/>
      <c r="M43" s="37"/>
      <c r="N43" s="37"/>
      <c r="O43" s="37"/>
      <c r="P43" s="37"/>
      <c r="Q43" s="37"/>
      <c r="R43" s="37" t="s">
        <v>197</v>
      </c>
      <c r="S43" s="37" t="s">
        <v>197</v>
      </c>
      <c r="T43" s="37" t="s">
        <v>197</v>
      </c>
      <c r="U43" s="37" t="s">
        <v>197</v>
      </c>
      <c r="V43" s="37"/>
      <c r="W43" s="37"/>
      <c r="X43" s="37"/>
      <c r="Y43" s="37"/>
      <c r="Z43" s="37"/>
      <c r="AA43" s="37"/>
      <c r="AB43" s="37"/>
      <c r="AC43" s="37"/>
      <c r="AD43" s="37"/>
      <c r="AE43" s="37"/>
      <c r="AF43" s="37"/>
      <c r="AG43" s="37"/>
      <c r="AH43" s="37"/>
      <c r="AI43" s="37"/>
      <c r="AJ43" s="37"/>
      <c r="AK43" s="37"/>
      <c r="AL43" s="37"/>
      <c r="AM43" s="37"/>
      <c r="AN43" s="37"/>
      <c r="AO43" s="37" t="str">
        <f>IFERROR(VLOOKUP(AN43,'[1]AP CS Principles Curriculum Fra'!$E:$F,2,0),"")</f>
        <v/>
      </c>
      <c r="AP43" s="37"/>
      <c r="AQ43" s="37" t="str">
        <f>IFERROR(VLOOKUP(AP43,'[1]AP CS Principles Curriculum Fra'!$E:$F,2,0),"")</f>
        <v/>
      </c>
      <c r="AR43" s="37"/>
      <c r="AS43" s="37" t="str">
        <f>IFERROR(VLOOKUP(AR43,'[1]AP CS Principles Curriculum Fra'!$E:$F,2,0),"")</f>
        <v/>
      </c>
      <c r="AT43" s="37"/>
      <c r="AU43" s="37" t="str">
        <f>IFERROR(VLOOKUP(AT43,'[1]AP CS Principles Curriculum Fra'!$E:$F,2,0),"")</f>
        <v/>
      </c>
    </row>
    <row r="44" spans="1:47" ht="12.75">
      <c r="A44" s="14" t="s">
        <v>482</v>
      </c>
      <c r="B44" s="14" t="s">
        <v>483</v>
      </c>
      <c r="C44" s="14" t="s">
        <v>472</v>
      </c>
      <c r="D44" s="14" t="s">
        <v>473</v>
      </c>
      <c r="E44" s="14" t="s">
        <v>484</v>
      </c>
      <c r="F44" s="14"/>
      <c r="G44" s="14"/>
      <c r="H44" s="14"/>
      <c r="I44" s="14"/>
      <c r="J44" s="14"/>
      <c r="K44" s="14"/>
      <c r="L44" s="14"/>
      <c r="M44" s="14" t="s">
        <v>197</v>
      </c>
      <c r="N44" s="14"/>
      <c r="O44" s="14"/>
      <c r="P44" s="14" t="s">
        <v>197</v>
      </c>
      <c r="Q44" s="14" t="s">
        <v>197</v>
      </c>
      <c r="R44" s="14" t="s">
        <v>197</v>
      </c>
      <c r="S44" s="14" t="s">
        <v>197</v>
      </c>
      <c r="T44" s="14" t="s">
        <v>197</v>
      </c>
      <c r="U44" s="14" t="s">
        <v>197</v>
      </c>
      <c r="V44" s="14"/>
      <c r="W44" s="14"/>
      <c r="X44" s="14"/>
      <c r="Y44" s="14"/>
      <c r="Z44" s="14"/>
      <c r="AA44" s="14"/>
      <c r="AB44" s="14"/>
      <c r="AC44" s="14"/>
      <c r="AD44" s="14"/>
      <c r="AE44" s="14"/>
      <c r="AF44" s="14"/>
      <c r="AG44" s="14"/>
      <c r="AH44" s="14"/>
      <c r="AI44" s="14"/>
      <c r="AJ44" s="14"/>
      <c r="AK44" s="14"/>
      <c r="AL44" s="14"/>
      <c r="AM44" s="14"/>
      <c r="AN44" s="14"/>
      <c r="AO44" s="14" t="str">
        <f>IFERROR(VLOOKUP(AN44,'[1]AP CS Principles Curriculum Fra'!$E:$F,2,0),"")</f>
        <v/>
      </c>
      <c r="AP44" s="14"/>
      <c r="AQ44" s="14" t="str">
        <f>IFERROR(VLOOKUP(AP44,'[1]AP CS Principles Curriculum Fra'!$E:$F,2,0),"")</f>
        <v/>
      </c>
      <c r="AR44" s="14"/>
      <c r="AS44" s="14" t="str">
        <f>IFERROR(VLOOKUP(AR44,'[1]AP CS Principles Curriculum Fra'!$E:$F,2,0),"")</f>
        <v/>
      </c>
      <c r="AT44" s="14"/>
      <c r="AU44" s="14" t="str">
        <f>IFERROR(VLOOKUP(AT44,'[1]AP CS Principles Curriculum Fra'!$E:$F,2,0),"")</f>
        <v/>
      </c>
    </row>
    <row r="45" spans="1:47" ht="4.5" customHeight="1">
      <c r="A45" s="31" t="s">
        <v>485</v>
      </c>
      <c r="B45" s="31" t="s">
        <v>486</v>
      </c>
      <c r="C45" s="31" t="s">
        <v>472</v>
      </c>
      <c r="D45" s="31" t="s">
        <v>473</v>
      </c>
      <c r="E45" s="31" t="s">
        <v>487</v>
      </c>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t="str">
        <f>IFERROR(VLOOKUP(AN45,'[1]AP CS Principles Curriculum Fra'!$E:$F,2,0),"")</f>
        <v/>
      </c>
      <c r="AP45" s="31"/>
      <c r="AQ45" s="31" t="str">
        <f>IFERROR(VLOOKUP(AP45,'[1]AP CS Principles Curriculum Fra'!$E:$F,2,0),"")</f>
        <v/>
      </c>
      <c r="AR45" s="31"/>
      <c r="AS45" s="31" t="str">
        <f>IFERROR(VLOOKUP(AR45,'[1]AP CS Principles Curriculum Fra'!$E:$F,2,0),"")</f>
        <v/>
      </c>
      <c r="AT45" s="31"/>
      <c r="AU45" s="31" t="str">
        <f>IFERROR(VLOOKUP(AT45,'[1]AP CS Principles Curriculum Fra'!$E:$F,2,0),"")</f>
        <v/>
      </c>
    </row>
    <row r="46" spans="1:47" ht="12.75">
      <c r="A46" s="34" t="s">
        <v>488</v>
      </c>
      <c r="B46" s="34" t="s">
        <v>489</v>
      </c>
      <c r="C46" s="34" t="s">
        <v>472</v>
      </c>
      <c r="D46" s="34" t="s">
        <v>473</v>
      </c>
      <c r="E46" s="34" t="s">
        <v>490</v>
      </c>
      <c r="F46" s="34"/>
      <c r="G46" s="34"/>
      <c r="H46" s="34"/>
      <c r="I46" s="34"/>
      <c r="J46" s="34"/>
      <c r="K46" s="34"/>
      <c r="L46" s="34"/>
      <c r="M46" s="34"/>
      <c r="N46" s="34"/>
      <c r="O46" s="34"/>
      <c r="P46" s="34"/>
      <c r="Q46" s="34"/>
      <c r="R46" s="34" t="s">
        <v>197</v>
      </c>
      <c r="S46" s="34" t="s">
        <v>197</v>
      </c>
      <c r="T46" s="34"/>
      <c r="U46" s="34"/>
      <c r="V46" s="34"/>
      <c r="W46" s="34"/>
      <c r="X46" s="34"/>
      <c r="Y46" s="34"/>
      <c r="Z46" s="34"/>
      <c r="AA46" s="34"/>
      <c r="AB46" s="34"/>
      <c r="AC46" s="34"/>
      <c r="AD46" s="34"/>
      <c r="AE46" s="34"/>
      <c r="AF46" s="34"/>
      <c r="AG46" s="34"/>
      <c r="AH46" s="34"/>
      <c r="AI46" s="34"/>
      <c r="AJ46" s="34"/>
      <c r="AK46" s="34"/>
      <c r="AL46" s="34"/>
      <c r="AM46" s="34"/>
      <c r="AN46" s="34"/>
      <c r="AO46" s="34" t="str">
        <f>IFERROR(VLOOKUP(AN46,'[1]AP CS Principles Curriculum Fra'!$E:$F,2,0),"")</f>
        <v/>
      </c>
      <c r="AP46" s="34"/>
      <c r="AQ46" s="34" t="str">
        <f>IFERROR(VLOOKUP(AP46,'[1]AP CS Principles Curriculum Fra'!$E:$F,2,0),"")</f>
        <v/>
      </c>
      <c r="AR46" s="34"/>
      <c r="AS46" s="34" t="str">
        <f>IFERROR(VLOOKUP(AR46,'[1]AP CS Principles Curriculum Fra'!$E:$F,2,0),"")</f>
        <v/>
      </c>
      <c r="AT46" s="34"/>
      <c r="AU46" s="34" t="str">
        <f>IFERROR(VLOOKUP(AT46,'[1]AP CS Principles Curriculum Fra'!$E:$F,2,0),"")</f>
        <v/>
      </c>
    </row>
    <row r="47" spans="1:47" ht="12.75">
      <c r="A47" s="37" t="s">
        <v>488</v>
      </c>
      <c r="B47" s="37" t="s">
        <v>492</v>
      </c>
      <c r="C47" s="37" t="s">
        <v>472</v>
      </c>
      <c r="D47" s="37" t="s">
        <v>473</v>
      </c>
      <c r="E47" s="37" t="s">
        <v>493</v>
      </c>
      <c r="F47" s="37"/>
      <c r="G47" s="37"/>
      <c r="H47" s="37"/>
      <c r="I47" s="37"/>
      <c r="J47" s="37"/>
      <c r="K47" s="37"/>
      <c r="L47" s="37"/>
      <c r="M47" s="37"/>
      <c r="N47" s="37"/>
      <c r="O47" s="37"/>
      <c r="P47" s="37"/>
      <c r="Q47" s="37"/>
      <c r="R47" s="37" t="s">
        <v>197</v>
      </c>
      <c r="S47" s="37" t="s">
        <v>197</v>
      </c>
      <c r="T47" s="37" t="s">
        <v>197</v>
      </c>
      <c r="U47" s="37" t="s">
        <v>197</v>
      </c>
      <c r="V47" s="37"/>
      <c r="W47" s="37"/>
      <c r="X47" s="37"/>
      <c r="Y47" s="37"/>
      <c r="Z47" s="37"/>
      <c r="AA47" s="37"/>
      <c r="AB47" s="37"/>
      <c r="AC47" s="37"/>
      <c r="AD47" s="37"/>
      <c r="AE47" s="37"/>
      <c r="AF47" s="37"/>
      <c r="AG47" s="37"/>
      <c r="AH47" s="37"/>
      <c r="AI47" s="37"/>
      <c r="AJ47" s="37"/>
      <c r="AK47" s="37"/>
      <c r="AL47" s="37"/>
      <c r="AM47" s="37"/>
      <c r="AN47" s="37"/>
      <c r="AO47" s="37" t="str">
        <f>IFERROR(VLOOKUP(AN47,'[1]AP CS Principles Curriculum Fra'!$E:$F,2,0),"")</f>
        <v/>
      </c>
      <c r="AP47" s="37"/>
      <c r="AQ47" s="37" t="str">
        <f>IFERROR(VLOOKUP(AP47,'[1]AP CS Principles Curriculum Fra'!$E:$F,2,0),"")</f>
        <v/>
      </c>
      <c r="AR47" s="37"/>
      <c r="AS47" s="37" t="str">
        <f>IFERROR(VLOOKUP(AR47,'[1]AP CS Principles Curriculum Fra'!$E:$F,2,0),"")</f>
        <v/>
      </c>
      <c r="AT47" s="37"/>
      <c r="AU47" s="37" t="str">
        <f>IFERROR(VLOOKUP(AT47,'[1]AP CS Principles Curriculum Fra'!$E:$F,2,0),"")</f>
        <v/>
      </c>
    </row>
    <row r="48" spans="1:47" ht="12.75">
      <c r="A48" s="14" t="s">
        <v>494</v>
      </c>
      <c r="B48" s="14" t="s">
        <v>476</v>
      </c>
      <c r="C48" s="14" t="s">
        <v>472</v>
      </c>
      <c r="D48" s="14" t="s">
        <v>473</v>
      </c>
      <c r="E48" s="14"/>
      <c r="F48" s="14"/>
      <c r="G48" s="14"/>
      <c r="H48" s="14"/>
      <c r="I48" s="14"/>
      <c r="J48" s="14"/>
      <c r="K48" s="14"/>
      <c r="L48" s="14"/>
      <c r="M48" s="14"/>
      <c r="N48" s="14"/>
      <c r="O48" s="14"/>
      <c r="P48" s="14"/>
      <c r="Q48" s="14" t="s">
        <v>197</v>
      </c>
      <c r="R48" s="14" t="s">
        <v>197</v>
      </c>
      <c r="S48" s="14" t="s">
        <v>197</v>
      </c>
      <c r="T48" s="14" t="s">
        <v>197</v>
      </c>
      <c r="U48" s="14" t="s">
        <v>197</v>
      </c>
      <c r="V48" s="14" t="s">
        <v>197</v>
      </c>
      <c r="W48" s="14" t="s">
        <v>197</v>
      </c>
      <c r="X48" s="14"/>
      <c r="Y48" s="14"/>
      <c r="Z48" s="14"/>
      <c r="AA48" s="14"/>
      <c r="AB48" s="14"/>
      <c r="AC48" s="14"/>
      <c r="AD48" s="14"/>
      <c r="AE48" s="14"/>
      <c r="AF48" s="14"/>
      <c r="AG48" s="14"/>
      <c r="AH48" s="14"/>
      <c r="AI48" s="14"/>
      <c r="AJ48" s="14"/>
      <c r="AK48" s="14"/>
      <c r="AL48" s="14"/>
      <c r="AM48" s="14"/>
      <c r="AN48" s="14"/>
      <c r="AO48" s="14" t="str">
        <f>IFERROR(VLOOKUP(AN48,'[1]AP CS Principles Curriculum Fra'!$E:$F,2,0),"")</f>
        <v/>
      </c>
      <c r="AP48" s="14"/>
      <c r="AQ48" s="14" t="str">
        <f>IFERROR(VLOOKUP(AP48,'[1]AP CS Principles Curriculum Fra'!$E:$F,2,0),"")</f>
        <v/>
      </c>
      <c r="AR48" s="14"/>
      <c r="AS48" s="14" t="str">
        <f>IFERROR(VLOOKUP(AR48,'[1]AP CS Principles Curriculum Fra'!$E:$F,2,0),"")</f>
        <v/>
      </c>
      <c r="AT48" s="14"/>
      <c r="AU48" s="14" t="str">
        <f>IFERROR(VLOOKUP(AT48,'[1]AP CS Principles Curriculum Fra'!$E:$F,2,0),"")</f>
        <v/>
      </c>
    </row>
    <row r="49" spans="1:47" ht="12.75">
      <c r="A49" s="31" t="s">
        <v>495</v>
      </c>
      <c r="B49" s="31" t="s">
        <v>496</v>
      </c>
      <c r="C49" s="31" t="s">
        <v>472</v>
      </c>
      <c r="D49" s="31" t="s">
        <v>473</v>
      </c>
      <c r="E49" s="31"/>
      <c r="F49" s="31"/>
      <c r="G49" s="31"/>
      <c r="H49" s="31"/>
      <c r="I49" s="31"/>
      <c r="J49" s="31"/>
      <c r="K49" s="31"/>
      <c r="L49" s="31"/>
      <c r="M49" s="31"/>
      <c r="N49" s="31"/>
      <c r="O49" s="31"/>
      <c r="P49" s="31"/>
      <c r="Q49" s="31" t="s">
        <v>197</v>
      </c>
      <c r="R49" s="31" t="s">
        <v>197</v>
      </c>
      <c r="S49" s="31" t="s">
        <v>197</v>
      </c>
      <c r="T49" s="31" t="s">
        <v>197</v>
      </c>
      <c r="U49" s="31" t="s">
        <v>197</v>
      </c>
      <c r="V49" s="31" t="s">
        <v>197</v>
      </c>
      <c r="W49" s="31" t="s">
        <v>197</v>
      </c>
      <c r="X49" s="31"/>
      <c r="Y49" s="31"/>
      <c r="Z49" s="31"/>
      <c r="AA49" s="31"/>
      <c r="AB49" s="31"/>
      <c r="AC49" s="31"/>
      <c r="AD49" s="31"/>
      <c r="AE49" s="31"/>
      <c r="AF49" s="31"/>
      <c r="AG49" s="31"/>
      <c r="AH49" s="31"/>
      <c r="AI49" s="31"/>
      <c r="AJ49" s="31"/>
      <c r="AK49" s="31"/>
      <c r="AL49" s="31"/>
      <c r="AM49" s="31"/>
      <c r="AN49" s="31"/>
      <c r="AO49" s="31" t="str">
        <f>IFERROR(VLOOKUP(AN49,'[1]AP CS Principles Curriculum Fra'!$E:$F,2,0),"")</f>
        <v/>
      </c>
      <c r="AP49" s="31"/>
      <c r="AQ49" s="31" t="str">
        <f>IFERROR(VLOOKUP(AP49,'[1]AP CS Principles Curriculum Fra'!$E:$F,2,0),"")</f>
        <v/>
      </c>
      <c r="AR49" s="31"/>
      <c r="AS49" s="31" t="str">
        <f>IFERROR(VLOOKUP(AR49,'[1]AP CS Principles Curriculum Fra'!$E:$F,2,0),"")</f>
        <v/>
      </c>
      <c r="AT49" s="31"/>
      <c r="AU49" s="31" t="str">
        <f>IFERROR(VLOOKUP(AT49,'[1]AP CS Principles Curriculum Fra'!$E:$F,2,0),"")</f>
        <v/>
      </c>
    </row>
    <row r="50" spans="1:47" ht="12.75">
      <c r="A50" s="34" t="s">
        <v>497</v>
      </c>
      <c r="B50" s="34" t="s">
        <v>498</v>
      </c>
      <c r="C50" s="34" t="s">
        <v>472</v>
      </c>
      <c r="D50" s="34" t="s">
        <v>473</v>
      </c>
      <c r="E50" s="34"/>
      <c r="F50" s="34"/>
      <c r="G50" s="34"/>
      <c r="H50" s="34"/>
      <c r="I50" s="34"/>
      <c r="J50" s="34"/>
      <c r="K50" s="34"/>
      <c r="L50" s="34"/>
      <c r="M50" s="34"/>
      <c r="N50" s="34"/>
      <c r="O50" s="34"/>
      <c r="P50" s="34"/>
      <c r="Q50" s="34" t="s">
        <v>197</v>
      </c>
      <c r="R50" s="34" t="s">
        <v>197</v>
      </c>
      <c r="S50" s="34" t="s">
        <v>197</v>
      </c>
      <c r="T50" s="34" t="s">
        <v>197</v>
      </c>
      <c r="U50" s="34" t="s">
        <v>197</v>
      </c>
      <c r="V50" s="34" t="s">
        <v>197</v>
      </c>
      <c r="W50" s="34" t="s">
        <v>197</v>
      </c>
      <c r="X50" s="34"/>
      <c r="Y50" s="34"/>
      <c r="Z50" s="34"/>
      <c r="AA50" s="34"/>
      <c r="AB50" s="34"/>
      <c r="AC50" s="34"/>
      <c r="AD50" s="34"/>
      <c r="AE50" s="34"/>
      <c r="AF50" s="34"/>
      <c r="AG50" s="34"/>
      <c r="AH50" s="34"/>
      <c r="AI50" s="34"/>
      <c r="AJ50" s="34"/>
      <c r="AK50" s="34"/>
      <c r="AL50" s="34"/>
      <c r="AM50" s="34"/>
      <c r="AN50" s="34"/>
      <c r="AO50" s="34" t="str">
        <f>IFERROR(VLOOKUP(AN50,'[1]AP CS Principles Curriculum Fra'!$E:$F,2,0),"")</f>
        <v/>
      </c>
      <c r="AP50" s="34"/>
      <c r="AQ50" s="34" t="str">
        <f>IFERROR(VLOOKUP(AP50,'[1]AP CS Principles Curriculum Fra'!$E:$F,2,0),"")</f>
        <v/>
      </c>
      <c r="AR50" s="34"/>
      <c r="AS50" s="34" t="str">
        <f>IFERROR(VLOOKUP(AR50,'[1]AP CS Principles Curriculum Fra'!$E:$F,2,0),"")</f>
        <v/>
      </c>
      <c r="AT50" s="34"/>
      <c r="AU50" s="34" t="str">
        <f>IFERROR(VLOOKUP(AT50,'[1]AP CS Principles Curriculum Fra'!$E:$F,2,0),"")</f>
        <v/>
      </c>
    </row>
    <row r="51" spans="1:47" ht="12.75">
      <c r="A51" s="37" t="s">
        <v>499</v>
      </c>
      <c r="B51" s="37" t="s">
        <v>500</v>
      </c>
      <c r="C51" s="37" t="s">
        <v>472</v>
      </c>
      <c r="D51" s="37" t="s">
        <v>473</v>
      </c>
      <c r="E51" s="37"/>
      <c r="F51" s="37"/>
      <c r="G51" s="37"/>
      <c r="H51" s="37"/>
      <c r="I51" s="37"/>
      <c r="J51" s="37"/>
      <c r="K51" s="37"/>
      <c r="L51" s="37"/>
      <c r="M51" s="37"/>
      <c r="N51" s="37"/>
      <c r="O51" s="37"/>
      <c r="P51" s="37"/>
      <c r="Q51" s="37" t="s">
        <v>197</v>
      </c>
      <c r="R51" s="37" t="s">
        <v>197</v>
      </c>
      <c r="S51" s="37" t="s">
        <v>197</v>
      </c>
      <c r="T51" s="37" t="s">
        <v>197</v>
      </c>
      <c r="U51" s="37" t="s">
        <v>197</v>
      </c>
      <c r="V51" s="37" t="s">
        <v>197</v>
      </c>
      <c r="W51" s="37" t="s">
        <v>197</v>
      </c>
      <c r="X51" s="37"/>
      <c r="Y51" s="37"/>
      <c r="Z51" s="37"/>
      <c r="AA51" s="37"/>
      <c r="AB51" s="37"/>
      <c r="AC51" s="37"/>
      <c r="AD51" s="37"/>
      <c r="AE51" s="37"/>
      <c r="AF51" s="37"/>
      <c r="AG51" s="37"/>
      <c r="AH51" s="37"/>
      <c r="AI51" s="37"/>
      <c r="AJ51" s="37"/>
      <c r="AK51" s="37"/>
      <c r="AL51" s="37"/>
      <c r="AM51" s="37"/>
      <c r="AN51" s="37"/>
      <c r="AO51" s="37" t="str">
        <f>IFERROR(VLOOKUP(AN51,'[1]AP CS Principles Curriculum Fra'!$E:$F,2,0),"")</f>
        <v/>
      </c>
      <c r="AP51" s="37"/>
      <c r="AQ51" s="37" t="str">
        <f>IFERROR(VLOOKUP(AP51,'[1]AP CS Principles Curriculum Fra'!$E:$F,2,0),"")</f>
        <v/>
      </c>
      <c r="AR51" s="37"/>
      <c r="AS51" s="37" t="str">
        <f>IFERROR(VLOOKUP(AR51,'[1]AP CS Principles Curriculum Fra'!$E:$F,2,0),"")</f>
        <v/>
      </c>
      <c r="AT51" s="37"/>
      <c r="AU51" s="37" t="str">
        <f>IFERROR(VLOOKUP(AT51,'[1]AP CS Principles Curriculum Fra'!$E:$F,2,0),"")</f>
        <v/>
      </c>
    </row>
    <row r="52" spans="1:47" ht="12.75">
      <c r="A52" s="14" t="s">
        <v>501</v>
      </c>
      <c r="B52" s="14" t="s">
        <v>502</v>
      </c>
      <c r="C52" s="14" t="s">
        <v>472</v>
      </c>
      <c r="D52" s="14" t="s">
        <v>473</v>
      </c>
      <c r="E52" s="14"/>
      <c r="F52" s="14"/>
      <c r="G52" s="14"/>
      <c r="H52" s="14"/>
      <c r="I52" s="14"/>
      <c r="J52" s="14"/>
      <c r="K52" s="14"/>
      <c r="L52" s="14"/>
      <c r="M52" s="14"/>
      <c r="N52" s="14"/>
      <c r="O52" s="14"/>
      <c r="P52" s="14"/>
      <c r="Q52" s="14" t="s">
        <v>197</v>
      </c>
      <c r="R52" s="14" t="s">
        <v>197</v>
      </c>
      <c r="S52" s="14" t="s">
        <v>197</v>
      </c>
      <c r="T52" s="14" t="s">
        <v>197</v>
      </c>
      <c r="U52" s="14" t="s">
        <v>197</v>
      </c>
      <c r="V52" s="14" t="s">
        <v>197</v>
      </c>
      <c r="W52" s="14" t="s">
        <v>197</v>
      </c>
      <c r="X52" s="14"/>
      <c r="Y52" s="14"/>
      <c r="Z52" s="14"/>
      <c r="AA52" s="14"/>
      <c r="AB52" s="14"/>
      <c r="AC52" s="14"/>
      <c r="AD52" s="14"/>
      <c r="AE52" s="14"/>
      <c r="AF52" s="14"/>
      <c r="AG52" s="14"/>
      <c r="AH52" s="14"/>
      <c r="AI52" s="14"/>
      <c r="AJ52" s="14"/>
      <c r="AK52" s="14"/>
      <c r="AL52" s="14"/>
      <c r="AM52" s="14"/>
      <c r="AN52" s="14"/>
      <c r="AO52" s="14" t="str">
        <f>IFERROR(VLOOKUP(AN52,'[1]AP CS Principles Curriculum Fra'!$E:$F,2,0),"")</f>
        <v/>
      </c>
      <c r="AP52" s="14"/>
      <c r="AQ52" s="14" t="str">
        <f>IFERROR(VLOOKUP(AP52,'[1]AP CS Principles Curriculum Fra'!$E:$F,2,0),"")</f>
        <v/>
      </c>
      <c r="AR52" s="14"/>
      <c r="AS52" s="14" t="str">
        <f>IFERROR(VLOOKUP(AR52,'[1]AP CS Principles Curriculum Fra'!$E:$F,2,0),"")</f>
        <v/>
      </c>
      <c r="AT52" s="14"/>
      <c r="AU52" s="14" t="str">
        <f>IFERROR(VLOOKUP(AT52,'[1]AP CS Principles Curriculum Fra'!$E:$F,2,0),"")</f>
        <v/>
      </c>
    </row>
    <row r="53" spans="1:47" ht="4.5" customHeight="1">
      <c r="A53" s="31" t="s">
        <v>503</v>
      </c>
      <c r="B53" s="31" t="s">
        <v>504</v>
      </c>
      <c r="C53" s="31" t="s">
        <v>472</v>
      </c>
      <c r="D53" s="31" t="s">
        <v>473</v>
      </c>
      <c r="E53" s="31"/>
      <c r="F53" s="31"/>
      <c r="G53" s="31"/>
      <c r="H53" s="31"/>
      <c r="I53" s="31"/>
      <c r="J53" s="31"/>
      <c r="K53" s="31"/>
      <c r="L53" s="31"/>
      <c r="M53" s="31"/>
      <c r="N53" s="31"/>
      <c r="O53" s="31"/>
      <c r="P53" s="31"/>
      <c r="Q53" s="31" t="s">
        <v>197</v>
      </c>
      <c r="R53" s="31" t="s">
        <v>197</v>
      </c>
      <c r="S53" s="31" t="s">
        <v>197</v>
      </c>
      <c r="T53" s="31" t="s">
        <v>197</v>
      </c>
      <c r="U53" s="31" t="s">
        <v>197</v>
      </c>
      <c r="V53" s="31" t="s">
        <v>197</v>
      </c>
      <c r="W53" s="31" t="s">
        <v>197</v>
      </c>
      <c r="X53" s="31"/>
      <c r="Y53" s="31"/>
      <c r="Z53" s="31"/>
      <c r="AA53" s="31"/>
      <c r="AB53" s="31"/>
      <c r="AC53" s="31"/>
      <c r="AD53" s="31"/>
      <c r="AE53" s="31"/>
      <c r="AF53" s="31"/>
      <c r="AG53" s="31"/>
      <c r="AH53" s="31"/>
      <c r="AI53" s="31"/>
      <c r="AJ53" s="31"/>
      <c r="AK53" s="31"/>
      <c r="AL53" s="31"/>
      <c r="AM53" s="31"/>
      <c r="AN53" s="31"/>
      <c r="AO53" s="31" t="str">
        <f>IFERROR(VLOOKUP(AN53,'[1]AP CS Principles Curriculum Fra'!$E:$F,2,0),"")</f>
        <v/>
      </c>
      <c r="AP53" s="31"/>
      <c r="AQ53" s="31" t="str">
        <f>IFERROR(VLOOKUP(AP53,'[1]AP CS Principles Curriculum Fra'!$E:$F,2,0),"")</f>
        <v/>
      </c>
      <c r="AR53" s="31"/>
      <c r="AS53" s="31" t="str">
        <f>IFERROR(VLOOKUP(AR53,'[1]AP CS Principles Curriculum Fra'!$E:$F,2,0),"")</f>
        <v/>
      </c>
      <c r="AT53" s="31"/>
      <c r="AU53" s="31" t="str">
        <f>IFERROR(VLOOKUP(AT53,'[1]AP CS Principles Curriculum Fra'!$E:$F,2,0),"")</f>
        <v/>
      </c>
    </row>
    <row r="54" spans="1:47" ht="12.75">
      <c r="A54" s="34" t="s">
        <v>505</v>
      </c>
      <c r="B54" s="34" t="s">
        <v>506</v>
      </c>
      <c r="C54" s="34" t="s">
        <v>472</v>
      </c>
      <c r="D54" s="34" t="s">
        <v>473</v>
      </c>
      <c r="E54" s="34"/>
      <c r="F54" s="34"/>
      <c r="G54" s="34"/>
      <c r="H54" s="34"/>
      <c r="I54" s="34"/>
      <c r="J54" s="34"/>
      <c r="K54" s="34"/>
      <c r="L54" s="34"/>
      <c r="M54" s="34"/>
      <c r="N54" s="34"/>
      <c r="O54" s="34"/>
      <c r="P54" s="34"/>
      <c r="Q54" s="34" t="s">
        <v>197</v>
      </c>
      <c r="R54" s="34" t="s">
        <v>197</v>
      </c>
      <c r="S54" s="34" t="s">
        <v>197</v>
      </c>
      <c r="T54" s="34" t="s">
        <v>197</v>
      </c>
      <c r="U54" s="34" t="s">
        <v>197</v>
      </c>
      <c r="V54" s="34" t="s">
        <v>197</v>
      </c>
      <c r="W54" s="34" t="s">
        <v>197</v>
      </c>
      <c r="X54" s="34"/>
      <c r="Y54" s="34"/>
      <c r="Z54" s="34"/>
      <c r="AA54" s="34"/>
      <c r="AB54" s="34"/>
      <c r="AC54" s="34"/>
      <c r="AD54" s="34"/>
      <c r="AE54" s="34"/>
      <c r="AF54" s="34"/>
      <c r="AG54" s="34"/>
      <c r="AH54" s="34"/>
      <c r="AI54" s="34"/>
      <c r="AJ54" s="34"/>
      <c r="AK54" s="34"/>
      <c r="AL54" s="34"/>
      <c r="AM54" s="34"/>
      <c r="AN54" s="34"/>
      <c r="AO54" s="34" t="str">
        <f>IFERROR(VLOOKUP(AN54,'[1]AP CS Principles Curriculum Fra'!$E:$F,2,0),"")</f>
        <v/>
      </c>
      <c r="AP54" s="34"/>
      <c r="AQ54" s="34" t="str">
        <f>IFERROR(VLOOKUP(AP54,'[1]AP CS Principles Curriculum Fra'!$E:$F,2,0),"")</f>
        <v/>
      </c>
      <c r="AR54" s="34"/>
      <c r="AS54" s="34" t="str">
        <f>IFERROR(VLOOKUP(AR54,'[1]AP CS Principles Curriculum Fra'!$E:$F,2,0),"")</f>
        <v/>
      </c>
      <c r="AT54" s="34"/>
      <c r="AU54" s="34" t="str">
        <f>IFERROR(VLOOKUP(AT54,'[1]AP CS Principles Curriculum Fra'!$E:$F,2,0),"")</f>
        <v/>
      </c>
    </row>
    <row r="55" spans="1:47" ht="12.75">
      <c r="A55" s="37" t="s">
        <v>507</v>
      </c>
      <c r="B55" s="37" t="s">
        <v>508</v>
      </c>
      <c r="C55" s="37" t="s">
        <v>472</v>
      </c>
      <c r="D55" s="37" t="s">
        <v>473</v>
      </c>
      <c r="E55" s="37"/>
      <c r="F55" s="37"/>
      <c r="G55" s="37"/>
      <c r="H55" s="37"/>
      <c r="I55" s="37"/>
      <c r="J55" s="37"/>
      <c r="K55" s="37"/>
      <c r="L55" s="37"/>
      <c r="M55" s="37"/>
      <c r="N55" s="37"/>
      <c r="O55" s="37"/>
      <c r="P55" s="37"/>
      <c r="Q55" s="37" t="s">
        <v>197</v>
      </c>
      <c r="R55" s="37" t="s">
        <v>197</v>
      </c>
      <c r="S55" s="37" t="s">
        <v>197</v>
      </c>
      <c r="T55" s="37" t="s">
        <v>197</v>
      </c>
      <c r="U55" s="37" t="s">
        <v>197</v>
      </c>
      <c r="V55" s="37" t="s">
        <v>197</v>
      </c>
      <c r="W55" s="37" t="s">
        <v>197</v>
      </c>
      <c r="X55" s="37"/>
      <c r="Y55" s="37"/>
      <c r="Z55" s="37"/>
      <c r="AA55" s="37"/>
      <c r="AB55" s="37"/>
      <c r="AC55" s="37"/>
      <c r="AD55" s="37"/>
      <c r="AE55" s="37"/>
      <c r="AF55" s="37"/>
      <c r="AG55" s="37"/>
      <c r="AH55" s="37"/>
      <c r="AI55" s="37"/>
      <c r="AJ55" s="37"/>
      <c r="AK55" s="37"/>
      <c r="AL55" s="37"/>
      <c r="AM55" s="37"/>
      <c r="AN55" s="37"/>
      <c r="AO55" s="37" t="str">
        <f>IFERROR(VLOOKUP(AN55,'[1]AP CS Principles Curriculum Fra'!$E:$F,2,0),"")</f>
        <v/>
      </c>
      <c r="AP55" s="37"/>
      <c r="AQ55" s="37" t="str">
        <f>IFERROR(VLOOKUP(AP55,'[1]AP CS Principles Curriculum Fra'!$E:$F,2,0),"")</f>
        <v/>
      </c>
      <c r="AR55" s="37"/>
      <c r="AS55" s="37" t="str">
        <f>IFERROR(VLOOKUP(AR55,'[1]AP CS Principles Curriculum Fra'!$E:$F,2,0),"")</f>
        <v/>
      </c>
      <c r="AT55" s="37"/>
      <c r="AU55" s="37" t="str">
        <f>IFERROR(VLOOKUP(AT55,'[1]AP CS Principles Curriculum Fra'!$E:$F,2,0),"")</f>
        <v/>
      </c>
    </row>
    <row r="56" spans="1:47" ht="12.75">
      <c r="A56" s="14" t="s">
        <v>509</v>
      </c>
      <c r="B56" s="14" t="s">
        <v>510</v>
      </c>
      <c r="C56" s="14" t="s">
        <v>472</v>
      </c>
      <c r="D56" s="14" t="s">
        <v>473</v>
      </c>
      <c r="E56" s="14"/>
      <c r="F56" s="14"/>
      <c r="G56" s="14"/>
      <c r="H56" s="14"/>
      <c r="I56" s="14"/>
      <c r="J56" s="14"/>
      <c r="K56" s="14"/>
      <c r="L56" s="14"/>
      <c r="M56" s="14"/>
      <c r="N56" s="14"/>
      <c r="O56" s="14"/>
      <c r="P56" s="14"/>
      <c r="Q56" s="14" t="s">
        <v>197</v>
      </c>
      <c r="R56" s="14" t="s">
        <v>197</v>
      </c>
      <c r="S56" s="14" t="s">
        <v>197</v>
      </c>
      <c r="T56" s="14" t="s">
        <v>197</v>
      </c>
      <c r="U56" s="14" t="s">
        <v>197</v>
      </c>
      <c r="V56" s="14" t="s">
        <v>197</v>
      </c>
      <c r="W56" s="14"/>
      <c r="X56" s="14"/>
      <c r="Y56" s="14"/>
      <c r="Z56" s="14"/>
      <c r="AA56" s="14"/>
      <c r="AB56" s="14"/>
      <c r="AC56" s="14"/>
      <c r="AD56" s="14"/>
      <c r="AE56" s="14"/>
      <c r="AF56" s="14"/>
      <c r="AG56" s="14"/>
      <c r="AH56" s="14"/>
      <c r="AI56" s="14"/>
      <c r="AJ56" s="14"/>
      <c r="AK56" s="14"/>
      <c r="AL56" s="14"/>
      <c r="AM56" s="14"/>
      <c r="AN56" s="14"/>
      <c r="AO56" s="14" t="str">
        <f>IFERROR(VLOOKUP(AN56,'[1]AP CS Principles Curriculum Fra'!$E:$F,2,0),"")</f>
        <v/>
      </c>
      <c r="AP56" s="14"/>
      <c r="AQ56" s="14" t="str">
        <f>IFERROR(VLOOKUP(AP56,'[1]AP CS Principles Curriculum Fra'!$E:$F,2,0),"")</f>
        <v/>
      </c>
      <c r="AR56" s="14"/>
      <c r="AS56" s="14" t="str">
        <f>IFERROR(VLOOKUP(AR56,'[1]AP CS Principles Curriculum Fra'!$E:$F,2,0),"")</f>
        <v/>
      </c>
      <c r="AT56" s="14"/>
      <c r="AU56" s="14" t="str">
        <f>IFERROR(VLOOKUP(AT56,'[1]AP CS Principles Curriculum Fra'!$E:$F,2,0),"")</f>
        <v/>
      </c>
    </row>
    <row r="57" spans="1:47" ht="12.75">
      <c r="A57" s="31" t="s">
        <v>512</v>
      </c>
      <c r="B57" s="31" t="s">
        <v>513</v>
      </c>
      <c r="C57" s="31" t="s">
        <v>472</v>
      </c>
      <c r="D57" s="31" t="s">
        <v>473</v>
      </c>
      <c r="E57" s="31"/>
      <c r="F57" s="31"/>
      <c r="G57" s="31"/>
      <c r="H57" s="31"/>
      <c r="I57" s="31"/>
      <c r="J57" s="31"/>
      <c r="K57" s="31"/>
      <c r="L57" s="31"/>
      <c r="M57" s="31"/>
      <c r="N57" s="31"/>
      <c r="O57" s="31"/>
      <c r="P57" s="31"/>
      <c r="Q57" s="31" t="s">
        <v>197</v>
      </c>
      <c r="R57" s="31" t="s">
        <v>197</v>
      </c>
      <c r="S57" s="31" t="s">
        <v>197</v>
      </c>
      <c r="T57" s="31" t="s">
        <v>197</v>
      </c>
      <c r="U57" s="31" t="s">
        <v>197</v>
      </c>
      <c r="V57" s="31" t="s">
        <v>197</v>
      </c>
      <c r="W57" s="31" t="s">
        <v>197</v>
      </c>
      <c r="X57" s="31"/>
      <c r="Y57" s="31"/>
      <c r="Z57" s="31"/>
      <c r="AA57" s="31"/>
      <c r="AB57" s="31"/>
      <c r="AC57" s="31"/>
      <c r="AD57" s="31"/>
      <c r="AE57" s="31"/>
      <c r="AF57" s="31"/>
      <c r="AG57" s="31"/>
      <c r="AH57" s="31"/>
      <c r="AI57" s="31"/>
      <c r="AJ57" s="31"/>
      <c r="AK57" s="31"/>
      <c r="AL57" s="31"/>
      <c r="AM57" s="31"/>
      <c r="AN57" s="31"/>
      <c r="AO57" s="31" t="str">
        <f>IFERROR(VLOOKUP(AN57,'[1]AP CS Principles Curriculum Fra'!$E:$F,2,0),"")</f>
        <v/>
      </c>
      <c r="AP57" s="31"/>
      <c r="AQ57" s="31" t="str">
        <f>IFERROR(VLOOKUP(AP57,'[1]AP CS Principles Curriculum Fra'!$E:$F,2,0),"")</f>
        <v/>
      </c>
      <c r="AR57" s="31"/>
      <c r="AS57" s="31" t="str">
        <f>IFERROR(VLOOKUP(AR57,'[1]AP CS Principles Curriculum Fra'!$E:$F,2,0),"")</f>
        <v/>
      </c>
      <c r="AT57" s="31"/>
      <c r="AU57" s="31" t="str">
        <f>IFERROR(VLOOKUP(AT57,'[1]AP CS Principles Curriculum Fra'!$E:$F,2,0),"")</f>
        <v/>
      </c>
    </row>
    <row r="58" spans="1:47" ht="12.75">
      <c r="A58" s="34" t="s">
        <v>514</v>
      </c>
      <c r="B58" s="34" t="s">
        <v>515</v>
      </c>
      <c r="C58" s="34" t="s">
        <v>472</v>
      </c>
      <c r="D58" s="34" t="s">
        <v>473</v>
      </c>
      <c r="E58" s="34"/>
      <c r="F58" s="34"/>
      <c r="G58" s="34"/>
      <c r="H58" s="34"/>
      <c r="I58" s="34"/>
      <c r="J58" s="34"/>
      <c r="K58" s="34"/>
      <c r="L58" s="34"/>
      <c r="M58" s="34"/>
      <c r="N58" s="34"/>
      <c r="O58" s="34"/>
      <c r="P58" s="34"/>
      <c r="Q58" s="34" t="s">
        <v>197</v>
      </c>
      <c r="R58" s="34" t="s">
        <v>197</v>
      </c>
      <c r="S58" s="34" t="s">
        <v>197</v>
      </c>
      <c r="T58" s="34" t="s">
        <v>197</v>
      </c>
      <c r="U58" s="34" t="s">
        <v>197</v>
      </c>
      <c r="V58" s="34" t="s">
        <v>197</v>
      </c>
      <c r="W58" s="34" t="s">
        <v>197</v>
      </c>
      <c r="X58" s="34"/>
      <c r="Y58" s="34"/>
      <c r="Z58" s="34"/>
      <c r="AA58" s="34"/>
      <c r="AB58" s="34"/>
      <c r="AC58" s="34"/>
      <c r="AD58" s="34"/>
      <c r="AE58" s="34"/>
      <c r="AF58" s="34"/>
      <c r="AG58" s="34"/>
      <c r="AH58" s="34"/>
      <c r="AI58" s="34"/>
      <c r="AJ58" s="34"/>
      <c r="AK58" s="34"/>
      <c r="AL58" s="34"/>
      <c r="AM58" s="34"/>
      <c r="AN58" s="34"/>
      <c r="AO58" s="34" t="str">
        <f>IFERROR(VLOOKUP(AN58,'[1]AP CS Principles Curriculum Fra'!$E:$F,2,0),"")</f>
        <v/>
      </c>
      <c r="AP58" s="34"/>
      <c r="AQ58" s="34" t="str">
        <f>IFERROR(VLOOKUP(AP58,'[1]AP CS Principles Curriculum Fra'!$E:$F,2,0),"")</f>
        <v/>
      </c>
      <c r="AR58" s="34"/>
      <c r="AS58" s="34" t="str">
        <f>IFERROR(VLOOKUP(AR58,'[1]AP CS Principles Curriculum Fra'!$E:$F,2,0),"")</f>
        <v/>
      </c>
      <c r="AT58" s="34"/>
      <c r="AU58" s="34" t="str">
        <f>IFERROR(VLOOKUP(AT58,'[1]AP CS Principles Curriculum Fra'!$E:$F,2,0),"")</f>
        <v/>
      </c>
    </row>
    <row r="59" spans="1:47" ht="12.75">
      <c r="A59" s="37" t="s">
        <v>516</v>
      </c>
      <c r="B59" s="37" t="s">
        <v>517</v>
      </c>
      <c r="C59" s="37" t="s">
        <v>472</v>
      </c>
      <c r="D59" s="37" t="s">
        <v>473</v>
      </c>
      <c r="E59" s="37"/>
      <c r="F59" s="37"/>
      <c r="G59" s="37"/>
      <c r="H59" s="37"/>
      <c r="I59" s="37"/>
      <c r="J59" s="37"/>
      <c r="K59" s="37"/>
      <c r="L59" s="37"/>
      <c r="M59" s="37"/>
      <c r="N59" s="37"/>
      <c r="O59" s="37"/>
      <c r="P59" s="37"/>
      <c r="Q59" s="37"/>
      <c r="R59" s="37" t="s">
        <v>197</v>
      </c>
      <c r="S59" s="37" t="s">
        <v>197</v>
      </c>
      <c r="T59" s="37" t="s">
        <v>197</v>
      </c>
      <c r="U59" s="37" t="s">
        <v>197</v>
      </c>
      <c r="V59" s="37"/>
      <c r="W59" s="37"/>
      <c r="X59" s="37"/>
      <c r="Y59" s="37"/>
      <c r="Z59" s="37"/>
      <c r="AA59" s="37"/>
      <c r="AB59" s="37"/>
      <c r="AC59" s="37"/>
      <c r="AD59" s="37"/>
      <c r="AE59" s="37"/>
      <c r="AF59" s="37"/>
      <c r="AG59" s="37"/>
      <c r="AH59" s="37"/>
      <c r="AI59" s="37"/>
      <c r="AJ59" s="37"/>
      <c r="AK59" s="37"/>
      <c r="AL59" s="37"/>
      <c r="AM59" s="37"/>
      <c r="AN59" s="37"/>
      <c r="AO59" s="37" t="str">
        <f>IFERROR(VLOOKUP(AN59,'[1]AP CS Principles Curriculum Fra'!$E:$F,2,0),"")</f>
        <v/>
      </c>
      <c r="AP59" s="37"/>
      <c r="AQ59" s="37" t="str">
        <f>IFERROR(VLOOKUP(AP59,'[1]AP CS Principles Curriculum Fra'!$E:$F,2,0),"")</f>
        <v/>
      </c>
      <c r="AR59" s="37"/>
      <c r="AS59" s="37" t="str">
        <f>IFERROR(VLOOKUP(AR59,'[1]AP CS Principles Curriculum Fra'!$E:$F,2,0),"")</f>
        <v/>
      </c>
      <c r="AT59" s="37"/>
      <c r="AU59" s="37" t="str">
        <f>IFERROR(VLOOKUP(AT59,'[1]AP CS Principles Curriculum Fra'!$E:$F,2,0),"")</f>
        <v/>
      </c>
    </row>
    <row r="60" spans="1:47" ht="12.75">
      <c r="A60" s="14" t="s">
        <v>518</v>
      </c>
      <c r="B60" s="14" t="s">
        <v>519</v>
      </c>
      <c r="C60" s="14" t="s">
        <v>472</v>
      </c>
      <c r="D60" s="14" t="s">
        <v>473</v>
      </c>
      <c r="E60" s="14"/>
      <c r="F60" s="14"/>
      <c r="G60" s="14"/>
      <c r="H60" s="14"/>
      <c r="I60" s="14"/>
      <c r="J60" s="14"/>
      <c r="K60" s="14"/>
      <c r="L60" s="14"/>
      <c r="M60" s="14"/>
      <c r="N60" s="14"/>
      <c r="O60" s="14"/>
      <c r="P60" s="14"/>
      <c r="Q60" s="14"/>
      <c r="R60" s="14" t="s">
        <v>197</v>
      </c>
      <c r="S60" s="14" t="s">
        <v>197</v>
      </c>
      <c r="T60" s="14" t="s">
        <v>197</v>
      </c>
      <c r="U60" s="14" t="s">
        <v>197</v>
      </c>
      <c r="V60" s="14"/>
      <c r="W60" s="14"/>
      <c r="X60" s="14"/>
      <c r="Y60" s="14"/>
      <c r="Z60" s="14"/>
      <c r="AA60" s="14"/>
      <c r="AB60" s="14"/>
      <c r="AC60" s="14"/>
      <c r="AD60" s="14"/>
      <c r="AE60" s="14"/>
      <c r="AF60" s="14"/>
      <c r="AG60" s="14"/>
      <c r="AH60" s="14"/>
      <c r="AI60" s="14"/>
      <c r="AJ60" s="14"/>
      <c r="AK60" s="14"/>
      <c r="AL60" s="14"/>
      <c r="AM60" s="14"/>
      <c r="AN60" s="14"/>
      <c r="AO60" s="14" t="str">
        <f>IFERROR(VLOOKUP(AN60,'[1]AP CS Principles Curriculum Fra'!$E:$F,2,0),"")</f>
        <v/>
      </c>
      <c r="AP60" s="14"/>
      <c r="AQ60" s="14" t="str">
        <f>IFERROR(VLOOKUP(AP60,'[1]AP CS Principles Curriculum Fra'!$E:$F,2,0),"")</f>
        <v/>
      </c>
      <c r="AR60" s="14"/>
      <c r="AS60" s="14" t="str">
        <f>IFERROR(VLOOKUP(AR60,'[1]AP CS Principles Curriculum Fra'!$E:$F,2,0),"")</f>
        <v/>
      </c>
      <c r="AT60" s="14"/>
      <c r="AU60" s="14" t="str">
        <f>IFERROR(VLOOKUP(AT60,'[1]AP CS Principles Curriculum Fra'!$E:$F,2,0),"")</f>
        <v/>
      </c>
    </row>
    <row r="61" spans="1:47" ht="4.5" customHeight="1">
      <c r="A61" s="31" t="s">
        <v>520</v>
      </c>
      <c r="B61" s="31" t="s">
        <v>521</v>
      </c>
      <c r="C61" s="31" t="s">
        <v>472</v>
      </c>
      <c r="D61" s="31" t="s">
        <v>473</v>
      </c>
      <c r="E61" s="31"/>
      <c r="F61" s="31"/>
      <c r="G61" s="31"/>
      <c r="H61" s="31"/>
      <c r="I61" s="31"/>
      <c r="J61" s="31"/>
      <c r="K61" s="31"/>
      <c r="L61" s="31"/>
      <c r="M61" s="31"/>
      <c r="N61" s="31"/>
      <c r="O61" s="31"/>
      <c r="P61" s="31"/>
      <c r="Q61" s="31"/>
      <c r="R61" s="31" t="s">
        <v>197</v>
      </c>
      <c r="S61" s="31" t="s">
        <v>197</v>
      </c>
      <c r="T61" s="31" t="s">
        <v>197</v>
      </c>
      <c r="U61" s="31" t="s">
        <v>197</v>
      </c>
      <c r="V61" s="31"/>
      <c r="W61" s="31"/>
      <c r="X61" s="31"/>
      <c r="Y61" s="31"/>
      <c r="Z61" s="31"/>
      <c r="AA61" s="31"/>
      <c r="AB61" s="31"/>
      <c r="AC61" s="31"/>
      <c r="AD61" s="31"/>
      <c r="AE61" s="31"/>
      <c r="AF61" s="31"/>
      <c r="AG61" s="31"/>
      <c r="AH61" s="31"/>
      <c r="AI61" s="31"/>
      <c r="AJ61" s="31"/>
      <c r="AK61" s="31"/>
      <c r="AL61" s="31"/>
      <c r="AM61" s="31"/>
      <c r="AN61" s="31"/>
      <c r="AO61" s="31" t="str">
        <f>IFERROR(VLOOKUP(AN61,'[1]AP CS Principles Curriculum Fra'!$E:$F,2,0),"")</f>
        <v/>
      </c>
      <c r="AP61" s="31"/>
      <c r="AQ61" s="31" t="str">
        <f>IFERROR(VLOOKUP(AP61,'[1]AP CS Principles Curriculum Fra'!$E:$F,2,0),"")</f>
        <v/>
      </c>
      <c r="AR61" s="31"/>
      <c r="AS61" s="31" t="str">
        <f>IFERROR(VLOOKUP(AR61,'[1]AP CS Principles Curriculum Fra'!$E:$F,2,0),"")</f>
        <v/>
      </c>
      <c r="AT61" s="31"/>
      <c r="AU61" s="31" t="str">
        <f>IFERROR(VLOOKUP(AT61,'[1]AP CS Principles Curriculum Fra'!$E:$F,2,0),"")</f>
        <v/>
      </c>
    </row>
    <row r="62" spans="1:47" ht="12.75">
      <c r="A62" s="34" t="s">
        <v>522</v>
      </c>
      <c r="B62" s="34" t="s">
        <v>523</v>
      </c>
      <c r="C62" s="34" t="s">
        <v>472</v>
      </c>
      <c r="D62" s="34" t="s">
        <v>473</v>
      </c>
      <c r="E62" s="34"/>
      <c r="F62" s="34"/>
      <c r="G62" s="34"/>
      <c r="H62" s="34"/>
      <c r="I62" s="34"/>
      <c r="J62" s="34"/>
      <c r="K62" s="34"/>
      <c r="L62" s="34"/>
      <c r="M62" s="34"/>
      <c r="N62" s="34"/>
      <c r="O62" s="34"/>
      <c r="P62" s="34"/>
      <c r="Q62" s="34"/>
      <c r="R62" s="34" t="s">
        <v>197</v>
      </c>
      <c r="S62" s="34" t="s">
        <v>197</v>
      </c>
      <c r="T62" s="34" t="s">
        <v>197</v>
      </c>
      <c r="U62" s="34" t="s">
        <v>197</v>
      </c>
      <c r="V62" s="34"/>
      <c r="W62" s="34"/>
      <c r="X62" s="34"/>
      <c r="Y62" s="34"/>
      <c r="Z62" s="34"/>
      <c r="AA62" s="34"/>
      <c r="AB62" s="34"/>
      <c r="AC62" s="34"/>
      <c r="AD62" s="34"/>
      <c r="AE62" s="34"/>
      <c r="AF62" s="34"/>
      <c r="AG62" s="34"/>
      <c r="AH62" s="34"/>
      <c r="AI62" s="34"/>
      <c r="AJ62" s="34"/>
      <c r="AK62" s="34"/>
      <c r="AL62" s="34"/>
      <c r="AM62" s="34"/>
      <c r="AN62" s="34"/>
      <c r="AO62" s="34" t="str">
        <f>IFERROR(VLOOKUP(AN62,'[1]AP CS Principles Curriculum Fra'!$E:$F,2,0),"")</f>
        <v/>
      </c>
      <c r="AP62" s="34"/>
      <c r="AQ62" s="34" t="str">
        <f>IFERROR(VLOOKUP(AP62,'[1]AP CS Principles Curriculum Fra'!$E:$F,2,0),"")</f>
        <v/>
      </c>
      <c r="AR62" s="34"/>
      <c r="AS62" s="34" t="str">
        <f>IFERROR(VLOOKUP(AR62,'[1]AP CS Principles Curriculum Fra'!$E:$F,2,0),"")</f>
        <v/>
      </c>
      <c r="AT62" s="34"/>
      <c r="AU62" s="34" t="str">
        <f>IFERROR(VLOOKUP(AT62,'[1]AP CS Principles Curriculum Fra'!$E:$F,2,0),"")</f>
        <v/>
      </c>
    </row>
    <row r="63" spans="1:47" ht="12.75">
      <c r="A63" s="37" t="s">
        <v>531</v>
      </c>
      <c r="B63" s="37" t="s">
        <v>532</v>
      </c>
      <c r="C63" s="37" t="s">
        <v>533</v>
      </c>
      <c r="D63" s="37" t="s">
        <v>534</v>
      </c>
      <c r="E63" s="37" t="s">
        <v>535</v>
      </c>
      <c r="F63" s="37" t="s">
        <v>537</v>
      </c>
      <c r="G63" s="37"/>
      <c r="H63" s="37"/>
      <c r="I63" s="37" t="s">
        <v>538</v>
      </c>
      <c r="J63" s="37" t="s">
        <v>539</v>
      </c>
      <c r="K63" s="37" t="s">
        <v>540</v>
      </c>
      <c r="L63" s="37" t="s">
        <v>541</v>
      </c>
      <c r="M63" s="37" t="s">
        <v>542</v>
      </c>
      <c r="N63" s="37" t="s">
        <v>543</v>
      </c>
      <c r="O63" s="37" t="s">
        <v>544</v>
      </c>
      <c r="P63" s="37" t="s">
        <v>545</v>
      </c>
      <c r="Q63" s="65" t="s">
        <v>546</v>
      </c>
      <c r="R63" s="37" t="s">
        <v>547</v>
      </c>
      <c r="S63" s="65" t="s">
        <v>548</v>
      </c>
      <c r="T63" s="37" t="s">
        <v>549</v>
      </c>
      <c r="U63" s="65" t="s">
        <v>550</v>
      </c>
      <c r="V63" s="37" t="s">
        <v>551</v>
      </c>
      <c r="W63" s="37" t="s">
        <v>552</v>
      </c>
      <c r="X63" s="37" t="s">
        <v>553</v>
      </c>
      <c r="Y63" s="37" t="s">
        <v>553</v>
      </c>
      <c r="Z63" s="37" t="s">
        <v>554</v>
      </c>
      <c r="AA63" s="37" t="s">
        <v>555</v>
      </c>
      <c r="AB63" s="37"/>
      <c r="AC63" s="37"/>
      <c r="AD63" s="37"/>
      <c r="AE63" s="37"/>
      <c r="AF63" s="37"/>
      <c r="AG63" s="37"/>
      <c r="AH63" s="37"/>
      <c r="AI63" s="37"/>
      <c r="AJ63" s="37"/>
      <c r="AK63" s="37"/>
      <c r="AL63" s="37"/>
      <c r="AM63" s="37"/>
      <c r="AN63" s="37"/>
      <c r="AO63" s="37" t="str">
        <f>IFERROR(VLOOKUP(AN63,'[1]AP CS Principles Curriculum Fra'!$E:$F,2,0),"")</f>
        <v/>
      </c>
      <c r="AP63" s="37"/>
      <c r="AQ63" s="37" t="str">
        <f>IFERROR(VLOOKUP(AP63,'[1]AP CS Principles Curriculum Fra'!$E:$F,2,0),"")</f>
        <v/>
      </c>
      <c r="AR63" s="37"/>
      <c r="AS63" s="37" t="str">
        <f>IFERROR(VLOOKUP(AR63,'[1]AP CS Principles Curriculum Fra'!$E:$F,2,0),"")</f>
        <v/>
      </c>
      <c r="AT63" s="37"/>
      <c r="AU63" s="37" t="str">
        <f>IFERROR(VLOOKUP(AT63,'[1]AP CS Principles Curriculum Fra'!$E:$F,2,0),"")</f>
        <v/>
      </c>
    </row>
    <row r="64" spans="1:47" ht="12.75">
      <c r="A64" s="14" t="s">
        <v>556</v>
      </c>
      <c r="B64" s="14" t="s">
        <v>557</v>
      </c>
      <c r="C64" s="14" t="s">
        <v>533</v>
      </c>
      <c r="D64" s="14" t="s">
        <v>534</v>
      </c>
      <c r="E64" s="14" t="s">
        <v>558</v>
      </c>
      <c r="F64" s="14" t="s">
        <v>559</v>
      </c>
      <c r="G64" s="14"/>
      <c r="H64" s="14"/>
      <c r="I64" s="14" t="s">
        <v>560</v>
      </c>
      <c r="J64" s="14" t="s">
        <v>561</v>
      </c>
      <c r="K64" s="14" t="s">
        <v>562</v>
      </c>
      <c r="L64" s="14" t="s">
        <v>563</v>
      </c>
      <c r="M64" s="14" t="s">
        <v>553</v>
      </c>
      <c r="N64" s="14" t="s">
        <v>543</v>
      </c>
      <c r="O64" s="14" t="s">
        <v>564</v>
      </c>
      <c r="P64" s="14" t="s">
        <v>553</v>
      </c>
      <c r="Q64" s="14" t="s">
        <v>553</v>
      </c>
      <c r="R64" s="14" t="s">
        <v>565</v>
      </c>
      <c r="S64" s="66" t="str">
        <f>HYPERLINK("https://docs.google.com/presentation/d/1yQ3JL9WwBrTAvMyRDcVEKl6ipvyCLbjMqGD4orfFxDg/edit#slide=id.g3bc84f279_069", "Compare to Sean Stern's lesson on syntax and style")</f>
        <v>Compare to Sean Stern's lesson on syntax and style</v>
      </c>
      <c r="T64" s="14" t="s">
        <v>566</v>
      </c>
      <c r="U64" s="66" t="str">
        <f>HYPERLINK("https://sites.google.com/a/afsenyc.org/programming-in-java-15-16/assignments/unit-00---introduction-to-java/assignment-01---bug-hunt", "Compare to Sean Stern's Bug Hunt assignment")</f>
        <v>Compare to Sean Stern's Bug Hunt assignment</v>
      </c>
      <c r="V64" s="14" t="s">
        <v>567</v>
      </c>
      <c r="W64" s="14" t="s">
        <v>552</v>
      </c>
      <c r="X64" s="14" t="s">
        <v>553</v>
      </c>
      <c r="Y64" s="14" t="s">
        <v>553</v>
      </c>
      <c r="Z64" s="14" t="s">
        <v>553</v>
      </c>
      <c r="AA64" s="14" t="s">
        <v>553</v>
      </c>
      <c r="AB64" s="14"/>
      <c r="AC64" s="14"/>
      <c r="AD64" s="14"/>
      <c r="AE64" s="14"/>
      <c r="AF64" s="14"/>
      <c r="AG64" s="14"/>
      <c r="AH64" s="14"/>
      <c r="AI64" s="14"/>
      <c r="AJ64" s="14"/>
      <c r="AK64" s="14"/>
      <c r="AL64" s="14"/>
      <c r="AM64" s="14"/>
      <c r="AN64" s="14"/>
      <c r="AO64" s="14" t="str">
        <f>IFERROR(VLOOKUP(AN64,'[1]AP CS Principles Curriculum Fra'!$E:$F,2,0),"")</f>
        <v/>
      </c>
      <c r="AP64" s="14"/>
      <c r="AQ64" s="14" t="str">
        <f>IFERROR(VLOOKUP(AP64,'[1]AP CS Principles Curriculum Fra'!$E:$F,2,0),"")</f>
        <v/>
      </c>
      <c r="AR64" s="14"/>
      <c r="AS64" s="14" t="str">
        <f>IFERROR(VLOOKUP(AR64,'[1]AP CS Principles Curriculum Fra'!$E:$F,2,0),"")</f>
        <v/>
      </c>
      <c r="AT64" s="14"/>
      <c r="AU64" s="14" t="str">
        <f>IFERROR(VLOOKUP(AT64,'[1]AP CS Principles Curriculum Fra'!$E:$F,2,0),"")</f>
        <v/>
      </c>
    </row>
    <row r="65" spans="1:47" ht="12.75">
      <c r="A65" s="31" t="s">
        <v>568</v>
      </c>
      <c r="B65" s="31" t="s">
        <v>569</v>
      </c>
      <c r="C65" s="31" t="s">
        <v>533</v>
      </c>
      <c r="D65" s="31" t="s">
        <v>534</v>
      </c>
      <c r="E65" s="31"/>
      <c r="F65" s="31" t="s">
        <v>570</v>
      </c>
      <c r="G65" s="31"/>
      <c r="H65" s="31"/>
      <c r="I65" s="31" t="s">
        <v>571</v>
      </c>
      <c r="J65" s="31" t="s">
        <v>572</v>
      </c>
      <c r="K65" s="31" t="s">
        <v>573</v>
      </c>
      <c r="L65" s="31" t="s">
        <v>574</v>
      </c>
      <c r="M65" s="31" t="s">
        <v>575</v>
      </c>
      <c r="N65" s="31" t="s">
        <v>576</v>
      </c>
      <c r="O65" s="31" t="s">
        <v>577</v>
      </c>
      <c r="P65" s="31" t="s">
        <v>578</v>
      </c>
      <c r="Q65" s="31" t="s">
        <v>579</v>
      </c>
      <c r="R65" s="31" t="s">
        <v>580</v>
      </c>
      <c r="S65" s="31" t="s">
        <v>581</v>
      </c>
      <c r="T65" s="31" t="s">
        <v>582</v>
      </c>
      <c r="U65" s="67" t="str">
        <f>HYPERLINK("https://drive.google.com/open?id=0BxniOuTB30FSSHJFY0ltMXJEMVE", "Folder containing slide deck and Pyret file template")</f>
        <v>Folder containing slide deck and Pyret file template</v>
      </c>
      <c r="V65" s="31" t="s">
        <v>583</v>
      </c>
      <c r="W65" s="31" t="s">
        <v>579</v>
      </c>
      <c r="X65" s="31" t="s">
        <v>553</v>
      </c>
      <c r="Y65" s="31" t="s">
        <v>553</v>
      </c>
      <c r="Z65" s="31" t="s">
        <v>553</v>
      </c>
      <c r="AA65" s="31" t="s">
        <v>553</v>
      </c>
      <c r="AB65" s="31"/>
      <c r="AC65" s="31"/>
      <c r="AD65" s="31"/>
      <c r="AE65" s="31"/>
      <c r="AF65" s="31"/>
      <c r="AG65" s="31"/>
      <c r="AH65" s="31"/>
      <c r="AI65" s="31"/>
      <c r="AJ65" s="31"/>
      <c r="AK65" s="31"/>
      <c r="AL65" s="31"/>
      <c r="AM65" s="31"/>
      <c r="AN65" s="31"/>
      <c r="AO65" s="31" t="str">
        <f>IFERROR(VLOOKUP(AN65,'[1]AP CS Principles Curriculum Fra'!$E:$F,2,0),"")</f>
        <v/>
      </c>
      <c r="AP65" s="31"/>
      <c r="AQ65" s="31" t="str">
        <f>IFERROR(VLOOKUP(AP65,'[1]AP CS Principles Curriculum Fra'!$E:$F,2,0),"")</f>
        <v/>
      </c>
      <c r="AR65" s="31"/>
      <c r="AS65" s="31" t="str">
        <f>IFERROR(VLOOKUP(AR65,'[1]AP CS Principles Curriculum Fra'!$E:$F,2,0),"")</f>
        <v/>
      </c>
      <c r="AT65" s="31"/>
      <c r="AU65" s="31" t="str">
        <f>IFERROR(VLOOKUP(AT65,'[1]AP CS Principles Curriculum Fra'!$E:$F,2,0),"")</f>
        <v/>
      </c>
    </row>
    <row r="66" spans="1:47" ht="12.75">
      <c r="A66" s="34" t="s">
        <v>584</v>
      </c>
      <c r="B66" s="34" t="s">
        <v>585</v>
      </c>
      <c r="C66" s="34" t="s">
        <v>533</v>
      </c>
      <c r="D66" s="34" t="s">
        <v>534</v>
      </c>
      <c r="E66" s="34"/>
      <c r="F66" s="34" t="s">
        <v>586</v>
      </c>
      <c r="G66" s="34"/>
      <c r="H66" s="34"/>
      <c r="I66" s="34"/>
      <c r="J66" s="34"/>
      <c r="K66" s="34"/>
      <c r="L66" s="34"/>
      <c r="M66" s="34"/>
      <c r="N66" s="34"/>
      <c r="O66" s="34"/>
      <c r="P66" s="34"/>
      <c r="Q66" s="34"/>
      <c r="R66" s="34" t="s">
        <v>197</v>
      </c>
      <c r="S66" s="34" t="s">
        <v>197</v>
      </c>
      <c r="T66" s="34" t="s">
        <v>197</v>
      </c>
      <c r="U66" s="34" t="s">
        <v>197</v>
      </c>
      <c r="V66" s="34"/>
      <c r="W66" s="34"/>
      <c r="X66" s="34"/>
      <c r="Y66" s="34"/>
      <c r="Z66" s="34" t="s">
        <v>197</v>
      </c>
      <c r="AA66" s="34"/>
      <c r="AB66" s="34"/>
      <c r="AC66" s="34"/>
      <c r="AD66" s="34"/>
      <c r="AE66" s="34"/>
      <c r="AF66" s="34"/>
      <c r="AG66" s="34"/>
      <c r="AH66" s="34"/>
      <c r="AI66" s="34"/>
      <c r="AJ66" s="34"/>
      <c r="AK66" s="34"/>
      <c r="AL66" s="34"/>
      <c r="AM66" s="34"/>
      <c r="AN66" s="34"/>
      <c r="AO66" s="34" t="str">
        <f>IFERROR(VLOOKUP(AN66,'[1]AP CS Principles Curriculum Fra'!$E:$F,2,0),"")</f>
        <v/>
      </c>
      <c r="AP66" s="34"/>
      <c r="AQ66" s="34" t="str">
        <f>IFERROR(VLOOKUP(AP66,'[1]AP CS Principles Curriculum Fra'!$E:$F,2,0),"")</f>
        <v/>
      </c>
      <c r="AR66" s="34"/>
      <c r="AS66" s="34" t="str">
        <f>IFERROR(VLOOKUP(AR66,'[1]AP CS Principles Curriculum Fra'!$E:$F,2,0),"")</f>
        <v/>
      </c>
      <c r="AT66" s="34"/>
      <c r="AU66" s="34" t="str">
        <f>IFERROR(VLOOKUP(AT66,'[1]AP CS Principles Curriculum Fra'!$E:$F,2,0),"")</f>
        <v/>
      </c>
    </row>
    <row r="67" spans="1:47" ht="12.75">
      <c r="A67" s="37" t="s">
        <v>587</v>
      </c>
      <c r="B67" s="37" t="s">
        <v>588</v>
      </c>
      <c r="C67" s="37" t="s">
        <v>533</v>
      </c>
      <c r="D67" s="37" t="s">
        <v>534</v>
      </c>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t="str">
        <f>IFERROR(VLOOKUP(AN67,'[1]AP CS Principles Curriculum Fra'!$E:$F,2,0),"")</f>
        <v/>
      </c>
      <c r="AP67" s="37"/>
      <c r="AQ67" s="37" t="str">
        <f>IFERROR(VLOOKUP(AP67,'[1]AP CS Principles Curriculum Fra'!$E:$F,2,0),"")</f>
        <v/>
      </c>
      <c r="AR67" s="37"/>
      <c r="AS67" s="37" t="str">
        <f>IFERROR(VLOOKUP(AR67,'[1]AP CS Principles Curriculum Fra'!$E:$F,2,0),"")</f>
        <v/>
      </c>
      <c r="AT67" s="37"/>
      <c r="AU67" s="37" t="str">
        <f>IFERROR(VLOOKUP(AT67,'[1]AP CS Principles Curriculum Fra'!$E:$F,2,0),"")</f>
        <v/>
      </c>
    </row>
    <row r="68" spans="1:47" ht="12.75">
      <c r="A68" s="14" t="s">
        <v>589</v>
      </c>
      <c r="B68" s="14" t="s">
        <v>590</v>
      </c>
      <c r="C68" s="14" t="s">
        <v>533</v>
      </c>
      <c r="D68" s="14" t="s">
        <v>534</v>
      </c>
      <c r="E68" s="14"/>
      <c r="F68" s="14" t="s">
        <v>591</v>
      </c>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t="str">
        <f>IFERROR(VLOOKUP(AN68,'[1]AP CS Principles Curriculum Fra'!$E:$F,2,0),"")</f>
        <v/>
      </c>
      <c r="AP68" s="14"/>
      <c r="AQ68" s="14" t="str">
        <f>IFERROR(VLOOKUP(AP68,'[1]AP CS Principles Curriculum Fra'!$E:$F,2,0),"")</f>
        <v/>
      </c>
      <c r="AR68" s="14"/>
      <c r="AS68" s="14" t="str">
        <f>IFERROR(VLOOKUP(AR68,'[1]AP CS Principles Curriculum Fra'!$E:$F,2,0),"")</f>
        <v/>
      </c>
      <c r="AT68" s="14"/>
      <c r="AU68" s="14" t="str">
        <f>IFERROR(VLOOKUP(AT68,'[1]AP CS Principles Curriculum Fra'!$E:$F,2,0),"")</f>
        <v/>
      </c>
    </row>
    <row r="69" spans="1:47" ht="4.5" customHeight="1">
      <c r="A69" s="31" t="s">
        <v>592</v>
      </c>
      <c r="B69" s="31" t="s">
        <v>593</v>
      </c>
      <c r="C69" s="31" t="s">
        <v>533</v>
      </c>
      <c r="D69" s="31" t="s">
        <v>534</v>
      </c>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t="str">
        <f>IFERROR(VLOOKUP(AN69,'[1]AP CS Principles Curriculum Fra'!$E:$F,2,0),"")</f>
        <v/>
      </c>
      <c r="AP69" s="31"/>
      <c r="AQ69" s="31" t="str">
        <f>IFERROR(VLOOKUP(AP69,'[1]AP CS Principles Curriculum Fra'!$E:$F,2,0),"")</f>
        <v/>
      </c>
      <c r="AR69" s="31"/>
      <c r="AS69" s="31" t="str">
        <f>IFERROR(VLOOKUP(AR69,'[1]AP CS Principles Curriculum Fra'!$E:$F,2,0),"")</f>
        <v/>
      </c>
      <c r="AT69" s="31"/>
      <c r="AU69" s="31" t="str">
        <f>IFERROR(VLOOKUP(AT69,'[1]AP CS Principles Curriculum Fra'!$E:$F,2,0),"")</f>
        <v/>
      </c>
    </row>
    <row r="70" spans="1:47" ht="12.75">
      <c r="A70" s="34" t="s">
        <v>596</v>
      </c>
      <c r="B70" s="34" t="s">
        <v>598</v>
      </c>
      <c r="C70" s="34" t="s">
        <v>533</v>
      </c>
      <c r="D70" s="34" t="s">
        <v>534</v>
      </c>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t="str">
        <f>IFERROR(VLOOKUP(AN70,'[1]AP CS Principles Curriculum Fra'!$E:$F,2,0),"")</f>
        <v/>
      </c>
      <c r="AP70" s="34"/>
      <c r="AQ70" s="34" t="str">
        <f>IFERROR(VLOOKUP(AP70,'[1]AP CS Principles Curriculum Fra'!$E:$F,2,0),"")</f>
        <v/>
      </c>
      <c r="AR70" s="34"/>
      <c r="AS70" s="34" t="str">
        <f>IFERROR(VLOOKUP(AR70,'[1]AP CS Principles Curriculum Fra'!$E:$F,2,0),"")</f>
        <v/>
      </c>
      <c r="AT70" s="34"/>
      <c r="AU70" s="34" t="str">
        <f>IFERROR(VLOOKUP(AT70,'[1]AP CS Principles Curriculum Fra'!$E:$F,2,0),"")</f>
        <v/>
      </c>
    </row>
    <row r="71" spans="1:47" ht="12.75">
      <c r="A71" s="37" t="s">
        <v>607</v>
      </c>
      <c r="B71" s="37" t="s">
        <v>608</v>
      </c>
      <c r="C71" s="37" t="s">
        <v>609</v>
      </c>
      <c r="D71" s="37" t="s">
        <v>610</v>
      </c>
      <c r="E71" s="37" t="s">
        <v>611</v>
      </c>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t="str">
        <f>IFERROR(VLOOKUP(AN71,'[1]AP CS Principles Curriculum Fra'!$E:$F,2,0),"")</f>
        <v/>
      </c>
      <c r="AP71" s="37"/>
      <c r="AQ71" s="37" t="str">
        <f>IFERROR(VLOOKUP(AP71,'[1]AP CS Principles Curriculum Fra'!$E:$F,2,0),"")</f>
        <v/>
      </c>
      <c r="AR71" s="37"/>
      <c r="AS71" s="37" t="str">
        <f>IFERROR(VLOOKUP(AR71,'[1]AP CS Principles Curriculum Fra'!$E:$F,2,0),"")</f>
        <v/>
      </c>
      <c r="AT71" s="37"/>
      <c r="AU71" s="37" t="str">
        <f>IFERROR(VLOOKUP(AT71,'[1]AP CS Principles Curriculum Fra'!$E:$F,2,0),"")</f>
        <v/>
      </c>
    </row>
    <row r="72" spans="1:47" ht="12.75">
      <c r="A72" s="14" t="s">
        <v>612</v>
      </c>
      <c r="B72" s="14" t="s">
        <v>613</v>
      </c>
      <c r="C72" s="14" t="s">
        <v>609</v>
      </c>
      <c r="D72" s="14" t="s">
        <v>610</v>
      </c>
      <c r="E72" s="14" t="s">
        <v>611</v>
      </c>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t="str">
        <f>IFERROR(VLOOKUP(AN72,'[1]AP CS Principles Curriculum Fra'!$E:$F,2,0),"")</f>
        <v/>
      </c>
      <c r="AP72" s="14"/>
      <c r="AQ72" s="14" t="str">
        <f>IFERROR(VLOOKUP(AP72,'[1]AP CS Principles Curriculum Fra'!$E:$F,2,0),"")</f>
        <v/>
      </c>
      <c r="AR72" s="14"/>
      <c r="AS72" s="14" t="str">
        <f>IFERROR(VLOOKUP(AR72,'[1]AP CS Principles Curriculum Fra'!$E:$F,2,0),"")</f>
        <v/>
      </c>
      <c r="AT72" s="14"/>
      <c r="AU72" s="14" t="str">
        <f>IFERROR(VLOOKUP(AT72,'[1]AP CS Principles Curriculum Fra'!$E:$F,2,0),"")</f>
        <v/>
      </c>
    </row>
    <row r="73" spans="1:47" ht="12.75">
      <c r="A73" s="31" t="s">
        <v>614</v>
      </c>
      <c r="B73" s="31" t="s">
        <v>615</v>
      </c>
      <c r="C73" s="31" t="s">
        <v>609</v>
      </c>
      <c r="D73" s="31" t="s">
        <v>610</v>
      </c>
      <c r="E73" s="31" t="s">
        <v>611</v>
      </c>
      <c r="F73" s="31" t="s">
        <v>616</v>
      </c>
      <c r="G73" s="31"/>
      <c r="H73" s="31"/>
      <c r="I73" s="31"/>
      <c r="J73" s="31"/>
      <c r="K73" s="31"/>
      <c r="L73" s="31"/>
      <c r="M73" s="31" t="s">
        <v>617</v>
      </c>
      <c r="N73" s="31"/>
      <c r="O73" s="31"/>
      <c r="P73" s="31" t="s">
        <v>618</v>
      </c>
      <c r="Q73" s="67" t="str">
        <f>HYPERLINK("https://docs.google.com/presentation/d/1NnvyD3p7M7sHMpU5a30dc8IbyAxaSZ7hP0SDuBL5kS4/edit#slide=id.gedc8b5377_0_0", "Warmup Slide")</f>
        <v>Warmup Slide</v>
      </c>
      <c r="R73" s="67" t="str">
        <f>HYPERLINK("https://code.pyret.org/editor#share=0BxniOuTB30FSYnk3dEg2YlFieTg&amp;v=v0.5r1440", "Bakery Pyret File")</f>
        <v>Bakery Pyret File</v>
      </c>
      <c r="S73" s="31"/>
      <c r="T73" s="31"/>
      <c r="U73" s="31"/>
      <c r="V73" s="31"/>
      <c r="W73" s="31"/>
      <c r="X73" s="31"/>
      <c r="Y73" s="31"/>
      <c r="Z73" s="31"/>
      <c r="AA73" s="31"/>
      <c r="AB73" s="31"/>
      <c r="AC73" s="31"/>
      <c r="AD73" s="31"/>
      <c r="AE73" s="31"/>
      <c r="AF73" s="31"/>
      <c r="AG73" s="31"/>
      <c r="AH73" s="31"/>
      <c r="AI73" s="31"/>
      <c r="AJ73" s="31"/>
      <c r="AK73" s="31"/>
      <c r="AL73" s="31"/>
      <c r="AM73" s="31"/>
      <c r="AN73" s="31"/>
      <c r="AO73" s="31" t="str">
        <f>IFERROR(VLOOKUP(AN73,'[1]AP CS Principles Curriculum Fra'!$E:$F,2,0),"")</f>
        <v/>
      </c>
      <c r="AP73" s="31"/>
      <c r="AQ73" s="31" t="str">
        <f>IFERROR(VLOOKUP(AP73,'[1]AP CS Principles Curriculum Fra'!$E:$F,2,0),"")</f>
        <v/>
      </c>
      <c r="AR73" s="31"/>
      <c r="AS73" s="31" t="str">
        <f>IFERROR(VLOOKUP(AR73,'[1]AP CS Principles Curriculum Fra'!$E:$F,2,0),"")</f>
        <v/>
      </c>
      <c r="AT73" s="31"/>
      <c r="AU73" s="31" t="str">
        <f>IFERROR(VLOOKUP(AT73,'[1]AP CS Principles Curriculum Fra'!$E:$F,2,0),"")</f>
        <v/>
      </c>
    </row>
    <row r="74" spans="1:47" ht="12.75">
      <c r="A74" s="34" t="s">
        <v>619</v>
      </c>
      <c r="B74" s="34" t="s">
        <v>620</v>
      </c>
      <c r="C74" s="34" t="s">
        <v>609</v>
      </c>
      <c r="D74" s="34" t="s">
        <v>610</v>
      </c>
      <c r="E74" s="34" t="s">
        <v>621</v>
      </c>
      <c r="F74" s="34" t="s">
        <v>622</v>
      </c>
      <c r="G74" s="34"/>
      <c r="H74" s="34"/>
      <c r="I74" s="34" t="s">
        <v>623</v>
      </c>
      <c r="J74" s="34" t="s">
        <v>624</v>
      </c>
      <c r="K74" s="34" t="s">
        <v>625</v>
      </c>
      <c r="L74" s="34" t="s">
        <v>626</v>
      </c>
      <c r="M74" s="34" t="s">
        <v>617</v>
      </c>
      <c r="N74" s="34" t="s">
        <v>627</v>
      </c>
      <c r="O74" s="34" t="s">
        <v>628</v>
      </c>
      <c r="P74" s="34" t="s">
        <v>629</v>
      </c>
      <c r="Q74" s="68" t="str">
        <f>HYPERLINK("https://docs.google.com/presentation/d/1OR3YGkeCHAMLd6C_OXwEt3hai7CcLskrU4pQmmRWbFY/edit#slide=id.gedd70c3d4_0_0", "Warm Up Slide")</f>
        <v>Warm Up Slide</v>
      </c>
      <c r="R74" s="34" t="s">
        <v>630</v>
      </c>
      <c r="S74" s="68" t="str">
        <f>HYPERLINK("https://drive.google.com/open?id=0BxniOuTB30FSbTM4dTlFNWZBVmc", "Pyret files: auto and party")</f>
        <v>Pyret files: auto and party</v>
      </c>
      <c r="T74" s="34" t="s">
        <v>631</v>
      </c>
      <c r="U74" s="68" t="str">
        <f>HYPERLINK("https://drive.google.com/open?id=1J1yrvkcYE2hupR5cHt2iSk2OzQcajV_b6H_pDnzRj7k", "Blank Design Recipe Template")</f>
        <v>Blank Design Recipe Template</v>
      </c>
      <c r="V74" s="34" t="s">
        <v>632</v>
      </c>
      <c r="W74" s="68" t="str">
        <f>HYPERLINK("https://docs.google.com/document/d/12icHlHLTalFqVl7hw122Pg6y-Vi922uZ-f4SHOUrYvU/edit", "Exit Slip: party and relocate")</f>
        <v>Exit Slip: party and relocate</v>
      </c>
      <c r="X74" s="34"/>
      <c r="Y74" s="34"/>
      <c r="Z74" s="34" t="s">
        <v>633</v>
      </c>
      <c r="AA74" s="34"/>
      <c r="AB74" s="34"/>
      <c r="AC74" s="34"/>
      <c r="AD74" s="34"/>
      <c r="AE74" s="34"/>
      <c r="AF74" s="34"/>
      <c r="AG74" s="34"/>
      <c r="AH74" s="34"/>
      <c r="AI74" s="34"/>
      <c r="AJ74" s="34"/>
      <c r="AK74" s="34"/>
      <c r="AL74" s="34"/>
      <c r="AM74" s="34"/>
      <c r="AN74" s="34"/>
      <c r="AO74" s="34" t="str">
        <f>IFERROR(VLOOKUP(AN74,'[1]AP CS Principles Curriculum Fra'!$E:$F,2,0),"")</f>
        <v/>
      </c>
      <c r="AP74" s="34"/>
      <c r="AQ74" s="34" t="str">
        <f>IFERROR(VLOOKUP(AP74,'[1]AP CS Principles Curriculum Fra'!$E:$F,2,0),"")</f>
        <v/>
      </c>
      <c r="AR74" s="34"/>
      <c r="AS74" s="34" t="str">
        <f>IFERROR(VLOOKUP(AR74,'[1]AP CS Principles Curriculum Fra'!$E:$F,2,0),"")</f>
        <v/>
      </c>
      <c r="AT74" s="34"/>
      <c r="AU74" s="34" t="str">
        <f>IFERROR(VLOOKUP(AT74,'[1]AP CS Principles Curriculum Fra'!$E:$F,2,0),"")</f>
        <v/>
      </c>
    </row>
    <row r="75" spans="1:47" ht="12.75">
      <c r="A75" s="37" t="s">
        <v>636</v>
      </c>
      <c r="B75" s="37" t="s">
        <v>637</v>
      </c>
      <c r="C75" s="37" t="s">
        <v>609</v>
      </c>
      <c r="D75" s="37" t="s">
        <v>610</v>
      </c>
      <c r="E75" s="37" t="s">
        <v>621</v>
      </c>
      <c r="F75" s="37" t="s">
        <v>638</v>
      </c>
      <c r="G75" s="37"/>
      <c r="H75" s="37"/>
      <c r="I75" s="37"/>
      <c r="J75" s="37" t="s">
        <v>639</v>
      </c>
      <c r="K75" s="37" t="s">
        <v>640</v>
      </c>
      <c r="L75" s="37" t="s">
        <v>641</v>
      </c>
      <c r="M75" s="37" t="s">
        <v>617</v>
      </c>
      <c r="N75" s="37" t="s">
        <v>627</v>
      </c>
      <c r="O75" s="37" t="s">
        <v>628</v>
      </c>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t="str">
        <f>IFERROR(VLOOKUP(AN75,'[1]AP CS Principles Curriculum Fra'!$E:$F,2,0),"")</f>
        <v/>
      </c>
      <c r="AP75" s="37"/>
      <c r="AQ75" s="37" t="str">
        <f>IFERROR(VLOOKUP(AP75,'[1]AP CS Principles Curriculum Fra'!$E:$F,2,0),"")</f>
        <v/>
      </c>
      <c r="AR75" s="37"/>
      <c r="AS75" s="37" t="str">
        <f>IFERROR(VLOOKUP(AR75,'[1]AP CS Principles Curriculum Fra'!$E:$F,2,0),"")</f>
        <v/>
      </c>
      <c r="AT75" s="37"/>
      <c r="AU75" s="37" t="str">
        <f>IFERROR(VLOOKUP(AT75,'[1]AP CS Principles Curriculum Fra'!$E:$F,2,0),"")</f>
        <v/>
      </c>
    </row>
    <row r="76" spans="1:47" ht="12.7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t="str">
        <f>IFERROR(VLOOKUP(AN76,'[1]AP CS Principles Curriculum Fra'!$E:$F,2,0),"")</f>
        <v/>
      </c>
      <c r="AP76" s="14"/>
      <c r="AQ76" s="14" t="str">
        <f>IFERROR(VLOOKUP(AP76,'[1]AP CS Principles Curriculum Fra'!$E:$F,2,0),"")</f>
        <v/>
      </c>
      <c r="AR76" s="14"/>
      <c r="AS76" s="14" t="str">
        <f>IFERROR(VLOOKUP(AR76,'[1]AP CS Principles Curriculum Fra'!$E:$F,2,0),"")</f>
        <v/>
      </c>
      <c r="AT76" s="14"/>
      <c r="AU76" s="14" t="str">
        <f>IFERROR(VLOOKUP(AT76,'[1]AP CS Principles Curriculum Fra'!$E:$F,2,0),"")</f>
        <v/>
      </c>
    </row>
    <row r="77" spans="1:47" ht="12.7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t="str">
        <f>IFERROR(VLOOKUP(AN77,'[1]AP CS Principles Curriculum Fra'!$E:$F,2,0),"")</f>
        <v/>
      </c>
      <c r="AP77" s="31"/>
      <c r="AQ77" s="31" t="str">
        <f>IFERROR(VLOOKUP(AP77,'[1]AP CS Principles Curriculum Fra'!$E:$F,2,0),"")</f>
        <v/>
      </c>
      <c r="AR77" s="31"/>
      <c r="AS77" s="31" t="str">
        <f>IFERROR(VLOOKUP(AR77,'[1]AP CS Principles Curriculum Fra'!$E:$F,2,0),"")</f>
        <v/>
      </c>
      <c r="AT77" s="31"/>
      <c r="AU77" s="31" t="str">
        <f>IFERROR(VLOOKUP(AT77,'[1]AP CS Principles Curriculum Fra'!$E:$F,2,0),"")</f>
        <v/>
      </c>
    </row>
    <row r="78" spans="1:47" ht="12.75">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c r="AL78" s="34"/>
      <c r="AM78" s="34"/>
      <c r="AN78" s="34"/>
      <c r="AO78" s="34" t="str">
        <f>IFERROR(VLOOKUP(AN78,'[1]AP CS Principles Curriculum Fra'!$E:$F,2,0),"")</f>
        <v/>
      </c>
      <c r="AP78" s="34"/>
      <c r="AQ78" s="34" t="str">
        <f>IFERROR(VLOOKUP(AP78,'[1]AP CS Principles Curriculum Fra'!$E:$F,2,0),"")</f>
        <v/>
      </c>
      <c r="AR78" s="34"/>
      <c r="AS78" s="34" t="str">
        <f>IFERROR(VLOOKUP(AR78,'[1]AP CS Principles Curriculum Fra'!$E:$F,2,0),"")</f>
        <v/>
      </c>
      <c r="AT78" s="34"/>
      <c r="AU78" s="34" t="str">
        <f>IFERROR(VLOOKUP(AT78,'[1]AP CS Principles Curriculum Fra'!$E:$F,2,0),"")</f>
        <v/>
      </c>
    </row>
  </sheetData>
  <hyperlinks>
    <hyperlink ref="B2" r:id="rId1" display="https://drive.google.com/open?id=0BxniOuTB30FSeTctbFFUbVBYTnM"/>
    <hyperlink ref="D2" r:id="rId2" display="https://drive.google.com/open?id=0BxniOuTB30FSZUlCR0hscEtXRkU"/>
    <hyperlink ref="B3" r:id="rId3" display="https://drive.google.com/open?id=0BxniOuTB30FSRWVUay1aWW9HNEE"/>
    <hyperlink ref="B4" r:id="rId4" display="https://drive.google.com/open?id=0BxniOuTB30FSSWdOS3pCdEZ5VFE"/>
    <hyperlink ref="Q4" r:id="rId5" display="https://classroom.google.com/c/MjI0MjA0ODUyMVpa/mc/MjI2ODgyNDYxN1pa/details"/>
    <hyperlink ref="S4" r:id="rId6" location="slide=id.g118946fe42_1_9" display="https://docs.google.com/presentation/d/1_oH5pRORjzIa62fRrBY3Wi6u-qGYhloDGFWCj2GVQOo/edit - slide=id.g118946fe42_1_9"/>
    <hyperlink ref="U4" r:id="rId7" display="https://drive.google.com/open?id=1SO-pKY699lJQCQ1doPtKEAbUohQMfE1yFeyq0qqJShY"/>
    <hyperlink ref="B5" r:id="rId8" display="https://drive.google.com/open?id=0BxniOuTB30FSMTBud1R0QUhDYzQ"/>
    <hyperlink ref="B6" r:id="rId9" display="https://drive.google.com/open?id=0BxniOuTB30FSbE1YQTAtQUNRRGM"/>
    <hyperlink ref="B7" r:id="rId10" display="https://drive.google.com/open?id=0BxniOuTB30FSWHo2T3hqazlLdkk"/>
    <hyperlink ref="Q63" r:id="rId11"/>
    <hyperlink ref="S63" r:id="rId12"/>
    <hyperlink ref="U63" r:id="rId13"/>
    <hyperlink ref="S64" r:id="rId14" location="slide=id.g3bc84f279_069" display="https://docs.google.com/presentation/d/1yQ3JL9WwBrTAvMyRDcVEKl6ipvyCLbjMqGD4orfFxDg/edit - slide=id.g3bc84f279_069"/>
    <hyperlink ref="U64" r:id="rId15" display="https://sites.google.com/a/afsenyc.org/programming-in-java-15-16/assignments/unit-00---introduction-to-java/assignment-01---bug-hunt"/>
    <hyperlink ref="U65" r:id="rId16" display="https://drive.google.com/open?id=0BxniOuTB30FSSHJFY0ltMXJEMVE"/>
    <hyperlink ref="Q73" r:id="rId17" location="slide=id.gedc8b5377_0_0" display="https://docs.google.com/presentation/d/1NnvyD3p7M7sHMpU5a30dc8IbyAxaSZ7hP0SDuBL5kS4/edit - slide=id.gedc8b5377_0_0"/>
    <hyperlink ref="R73" r:id="rId18" location="share=0BxniOuTB30FSYnk3dEg2YlFieTg&amp;v=v0.5r1440" display="https://code.pyret.org/editor - share=0BxniOuTB30FSYnk3dEg2YlFieTg&amp;v=v0.5r1440"/>
    <hyperlink ref="Q74" r:id="rId19" location="slide=id.gedd70c3d4_0_0" display="https://docs.google.com/presentation/d/1OR3YGkeCHAMLd6C_OXwEt3hai7CcLskrU4pQmmRWbFY/edit - slide=id.gedd70c3d4_0_0"/>
    <hyperlink ref="S74" r:id="rId20" display="https://drive.google.com/open?id=0BxniOuTB30FSbTM4dTlFNWZBVmc"/>
    <hyperlink ref="U74" r:id="rId21" display="https://drive.google.com/open?id=1J1yrvkcYE2hupR5cHt2iSk2OzQcajV_b6H_pDnzRj7k"/>
    <hyperlink ref="W74" r:id="rId22" display="https://docs.google.com/document/d/12icHlHLTalFqVl7hw122Pg6y-Vi922uZ-f4SHOUrYvU/edit"/>
  </hyperlinks>
  <pageMargins left="0.7" right="0.7" top="0.75" bottom="0.75" header="0.3" footer="0.3"/>
  <drawing r:id="rId23"/>
  <legacyDrawing r:id="rId24"/>
  <extLst>
    <ext xmlns:x14="http://schemas.microsoft.com/office/spreadsheetml/2009/9/main" uri="{CCE6A557-97BC-4b89-ADB6-D9C93CAAB3DF}">
      <x14:dataValidations xmlns:xm="http://schemas.microsoft.com/office/excel/2006/main" disablePrompts="1" count="6">
        <x14:dataValidation type="list" allowBlank="1">
          <x14:formula1>
            <xm:f>'[1]AP CS Principles Curriculum Fra'!#REF!</xm:f>
          </x14:formula1>
          <xm:sqref>AG2:AG78</xm:sqref>
        </x14:dataValidation>
        <x14:dataValidation type="list" allowBlank="1">
          <x14:formula1>
            <xm:f>'Essential Questions'!$A$2:$A$35</xm:f>
          </x14:formula1>
          <xm:sqref>AF2:AF78</xm:sqref>
        </x14:dataValidation>
        <x14:dataValidation type="list" allowBlank="1">
          <x14:formula1>
            <xm:f>'[2]Computational Thinking Practice'!#REF!</xm:f>
          </x14:formula1>
          <xm:sqref>AJ2:AM78</xm:sqref>
        </x14:dataValidation>
        <x14:dataValidation type="list" allowBlank="1">
          <x14:formula1>
            <xm:f>'[1]AP CS Principles Curriculum Fra'!#REF!</xm:f>
          </x14:formula1>
          <xm:sqref>AN2:AN78 AP2:AP78 AR2:AR78 AT2:AT78</xm:sqref>
        </x14:dataValidation>
        <x14:dataValidation type="list" allowBlank="1">
          <x14:formula1>
            <xm:f>'[2]Computational Thinking Practice'!#REF!</xm:f>
          </x14:formula1>
          <xm:sqref>AI2:AI78</xm:sqref>
        </x14:dataValidation>
        <x14:dataValidation type="list" allowBlank="1">
          <x14:formula1>
            <xm:f>'[1]AP CS Principles Curriculum Fra'!#REF!</xm:f>
          </x14:formula1>
          <xm:sqref>AH2:AH78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F148"/>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4.42578125" defaultRowHeight="15.75" customHeight="1"/>
  <cols>
    <col min="1" max="1" width="10.7109375" customWidth="1"/>
    <col min="2" max="2" width="11.85546875" customWidth="1"/>
    <col min="3" max="3" width="14" hidden="1" customWidth="1"/>
    <col min="4" max="4" width="27" customWidth="1"/>
    <col min="5" max="5" width="24" customWidth="1"/>
    <col min="6" max="6" width="24.28515625" customWidth="1"/>
  </cols>
  <sheetData>
    <row r="1" spans="1:6" ht="51">
      <c r="A1" s="2" t="s">
        <v>1</v>
      </c>
      <c r="B1" s="4" t="s">
        <v>13</v>
      </c>
      <c r="C1" s="4"/>
      <c r="D1" s="4" t="s">
        <v>29</v>
      </c>
      <c r="E1" s="4"/>
      <c r="F1" s="4"/>
    </row>
    <row r="2" spans="1:6" ht="18.75" customHeight="1">
      <c r="A2" s="7"/>
      <c r="B2" s="8"/>
      <c r="C2" s="8"/>
      <c r="D2" s="8">
        <v>63</v>
      </c>
      <c r="E2" s="8" t="s">
        <v>100</v>
      </c>
      <c r="F2" s="8">
        <v>65</v>
      </c>
    </row>
    <row r="3" spans="1:6" ht="1.5" customHeight="1">
      <c r="A3" s="9" t="s">
        <v>107</v>
      </c>
      <c r="B3" s="1" t="s">
        <v>150</v>
      </c>
      <c r="C3" s="1" t="s">
        <v>152</v>
      </c>
      <c r="D3" s="1" t="s">
        <v>153</v>
      </c>
      <c r="E3" s="1" t="s">
        <v>154</v>
      </c>
      <c r="F3" s="6" t="s">
        <v>155</v>
      </c>
    </row>
    <row r="4" spans="1:6" ht="12.75">
      <c r="A4" s="13">
        <v>42621</v>
      </c>
      <c r="B4" s="15" t="s">
        <v>172</v>
      </c>
      <c r="C4" s="16" t="s">
        <v>175</v>
      </c>
      <c r="D4" s="17"/>
      <c r="E4" s="19" t="s">
        <v>169</v>
      </c>
      <c r="F4" s="17" t="s">
        <v>177</v>
      </c>
    </row>
    <row r="5" spans="1:6" ht="4.5" customHeight="1">
      <c r="A5" s="13">
        <v>42622</v>
      </c>
      <c r="B5" s="15" t="s">
        <v>179</v>
      </c>
      <c r="C5" s="22"/>
      <c r="D5" s="23" t="s">
        <v>169</v>
      </c>
      <c r="E5" s="24" t="s">
        <v>186</v>
      </c>
      <c r="F5" s="17"/>
    </row>
    <row r="6" spans="1:6" ht="12.75">
      <c r="A6" s="13">
        <v>42623</v>
      </c>
      <c r="B6" s="15" t="s">
        <v>188</v>
      </c>
      <c r="C6" s="22"/>
      <c r="D6" s="17"/>
      <c r="E6" s="17"/>
      <c r="F6" s="17"/>
    </row>
    <row r="7" spans="1:6" ht="12.75">
      <c r="A7" s="13">
        <v>42624</v>
      </c>
      <c r="B7" s="15" t="s">
        <v>188</v>
      </c>
      <c r="C7" s="22"/>
      <c r="D7" s="17"/>
      <c r="E7" s="17"/>
      <c r="F7" s="17"/>
    </row>
    <row r="8" spans="1:6" ht="12.75">
      <c r="A8" s="13">
        <v>42625</v>
      </c>
      <c r="B8" s="15" t="s">
        <v>189</v>
      </c>
      <c r="C8" s="16" t="s">
        <v>191</v>
      </c>
      <c r="D8" s="17"/>
      <c r="E8" s="17"/>
      <c r="F8" s="17"/>
    </row>
    <row r="9" spans="1:6" ht="12.75">
      <c r="A9" s="13">
        <v>42626</v>
      </c>
      <c r="B9" s="15" t="s">
        <v>192</v>
      </c>
      <c r="C9" s="22"/>
      <c r="D9" s="26" t="s">
        <v>186</v>
      </c>
      <c r="E9" s="26" t="s">
        <v>198</v>
      </c>
      <c r="F9" s="27" t="s">
        <v>169</v>
      </c>
    </row>
    <row r="10" spans="1:6" ht="12.75">
      <c r="A10" s="13">
        <v>42627</v>
      </c>
      <c r="B10" s="15" t="s">
        <v>199</v>
      </c>
      <c r="C10" s="22"/>
      <c r="D10" s="28" t="s">
        <v>198</v>
      </c>
      <c r="E10" s="28" t="s">
        <v>201</v>
      </c>
      <c r="F10" s="28" t="s">
        <v>186</v>
      </c>
    </row>
    <row r="11" spans="1:6" ht="12.75">
      <c r="A11" s="13">
        <v>42628</v>
      </c>
      <c r="B11" s="15" t="s">
        <v>172</v>
      </c>
      <c r="C11" s="22"/>
      <c r="D11" s="17"/>
      <c r="E11" s="29" t="s">
        <v>202</v>
      </c>
      <c r="F11" s="29" t="s">
        <v>198</v>
      </c>
    </row>
    <row r="12" spans="1:6" ht="12.75">
      <c r="A12" s="13">
        <v>42629</v>
      </c>
      <c r="B12" s="15" t="s">
        <v>179</v>
      </c>
      <c r="C12" s="22"/>
      <c r="D12" s="24" t="s">
        <v>201</v>
      </c>
      <c r="E12" s="24" t="s">
        <v>204</v>
      </c>
      <c r="F12" s="17"/>
    </row>
    <row r="13" spans="1:6" ht="12.75">
      <c r="A13" s="13">
        <v>42630</v>
      </c>
      <c r="B13" s="15" t="s">
        <v>188</v>
      </c>
      <c r="C13" s="22"/>
      <c r="D13" s="17"/>
      <c r="E13" s="17"/>
      <c r="F13" s="17"/>
    </row>
    <row r="14" spans="1:6" ht="4.5" customHeight="1">
      <c r="A14" s="13">
        <v>42631</v>
      </c>
      <c r="B14" s="15" t="s">
        <v>188</v>
      </c>
      <c r="C14" s="22"/>
      <c r="D14" s="17"/>
      <c r="E14" s="17"/>
      <c r="F14" s="17"/>
    </row>
    <row r="15" spans="1:6" ht="12.75">
      <c r="A15" s="13">
        <v>42632</v>
      </c>
      <c r="B15" s="15" t="s">
        <v>189</v>
      </c>
      <c r="C15" s="22"/>
      <c r="D15" s="28" t="s">
        <v>202</v>
      </c>
      <c r="E15" s="17"/>
      <c r="F15" s="28" t="s">
        <v>201</v>
      </c>
    </row>
    <row r="16" spans="1:6" ht="12.75">
      <c r="A16" s="13">
        <v>42633</v>
      </c>
      <c r="B16" s="15" t="s">
        <v>192</v>
      </c>
      <c r="C16" s="22"/>
      <c r="D16" s="26" t="s">
        <v>204</v>
      </c>
      <c r="E16" s="26" t="s">
        <v>205</v>
      </c>
      <c r="F16" s="26" t="s">
        <v>202</v>
      </c>
    </row>
    <row r="17" spans="1:6" ht="4.5" customHeight="1">
      <c r="A17" s="13">
        <v>42634</v>
      </c>
      <c r="B17" s="15" t="s">
        <v>199</v>
      </c>
      <c r="C17" s="22"/>
      <c r="D17" s="28" t="s">
        <v>205</v>
      </c>
      <c r="E17" s="28" t="s">
        <v>207</v>
      </c>
      <c r="F17" s="28" t="s">
        <v>204</v>
      </c>
    </row>
    <row r="18" spans="1:6" ht="4.5" customHeight="1">
      <c r="A18" s="13">
        <v>42635</v>
      </c>
      <c r="B18" s="15" t="s">
        <v>172</v>
      </c>
      <c r="C18" s="22"/>
      <c r="D18" s="17"/>
      <c r="E18" s="29" t="s">
        <v>208</v>
      </c>
      <c r="F18" s="29" t="s">
        <v>205</v>
      </c>
    </row>
    <row r="19" spans="1:6" ht="12.75">
      <c r="A19" s="13">
        <v>42636</v>
      </c>
      <c r="B19" s="15" t="s">
        <v>179</v>
      </c>
      <c r="C19" s="22"/>
      <c r="D19" s="24" t="s">
        <v>209</v>
      </c>
      <c r="E19" s="24" t="s">
        <v>210</v>
      </c>
      <c r="F19" s="17"/>
    </row>
    <row r="20" spans="1:6" ht="12.75">
      <c r="A20" s="13">
        <v>42637</v>
      </c>
      <c r="B20" s="15" t="s">
        <v>188</v>
      </c>
      <c r="C20" s="22"/>
      <c r="D20" s="17"/>
      <c r="E20" s="17"/>
      <c r="F20" s="17"/>
    </row>
    <row r="21" spans="1:6" ht="12.75">
      <c r="A21" s="13">
        <v>42638</v>
      </c>
      <c r="B21" s="15" t="s">
        <v>188</v>
      </c>
      <c r="C21" s="22"/>
      <c r="D21" s="17"/>
      <c r="E21" s="17"/>
      <c r="F21" s="17"/>
    </row>
    <row r="22" spans="1:6" ht="12.75">
      <c r="A22" s="13">
        <v>42639</v>
      </c>
      <c r="B22" s="15" t="s">
        <v>189</v>
      </c>
      <c r="C22" s="22"/>
      <c r="D22" s="28" t="s">
        <v>211</v>
      </c>
      <c r="E22" s="17"/>
      <c r="F22" s="28" t="s">
        <v>212</v>
      </c>
    </row>
    <row r="23" spans="1:6" ht="4.5" customHeight="1">
      <c r="A23" s="13">
        <v>42640</v>
      </c>
      <c r="B23" s="15" t="s">
        <v>192</v>
      </c>
      <c r="C23" s="22"/>
      <c r="D23" s="26" t="s">
        <v>213</v>
      </c>
      <c r="E23" s="26" t="s">
        <v>214</v>
      </c>
      <c r="F23" s="26" t="s">
        <v>211</v>
      </c>
    </row>
    <row r="24" spans="1:6" ht="12.75">
      <c r="A24" s="13">
        <v>42641</v>
      </c>
      <c r="B24" s="15" t="s">
        <v>199</v>
      </c>
      <c r="C24" s="22"/>
      <c r="D24" s="28" t="s">
        <v>216</v>
      </c>
      <c r="E24" s="28" t="s">
        <v>211</v>
      </c>
      <c r="F24" s="28" t="s">
        <v>213</v>
      </c>
    </row>
    <row r="25" spans="1:6" ht="12.75">
      <c r="A25" s="13">
        <v>42642</v>
      </c>
      <c r="B25" s="15" t="s">
        <v>172</v>
      </c>
      <c r="C25" s="22"/>
      <c r="D25" s="17"/>
      <c r="E25" s="29" t="s">
        <v>213</v>
      </c>
      <c r="F25" s="29" t="s">
        <v>216</v>
      </c>
    </row>
    <row r="26" spans="1:6" ht="12.75">
      <c r="A26" s="13">
        <v>42643</v>
      </c>
      <c r="B26" s="15" t="s">
        <v>179</v>
      </c>
      <c r="C26" s="22"/>
      <c r="D26" s="24" t="s">
        <v>217</v>
      </c>
      <c r="E26" s="24" t="s">
        <v>216</v>
      </c>
      <c r="F26" s="17"/>
    </row>
    <row r="27" spans="1:6" ht="12.75">
      <c r="A27" s="13">
        <v>42644</v>
      </c>
      <c r="B27" s="15" t="s">
        <v>188</v>
      </c>
      <c r="C27" s="22"/>
      <c r="D27" s="17"/>
      <c r="E27" s="17"/>
      <c r="F27" s="17"/>
    </row>
    <row r="28" spans="1:6" ht="12.75">
      <c r="A28" s="13">
        <v>42645</v>
      </c>
      <c r="B28" s="15" t="s">
        <v>188</v>
      </c>
      <c r="C28" s="22"/>
      <c r="D28" s="17"/>
      <c r="E28" s="17"/>
      <c r="F28" s="17"/>
    </row>
    <row r="29" spans="1:6" ht="4.5" customHeight="1">
      <c r="A29" s="13">
        <v>42646</v>
      </c>
      <c r="B29" s="15" t="s">
        <v>189</v>
      </c>
      <c r="C29" s="16" t="s">
        <v>219</v>
      </c>
      <c r="D29" s="17"/>
      <c r="E29" s="17"/>
      <c r="F29" s="17"/>
    </row>
    <row r="30" spans="1:6" ht="12.75">
      <c r="A30" s="13">
        <v>42647</v>
      </c>
      <c r="B30" s="15" t="s">
        <v>192</v>
      </c>
      <c r="C30" s="16" t="s">
        <v>219</v>
      </c>
      <c r="D30" s="17"/>
      <c r="E30" s="17"/>
      <c r="F30" s="17"/>
    </row>
    <row r="31" spans="1:6" ht="4.5" customHeight="1">
      <c r="A31" s="13">
        <v>42648</v>
      </c>
      <c r="B31" s="15" t="s">
        <v>199</v>
      </c>
      <c r="C31" s="22"/>
      <c r="D31" s="28" t="s">
        <v>220</v>
      </c>
      <c r="E31" s="28" t="s">
        <v>217</v>
      </c>
      <c r="F31" s="28" t="s">
        <v>217</v>
      </c>
    </row>
    <row r="32" spans="1:6" ht="12.75">
      <c r="A32" s="13">
        <v>42649</v>
      </c>
      <c r="B32" s="15" t="s">
        <v>172</v>
      </c>
      <c r="C32" s="22"/>
      <c r="D32" s="17"/>
      <c r="E32" s="29" t="s">
        <v>220</v>
      </c>
      <c r="F32" s="29" t="s">
        <v>220</v>
      </c>
    </row>
    <row r="33" spans="1:6" ht="4.5" customHeight="1">
      <c r="A33" s="13">
        <v>42650</v>
      </c>
      <c r="B33" s="15" t="s">
        <v>179</v>
      </c>
      <c r="C33" s="22"/>
      <c r="D33" s="24" t="s">
        <v>223</v>
      </c>
      <c r="E33" s="24" t="s">
        <v>223</v>
      </c>
      <c r="F33" s="17"/>
    </row>
    <row r="34" spans="1:6" ht="12.75">
      <c r="A34" s="13">
        <v>42651</v>
      </c>
      <c r="B34" s="15" t="s">
        <v>188</v>
      </c>
      <c r="C34" s="22"/>
      <c r="D34" s="17"/>
      <c r="E34" s="17"/>
      <c r="F34" s="17"/>
    </row>
    <row r="35" spans="1:6" ht="12.75">
      <c r="A35" s="13">
        <v>42652</v>
      </c>
      <c r="B35" s="15" t="s">
        <v>188</v>
      </c>
      <c r="C35" s="22"/>
      <c r="D35" s="17"/>
      <c r="E35" s="17"/>
      <c r="F35" s="17"/>
    </row>
    <row r="36" spans="1:6" ht="12.75">
      <c r="A36" s="13">
        <v>42653</v>
      </c>
      <c r="B36" s="15" t="s">
        <v>189</v>
      </c>
      <c r="C36" s="16" t="s">
        <v>225</v>
      </c>
      <c r="D36" s="17"/>
      <c r="E36" s="17"/>
      <c r="F36" s="17"/>
    </row>
    <row r="37" spans="1:6" ht="4.5" customHeight="1">
      <c r="A37" s="13">
        <v>42654</v>
      </c>
      <c r="B37" s="15" t="s">
        <v>192</v>
      </c>
      <c r="C37" s="22"/>
      <c r="D37" s="26" t="s">
        <v>228</v>
      </c>
      <c r="E37" s="26" t="s">
        <v>228</v>
      </c>
      <c r="F37" s="26" t="s">
        <v>223</v>
      </c>
    </row>
    <row r="38" spans="1:6" ht="12.75">
      <c r="A38" s="13">
        <v>42655</v>
      </c>
      <c r="B38" s="15" t="s">
        <v>199</v>
      </c>
      <c r="C38" s="16" t="s">
        <v>231</v>
      </c>
      <c r="D38" s="17"/>
      <c r="E38" s="17"/>
      <c r="F38" s="17"/>
    </row>
    <row r="39" spans="1:6" ht="12.75">
      <c r="A39" s="13">
        <v>42656</v>
      </c>
      <c r="B39" s="15" t="s">
        <v>172</v>
      </c>
      <c r="C39" s="22"/>
      <c r="D39" s="17"/>
      <c r="E39" s="29" t="s">
        <v>232</v>
      </c>
      <c r="F39" s="29" t="s">
        <v>228</v>
      </c>
    </row>
    <row r="40" spans="1:6" ht="12.75">
      <c r="A40" s="13">
        <v>42657</v>
      </c>
      <c r="B40" s="15" t="s">
        <v>179</v>
      </c>
      <c r="C40" s="22"/>
      <c r="D40" s="24" t="s">
        <v>232</v>
      </c>
      <c r="E40" s="24" t="s">
        <v>234</v>
      </c>
      <c r="F40" s="17"/>
    </row>
    <row r="41" spans="1:6" ht="12.75">
      <c r="A41" s="13">
        <v>42658</v>
      </c>
      <c r="B41" s="15" t="s">
        <v>188</v>
      </c>
      <c r="C41" s="22"/>
      <c r="D41" s="17"/>
      <c r="E41" s="17"/>
      <c r="F41" s="17"/>
    </row>
    <row r="42" spans="1:6" ht="4.5" customHeight="1">
      <c r="A42" s="13">
        <v>42659</v>
      </c>
      <c r="B42" s="15" t="s">
        <v>188</v>
      </c>
      <c r="C42" s="22"/>
      <c r="D42" s="17"/>
      <c r="E42" s="17"/>
      <c r="F42" s="17"/>
    </row>
    <row r="43" spans="1:6" ht="12.75">
      <c r="A43" s="13">
        <v>42660</v>
      </c>
      <c r="B43" s="15" t="s">
        <v>189</v>
      </c>
      <c r="C43" s="22"/>
      <c r="D43" s="28" t="s">
        <v>234</v>
      </c>
      <c r="E43" s="17"/>
      <c r="F43" s="28" t="s">
        <v>232</v>
      </c>
    </row>
    <row r="44" spans="1:6" ht="12.75">
      <c r="A44" s="13">
        <v>42661</v>
      </c>
      <c r="B44" s="15" t="s">
        <v>192</v>
      </c>
      <c r="C44" s="22"/>
      <c r="D44" s="26" t="s">
        <v>235</v>
      </c>
      <c r="E44" s="26" t="s">
        <v>235</v>
      </c>
      <c r="F44" s="26" t="s">
        <v>234</v>
      </c>
    </row>
    <row r="45" spans="1:6" ht="4.5" customHeight="1">
      <c r="A45" s="13">
        <v>42662</v>
      </c>
      <c r="B45" s="15" t="s">
        <v>199</v>
      </c>
      <c r="C45" s="22"/>
      <c r="D45" s="28" t="s">
        <v>197</v>
      </c>
      <c r="E45" s="28" t="s">
        <v>197</v>
      </c>
      <c r="F45" s="28" t="s">
        <v>197</v>
      </c>
    </row>
    <row r="46" spans="1:6" ht="12.75">
      <c r="A46" s="13">
        <v>42663</v>
      </c>
      <c r="B46" s="15" t="s">
        <v>172</v>
      </c>
      <c r="C46" s="22"/>
      <c r="D46" s="17"/>
      <c r="E46" s="29" t="s">
        <v>197</v>
      </c>
      <c r="F46" s="29" t="s">
        <v>197</v>
      </c>
    </row>
    <row r="47" spans="1:6" ht="4.5" customHeight="1">
      <c r="A47" s="13">
        <v>42664</v>
      </c>
      <c r="B47" s="15" t="s">
        <v>179</v>
      </c>
      <c r="C47" s="22"/>
      <c r="D47" s="24" t="s">
        <v>197</v>
      </c>
      <c r="E47" s="24" t="s">
        <v>197</v>
      </c>
      <c r="F47" s="17"/>
    </row>
    <row r="48" spans="1:6" ht="12.75">
      <c r="A48" s="13">
        <v>42665</v>
      </c>
      <c r="B48" s="15" t="s">
        <v>188</v>
      </c>
      <c r="C48" s="22"/>
      <c r="D48" s="17"/>
      <c r="E48" s="17"/>
      <c r="F48" s="17"/>
    </row>
    <row r="49" spans="1:6" ht="12.75">
      <c r="A49" s="13">
        <v>42666</v>
      </c>
      <c r="B49" s="15" t="s">
        <v>188</v>
      </c>
      <c r="C49" s="22"/>
      <c r="D49" s="17"/>
      <c r="E49" s="17"/>
      <c r="F49" s="17"/>
    </row>
    <row r="50" spans="1:6" ht="12.75">
      <c r="A50" s="13">
        <v>42667</v>
      </c>
      <c r="B50" s="15" t="s">
        <v>189</v>
      </c>
      <c r="C50" s="22"/>
      <c r="D50" s="28" t="s">
        <v>197</v>
      </c>
      <c r="E50" s="17"/>
      <c r="F50" s="28" t="s">
        <v>197</v>
      </c>
    </row>
    <row r="51" spans="1:6" ht="12.75">
      <c r="A51" s="13">
        <v>42668</v>
      </c>
      <c r="B51" s="15" t="s">
        <v>192</v>
      </c>
      <c r="C51" s="22"/>
      <c r="D51" s="26" t="s">
        <v>197</v>
      </c>
      <c r="E51" s="26" t="s">
        <v>197</v>
      </c>
      <c r="F51" s="26" t="s">
        <v>197</v>
      </c>
    </row>
    <row r="52" spans="1:6" ht="4.5" customHeight="1">
      <c r="A52" s="13">
        <v>42669</v>
      </c>
      <c r="B52" s="15" t="s">
        <v>199</v>
      </c>
      <c r="C52" s="22"/>
      <c r="D52" s="28" t="s">
        <v>197</v>
      </c>
      <c r="E52" s="28" t="s">
        <v>197</v>
      </c>
      <c r="F52" s="28" t="s">
        <v>197</v>
      </c>
    </row>
    <row r="53" spans="1:6" ht="12.75">
      <c r="A53" s="13">
        <v>42670</v>
      </c>
      <c r="B53" s="15" t="s">
        <v>172</v>
      </c>
      <c r="C53" s="22"/>
      <c r="D53" s="17"/>
      <c r="E53" s="29" t="s">
        <v>197</v>
      </c>
      <c r="F53" s="29" t="s">
        <v>197</v>
      </c>
    </row>
    <row r="54" spans="1:6" ht="12.75">
      <c r="A54" s="13">
        <v>42671</v>
      </c>
      <c r="B54" s="15" t="s">
        <v>179</v>
      </c>
      <c r="C54" s="22"/>
      <c r="D54" s="24" t="s">
        <v>197</v>
      </c>
      <c r="E54" s="24" t="s">
        <v>197</v>
      </c>
      <c r="F54" s="17"/>
    </row>
    <row r="55" spans="1:6" ht="12.75">
      <c r="A55" s="13">
        <v>42672</v>
      </c>
      <c r="B55" s="15" t="s">
        <v>188</v>
      </c>
      <c r="C55" s="22"/>
      <c r="D55" s="17"/>
      <c r="E55" s="17"/>
      <c r="F55" s="17"/>
    </row>
    <row r="56" spans="1:6" ht="12.75">
      <c r="A56" s="13">
        <v>42673</v>
      </c>
      <c r="B56" s="15" t="s">
        <v>188</v>
      </c>
      <c r="C56" s="22"/>
      <c r="D56" s="17"/>
      <c r="E56" s="17"/>
      <c r="F56" s="17"/>
    </row>
    <row r="57" spans="1:6" ht="12.75">
      <c r="A57" s="13">
        <v>42674</v>
      </c>
      <c r="B57" s="15" t="s">
        <v>189</v>
      </c>
      <c r="C57" s="22"/>
      <c r="D57" s="28" t="s">
        <v>197</v>
      </c>
      <c r="E57" s="17"/>
      <c r="F57" s="28" t="s">
        <v>197</v>
      </c>
    </row>
    <row r="58" spans="1:6" ht="4.5" customHeight="1">
      <c r="A58" s="13">
        <v>42675</v>
      </c>
      <c r="B58" s="15" t="s">
        <v>192</v>
      </c>
      <c r="C58" s="22"/>
      <c r="D58" s="26" t="s">
        <v>197</v>
      </c>
      <c r="E58" s="26" t="s">
        <v>197</v>
      </c>
      <c r="F58" s="26" t="s">
        <v>197</v>
      </c>
    </row>
    <row r="59" spans="1:6" ht="12.75">
      <c r="A59" s="13">
        <v>42676</v>
      </c>
      <c r="B59" s="15" t="s">
        <v>199</v>
      </c>
      <c r="C59" s="22"/>
      <c r="D59" s="28" t="s">
        <v>197</v>
      </c>
      <c r="E59" s="28" t="s">
        <v>197</v>
      </c>
      <c r="F59" s="28" t="s">
        <v>197</v>
      </c>
    </row>
    <row r="60" spans="1:6" ht="12.75">
      <c r="A60" s="13">
        <v>42677</v>
      </c>
      <c r="B60" s="15" t="s">
        <v>172</v>
      </c>
      <c r="C60" s="22"/>
      <c r="D60" s="17"/>
      <c r="E60" s="29" t="s">
        <v>197</v>
      </c>
      <c r="F60" s="29" t="s">
        <v>197</v>
      </c>
    </row>
    <row r="61" spans="1:6" ht="12.75">
      <c r="A61" s="13">
        <v>42678</v>
      </c>
      <c r="B61" s="15" t="s">
        <v>179</v>
      </c>
      <c r="C61" s="22"/>
      <c r="D61" s="24" t="s">
        <v>197</v>
      </c>
      <c r="E61" s="24" t="s">
        <v>197</v>
      </c>
      <c r="F61" s="17"/>
    </row>
    <row r="62" spans="1:6" ht="12.75">
      <c r="A62" s="13">
        <v>42679</v>
      </c>
      <c r="B62" s="15" t="s">
        <v>188</v>
      </c>
      <c r="C62" s="22"/>
      <c r="D62" s="17"/>
      <c r="E62" s="17"/>
      <c r="F62" s="17"/>
    </row>
    <row r="63" spans="1:6" ht="4.5" customHeight="1">
      <c r="A63" s="13">
        <v>42680</v>
      </c>
      <c r="B63" s="15" t="s">
        <v>188</v>
      </c>
      <c r="C63" s="22"/>
      <c r="D63" s="17"/>
      <c r="E63" s="17"/>
      <c r="F63" s="17"/>
    </row>
    <row r="64" spans="1:6" ht="12.75">
      <c r="A64" s="13">
        <v>42681</v>
      </c>
      <c r="B64" s="15" t="s">
        <v>189</v>
      </c>
      <c r="C64" s="22"/>
      <c r="D64" s="28" t="s">
        <v>197</v>
      </c>
      <c r="E64" s="17"/>
      <c r="F64" s="28" t="s">
        <v>197</v>
      </c>
    </row>
    <row r="65" spans="1:6" ht="12.75">
      <c r="A65" s="13">
        <v>42682</v>
      </c>
      <c r="B65" s="15" t="s">
        <v>192</v>
      </c>
      <c r="C65" s="16" t="s">
        <v>240</v>
      </c>
      <c r="D65" s="17"/>
      <c r="E65" s="17"/>
      <c r="F65" s="17"/>
    </row>
    <row r="66" spans="1:6" ht="12.75">
      <c r="A66" s="13">
        <v>42683</v>
      </c>
      <c r="B66" s="15" t="s">
        <v>199</v>
      </c>
      <c r="C66" s="22"/>
      <c r="D66" s="28" t="s">
        <v>197</v>
      </c>
      <c r="E66" s="28" t="s">
        <v>197</v>
      </c>
      <c r="F66" s="28" t="s">
        <v>197</v>
      </c>
    </row>
    <row r="67" spans="1:6" ht="12.75">
      <c r="A67" s="13">
        <v>42684</v>
      </c>
      <c r="B67" s="15" t="s">
        <v>172</v>
      </c>
      <c r="C67" s="22"/>
      <c r="D67" s="17"/>
      <c r="E67" s="29" t="s">
        <v>197</v>
      </c>
      <c r="F67" s="29" t="s">
        <v>197</v>
      </c>
    </row>
    <row r="68" spans="1:6" ht="15.75" customHeight="1">
      <c r="A68" s="13">
        <v>42685</v>
      </c>
      <c r="B68" s="15" t="s">
        <v>179</v>
      </c>
      <c r="C68" s="16" t="s">
        <v>241</v>
      </c>
      <c r="D68" s="17"/>
      <c r="E68" s="17"/>
      <c r="F68" s="17"/>
    </row>
    <row r="69" spans="1:6" ht="15.75" customHeight="1">
      <c r="A69" s="13">
        <v>42686</v>
      </c>
      <c r="B69" s="15" t="s">
        <v>188</v>
      </c>
      <c r="C69" s="22"/>
      <c r="D69" s="17"/>
      <c r="E69" s="17"/>
      <c r="F69" s="17"/>
    </row>
    <row r="70" spans="1:6" ht="12.75">
      <c r="A70" s="13">
        <v>42687</v>
      </c>
      <c r="B70" s="15" t="s">
        <v>188</v>
      </c>
      <c r="C70" s="22"/>
      <c r="D70" s="17"/>
      <c r="E70" s="17"/>
      <c r="F70" s="17"/>
    </row>
    <row r="71" spans="1:6" ht="12.75">
      <c r="A71" s="13">
        <v>42688</v>
      </c>
      <c r="B71" s="15" t="s">
        <v>189</v>
      </c>
      <c r="C71" s="22"/>
      <c r="D71" s="28" t="s">
        <v>197</v>
      </c>
      <c r="E71" s="17"/>
      <c r="F71" s="28" t="s">
        <v>197</v>
      </c>
    </row>
    <row r="72" spans="1:6" ht="12.75">
      <c r="A72" s="13">
        <v>42689</v>
      </c>
      <c r="B72" s="15" t="s">
        <v>192</v>
      </c>
      <c r="C72" s="22"/>
      <c r="D72" s="26" t="s">
        <v>197</v>
      </c>
      <c r="E72" s="26" t="s">
        <v>197</v>
      </c>
      <c r="F72" s="26" t="s">
        <v>197</v>
      </c>
    </row>
    <row r="73" spans="1:6" ht="4.5" customHeight="1">
      <c r="A73" s="13">
        <v>42690</v>
      </c>
      <c r="B73" s="15" t="s">
        <v>199</v>
      </c>
      <c r="C73" s="22"/>
      <c r="D73" s="28" t="s">
        <v>197</v>
      </c>
      <c r="E73" s="28" t="s">
        <v>197</v>
      </c>
      <c r="F73" s="28" t="s">
        <v>197</v>
      </c>
    </row>
    <row r="74" spans="1:6" ht="12.75">
      <c r="A74" s="13">
        <v>42691</v>
      </c>
      <c r="B74" s="15" t="s">
        <v>172</v>
      </c>
      <c r="C74" s="22"/>
      <c r="D74" s="17"/>
      <c r="E74" s="29" t="s">
        <v>197</v>
      </c>
      <c r="F74" s="29" t="s">
        <v>197</v>
      </c>
    </row>
    <row r="75" spans="1:6" ht="4.5" customHeight="1">
      <c r="A75" s="13">
        <v>42692</v>
      </c>
      <c r="B75" s="15" t="s">
        <v>179</v>
      </c>
      <c r="C75" s="16" t="s">
        <v>242</v>
      </c>
      <c r="D75" s="17"/>
      <c r="E75" s="24" t="s">
        <v>197</v>
      </c>
      <c r="F75" s="17"/>
    </row>
    <row r="76" spans="1:6" ht="12.75">
      <c r="A76" s="13">
        <v>42693</v>
      </c>
      <c r="B76" s="15" t="s">
        <v>188</v>
      </c>
      <c r="C76" s="22"/>
      <c r="D76" s="17"/>
      <c r="E76" s="17"/>
      <c r="F76" s="17"/>
    </row>
    <row r="77" spans="1:6" ht="12.75">
      <c r="A77" s="13">
        <v>42694</v>
      </c>
      <c r="B77" s="15" t="s">
        <v>188</v>
      </c>
      <c r="C77" s="22"/>
      <c r="D77" s="17"/>
      <c r="E77" s="17"/>
      <c r="F77" s="17"/>
    </row>
    <row r="78" spans="1:6" ht="4.5" customHeight="1">
      <c r="A78" s="13">
        <v>42695</v>
      </c>
      <c r="B78" s="15" t="s">
        <v>189</v>
      </c>
      <c r="C78" s="22"/>
      <c r="D78" s="28" t="s">
        <v>197</v>
      </c>
      <c r="E78" s="17"/>
      <c r="F78" s="28" t="s">
        <v>197</v>
      </c>
    </row>
    <row r="79" spans="1:6" ht="12.75">
      <c r="A79" s="13">
        <v>42696</v>
      </c>
      <c r="B79" s="15" t="s">
        <v>192</v>
      </c>
      <c r="C79" s="22"/>
      <c r="D79" s="26" t="s">
        <v>197</v>
      </c>
      <c r="E79" s="26" t="s">
        <v>197</v>
      </c>
      <c r="F79" s="26" t="s">
        <v>197</v>
      </c>
    </row>
    <row r="80" spans="1:6" ht="4.5" customHeight="1">
      <c r="A80" s="13">
        <v>42697</v>
      </c>
      <c r="B80" s="15" t="s">
        <v>199</v>
      </c>
      <c r="C80" s="22"/>
      <c r="D80" s="28" t="s">
        <v>197</v>
      </c>
      <c r="E80" s="28" t="s">
        <v>197</v>
      </c>
      <c r="F80" s="28" t="s">
        <v>197</v>
      </c>
    </row>
    <row r="81" spans="1:6" ht="12.75">
      <c r="A81" s="13">
        <v>42698</v>
      </c>
      <c r="B81" s="15" t="s">
        <v>172</v>
      </c>
      <c r="C81" s="16" t="s">
        <v>244</v>
      </c>
      <c r="D81" s="17"/>
      <c r="E81" s="17"/>
      <c r="F81" s="17"/>
    </row>
    <row r="82" spans="1:6" ht="12.75">
      <c r="A82" s="13">
        <v>42699</v>
      </c>
      <c r="B82" s="15" t="s">
        <v>179</v>
      </c>
      <c r="C82" s="16" t="s">
        <v>244</v>
      </c>
      <c r="D82" s="17"/>
      <c r="E82" s="17"/>
      <c r="F82" s="17"/>
    </row>
    <row r="83" spans="1:6" ht="12.75">
      <c r="A83" s="13">
        <v>42700</v>
      </c>
      <c r="B83" s="15" t="s">
        <v>188</v>
      </c>
      <c r="C83" s="22"/>
      <c r="D83" s="17"/>
      <c r="E83" s="17"/>
      <c r="F83" s="17"/>
    </row>
    <row r="84" spans="1:6" ht="12.75">
      <c r="A84" s="13">
        <v>42701</v>
      </c>
      <c r="B84" s="15" t="s">
        <v>188</v>
      </c>
      <c r="C84" s="22"/>
      <c r="D84" s="17"/>
      <c r="E84" s="17"/>
      <c r="F84" s="17"/>
    </row>
    <row r="85" spans="1:6" ht="4.5" customHeight="1">
      <c r="A85" s="13">
        <v>42702</v>
      </c>
      <c r="B85" s="15" t="s">
        <v>189</v>
      </c>
      <c r="C85" s="22"/>
      <c r="D85" s="28" t="s">
        <v>197</v>
      </c>
      <c r="E85" s="17"/>
      <c r="F85" s="28" t="s">
        <v>197</v>
      </c>
    </row>
    <row r="86" spans="1:6" ht="12.75">
      <c r="A86" s="13">
        <v>42703</v>
      </c>
      <c r="B86" s="15" t="s">
        <v>192</v>
      </c>
      <c r="C86" s="22"/>
      <c r="D86" s="26" t="s">
        <v>197</v>
      </c>
      <c r="E86" s="26" t="s">
        <v>197</v>
      </c>
      <c r="F86" s="26" t="s">
        <v>197</v>
      </c>
    </row>
    <row r="87" spans="1:6" ht="12.75">
      <c r="A87" s="13">
        <v>42704</v>
      </c>
      <c r="B87" s="15" t="s">
        <v>199</v>
      </c>
      <c r="C87" s="22"/>
      <c r="D87" s="28" t="s">
        <v>197</v>
      </c>
      <c r="E87" s="28" t="s">
        <v>197</v>
      </c>
      <c r="F87" s="28" t="s">
        <v>197</v>
      </c>
    </row>
    <row r="88" spans="1:6" ht="12.75">
      <c r="A88" s="13">
        <v>42705</v>
      </c>
      <c r="B88" s="15" t="s">
        <v>172</v>
      </c>
      <c r="C88" s="22"/>
      <c r="D88" s="17"/>
      <c r="E88" s="29" t="s">
        <v>197</v>
      </c>
      <c r="F88" s="29" t="s">
        <v>197</v>
      </c>
    </row>
    <row r="89" spans="1:6" ht="12.75">
      <c r="A89" s="13">
        <v>42706</v>
      </c>
      <c r="B89" s="15" t="s">
        <v>179</v>
      </c>
      <c r="C89" s="22"/>
      <c r="D89" s="24" t="s">
        <v>197</v>
      </c>
      <c r="E89" s="24" t="s">
        <v>197</v>
      </c>
      <c r="F89" s="17"/>
    </row>
    <row r="90" spans="1:6" ht="12.75">
      <c r="A90" s="13">
        <v>42707</v>
      </c>
      <c r="B90" s="15" t="s">
        <v>188</v>
      </c>
      <c r="C90" s="22"/>
      <c r="D90" s="17"/>
      <c r="E90" s="17"/>
      <c r="F90" s="17"/>
    </row>
    <row r="91" spans="1:6" ht="4.5" customHeight="1">
      <c r="A91" s="13">
        <v>42708</v>
      </c>
      <c r="B91" s="15" t="s">
        <v>188</v>
      </c>
      <c r="C91" s="22"/>
      <c r="D91" s="17"/>
      <c r="E91" s="17"/>
      <c r="F91" s="17"/>
    </row>
    <row r="92" spans="1:6" ht="12.75">
      <c r="A92" s="13">
        <v>42709</v>
      </c>
      <c r="B92" s="15" t="s">
        <v>189</v>
      </c>
      <c r="C92" s="22"/>
      <c r="D92" s="28" t="s">
        <v>197</v>
      </c>
      <c r="E92" s="17"/>
      <c r="F92" s="28" t="s">
        <v>197</v>
      </c>
    </row>
    <row r="93" spans="1:6" ht="12.75">
      <c r="A93" s="13">
        <v>42710</v>
      </c>
      <c r="B93" s="15" t="s">
        <v>192</v>
      </c>
      <c r="C93" s="22"/>
      <c r="D93" s="26" t="s">
        <v>197</v>
      </c>
      <c r="E93" s="26" t="s">
        <v>197</v>
      </c>
      <c r="F93" s="26" t="s">
        <v>197</v>
      </c>
    </row>
    <row r="94" spans="1:6" ht="12.75">
      <c r="A94" s="13">
        <v>42711</v>
      </c>
      <c r="B94" s="15" t="s">
        <v>199</v>
      </c>
      <c r="C94" s="22"/>
      <c r="D94" s="28" t="s">
        <v>197</v>
      </c>
      <c r="E94" s="28" t="s">
        <v>197</v>
      </c>
      <c r="F94" s="28" t="s">
        <v>197</v>
      </c>
    </row>
    <row r="95" spans="1:6" ht="4.5" customHeight="1">
      <c r="A95" s="13">
        <v>42712</v>
      </c>
      <c r="B95" s="15" t="s">
        <v>172</v>
      </c>
      <c r="C95" s="22"/>
      <c r="D95" s="17"/>
      <c r="E95" s="29" t="s">
        <v>197</v>
      </c>
      <c r="F95" s="29" t="s">
        <v>197</v>
      </c>
    </row>
    <row r="96" spans="1:6" ht="12.75">
      <c r="A96" s="13">
        <v>42713</v>
      </c>
      <c r="B96" s="15" t="s">
        <v>179</v>
      </c>
      <c r="C96" s="22"/>
      <c r="D96" s="24" t="s">
        <v>197</v>
      </c>
      <c r="E96" s="24" t="s">
        <v>197</v>
      </c>
      <c r="F96" s="17"/>
    </row>
    <row r="97" spans="1:6" ht="12.75">
      <c r="A97" s="13">
        <v>42714</v>
      </c>
      <c r="B97" s="15" t="s">
        <v>188</v>
      </c>
      <c r="C97" s="22"/>
      <c r="D97" s="17"/>
      <c r="E97" s="17"/>
      <c r="F97" s="17"/>
    </row>
    <row r="98" spans="1:6" ht="12.75">
      <c r="A98" s="13">
        <v>42715</v>
      </c>
      <c r="B98" s="15" t="s">
        <v>188</v>
      </c>
      <c r="C98" s="22"/>
      <c r="D98" s="17"/>
      <c r="E98" s="17"/>
      <c r="F98" s="17"/>
    </row>
    <row r="99" spans="1:6" ht="12.75">
      <c r="A99" s="13">
        <v>42716</v>
      </c>
      <c r="B99" s="15" t="s">
        <v>189</v>
      </c>
      <c r="C99" s="22"/>
      <c r="D99" s="28" t="s">
        <v>197</v>
      </c>
      <c r="E99" s="17"/>
      <c r="F99" s="28" t="s">
        <v>197</v>
      </c>
    </row>
    <row r="100" spans="1:6" ht="4.5" customHeight="1">
      <c r="A100" s="13">
        <v>42717</v>
      </c>
      <c r="B100" s="15" t="s">
        <v>192</v>
      </c>
      <c r="C100" s="22"/>
      <c r="D100" s="26" t="s">
        <v>197</v>
      </c>
      <c r="E100" s="26" t="s">
        <v>197</v>
      </c>
      <c r="F100" s="26" t="s">
        <v>197</v>
      </c>
    </row>
    <row r="101" spans="1:6" ht="12.75">
      <c r="A101" s="13">
        <v>42718</v>
      </c>
      <c r="B101" s="15" t="s">
        <v>199</v>
      </c>
      <c r="C101" s="22"/>
      <c r="D101" s="28" t="s">
        <v>197</v>
      </c>
      <c r="E101" s="28" t="s">
        <v>197</v>
      </c>
      <c r="F101" s="28" t="s">
        <v>197</v>
      </c>
    </row>
    <row r="102" spans="1:6" ht="12.75">
      <c r="A102" s="13">
        <v>42719</v>
      </c>
      <c r="B102" s="15" t="s">
        <v>172</v>
      </c>
      <c r="C102" s="22"/>
      <c r="D102" s="17"/>
      <c r="E102" s="29" t="s">
        <v>197</v>
      </c>
      <c r="F102" s="29" t="s">
        <v>197</v>
      </c>
    </row>
    <row r="103" spans="1:6" ht="12.75">
      <c r="A103" s="13">
        <v>42720</v>
      </c>
      <c r="B103" s="15" t="s">
        <v>179</v>
      </c>
      <c r="C103" s="22"/>
      <c r="D103" s="24" t="s">
        <v>197</v>
      </c>
      <c r="E103" s="24" t="s">
        <v>197</v>
      </c>
      <c r="F103" s="17"/>
    </row>
    <row r="104" spans="1:6" ht="12.75">
      <c r="A104" s="13">
        <v>42721</v>
      </c>
      <c r="B104" s="15" t="s">
        <v>188</v>
      </c>
      <c r="C104" s="22"/>
      <c r="D104" s="17"/>
      <c r="E104" s="17"/>
      <c r="F104" s="17"/>
    </row>
    <row r="105" spans="1:6" ht="12.75">
      <c r="A105" s="13">
        <v>42722</v>
      </c>
      <c r="B105" s="15" t="s">
        <v>188</v>
      </c>
      <c r="C105" s="22"/>
      <c r="D105" s="17"/>
      <c r="E105" s="17"/>
      <c r="F105" s="17"/>
    </row>
    <row r="106" spans="1:6" ht="4.5" customHeight="1">
      <c r="A106" s="13">
        <v>42723</v>
      </c>
      <c r="B106" s="15" t="s">
        <v>189</v>
      </c>
      <c r="C106" s="22"/>
      <c r="D106" s="28" t="s">
        <v>197</v>
      </c>
      <c r="E106" s="17"/>
      <c r="F106" s="28" t="s">
        <v>197</v>
      </c>
    </row>
    <row r="107" spans="1:6" ht="12.75">
      <c r="A107" s="13">
        <v>42724</v>
      </c>
      <c r="B107" s="15" t="s">
        <v>192</v>
      </c>
      <c r="C107" s="22"/>
      <c r="D107" s="26" t="s">
        <v>197</v>
      </c>
      <c r="E107" s="26" t="s">
        <v>197</v>
      </c>
      <c r="F107" s="26" t="s">
        <v>197</v>
      </c>
    </row>
    <row r="108" spans="1:6" ht="12.75">
      <c r="A108" s="13">
        <v>42725</v>
      </c>
      <c r="B108" s="15" t="s">
        <v>199</v>
      </c>
      <c r="C108" s="22"/>
      <c r="D108" s="28" t="s">
        <v>197</v>
      </c>
      <c r="E108" s="28" t="s">
        <v>197</v>
      </c>
      <c r="F108" s="28" t="s">
        <v>197</v>
      </c>
    </row>
    <row r="109" spans="1:6" ht="4.5" customHeight="1">
      <c r="A109" s="13">
        <v>42726</v>
      </c>
      <c r="B109" s="15" t="s">
        <v>172</v>
      </c>
      <c r="C109" s="22"/>
      <c r="D109" s="17"/>
      <c r="E109" s="29" t="s">
        <v>197</v>
      </c>
      <c r="F109" s="29" t="s">
        <v>197</v>
      </c>
    </row>
    <row r="110" spans="1:6" ht="12.75">
      <c r="A110" s="13">
        <v>42727</v>
      </c>
      <c r="B110" s="15" t="s">
        <v>179</v>
      </c>
      <c r="C110" s="22"/>
      <c r="D110" s="24" t="s">
        <v>197</v>
      </c>
      <c r="E110" s="24" t="s">
        <v>197</v>
      </c>
      <c r="F110" s="17"/>
    </row>
    <row r="111" spans="1:6" ht="12.75">
      <c r="A111" s="13">
        <v>42728</v>
      </c>
      <c r="B111" s="15" t="s">
        <v>188</v>
      </c>
      <c r="C111" s="22"/>
      <c r="D111" s="17"/>
      <c r="E111" s="17"/>
      <c r="F111" s="17"/>
    </row>
    <row r="112" spans="1:6" ht="4.5" customHeight="1">
      <c r="A112" s="13">
        <v>42729</v>
      </c>
      <c r="B112" s="15" t="s">
        <v>188</v>
      </c>
      <c r="C112" s="22"/>
      <c r="D112" s="17"/>
      <c r="E112" s="17"/>
      <c r="F112" s="17"/>
    </row>
    <row r="113" spans="1:6" ht="12.75">
      <c r="A113" s="13">
        <v>42730</v>
      </c>
      <c r="B113" s="15" t="s">
        <v>189</v>
      </c>
      <c r="C113" s="16" t="s">
        <v>263</v>
      </c>
      <c r="D113" s="17"/>
      <c r="E113" s="17"/>
      <c r="F113" s="17"/>
    </row>
    <row r="114" spans="1:6" ht="12.75">
      <c r="A114" s="13">
        <v>42731</v>
      </c>
      <c r="B114" s="15" t="s">
        <v>192</v>
      </c>
      <c r="C114" s="16" t="s">
        <v>263</v>
      </c>
      <c r="D114" s="17"/>
      <c r="E114" s="17"/>
      <c r="F114" s="17"/>
    </row>
    <row r="115" spans="1:6" ht="1.5" customHeight="1">
      <c r="A115" s="13">
        <v>42732</v>
      </c>
      <c r="B115" s="15" t="s">
        <v>199</v>
      </c>
      <c r="C115" s="16" t="s">
        <v>263</v>
      </c>
      <c r="D115" s="17"/>
      <c r="E115" s="17"/>
      <c r="F115" s="17"/>
    </row>
    <row r="116" spans="1:6" ht="12.75">
      <c r="A116" s="13">
        <v>42733</v>
      </c>
      <c r="B116" s="15" t="s">
        <v>172</v>
      </c>
      <c r="C116" s="16" t="s">
        <v>263</v>
      </c>
      <c r="D116" s="17"/>
      <c r="E116" s="17"/>
      <c r="F116" s="17"/>
    </row>
    <row r="117" spans="1:6" ht="12.75">
      <c r="A117" s="13">
        <v>42734</v>
      </c>
      <c r="B117" s="15" t="s">
        <v>179</v>
      </c>
      <c r="C117" s="16" t="s">
        <v>263</v>
      </c>
      <c r="D117" s="17"/>
      <c r="E117" s="17"/>
      <c r="F117" s="17"/>
    </row>
    <row r="118" spans="1:6" ht="4.5" customHeight="1">
      <c r="A118" s="13">
        <v>42735</v>
      </c>
      <c r="B118" s="15" t="s">
        <v>188</v>
      </c>
      <c r="C118" s="16" t="s">
        <v>263</v>
      </c>
      <c r="D118" s="17"/>
      <c r="E118" s="17"/>
      <c r="F118" s="17"/>
    </row>
    <row r="119" spans="1:6" ht="12.75">
      <c r="A119" s="13">
        <v>42736</v>
      </c>
      <c r="B119" s="15" t="s">
        <v>188</v>
      </c>
      <c r="C119" s="16" t="s">
        <v>263</v>
      </c>
      <c r="D119" s="17"/>
      <c r="E119" s="17"/>
      <c r="F119" s="17"/>
    </row>
    <row r="120" spans="1:6" ht="12.75">
      <c r="A120" s="13">
        <v>42737</v>
      </c>
      <c r="B120" s="15" t="s">
        <v>189</v>
      </c>
      <c r="C120" s="16" t="s">
        <v>263</v>
      </c>
      <c r="D120" s="17"/>
      <c r="E120" s="17"/>
      <c r="F120" s="17"/>
    </row>
    <row r="121" spans="1:6" ht="4.5" customHeight="1">
      <c r="A121" s="13">
        <v>42738</v>
      </c>
      <c r="B121" s="15" t="s">
        <v>192</v>
      </c>
      <c r="C121" s="22"/>
      <c r="D121" s="26" t="s">
        <v>197</v>
      </c>
      <c r="E121" s="26" t="s">
        <v>197</v>
      </c>
      <c r="F121" s="26" t="s">
        <v>197</v>
      </c>
    </row>
    <row r="122" spans="1:6" ht="12.75">
      <c r="A122" s="13">
        <v>42739</v>
      </c>
      <c r="B122" s="15" t="s">
        <v>199</v>
      </c>
      <c r="C122" s="22"/>
      <c r="D122" s="28" t="s">
        <v>197</v>
      </c>
      <c r="E122" s="28" t="s">
        <v>197</v>
      </c>
      <c r="F122" s="28" t="s">
        <v>197</v>
      </c>
    </row>
    <row r="123" spans="1:6" ht="4.5" customHeight="1">
      <c r="A123" s="13">
        <v>42740</v>
      </c>
      <c r="B123" s="15" t="s">
        <v>172</v>
      </c>
      <c r="C123" s="22"/>
      <c r="D123" s="17"/>
      <c r="E123" s="29" t="s">
        <v>197</v>
      </c>
      <c r="F123" s="29" t="s">
        <v>197</v>
      </c>
    </row>
    <row r="124" spans="1:6" ht="12.75">
      <c r="A124" s="13">
        <v>42741</v>
      </c>
      <c r="B124" s="15" t="s">
        <v>179</v>
      </c>
      <c r="C124" s="22"/>
      <c r="D124" s="24" t="s">
        <v>197</v>
      </c>
      <c r="E124" s="24" t="s">
        <v>197</v>
      </c>
      <c r="F124" s="17"/>
    </row>
    <row r="125" spans="1:6" ht="12.75">
      <c r="A125" s="13">
        <v>42742</v>
      </c>
      <c r="B125" s="15" t="s">
        <v>188</v>
      </c>
      <c r="C125" s="22"/>
      <c r="D125" s="17"/>
      <c r="E125" s="17"/>
      <c r="F125" s="17"/>
    </row>
    <row r="126" spans="1:6" ht="12.75">
      <c r="A126" s="13">
        <v>42743</v>
      </c>
      <c r="B126" s="15" t="s">
        <v>188</v>
      </c>
      <c r="C126" s="22"/>
      <c r="D126" s="17"/>
      <c r="E126" s="17"/>
      <c r="F126" s="17"/>
    </row>
    <row r="127" spans="1:6" ht="4.5" customHeight="1">
      <c r="A127" s="13">
        <v>42744</v>
      </c>
      <c r="B127" s="15" t="s">
        <v>189</v>
      </c>
      <c r="C127" s="22"/>
      <c r="D127" s="28" t="s">
        <v>265</v>
      </c>
      <c r="E127" s="17"/>
      <c r="F127" s="28" t="s">
        <v>265</v>
      </c>
    </row>
    <row r="128" spans="1:6" ht="12.75">
      <c r="A128" s="13">
        <v>42745</v>
      </c>
      <c r="B128" s="15" t="s">
        <v>192</v>
      </c>
      <c r="C128" s="22"/>
      <c r="D128" s="26" t="s">
        <v>197</v>
      </c>
      <c r="E128" s="26" t="s">
        <v>265</v>
      </c>
      <c r="F128" s="26" t="s">
        <v>197</v>
      </c>
    </row>
    <row r="129" spans="1:6" ht="12.75">
      <c r="A129" s="13">
        <v>42746</v>
      </c>
      <c r="B129" s="15" t="s">
        <v>199</v>
      </c>
      <c r="C129" s="22"/>
      <c r="D129" s="28" t="s">
        <v>197</v>
      </c>
      <c r="E129" s="28" t="s">
        <v>197</v>
      </c>
      <c r="F129" s="28" t="s">
        <v>197</v>
      </c>
    </row>
    <row r="130" spans="1:6" ht="12.75">
      <c r="A130" s="13">
        <v>42747</v>
      </c>
      <c r="B130" s="15" t="s">
        <v>172</v>
      </c>
      <c r="C130" s="22"/>
      <c r="D130" s="17"/>
      <c r="E130" s="29" t="s">
        <v>197</v>
      </c>
      <c r="F130" s="29" t="s">
        <v>197</v>
      </c>
    </row>
    <row r="131" spans="1:6" ht="12.75">
      <c r="A131" s="13">
        <v>42748</v>
      </c>
      <c r="B131" s="15" t="s">
        <v>179</v>
      </c>
      <c r="C131" s="22"/>
      <c r="D131" s="24" t="s">
        <v>197</v>
      </c>
      <c r="E131" s="24" t="s">
        <v>197</v>
      </c>
      <c r="F131" s="17"/>
    </row>
    <row r="132" spans="1:6" ht="12.75">
      <c r="A132" s="13">
        <v>42749</v>
      </c>
      <c r="B132" s="15" t="s">
        <v>188</v>
      </c>
      <c r="C132" s="22"/>
      <c r="D132" s="17"/>
      <c r="E132" s="17"/>
      <c r="F132" s="17"/>
    </row>
    <row r="133" spans="1:6" ht="4.5" customHeight="1">
      <c r="A133" s="13">
        <v>42750</v>
      </c>
      <c r="B133" s="15" t="s">
        <v>188</v>
      </c>
      <c r="C133" s="22"/>
      <c r="D133" s="17"/>
      <c r="E133" s="17"/>
      <c r="F133" s="17"/>
    </row>
    <row r="134" spans="1:6" ht="4.5" customHeight="1">
      <c r="A134" s="13">
        <v>42751</v>
      </c>
      <c r="B134" s="15" t="s">
        <v>189</v>
      </c>
      <c r="C134" s="16" t="s">
        <v>266</v>
      </c>
      <c r="D134" s="17"/>
      <c r="E134" s="17"/>
      <c r="F134" s="17"/>
    </row>
    <row r="135" spans="1:6" ht="4.5" customHeight="1">
      <c r="A135" s="13">
        <v>42752</v>
      </c>
      <c r="B135" s="15" t="s">
        <v>192</v>
      </c>
      <c r="C135" s="22"/>
      <c r="D135" s="26" t="s">
        <v>197</v>
      </c>
      <c r="E135" s="26" t="s">
        <v>197</v>
      </c>
      <c r="F135" s="26" t="s">
        <v>197</v>
      </c>
    </row>
    <row r="136" spans="1:6" ht="4.5" customHeight="1">
      <c r="A136" s="13">
        <v>42753</v>
      </c>
      <c r="B136" s="15" t="s">
        <v>199</v>
      </c>
      <c r="C136" s="22"/>
      <c r="D136" s="28" t="s">
        <v>197</v>
      </c>
      <c r="E136" s="28" t="s">
        <v>197</v>
      </c>
      <c r="F136" s="28" t="s">
        <v>197</v>
      </c>
    </row>
    <row r="137" spans="1:6" ht="4.5" customHeight="1">
      <c r="A137" s="13">
        <v>42754</v>
      </c>
      <c r="B137" s="15" t="s">
        <v>172</v>
      </c>
      <c r="C137" s="22"/>
      <c r="D137" s="17"/>
      <c r="E137" s="29" t="s">
        <v>197</v>
      </c>
      <c r="F137" s="29" t="s">
        <v>197</v>
      </c>
    </row>
    <row r="138" spans="1:6" ht="4.5" customHeight="1">
      <c r="A138" s="13">
        <v>42755</v>
      </c>
      <c r="B138" s="15" t="s">
        <v>179</v>
      </c>
      <c r="C138" s="22"/>
      <c r="D138" s="24" t="s">
        <v>197</v>
      </c>
      <c r="E138" s="24" t="s">
        <v>197</v>
      </c>
      <c r="F138" s="17"/>
    </row>
    <row r="139" spans="1:6" ht="4.5" customHeight="1">
      <c r="A139" s="13">
        <v>42756</v>
      </c>
      <c r="B139" s="15" t="s">
        <v>188</v>
      </c>
      <c r="C139" s="22"/>
      <c r="D139" s="17"/>
      <c r="E139" s="17"/>
      <c r="F139" s="17"/>
    </row>
    <row r="140" spans="1:6" ht="4.5" customHeight="1">
      <c r="A140" s="13">
        <v>42757</v>
      </c>
      <c r="B140" s="15" t="s">
        <v>188</v>
      </c>
      <c r="C140" s="22"/>
      <c r="D140" s="17"/>
      <c r="E140" s="17"/>
      <c r="F140" s="17"/>
    </row>
    <row r="141" spans="1:6" ht="4.5" customHeight="1">
      <c r="A141" s="13">
        <v>42758</v>
      </c>
      <c r="B141" s="15" t="s">
        <v>189</v>
      </c>
      <c r="C141" s="22"/>
      <c r="D141" s="28" t="s">
        <v>197</v>
      </c>
      <c r="E141" s="17"/>
      <c r="F141" s="28" t="s">
        <v>197</v>
      </c>
    </row>
    <row r="142" spans="1:6" ht="4.5" customHeight="1">
      <c r="A142" s="13">
        <v>42759</v>
      </c>
      <c r="B142" s="15" t="s">
        <v>192</v>
      </c>
      <c r="C142" s="16" t="s">
        <v>267</v>
      </c>
      <c r="D142" s="17"/>
      <c r="E142" s="17"/>
      <c r="F142" s="17"/>
    </row>
    <row r="143" spans="1:6" ht="4.5" customHeight="1">
      <c r="A143" s="13">
        <v>42760</v>
      </c>
      <c r="B143" s="15" t="s">
        <v>199</v>
      </c>
      <c r="C143" s="16" t="s">
        <v>267</v>
      </c>
      <c r="D143" s="17"/>
      <c r="E143" s="17"/>
      <c r="F143" s="17"/>
    </row>
    <row r="144" spans="1:6" ht="4.5" customHeight="1">
      <c r="A144" s="13">
        <v>42761</v>
      </c>
      <c r="B144" s="15" t="s">
        <v>172</v>
      </c>
      <c r="C144" s="16" t="s">
        <v>267</v>
      </c>
      <c r="D144" s="17"/>
      <c r="E144" s="17"/>
      <c r="F144" s="17"/>
    </row>
    <row r="145" spans="1:6" ht="4.5" customHeight="1">
      <c r="A145" s="13">
        <v>42762</v>
      </c>
      <c r="B145" s="15" t="s">
        <v>179</v>
      </c>
      <c r="C145" s="16" t="s">
        <v>267</v>
      </c>
      <c r="D145" s="17"/>
      <c r="E145" s="17"/>
      <c r="F145" s="17"/>
    </row>
    <row r="146" spans="1:6" ht="4.5" customHeight="1">
      <c r="A146" s="13">
        <v>42763</v>
      </c>
      <c r="B146" s="15" t="s">
        <v>188</v>
      </c>
      <c r="C146" s="22"/>
      <c r="D146" s="17"/>
      <c r="E146" s="17"/>
      <c r="F146" s="17"/>
    </row>
    <row r="147" spans="1:6" ht="4.5" customHeight="1">
      <c r="A147" s="13">
        <v>42764</v>
      </c>
      <c r="B147" s="15" t="s">
        <v>188</v>
      </c>
      <c r="C147" s="22"/>
      <c r="D147" s="17"/>
      <c r="E147" s="17"/>
      <c r="F147" s="17"/>
    </row>
    <row r="148" spans="1:6" ht="4.5" customHeight="1">
      <c r="A148" s="13">
        <v>42765</v>
      </c>
      <c r="B148" s="15" t="s">
        <v>189</v>
      </c>
      <c r="C148" s="16" t="s">
        <v>268</v>
      </c>
      <c r="D148" s="17"/>
      <c r="E148" s="17"/>
      <c r="F148" s="17"/>
    </row>
  </sheetData>
  <conditionalFormatting sqref="B4:C148">
    <cfRule type="cellIs" dxfId="13" priority="1" operator="equal">
      <formula>"Monday"</formula>
    </cfRule>
  </conditionalFormatting>
  <conditionalFormatting sqref="B4:C148">
    <cfRule type="cellIs" dxfId="12" priority="2" operator="equal">
      <formula>"Tuesday"</formula>
    </cfRule>
  </conditionalFormatting>
  <conditionalFormatting sqref="B4:C148">
    <cfRule type="cellIs" dxfId="11" priority="3" operator="equal">
      <formula>"Wednesday"</formula>
    </cfRule>
  </conditionalFormatting>
  <conditionalFormatting sqref="B4:C148">
    <cfRule type="cellIs" dxfId="10" priority="4" operator="equal">
      <formula>"Friday"</formula>
    </cfRule>
  </conditionalFormatting>
  <conditionalFormatting sqref="A4:A148">
    <cfRule type="expression" dxfId="9" priority="5">
      <formula>AND(ISNUMBER(A4),TRUNC(A4)&lt;TODAY())</formula>
    </cfRule>
  </conditionalFormatting>
  <conditionalFormatting sqref="A4:A148">
    <cfRule type="timePeriod" dxfId="8" priority="6" timePeriod="today">
      <formula>FLOOR(A4,1)=TODAY()</formula>
    </cfRule>
  </conditionalFormatting>
  <conditionalFormatting sqref="A4:A148">
    <cfRule type="notContainsBlanks" dxfId="7" priority="7">
      <formula>LEN(TRIM(A4))&gt;0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4D79"/>
  </sheetPr>
  <dimension ref="A1:EJ38"/>
  <sheetViews>
    <sheetView workbookViewId="0">
      <pane ySplit="1" topLeftCell="A2" activePane="bottomLeft" state="frozen"/>
      <selection pane="bottomLeft" activeCell="B3" sqref="B3"/>
    </sheetView>
  </sheetViews>
  <sheetFormatPr defaultColWidth="14.42578125" defaultRowHeight="15.75" customHeight="1"/>
  <cols>
    <col min="1" max="1" width="4" customWidth="1"/>
    <col min="2" max="2" width="22" customWidth="1"/>
    <col min="3" max="3" width="62.140625" customWidth="1"/>
    <col min="4" max="4" width="14.85546875" customWidth="1"/>
    <col min="5" max="5" width="42.140625" customWidth="1"/>
    <col min="6" max="10" width="23.7109375" customWidth="1"/>
    <col min="11" max="15" width="27.28515625" customWidth="1"/>
    <col min="16" max="22" width="20.7109375" customWidth="1"/>
    <col min="23" max="28" width="59.28515625" customWidth="1"/>
    <col min="29" max="140" width="13.42578125" customWidth="1"/>
  </cols>
  <sheetData>
    <row r="1" spans="1:140" ht="15.75" customHeight="1">
      <c r="A1" s="3" t="s">
        <v>2</v>
      </c>
      <c r="B1" s="3" t="s">
        <v>14</v>
      </c>
      <c r="C1" s="3" t="s">
        <v>15</v>
      </c>
      <c r="D1" s="3" t="s">
        <v>16</v>
      </c>
      <c r="E1" s="3" t="s">
        <v>17</v>
      </c>
      <c r="F1" s="3" t="s">
        <v>18</v>
      </c>
      <c r="G1" s="3" t="s">
        <v>19</v>
      </c>
      <c r="H1" s="3" t="s">
        <v>20</v>
      </c>
      <c r="I1" s="3" t="s">
        <v>21</v>
      </c>
      <c r="J1" s="3" t="s">
        <v>22</v>
      </c>
      <c r="K1" s="3" t="s">
        <v>23</v>
      </c>
      <c r="L1" s="3" t="s">
        <v>24</v>
      </c>
      <c r="M1" s="3" t="s">
        <v>25</v>
      </c>
      <c r="N1" s="3" t="s">
        <v>26</v>
      </c>
      <c r="O1" s="3" t="s">
        <v>27</v>
      </c>
      <c r="P1" s="5" t="s">
        <v>28</v>
      </c>
      <c r="Q1" s="3" t="s">
        <v>30</v>
      </c>
      <c r="R1" s="3" t="s">
        <v>31</v>
      </c>
      <c r="S1" s="3" t="s">
        <v>32</v>
      </c>
      <c r="T1" s="3" t="s">
        <v>33</v>
      </c>
      <c r="U1" s="3" t="s">
        <v>34</v>
      </c>
      <c r="V1" s="3" t="s">
        <v>35</v>
      </c>
      <c r="W1" s="3" t="s">
        <v>36</v>
      </c>
      <c r="X1" s="3" t="s">
        <v>37</v>
      </c>
      <c r="Y1" s="3" t="s">
        <v>38</v>
      </c>
      <c r="Z1" s="3" t="s">
        <v>39</v>
      </c>
      <c r="AA1" s="3" t="s">
        <v>40</v>
      </c>
      <c r="AB1" s="3" t="s">
        <v>41</v>
      </c>
      <c r="AC1" s="3" t="s">
        <v>42</v>
      </c>
      <c r="AD1" s="3" t="s">
        <v>43</v>
      </c>
      <c r="AE1" s="3" t="s">
        <v>44</v>
      </c>
      <c r="AF1" s="3" t="s">
        <v>45</v>
      </c>
      <c r="AG1" s="3" t="s">
        <v>46</v>
      </c>
      <c r="AH1" s="3" t="s">
        <v>47</v>
      </c>
      <c r="AI1" s="3" t="s">
        <v>48</v>
      </c>
      <c r="AJ1" s="3" t="s">
        <v>49</v>
      </c>
      <c r="AK1" s="3" t="s">
        <v>50</v>
      </c>
      <c r="AL1" s="3" t="s">
        <v>51</v>
      </c>
      <c r="AM1" s="3" t="s">
        <v>52</v>
      </c>
      <c r="AN1" s="3" t="s">
        <v>53</v>
      </c>
      <c r="AO1" s="3" t="s">
        <v>54</v>
      </c>
      <c r="AP1" s="3" t="s">
        <v>55</v>
      </c>
      <c r="AQ1" s="3" t="s">
        <v>56</v>
      </c>
      <c r="AR1" s="3" t="s">
        <v>57</v>
      </c>
      <c r="AS1" s="3" t="s">
        <v>58</v>
      </c>
      <c r="AT1" s="3" t="s">
        <v>59</v>
      </c>
      <c r="AU1" s="3" t="s">
        <v>60</v>
      </c>
      <c r="AV1" s="3" t="s">
        <v>61</v>
      </c>
      <c r="AW1" s="3" t="s">
        <v>62</v>
      </c>
      <c r="AX1" s="3" t="s">
        <v>63</v>
      </c>
      <c r="AY1" s="3" t="s">
        <v>64</v>
      </c>
      <c r="AZ1" s="3" t="s">
        <v>65</v>
      </c>
      <c r="BA1" s="3" t="s">
        <v>66</v>
      </c>
      <c r="BB1" s="3" t="s">
        <v>67</v>
      </c>
      <c r="BC1" s="3" t="s">
        <v>68</v>
      </c>
      <c r="BD1" s="3" t="s">
        <v>69</v>
      </c>
      <c r="BE1" s="3" t="s">
        <v>70</v>
      </c>
      <c r="BF1" s="3" t="s">
        <v>71</v>
      </c>
      <c r="BG1" s="3" t="s">
        <v>72</v>
      </c>
      <c r="BH1" s="3" t="s">
        <v>73</v>
      </c>
      <c r="BI1" s="3" t="s">
        <v>74</v>
      </c>
      <c r="BJ1" s="3" t="s">
        <v>75</v>
      </c>
      <c r="BK1" s="3" t="s">
        <v>76</v>
      </c>
      <c r="BL1" s="3" t="s">
        <v>77</v>
      </c>
      <c r="BM1" s="3" t="s">
        <v>78</v>
      </c>
      <c r="BN1" s="3" t="s">
        <v>79</v>
      </c>
      <c r="BO1" s="3" t="s">
        <v>80</v>
      </c>
      <c r="BP1" s="3" t="s">
        <v>81</v>
      </c>
      <c r="BQ1" s="3" t="s">
        <v>82</v>
      </c>
      <c r="BR1" s="3" t="s">
        <v>83</v>
      </c>
      <c r="BS1" s="3" t="s">
        <v>84</v>
      </c>
      <c r="BT1" s="3" t="s">
        <v>85</v>
      </c>
      <c r="BU1" s="3" t="s">
        <v>86</v>
      </c>
      <c r="BV1" s="3" t="s">
        <v>87</v>
      </c>
      <c r="BW1" s="3" t="s">
        <v>88</v>
      </c>
      <c r="BX1" s="3" t="s">
        <v>89</v>
      </c>
      <c r="BY1" s="3" t="s">
        <v>91</v>
      </c>
      <c r="BZ1" s="3" t="s">
        <v>92</v>
      </c>
      <c r="CA1" s="3" t="s">
        <v>93</v>
      </c>
      <c r="CB1" s="3" t="s">
        <v>94</v>
      </c>
      <c r="CC1" s="3" t="s">
        <v>96</v>
      </c>
      <c r="CD1" s="3" t="s">
        <v>98</v>
      </c>
      <c r="CE1" s="3" t="s">
        <v>101</v>
      </c>
      <c r="CF1" s="3" t="s">
        <v>103</v>
      </c>
      <c r="CG1" s="3" t="s">
        <v>106</v>
      </c>
      <c r="CH1" s="3" t="s">
        <v>109</v>
      </c>
      <c r="CI1" s="3" t="s">
        <v>111</v>
      </c>
      <c r="CJ1" s="3" t="s">
        <v>113</v>
      </c>
      <c r="CK1" s="3" t="s">
        <v>115</v>
      </c>
      <c r="CL1" s="3" t="s">
        <v>117</v>
      </c>
      <c r="CM1" s="3" t="s">
        <v>119</v>
      </c>
      <c r="CN1" s="3" t="s">
        <v>120</v>
      </c>
      <c r="CO1" s="3" t="s">
        <v>122</v>
      </c>
      <c r="CP1" s="3" t="s">
        <v>124</v>
      </c>
      <c r="CQ1" s="3" t="s">
        <v>125</v>
      </c>
      <c r="CR1" s="3" t="s">
        <v>126</v>
      </c>
      <c r="CS1" s="3" t="s">
        <v>127</v>
      </c>
      <c r="CT1" s="3" t="s">
        <v>128</v>
      </c>
      <c r="CU1" s="3" t="s">
        <v>129</v>
      </c>
      <c r="CV1" s="3" t="s">
        <v>130</v>
      </c>
      <c r="CW1" s="3" t="s">
        <v>131</v>
      </c>
      <c r="CX1" s="3" t="s">
        <v>132</v>
      </c>
      <c r="CY1" s="3" t="s">
        <v>133</v>
      </c>
      <c r="CZ1" s="3" t="s">
        <v>134</v>
      </c>
      <c r="DA1" s="3" t="s">
        <v>135</v>
      </c>
      <c r="DB1" s="3" t="s">
        <v>136</v>
      </c>
      <c r="DC1" s="3" t="s">
        <v>137</v>
      </c>
      <c r="DD1" s="3" t="s">
        <v>138</v>
      </c>
      <c r="DE1" s="3" t="s">
        <v>139</v>
      </c>
      <c r="DF1" s="3" t="s">
        <v>140</v>
      </c>
      <c r="DG1" s="3" t="s">
        <v>141</v>
      </c>
      <c r="DH1" s="3" t="s">
        <v>142</v>
      </c>
      <c r="DI1" s="3" t="s">
        <v>143</v>
      </c>
      <c r="DJ1" s="3" t="s">
        <v>144</v>
      </c>
      <c r="DK1" s="3" t="s">
        <v>145</v>
      </c>
      <c r="DL1" s="3" t="s">
        <v>146</v>
      </c>
      <c r="DM1" s="3" t="s">
        <v>147</v>
      </c>
      <c r="DN1" s="3" t="s">
        <v>148</v>
      </c>
      <c r="DO1" s="3" t="s">
        <v>149</v>
      </c>
      <c r="DP1" s="3" t="s">
        <v>151</v>
      </c>
      <c r="DQ1" s="3" t="s">
        <v>149</v>
      </c>
      <c r="DR1" s="3" t="s">
        <v>151</v>
      </c>
      <c r="DS1" s="3" t="s">
        <v>149</v>
      </c>
      <c r="DT1" s="3" t="s">
        <v>151</v>
      </c>
      <c r="DU1" s="3" t="s">
        <v>149</v>
      </c>
      <c r="DV1" s="3" t="s">
        <v>151</v>
      </c>
      <c r="DW1" s="3" t="s">
        <v>149</v>
      </c>
      <c r="DX1" s="3" t="s">
        <v>151</v>
      </c>
      <c r="DY1" s="3" t="s">
        <v>149</v>
      </c>
      <c r="DZ1" s="3" t="s">
        <v>151</v>
      </c>
      <c r="EA1" s="3" t="s">
        <v>149</v>
      </c>
      <c r="EB1" s="3" t="s">
        <v>151</v>
      </c>
      <c r="EC1" s="3" t="s">
        <v>149</v>
      </c>
      <c r="ED1" s="3" t="s">
        <v>151</v>
      </c>
      <c r="EE1" s="3" t="s">
        <v>149</v>
      </c>
      <c r="EF1" s="3" t="s">
        <v>151</v>
      </c>
      <c r="EG1" s="3" t="s">
        <v>149</v>
      </c>
      <c r="EH1" s="3" t="s">
        <v>151</v>
      </c>
      <c r="EI1" s="3" t="s">
        <v>149</v>
      </c>
      <c r="EJ1" s="3" t="s">
        <v>151</v>
      </c>
    </row>
    <row r="2" spans="1:140" ht="15.75" customHeight="1">
      <c r="A2" s="12">
        <v>0</v>
      </c>
      <c r="B2" s="12" t="s">
        <v>170</v>
      </c>
      <c r="C2" s="12" t="s">
        <v>171</v>
      </c>
      <c r="D2" s="12" t="s">
        <v>173</v>
      </c>
      <c r="E2" s="12" t="s">
        <v>174</v>
      </c>
      <c r="F2" s="12"/>
      <c r="G2" s="12"/>
      <c r="H2" s="12"/>
      <c r="I2" s="12"/>
      <c r="J2" s="12"/>
      <c r="K2" s="12" t="s">
        <v>176</v>
      </c>
      <c r="L2" s="18"/>
      <c r="M2" s="18"/>
      <c r="N2" s="18"/>
      <c r="O2" s="18"/>
      <c r="P2" s="21" t="s">
        <v>178</v>
      </c>
      <c r="Q2" s="12" t="s">
        <v>184</v>
      </c>
      <c r="R2" s="12"/>
      <c r="S2" s="12"/>
      <c r="T2" s="12"/>
      <c r="U2" s="12"/>
      <c r="V2" s="12"/>
      <c r="W2" s="12" t="s">
        <v>185</v>
      </c>
      <c r="X2" s="12" t="s">
        <v>187</v>
      </c>
      <c r="Y2" s="12"/>
      <c r="Z2" s="12"/>
      <c r="AA2" s="12"/>
      <c r="AB2" s="12"/>
      <c r="AC2" s="12" t="s">
        <v>190</v>
      </c>
      <c r="AD2" s="12" t="str">
        <f>IFERROR(VLOOKUP(AC2,'[1]AP CS Principles Curriculum Fra'!$E:$F,2,0),"")</f>
        <v/>
      </c>
      <c r="AE2" s="12" t="s">
        <v>200</v>
      </c>
      <c r="AF2" s="30" t="str">
        <f>IFERROR(VLOOKUP(AE2,'[1]AP CS Principles Curriculum Fra'!$E:$F,2,0),"")</f>
        <v/>
      </c>
      <c r="AG2" s="12" t="s">
        <v>206</v>
      </c>
      <c r="AH2" s="30" t="str">
        <f>IFERROR(VLOOKUP(AG2,'[1]AP CS Principles Curriculum Fra'!$E:$F,2,0),"")</f>
        <v/>
      </c>
      <c r="AI2" s="12" t="s">
        <v>215</v>
      </c>
      <c r="AJ2" s="30" t="str">
        <f>IFERROR(VLOOKUP(AI2,'[1]AP CS Principles Curriculum Fra'!$E:$F,2,0),"")</f>
        <v/>
      </c>
      <c r="AK2" s="12" t="s">
        <v>218</v>
      </c>
      <c r="AL2" s="30" t="str">
        <f>IFERROR(VLOOKUP(AK2,'[1]AP CS Principles Curriculum Fra'!$E:$F,2,0),"")</f>
        <v/>
      </c>
      <c r="AM2" s="12" t="s">
        <v>222</v>
      </c>
      <c r="AN2" s="30" t="str">
        <f>IFERROR(VLOOKUP(AM2,'[1]AP CS Principles Curriculum Fra'!$E:$F,2,0),"")</f>
        <v/>
      </c>
      <c r="AO2" s="12" t="s">
        <v>226</v>
      </c>
      <c r="AP2" s="30" t="str">
        <f>IFERROR(VLOOKUP(AO2,'[1]AP CS Principles Curriculum Fra'!$E:$F,2,0),"")</f>
        <v/>
      </c>
      <c r="AQ2" s="12" t="s">
        <v>233</v>
      </c>
      <c r="AR2" s="30" t="str">
        <f>IFERROR(VLOOKUP(AQ2,'[1]AP CS Principles Curriculum Fra'!$E:$F,2,0),"")</f>
        <v/>
      </c>
      <c r="AS2" s="12" t="s">
        <v>236</v>
      </c>
      <c r="AT2" s="30" t="str">
        <f>IFERROR(VLOOKUP(AS2,'[1]AP CS Principles Curriculum Fra'!$E:$F,2,0),"")</f>
        <v/>
      </c>
      <c r="AU2" s="12" t="s">
        <v>237</v>
      </c>
      <c r="AV2" s="30" t="str">
        <f>IFERROR(VLOOKUP(AU2,'[1]AP CS Principles Curriculum Fra'!$E:$F,2,0),"")</f>
        <v/>
      </c>
      <c r="AW2" s="12" t="s">
        <v>238</v>
      </c>
      <c r="AX2" s="30" t="str">
        <f>IFERROR(VLOOKUP(AW2,'[1]AP CS Principles Curriculum Fra'!$E:$F,2,0),"")</f>
        <v/>
      </c>
      <c r="AY2" s="12" t="s">
        <v>239</v>
      </c>
      <c r="AZ2" s="30" t="str">
        <f>IFERROR(VLOOKUP(AY2,'[1]AP CS Principles Curriculum Fra'!$E:$F,2,0),"")</f>
        <v/>
      </c>
      <c r="BA2" s="18"/>
      <c r="BB2" s="30" t="str">
        <f>IFERROR(VLOOKUP(BA2,'[1]AP CS Principles Curriculum Fra'!$E:$F,2,0),"")</f>
        <v/>
      </c>
      <c r="BC2" s="18"/>
      <c r="BD2" s="30" t="str">
        <f>IFERROR(VLOOKUP(BC2,'[1]AP CS Principles Curriculum Fra'!$E:$F,2,0),"")</f>
        <v/>
      </c>
      <c r="BE2" s="18"/>
      <c r="BF2" s="30" t="str">
        <f>IFERROR(VLOOKUP(BE2,'[1]AP CS Principles Curriculum Fra'!$E:$F,2,0),"")</f>
        <v/>
      </c>
      <c r="BG2" s="18"/>
      <c r="BH2" s="30" t="str">
        <f>IFERROR(VLOOKUP(BG2,'[1]AP CS Principles Curriculum Fra'!$E:$F,2,0),"")</f>
        <v/>
      </c>
      <c r="BI2" s="18"/>
      <c r="BJ2" s="30" t="str">
        <f>IFERROR(VLOOKUP(BI2,'[1]AP CS Principles Curriculum Fra'!$E:$F,2,0),"")</f>
        <v/>
      </c>
      <c r="BK2" s="18"/>
      <c r="BL2" s="30" t="str">
        <f>IFERROR(VLOOKUP(BK2,'[1]AP CS Principles Curriculum Fra'!$E:$F,2,0),"")</f>
        <v/>
      </c>
      <c r="BM2" s="18"/>
      <c r="BN2" s="30" t="str">
        <f>IFERROR(VLOOKUP(BM2,'[1]AP CS Principles Curriculum Fra'!$E:$F,2,0),"")</f>
        <v/>
      </c>
      <c r="BO2" s="18"/>
      <c r="BP2" s="30" t="str">
        <f>IFERROR(VLOOKUP(BO2,'[1]AP CS Principles Curriculum Fra'!$E:$F,2,0),"")</f>
        <v/>
      </c>
      <c r="BQ2" s="12"/>
      <c r="BR2" s="30" t="str">
        <f>IFERROR(VLOOKUP(BQ2,'[1]AP CS Principles Curriculum Fra'!$E:$F,2,0),"")</f>
        <v/>
      </c>
      <c r="BS2" s="12"/>
      <c r="BT2" s="30" t="str">
        <f>IFERROR(VLOOKUP(BS2,'[1]AP CS Principles Curriculum Fra'!$E:$F,2,0),"")</f>
        <v/>
      </c>
      <c r="BU2" s="12"/>
      <c r="BV2" s="30" t="str">
        <f>IFERROR(VLOOKUP(BU2,'[1]AP CS Principles Curriculum Fra'!$E:$F,2,0),"")</f>
        <v/>
      </c>
      <c r="BW2" s="12"/>
      <c r="BX2" s="30" t="str">
        <f>IFERROR(VLOOKUP(BW2,'[1]AP CS Principles Curriculum Fra'!$E:$F,2,0),"")</f>
        <v/>
      </c>
      <c r="BY2" s="12"/>
      <c r="BZ2" s="30" t="str">
        <f>IFERROR(VLOOKUP(BY2,'[1]AP CS Principles Curriculum Fra'!$E:$F,2,0),"")</f>
        <v/>
      </c>
      <c r="CA2" s="12"/>
      <c r="CB2" s="30" t="str">
        <f>IFERROR(VLOOKUP(CA2,'[1]AP CS Principles Curriculum Fra'!$E:$F,2,0),"")</f>
        <v/>
      </c>
      <c r="CC2" s="12"/>
      <c r="CD2" s="30" t="str">
        <f>IFERROR(VLOOKUP(CC2,'[1]AP CS Principles Curriculum Fra'!$E:$F,2,0),"")</f>
        <v/>
      </c>
      <c r="CE2" s="12"/>
      <c r="CF2" s="30" t="str">
        <f>IFERROR(VLOOKUP(CE2,'[1]AP CS Principles Curriculum Fra'!$E:$F,2,0),"")</f>
        <v/>
      </c>
      <c r="CG2" s="12"/>
      <c r="CH2" s="30" t="str">
        <f>IFERROR(VLOOKUP(CG2,'[1]AP CS Principles Curriculum Fra'!$E:$F,2,0),"")</f>
        <v/>
      </c>
      <c r="CI2" s="12"/>
      <c r="CJ2" s="30" t="str">
        <f>IFERROR(VLOOKUP(CI2,'[1]AP CS Principles Curriculum Fra'!$E:$F,2,0),"")</f>
        <v/>
      </c>
      <c r="CK2" s="12"/>
      <c r="CL2" s="30" t="str">
        <f>IFERROR(VLOOKUP(CK2,'[1]AP CS Principles Curriculum Fra'!$E:$F,2,0),"")</f>
        <v/>
      </c>
      <c r="CM2" s="12"/>
      <c r="CN2" s="30" t="str">
        <f>IFERROR(VLOOKUP(CM2,'[1]AP CS Principles Curriculum Fra'!$E:$F,2,0),"")</f>
        <v/>
      </c>
      <c r="CO2" s="18"/>
      <c r="CP2" s="30" t="str">
        <f>IFERROR(VLOOKUP(CO2,'[1]AP CS Principles Curriculum Fra'!$E:$F,2,0),"")</f>
        <v/>
      </c>
      <c r="CQ2" s="18"/>
      <c r="CR2" s="30" t="str">
        <f>IFERROR(VLOOKUP(CQ2,'[1]AP CS Principles Curriculum Fra'!$E:$F,2,0),"")</f>
        <v/>
      </c>
      <c r="CS2" s="18"/>
      <c r="CT2" s="30" t="str">
        <f>IFERROR(VLOOKUP(CS2,'[1]AP CS Principles Curriculum Fra'!$E:$F,2,0),"")</f>
        <v/>
      </c>
      <c r="CU2" s="18"/>
      <c r="CV2" s="30" t="str">
        <f>IFERROR(VLOOKUP(CU2,'[1]AP CS Principles Curriculum Fra'!$E:$F,2,0),"")</f>
        <v/>
      </c>
      <c r="CW2" s="18"/>
      <c r="CX2" s="30" t="str">
        <f>IFERROR(VLOOKUP(CW2,'[1]AP CS Principles Curriculum Fra'!$E:$F,2,0),"")</f>
        <v/>
      </c>
      <c r="CY2" s="18"/>
      <c r="CZ2" s="30" t="str">
        <f>IFERROR(VLOOKUP(CY2,'[1]AP CS Principles Curriculum Fra'!$E:$F,2,0),"")</f>
        <v/>
      </c>
      <c r="DA2" s="18"/>
      <c r="DB2" s="30" t="str">
        <f>IFERROR(VLOOKUP(DA2,'[1]AP CS Principles Curriculum Fra'!$E:$F,2,0),"")</f>
        <v/>
      </c>
      <c r="DC2" s="18"/>
      <c r="DD2" s="30" t="str">
        <f>IFERROR(VLOOKUP(DC2,'[1]AP CS Principles Curriculum Fra'!$E:$F,2,0),"")</f>
        <v/>
      </c>
      <c r="DE2" s="18"/>
      <c r="DF2" s="30" t="str">
        <f>IFERROR(VLOOKUP(DE2,'[1]AP CS Principles Curriculum Fra'!$E:$F,2,0),"")</f>
        <v/>
      </c>
      <c r="DG2" s="18"/>
      <c r="DH2" s="30" t="str">
        <f>IFERROR(VLOOKUP(DG2,'[1]AP CS Principles Curriculum Fra'!$E:$F,2,0),"")</f>
        <v/>
      </c>
      <c r="DI2" s="18"/>
      <c r="DJ2" s="30" t="str">
        <f>IFERROR(VLOOKUP(DI2,'[1]AP CS Principles Curriculum Fra'!$E:$F,2,0),"")</f>
        <v/>
      </c>
      <c r="DK2" s="18"/>
      <c r="DL2" s="30" t="str">
        <f>IFERROR(VLOOKUP(DK2,'[1]AP CS Principles Curriculum Fra'!$E:$F,2,0),"")</f>
        <v/>
      </c>
      <c r="DM2" s="18"/>
      <c r="DN2" s="30" t="str">
        <f>IFERROR(VLOOKUP(DM2,'[1]AP CS Principles Curriculum Fra'!$E:$F,2,0),"")</f>
        <v/>
      </c>
      <c r="DO2" s="18"/>
      <c r="DP2" s="30" t="str">
        <f>IFERROR(VLOOKUP(DO2,'[1]AP CS Principles Curriculum Fra'!$E:$F,2,0),"")</f>
        <v/>
      </c>
      <c r="DQ2" s="18"/>
      <c r="DR2" s="30" t="str">
        <f>IFERROR(VLOOKUP(DQ2,'[1]AP CS Principles Curriculum Fra'!$E:$F,2,0),"")</f>
        <v/>
      </c>
      <c r="DS2" s="18"/>
      <c r="DT2" s="30" t="str">
        <f>IFERROR(VLOOKUP(DS2,'[1]AP CS Principles Curriculum Fra'!$E:$F,2,0),"")</f>
        <v/>
      </c>
      <c r="DU2" s="18"/>
      <c r="DV2" s="30" t="str">
        <f>IFERROR(VLOOKUP(DU2,'[1]AP CS Principles Curriculum Fra'!$E:$F,2,0),"")</f>
        <v/>
      </c>
      <c r="DW2" s="18"/>
      <c r="DX2" s="30" t="str">
        <f>IFERROR(VLOOKUP(DW2,'[1]AP CS Principles Curriculum Fra'!$E:$F,2,0),"")</f>
        <v/>
      </c>
      <c r="DY2" s="18"/>
      <c r="DZ2" s="30" t="str">
        <f>IFERROR(VLOOKUP(DY2,'[1]AP CS Principles Curriculum Fra'!$E:$F,2,0),"")</f>
        <v/>
      </c>
      <c r="EA2" s="18"/>
      <c r="EB2" s="30" t="str">
        <f>IFERROR(VLOOKUP(EA2,'[1]AP CS Principles Curriculum Fra'!$E:$F,2,0),"")</f>
        <v/>
      </c>
      <c r="EC2" s="18"/>
      <c r="ED2" s="30" t="str">
        <f>IFERROR(VLOOKUP(EC2,'[1]AP CS Principles Curriculum Fra'!$E:$F,2,0),"")</f>
        <v/>
      </c>
      <c r="EE2" s="18"/>
      <c r="EF2" s="30" t="str">
        <f>IFERROR(VLOOKUP(EE2,'[1]AP CS Principles Curriculum Fra'!$E:$F,2,0),"")</f>
        <v/>
      </c>
      <c r="EG2" s="18"/>
      <c r="EH2" s="30" t="str">
        <f>IFERROR(VLOOKUP(EG2,'[1]AP CS Principles Curriculum Fra'!$E:$F,2,0),"")</f>
        <v/>
      </c>
      <c r="EI2" s="18"/>
      <c r="EJ2" s="30" t="str">
        <f>IFERROR(VLOOKUP(EI2,'[1]AP CS Principles Curriculum Fra'!$E:$F,2,0),"")</f>
        <v/>
      </c>
    </row>
    <row r="3" spans="1:140" ht="15.75" customHeight="1">
      <c r="A3" s="47">
        <v>1</v>
      </c>
      <c r="B3" s="47"/>
      <c r="C3" s="47" t="s">
        <v>298</v>
      </c>
      <c r="D3" s="47" t="s">
        <v>285</v>
      </c>
      <c r="E3" s="47" t="s">
        <v>299</v>
      </c>
      <c r="F3" s="47"/>
      <c r="G3" s="47"/>
      <c r="H3" s="49"/>
      <c r="I3" s="49"/>
      <c r="J3" s="49"/>
      <c r="K3" s="47" t="s">
        <v>300</v>
      </c>
      <c r="L3" s="47" t="s">
        <v>301</v>
      </c>
      <c r="M3" s="47"/>
      <c r="N3" s="49"/>
      <c r="O3" s="49"/>
      <c r="P3" s="50" t="s">
        <v>303</v>
      </c>
      <c r="Q3" s="47" t="s">
        <v>305</v>
      </c>
      <c r="R3" s="47"/>
      <c r="S3" s="47"/>
      <c r="T3" s="47"/>
      <c r="U3" s="47"/>
      <c r="V3" s="47"/>
      <c r="W3" s="47" t="s">
        <v>307</v>
      </c>
      <c r="X3" s="47" t="s">
        <v>187</v>
      </c>
      <c r="Y3" s="47"/>
      <c r="Z3" s="47"/>
      <c r="AA3" s="47"/>
      <c r="AB3" s="47"/>
      <c r="AC3" s="47" t="s">
        <v>309</v>
      </c>
      <c r="AD3" s="52" t="str">
        <f>IFERROR(VLOOKUP(AC3,'[1]AP CS Principles Curriculum Fra'!$E:$F,2,0),"")</f>
        <v/>
      </c>
      <c r="AE3" s="47" t="s">
        <v>310</v>
      </c>
      <c r="AF3" s="52" t="str">
        <f>IFERROR(VLOOKUP(AE3,'[1]AP CS Principles Curriculum Fra'!$E:$F,2,0),"")</f>
        <v/>
      </c>
      <c r="AG3" s="47" t="s">
        <v>311</v>
      </c>
      <c r="AH3" s="52" t="str">
        <f>IFERROR(VLOOKUP(AG3,'[1]AP CS Principles Curriculum Fra'!$E:$F,2,0),"")</f>
        <v/>
      </c>
      <c r="AI3" s="47" t="s">
        <v>312</v>
      </c>
      <c r="AJ3" s="52" t="str">
        <f>IFERROR(VLOOKUP(AI3,'[1]AP CS Principles Curriculum Fra'!$E:$F,2,0),"")</f>
        <v/>
      </c>
      <c r="AK3" s="47" t="s">
        <v>313</v>
      </c>
      <c r="AL3" s="52" t="str">
        <f>IFERROR(VLOOKUP(AK3,'[1]AP CS Principles Curriculum Fra'!$E:$F,2,0),"")</f>
        <v/>
      </c>
      <c r="AM3" s="47" t="s">
        <v>315</v>
      </c>
      <c r="AN3" s="52" t="str">
        <f>IFERROR(VLOOKUP(AM3,'[1]AP CS Principles Curriculum Fra'!$E:$F,2,0),"")</f>
        <v/>
      </c>
      <c r="AO3" s="47" t="s">
        <v>316</v>
      </c>
      <c r="AP3" s="52" t="str">
        <f>IFERROR(VLOOKUP(AO3,'[1]AP CS Principles Curriculum Fra'!$E:$F,2,0),"")</f>
        <v/>
      </c>
      <c r="AQ3" s="47" t="s">
        <v>317</v>
      </c>
      <c r="AR3" s="52" t="str">
        <f>IFERROR(VLOOKUP(AQ3,'[1]AP CS Principles Curriculum Fra'!$E:$F,2,0),"")</f>
        <v/>
      </c>
      <c r="AS3" s="47" t="s">
        <v>318</v>
      </c>
      <c r="AT3" s="52" t="str">
        <f>IFERROR(VLOOKUP(AS3,'[1]AP CS Principles Curriculum Fra'!$E:$F,2,0),"")</f>
        <v/>
      </c>
      <c r="AU3" s="47" t="s">
        <v>319</v>
      </c>
      <c r="AV3" s="52" t="str">
        <f>IFERROR(VLOOKUP(AU3,'[1]AP CS Principles Curriculum Fra'!$E:$F,2,0),"")</f>
        <v/>
      </c>
      <c r="AW3" s="47" t="s">
        <v>320</v>
      </c>
      <c r="AX3" s="52" t="str">
        <f>IFERROR(VLOOKUP(AW3,'[1]AP CS Principles Curriculum Fra'!$E:$F,2,0),"")</f>
        <v/>
      </c>
      <c r="AY3" s="47" t="s">
        <v>321</v>
      </c>
      <c r="AZ3" s="52" t="str">
        <f>IFERROR(VLOOKUP(AY3,'[1]AP CS Principles Curriculum Fra'!$E:$F,2,0),"")</f>
        <v/>
      </c>
      <c r="BA3" s="47" t="s">
        <v>323</v>
      </c>
      <c r="BB3" s="52" t="str">
        <f>IFERROR(VLOOKUP(BA3,'[1]AP CS Principles Curriculum Fra'!$E:$F,2,0),"")</f>
        <v/>
      </c>
      <c r="BC3" s="47" t="s">
        <v>324</v>
      </c>
      <c r="BD3" s="52" t="str">
        <f>IFERROR(VLOOKUP(BC3,'[1]AP CS Principles Curriculum Fra'!$E:$F,2,0),"")</f>
        <v/>
      </c>
      <c r="BE3" s="47" t="s">
        <v>325</v>
      </c>
      <c r="BF3" s="52" t="str">
        <f>IFERROR(VLOOKUP(BE3,'[1]AP CS Principles Curriculum Fra'!$E:$F,2,0),"")</f>
        <v/>
      </c>
      <c r="BG3" s="47" t="s">
        <v>326</v>
      </c>
      <c r="BH3" s="52" t="str">
        <f>IFERROR(VLOOKUP(BG3,'[1]AP CS Principles Curriculum Fra'!$E:$F,2,0),"")</f>
        <v/>
      </c>
      <c r="BI3" s="47" t="s">
        <v>327</v>
      </c>
      <c r="BJ3" s="52" t="str">
        <f>IFERROR(VLOOKUP(BI3,'[1]AP CS Principles Curriculum Fra'!$E:$F,2,0),"")</f>
        <v/>
      </c>
      <c r="BK3" s="47" t="s">
        <v>328</v>
      </c>
      <c r="BL3" s="52" t="str">
        <f>IFERROR(VLOOKUP(BK3,'[1]AP CS Principles Curriculum Fra'!$E:$F,2,0),"")</f>
        <v/>
      </c>
      <c r="BM3" s="47"/>
      <c r="BN3" s="52" t="str">
        <f>IFERROR(VLOOKUP(BM3,'[1]AP CS Principles Curriculum Fra'!$E:$F,2,0),"")</f>
        <v/>
      </c>
      <c r="BO3" s="47"/>
      <c r="BP3" s="52" t="str">
        <f>IFERROR(VLOOKUP(BO3,'[1]AP CS Principles Curriculum Fra'!$E:$F,2,0),"")</f>
        <v/>
      </c>
      <c r="BQ3" s="47"/>
      <c r="BR3" s="52" t="str">
        <f>IFERROR(VLOOKUP(BQ3,'[1]AP CS Principles Curriculum Fra'!$E:$F,2,0),"")</f>
        <v/>
      </c>
      <c r="BS3" s="47"/>
      <c r="BT3" s="52" t="str">
        <f>IFERROR(VLOOKUP(BS3,'[1]AP CS Principles Curriculum Fra'!$E:$F,2,0),"")</f>
        <v/>
      </c>
      <c r="BU3" s="47"/>
      <c r="BV3" s="52" t="str">
        <f>IFERROR(VLOOKUP(BU3,'[1]AP CS Principles Curriculum Fra'!$E:$F,2,0),"")</f>
        <v/>
      </c>
      <c r="BW3" s="47"/>
      <c r="BX3" s="52" t="str">
        <f>IFERROR(VLOOKUP(BW3,'[1]AP CS Principles Curriculum Fra'!$E:$F,2,0),"")</f>
        <v/>
      </c>
      <c r="BY3" s="47"/>
      <c r="BZ3" s="52" t="str">
        <f>IFERROR(VLOOKUP(BY3,'[1]AP CS Principles Curriculum Fra'!$E:$F,2,0),"")</f>
        <v/>
      </c>
      <c r="CA3" s="47"/>
      <c r="CB3" s="52" t="str">
        <f>IFERROR(VLOOKUP(CA3,'[1]AP CS Principles Curriculum Fra'!$E:$F,2,0),"")</f>
        <v/>
      </c>
      <c r="CC3" s="47"/>
      <c r="CD3" s="52" t="str">
        <f>IFERROR(VLOOKUP(CC3,'[1]AP CS Principles Curriculum Fra'!$E:$F,2,0),"")</f>
        <v/>
      </c>
      <c r="CE3" s="47"/>
      <c r="CF3" s="52" t="str">
        <f>IFERROR(VLOOKUP(CE3,'[1]AP CS Principles Curriculum Fra'!$E:$F,2,0),"")</f>
        <v/>
      </c>
      <c r="CG3" s="47"/>
      <c r="CH3" s="52" t="str">
        <f>IFERROR(VLOOKUP(CG3,'[1]AP CS Principles Curriculum Fra'!$E:$F,2,0),"")</f>
        <v/>
      </c>
      <c r="CI3" s="47"/>
      <c r="CJ3" s="52" t="str">
        <f>IFERROR(VLOOKUP(CI3,'[1]AP CS Principles Curriculum Fra'!$E:$F,2,0),"")</f>
        <v/>
      </c>
      <c r="CK3" s="47"/>
      <c r="CL3" s="52" t="str">
        <f>IFERROR(VLOOKUP(CK3,'[1]AP CS Principles Curriculum Fra'!$E:$F,2,0),"")</f>
        <v/>
      </c>
      <c r="CM3" s="47"/>
      <c r="CN3" s="52" t="str">
        <f>IFERROR(VLOOKUP(CM3,'[1]AP CS Principles Curriculum Fra'!$E:$F,2,0),"")</f>
        <v/>
      </c>
      <c r="CO3" s="49"/>
      <c r="CP3" s="52" t="str">
        <f>IFERROR(VLOOKUP(CO3,'[1]AP CS Principles Curriculum Fra'!$E:$F,2,0),"")</f>
        <v/>
      </c>
      <c r="CQ3" s="49"/>
      <c r="CR3" s="52" t="str">
        <f>IFERROR(VLOOKUP(CQ3,'[1]AP CS Principles Curriculum Fra'!$E:$F,2,0),"")</f>
        <v/>
      </c>
      <c r="CS3" s="49"/>
      <c r="CT3" s="52" t="str">
        <f>IFERROR(VLOOKUP(CS3,'[1]AP CS Principles Curriculum Fra'!$E:$F,2,0),"")</f>
        <v/>
      </c>
      <c r="CU3" s="49"/>
      <c r="CV3" s="52" t="str">
        <f>IFERROR(VLOOKUP(CU3,'[1]AP CS Principles Curriculum Fra'!$E:$F,2,0),"")</f>
        <v/>
      </c>
      <c r="CW3" s="49"/>
      <c r="CX3" s="52" t="str">
        <f>IFERROR(VLOOKUP(CW3,'[1]AP CS Principles Curriculum Fra'!$E:$F,2,0),"")</f>
        <v/>
      </c>
      <c r="CY3" s="49"/>
      <c r="CZ3" s="52" t="str">
        <f>IFERROR(VLOOKUP(CY3,'[1]AP CS Principles Curriculum Fra'!$E:$F,2,0),"")</f>
        <v/>
      </c>
      <c r="DA3" s="49"/>
      <c r="DB3" s="52" t="str">
        <f>IFERROR(VLOOKUP(DA3,'[1]AP CS Principles Curriculum Fra'!$E:$F,2,0),"")</f>
        <v/>
      </c>
      <c r="DC3" s="49"/>
      <c r="DD3" s="52" t="str">
        <f>IFERROR(VLOOKUP(DC3,'[1]AP CS Principles Curriculum Fra'!$E:$F,2,0),"")</f>
        <v/>
      </c>
      <c r="DE3" s="49"/>
      <c r="DF3" s="52" t="str">
        <f>IFERROR(VLOOKUP(DE3,'[1]AP CS Principles Curriculum Fra'!$E:$F,2,0),"")</f>
        <v/>
      </c>
      <c r="DG3" s="49"/>
      <c r="DH3" s="52" t="str">
        <f>IFERROR(VLOOKUP(DG3,'[1]AP CS Principles Curriculum Fra'!$E:$F,2,0),"")</f>
        <v/>
      </c>
      <c r="DI3" s="49"/>
      <c r="DJ3" s="52" t="str">
        <f>IFERROR(VLOOKUP(DI3,'[1]AP CS Principles Curriculum Fra'!$E:$F,2,0),"")</f>
        <v/>
      </c>
      <c r="DK3" s="49"/>
      <c r="DL3" s="52" t="str">
        <f>IFERROR(VLOOKUP(DK3,'[1]AP CS Principles Curriculum Fra'!$E:$F,2,0),"")</f>
        <v/>
      </c>
      <c r="DM3" s="49"/>
      <c r="DN3" s="52" t="str">
        <f>IFERROR(VLOOKUP(DM3,'[1]AP CS Principles Curriculum Fra'!$E:$F,2,0),"")</f>
        <v/>
      </c>
      <c r="DO3" s="49"/>
      <c r="DP3" s="52" t="str">
        <f>IFERROR(VLOOKUP(DO3,'[1]AP CS Principles Curriculum Fra'!$E:$F,2,0),"")</f>
        <v/>
      </c>
      <c r="DQ3" s="52"/>
      <c r="DR3" s="52" t="str">
        <f>IFERROR(VLOOKUP(DQ3,'[1]AP CS Principles Curriculum Fra'!$E:$F,2,0),"")</f>
        <v/>
      </c>
      <c r="DS3" s="52"/>
      <c r="DT3" s="52" t="str">
        <f>IFERROR(VLOOKUP(DS3,'[1]AP CS Principles Curriculum Fra'!$E:$F,2,0),"")</f>
        <v/>
      </c>
      <c r="DU3" s="52"/>
      <c r="DV3" s="52" t="str">
        <f>IFERROR(VLOOKUP(DU3,'[1]AP CS Principles Curriculum Fra'!$E:$F,2,0),"")</f>
        <v/>
      </c>
      <c r="DW3" s="52"/>
      <c r="DX3" s="52" t="str">
        <f>IFERROR(VLOOKUP(DW3,'[1]AP CS Principles Curriculum Fra'!$E:$F,2,0),"")</f>
        <v/>
      </c>
      <c r="DY3" s="52"/>
      <c r="DZ3" s="52" t="str">
        <f>IFERROR(VLOOKUP(DY3,'[1]AP CS Principles Curriculum Fra'!$E:$F,2,0),"")</f>
        <v/>
      </c>
      <c r="EA3" s="52"/>
      <c r="EB3" s="52" t="str">
        <f>IFERROR(VLOOKUP(EA3,'[1]AP CS Principles Curriculum Fra'!$E:$F,2,0),"")</f>
        <v/>
      </c>
      <c r="EC3" s="52"/>
      <c r="ED3" s="52" t="str">
        <f>IFERROR(VLOOKUP(EC3,'[1]AP CS Principles Curriculum Fra'!$E:$F,2,0),"")</f>
        <v/>
      </c>
      <c r="EE3" s="52"/>
      <c r="EF3" s="52" t="str">
        <f>IFERROR(VLOOKUP(EE3,'[1]AP CS Principles Curriculum Fra'!$E:$F,2,0),"")</f>
        <v/>
      </c>
      <c r="EG3" s="52"/>
      <c r="EH3" s="52" t="str">
        <f>IFERROR(VLOOKUP(EG3,'[1]AP CS Principles Curriculum Fra'!$E:$F,2,0),"")</f>
        <v/>
      </c>
      <c r="EI3" s="52"/>
      <c r="EJ3" s="52" t="str">
        <f>IFERROR(VLOOKUP(EI3,'[1]AP CS Principles Curriculum Fra'!$E:$F,2,0),"")</f>
        <v/>
      </c>
    </row>
    <row r="4" spans="1:140" ht="15.75" customHeight="1">
      <c r="A4" s="12">
        <v>2</v>
      </c>
      <c r="B4" s="12" t="s">
        <v>355</v>
      </c>
      <c r="C4" s="12" t="s">
        <v>358</v>
      </c>
      <c r="D4" s="12" t="s">
        <v>173</v>
      </c>
      <c r="E4" s="12" t="s">
        <v>257</v>
      </c>
      <c r="F4" s="12" t="s">
        <v>362</v>
      </c>
      <c r="G4" s="12"/>
      <c r="H4" s="12"/>
      <c r="I4" s="12"/>
      <c r="J4" s="12"/>
      <c r="K4" s="12" t="s">
        <v>258</v>
      </c>
      <c r="L4" s="18" t="s">
        <v>301</v>
      </c>
      <c r="M4" s="18"/>
      <c r="N4" s="18"/>
      <c r="O4" s="18"/>
      <c r="P4" s="21" t="s">
        <v>259</v>
      </c>
      <c r="Q4" s="12" t="s">
        <v>372</v>
      </c>
      <c r="R4" s="12" t="s">
        <v>374</v>
      </c>
      <c r="S4" s="12" t="s">
        <v>375</v>
      </c>
      <c r="T4" s="12"/>
      <c r="U4" s="12"/>
      <c r="V4" s="12"/>
      <c r="W4" s="12" t="s">
        <v>307</v>
      </c>
      <c r="X4" s="12" t="s">
        <v>185</v>
      </c>
      <c r="Y4" s="12" t="s">
        <v>378</v>
      </c>
      <c r="Z4" s="12"/>
      <c r="AA4" s="12"/>
      <c r="AB4" s="12"/>
      <c r="AC4" s="12" t="s">
        <v>379</v>
      </c>
      <c r="AD4" s="30" t="str">
        <f>IFERROR(VLOOKUP(AC4,'[1]AP CS Principles Curriculum Fra'!$E:$F,2,0),"")</f>
        <v/>
      </c>
      <c r="AE4" s="12" t="s">
        <v>381</v>
      </c>
      <c r="AF4" s="30" t="str">
        <f>IFERROR(VLOOKUP(AE4,'[1]AP CS Principles Curriculum Fra'!$E:$F,2,0),"")</f>
        <v/>
      </c>
      <c r="AG4" s="12" t="s">
        <v>383</v>
      </c>
      <c r="AH4" s="30" t="str">
        <f>IFERROR(VLOOKUP(AG4,'[1]AP CS Principles Curriculum Fra'!$E:$F,2,0),"")</f>
        <v/>
      </c>
      <c r="AI4" s="12" t="s">
        <v>385</v>
      </c>
      <c r="AJ4" s="30" t="str">
        <f>IFERROR(VLOOKUP(AI4,'[1]AP CS Principles Curriculum Fra'!$E:$F,2,0),"")</f>
        <v/>
      </c>
      <c r="AK4" s="12" t="s">
        <v>386</v>
      </c>
      <c r="AL4" s="30" t="str">
        <f>IFERROR(VLOOKUP(AK4,'[1]AP CS Principles Curriculum Fra'!$E:$F,2,0),"")</f>
        <v/>
      </c>
      <c r="AM4" s="12" t="s">
        <v>388</v>
      </c>
      <c r="AN4" s="30" t="str">
        <f>IFERROR(VLOOKUP(AM4,'[1]AP CS Principles Curriculum Fra'!$E:$F,2,0),"")</f>
        <v/>
      </c>
      <c r="AO4" s="12" t="s">
        <v>389</v>
      </c>
      <c r="AP4" s="30" t="str">
        <f>IFERROR(VLOOKUP(AO4,'[1]AP CS Principles Curriculum Fra'!$E:$F,2,0),"")</f>
        <v/>
      </c>
      <c r="AQ4" s="12" t="s">
        <v>391</v>
      </c>
      <c r="AR4" s="30" t="str">
        <f>IFERROR(VLOOKUP(AQ4,'[1]AP CS Principles Curriculum Fra'!$E:$F,2,0),"")</f>
        <v/>
      </c>
      <c r="AS4" s="12" t="s">
        <v>392</v>
      </c>
      <c r="AT4" s="30" t="str">
        <f>IFERROR(VLOOKUP(AS4,'[1]AP CS Principles Curriculum Fra'!$E:$F,2,0),"")</f>
        <v/>
      </c>
      <c r="AU4" s="12" t="s">
        <v>394</v>
      </c>
      <c r="AV4" s="30" t="str">
        <f>IFERROR(VLOOKUP(AU4,'[1]AP CS Principles Curriculum Fra'!$E:$F,2,0),"")</f>
        <v/>
      </c>
      <c r="AW4" s="12" t="s">
        <v>395</v>
      </c>
      <c r="AX4" s="30" t="str">
        <f>IFERROR(VLOOKUP(AW4,'[1]AP CS Principles Curriculum Fra'!$E:$F,2,0),"")</f>
        <v/>
      </c>
      <c r="AY4" s="12" t="s">
        <v>396</v>
      </c>
      <c r="AZ4" s="30" t="str">
        <f>IFERROR(VLOOKUP(AY4,'[1]AP CS Principles Curriculum Fra'!$E:$F,2,0),"")</f>
        <v/>
      </c>
      <c r="BA4" s="18" t="s">
        <v>398</v>
      </c>
      <c r="BB4" s="30" t="str">
        <f>IFERROR(VLOOKUP(BA4,'[1]AP CS Principles Curriculum Fra'!$E:$F,2,0),"")</f>
        <v/>
      </c>
      <c r="BC4" s="18" t="s">
        <v>399</v>
      </c>
      <c r="BD4" s="30" t="str">
        <f>IFERROR(VLOOKUP(BC4,'[1]AP CS Principles Curriculum Fra'!$E:$F,2,0),"")</f>
        <v/>
      </c>
      <c r="BE4" s="18" t="s">
        <v>400</v>
      </c>
      <c r="BF4" s="30" t="str">
        <f>IFERROR(VLOOKUP(BE4,'[1]AP CS Principles Curriculum Fra'!$E:$F,2,0),"")</f>
        <v/>
      </c>
      <c r="BG4" s="18" t="s">
        <v>401</v>
      </c>
      <c r="BH4" s="30" t="str">
        <f>IFERROR(VLOOKUP(BG4,'[1]AP CS Principles Curriculum Fra'!$E:$F,2,0),"")</f>
        <v/>
      </c>
      <c r="BI4" s="18" t="s">
        <v>402</v>
      </c>
      <c r="BJ4" s="30" t="str">
        <f>IFERROR(VLOOKUP(BI4,'[1]AP CS Principles Curriculum Fra'!$E:$F,2,0),"")</f>
        <v/>
      </c>
      <c r="BK4" s="18" t="s">
        <v>403</v>
      </c>
      <c r="BL4" s="30" t="str">
        <f>IFERROR(VLOOKUP(BK4,'[1]AP CS Principles Curriculum Fra'!$E:$F,2,0),"")</f>
        <v/>
      </c>
      <c r="BM4" s="18" t="s">
        <v>405</v>
      </c>
      <c r="BN4" s="30" t="str">
        <f>IFERROR(VLOOKUP(BM4,'[1]AP CS Principles Curriculum Fra'!$E:$F,2,0),"")</f>
        <v/>
      </c>
      <c r="BO4" s="18" t="s">
        <v>407</v>
      </c>
      <c r="BP4" s="30" t="str">
        <f>IFERROR(VLOOKUP(BO4,'[1]AP CS Principles Curriculum Fra'!$E:$F,2,0),"")</f>
        <v/>
      </c>
      <c r="BQ4" s="12" t="s">
        <v>408</v>
      </c>
      <c r="BR4" s="30" t="str">
        <f>IFERROR(VLOOKUP(BQ4,'[1]AP CS Principles Curriculum Fra'!$E:$F,2,0),"")</f>
        <v/>
      </c>
      <c r="BS4" s="12" t="s">
        <v>409</v>
      </c>
      <c r="BT4" s="30" t="str">
        <f>IFERROR(VLOOKUP(BS4,'[1]AP CS Principles Curriculum Fra'!$E:$F,2,0),"")</f>
        <v/>
      </c>
      <c r="BU4" s="12" t="s">
        <v>410</v>
      </c>
      <c r="BV4" s="30" t="str">
        <f>IFERROR(VLOOKUP(BU4,'[1]AP CS Principles Curriculum Fra'!$E:$F,2,0),"")</f>
        <v/>
      </c>
      <c r="BW4" s="12" t="s">
        <v>411</v>
      </c>
      <c r="BX4" s="30" t="str">
        <f>IFERROR(VLOOKUP(BW4,'[1]AP CS Principles Curriculum Fra'!$E:$F,2,0),"")</f>
        <v/>
      </c>
      <c r="BY4" s="12" t="s">
        <v>414</v>
      </c>
      <c r="BZ4" s="30" t="str">
        <f>IFERROR(VLOOKUP(BY4,'[1]AP CS Principles Curriculum Fra'!$E:$F,2,0),"")</f>
        <v/>
      </c>
      <c r="CA4" s="12" t="s">
        <v>415</v>
      </c>
      <c r="CB4" s="30" t="str">
        <f>IFERROR(VLOOKUP(CA4,'[1]AP CS Principles Curriculum Fra'!$E:$F,2,0),"")</f>
        <v/>
      </c>
      <c r="CC4" s="12" t="s">
        <v>416</v>
      </c>
      <c r="CD4" s="30" t="str">
        <f>IFERROR(VLOOKUP(CC4,'[1]AP CS Principles Curriculum Fra'!$E:$F,2,0),"")</f>
        <v/>
      </c>
      <c r="CE4" s="12" t="s">
        <v>417</v>
      </c>
      <c r="CF4" s="30" t="str">
        <f>IFERROR(VLOOKUP(CE4,'[1]AP CS Principles Curriculum Fra'!$E:$F,2,0),"")</f>
        <v/>
      </c>
      <c r="CG4" s="12" t="s">
        <v>418</v>
      </c>
      <c r="CH4" s="30" t="str">
        <f>IFERROR(VLOOKUP(CG4,'[1]AP CS Principles Curriculum Fra'!$E:$F,2,0),"")</f>
        <v/>
      </c>
      <c r="CI4" s="12" t="s">
        <v>419</v>
      </c>
      <c r="CJ4" s="30" t="str">
        <f>IFERROR(VLOOKUP(CI4,'[1]AP CS Principles Curriculum Fra'!$E:$F,2,0),"")</f>
        <v/>
      </c>
      <c r="CK4" s="12" t="s">
        <v>422</v>
      </c>
      <c r="CL4" s="30" t="str">
        <f>IFERROR(VLOOKUP(CK4,'[1]AP CS Principles Curriculum Fra'!$E:$F,2,0),"")</f>
        <v/>
      </c>
      <c r="CM4" s="12" t="s">
        <v>424</v>
      </c>
      <c r="CN4" s="30" t="str">
        <f>IFERROR(VLOOKUP(CM4,'[1]AP CS Principles Curriculum Fra'!$E:$F,2,0),"")</f>
        <v/>
      </c>
      <c r="CO4" s="18" t="s">
        <v>425</v>
      </c>
      <c r="CP4" s="30" t="str">
        <f>IFERROR(VLOOKUP(CO4,'[1]AP CS Principles Curriculum Fra'!$E:$F,2,0),"")</f>
        <v/>
      </c>
      <c r="CQ4" s="18" t="s">
        <v>427</v>
      </c>
      <c r="CR4" s="30" t="str">
        <f>IFERROR(VLOOKUP(CQ4,'[1]AP CS Principles Curriculum Fra'!$E:$F,2,0),"")</f>
        <v/>
      </c>
      <c r="CS4" s="18" t="s">
        <v>428</v>
      </c>
      <c r="CT4" s="30" t="str">
        <f>IFERROR(VLOOKUP(CS4,'[1]AP CS Principles Curriculum Fra'!$E:$F,2,0),"")</f>
        <v/>
      </c>
      <c r="CU4" s="18" t="s">
        <v>431</v>
      </c>
      <c r="CV4" s="30" t="str">
        <f>IFERROR(VLOOKUP(CU4,'[1]AP CS Principles Curriculum Fra'!$E:$F,2,0),"")</f>
        <v/>
      </c>
      <c r="CW4" s="18" t="s">
        <v>432</v>
      </c>
      <c r="CX4" s="30" t="str">
        <f>IFERROR(VLOOKUP(CW4,'[1]AP CS Principles Curriculum Fra'!$E:$F,2,0),"")</f>
        <v/>
      </c>
      <c r="CY4" s="18"/>
      <c r="CZ4" s="30" t="str">
        <f>IFERROR(VLOOKUP(CY4,'[1]AP CS Principles Curriculum Fra'!$E:$F,2,0),"")</f>
        <v/>
      </c>
      <c r="DA4" s="18"/>
      <c r="DB4" s="30" t="str">
        <f>IFERROR(VLOOKUP(DA4,'[1]AP CS Principles Curriculum Fra'!$E:$F,2,0),"")</f>
        <v/>
      </c>
      <c r="DC4" s="18"/>
      <c r="DD4" s="30" t="str">
        <f>IFERROR(VLOOKUP(DC4,'[1]AP CS Principles Curriculum Fra'!$E:$F,2,0),"")</f>
        <v/>
      </c>
      <c r="DE4" s="18"/>
      <c r="DF4" s="30" t="str">
        <f>IFERROR(VLOOKUP(DE4,'[1]AP CS Principles Curriculum Fra'!$E:$F,2,0),"")</f>
        <v/>
      </c>
      <c r="DG4" s="18"/>
      <c r="DH4" s="30" t="str">
        <f>IFERROR(VLOOKUP(DG4,'[1]AP CS Principles Curriculum Fra'!$E:$F,2,0),"")</f>
        <v/>
      </c>
      <c r="DI4" s="18"/>
      <c r="DJ4" s="30" t="str">
        <f>IFERROR(VLOOKUP(DI4,'[1]AP CS Principles Curriculum Fra'!$E:$F,2,0),"")</f>
        <v/>
      </c>
      <c r="DK4" s="18"/>
      <c r="DL4" s="30" t="str">
        <f>IFERROR(VLOOKUP(DK4,'[1]AP CS Principles Curriculum Fra'!$E:$F,2,0),"")</f>
        <v/>
      </c>
      <c r="DM4" s="18"/>
      <c r="DN4" s="30" t="str">
        <f>IFERROR(VLOOKUP(DM4,'[1]AP CS Principles Curriculum Fra'!$E:$F,2,0),"")</f>
        <v/>
      </c>
      <c r="DO4" s="18"/>
      <c r="DP4" s="30" t="str">
        <f>IFERROR(VLOOKUP(DO4,'[1]AP CS Principles Curriculum Fra'!$E:$F,2,0),"")</f>
        <v/>
      </c>
      <c r="DQ4" s="30"/>
      <c r="DR4" s="30" t="str">
        <f>IFERROR(VLOOKUP(DQ4,'[1]AP CS Principles Curriculum Fra'!$E:$F,2,0),"")</f>
        <v/>
      </c>
      <c r="DS4" s="30"/>
      <c r="DT4" s="30" t="str">
        <f>IFERROR(VLOOKUP(DS4,'[1]AP CS Principles Curriculum Fra'!$E:$F,2,0),"")</f>
        <v/>
      </c>
      <c r="DU4" s="30"/>
      <c r="DV4" s="30" t="str">
        <f>IFERROR(VLOOKUP(DU4,'[1]AP CS Principles Curriculum Fra'!$E:$F,2,0),"")</f>
        <v/>
      </c>
      <c r="DW4" s="30"/>
      <c r="DX4" s="30" t="str">
        <f>IFERROR(VLOOKUP(DW4,'[1]AP CS Principles Curriculum Fra'!$E:$F,2,0),"")</f>
        <v/>
      </c>
      <c r="DY4" s="30"/>
      <c r="DZ4" s="30" t="str">
        <f>IFERROR(VLOOKUP(DY4,'[1]AP CS Principles Curriculum Fra'!$E:$F,2,0),"")</f>
        <v/>
      </c>
      <c r="EA4" s="30"/>
      <c r="EB4" s="30" t="str">
        <f>IFERROR(VLOOKUP(EA4,'[1]AP CS Principles Curriculum Fra'!$E:$F,2,0),"")</f>
        <v/>
      </c>
      <c r="EC4" s="30"/>
      <c r="ED4" s="30" t="str">
        <f>IFERROR(VLOOKUP(EC4,'[1]AP CS Principles Curriculum Fra'!$E:$F,2,0),"")</f>
        <v/>
      </c>
      <c r="EE4" s="30"/>
      <c r="EF4" s="30" t="str">
        <f>IFERROR(VLOOKUP(EE4,'[1]AP CS Principles Curriculum Fra'!$E:$F,2,0),"")</f>
        <v/>
      </c>
      <c r="EG4" s="30"/>
      <c r="EH4" s="30" t="str">
        <f>IFERROR(VLOOKUP(EG4,'[1]AP CS Principles Curriculum Fra'!$E:$F,2,0),"")</f>
        <v/>
      </c>
      <c r="EI4" s="30"/>
      <c r="EJ4" s="30" t="str">
        <f>IFERROR(VLOOKUP(EI4,'[1]AP CS Principles Curriculum Fra'!$E:$F,2,0),"")</f>
        <v/>
      </c>
    </row>
    <row r="5" spans="1:140" ht="15.75" customHeight="1">
      <c r="A5" s="47">
        <v>3</v>
      </c>
      <c r="B5" s="47" t="s">
        <v>437</v>
      </c>
      <c r="C5" s="47" t="s">
        <v>438</v>
      </c>
      <c r="D5" s="47" t="s">
        <v>173</v>
      </c>
      <c r="E5" s="47" t="s">
        <v>364</v>
      </c>
      <c r="F5" s="47" t="s">
        <v>357</v>
      </c>
      <c r="G5" s="47"/>
      <c r="H5" s="49"/>
      <c r="I5" s="49"/>
      <c r="J5" s="49"/>
      <c r="K5" s="47" t="s">
        <v>342</v>
      </c>
      <c r="L5" s="47" t="s">
        <v>337</v>
      </c>
      <c r="M5" s="47"/>
      <c r="N5" s="49"/>
      <c r="O5" s="49"/>
      <c r="P5" s="50" t="s">
        <v>441</v>
      </c>
      <c r="Q5" s="47" t="s">
        <v>375</v>
      </c>
      <c r="R5" s="47"/>
      <c r="S5" s="47"/>
      <c r="T5" s="47"/>
      <c r="U5" s="47"/>
      <c r="V5" s="47"/>
      <c r="W5" s="47" t="s">
        <v>185</v>
      </c>
      <c r="X5" s="47"/>
      <c r="Y5" s="47"/>
      <c r="Z5" s="47"/>
      <c r="AA5" s="47"/>
      <c r="AB5" s="47"/>
      <c r="AC5" s="47" t="s">
        <v>442</v>
      </c>
      <c r="AD5" s="52" t="str">
        <f>IFERROR(VLOOKUP(AC5,'[1]AP CS Principles Curriculum Fra'!$E:$F,2,0),"")</f>
        <v/>
      </c>
      <c r="AE5" s="47" t="s">
        <v>443</v>
      </c>
      <c r="AF5" s="52" t="str">
        <f>IFERROR(VLOOKUP(AE5,'[1]AP CS Principles Curriculum Fra'!$E:$F,2,0),"")</f>
        <v/>
      </c>
      <c r="AG5" s="47" t="s">
        <v>446</v>
      </c>
      <c r="AH5" s="52" t="str">
        <f>IFERROR(VLOOKUP(AG5,'[1]AP CS Principles Curriculum Fra'!$E:$F,2,0),"")</f>
        <v/>
      </c>
      <c r="AI5" s="47" t="s">
        <v>447</v>
      </c>
      <c r="AJ5" s="52" t="str">
        <f>IFERROR(VLOOKUP(AI5,'[1]AP CS Principles Curriculum Fra'!$E:$F,2,0),"")</f>
        <v/>
      </c>
      <c r="AK5" s="47" t="s">
        <v>448</v>
      </c>
      <c r="AL5" s="52" t="str">
        <f>IFERROR(VLOOKUP(AK5,'[1]AP CS Principles Curriculum Fra'!$E:$F,2,0),"")</f>
        <v/>
      </c>
      <c r="AM5" s="47" t="s">
        <v>449</v>
      </c>
      <c r="AN5" s="52" t="str">
        <f>IFERROR(VLOOKUP(AM5,'[1]AP CS Principles Curriculum Fra'!$E:$F,2,0),"")</f>
        <v/>
      </c>
      <c r="AO5" s="47" t="s">
        <v>452</v>
      </c>
      <c r="AP5" s="52" t="str">
        <f>IFERROR(VLOOKUP(AO5,'[1]AP CS Principles Curriculum Fra'!$E:$F,2,0),"")</f>
        <v/>
      </c>
      <c r="AQ5" s="47" t="s">
        <v>453</v>
      </c>
      <c r="AR5" s="52" t="str">
        <f>IFERROR(VLOOKUP(AQ5,'[1]AP CS Principles Curriculum Fra'!$E:$F,2,0),"")</f>
        <v/>
      </c>
      <c r="AS5" s="47" t="s">
        <v>455</v>
      </c>
      <c r="AT5" s="52" t="str">
        <f>IFERROR(VLOOKUP(AS5,'[1]AP CS Principles Curriculum Fra'!$E:$F,2,0),"")</f>
        <v/>
      </c>
      <c r="AU5" s="47" t="s">
        <v>458</v>
      </c>
      <c r="AV5" s="52" t="str">
        <f>IFERROR(VLOOKUP(AU5,'[1]AP CS Principles Curriculum Fra'!$E:$F,2,0),"")</f>
        <v/>
      </c>
      <c r="AW5" s="47" t="s">
        <v>459</v>
      </c>
      <c r="AX5" s="52" t="str">
        <f>IFERROR(VLOOKUP(AW5,'[1]AP CS Principles Curriculum Fra'!$E:$F,2,0),"")</f>
        <v/>
      </c>
      <c r="AY5" s="47" t="s">
        <v>462</v>
      </c>
      <c r="AZ5" s="52" t="str">
        <f>IFERROR(VLOOKUP(AY5,'[1]AP CS Principles Curriculum Fra'!$E:$F,2,0),"")</f>
        <v/>
      </c>
      <c r="BA5" s="47" t="s">
        <v>463</v>
      </c>
      <c r="BB5" s="52" t="str">
        <f>IFERROR(VLOOKUP(BA5,'[1]AP CS Principles Curriculum Fra'!$E:$F,2,0),"")</f>
        <v/>
      </c>
      <c r="BC5" s="47" t="s">
        <v>464</v>
      </c>
      <c r="BD5" s="52" t="str">
        <f>IFERROR(VLOOKUP(BC5,'[1]AP CS Principles Curriculum Fra'!$E:$F,2,0),"")</f>
        <v/>
      </c>
      <c r="BE5" s="47" t="s">
        <v>465</v>
      </c>
      <c r="BF5" s="52" t="str">
        <f>IFERROR(VLOOKUP(BE5,'[1]AP CS Principles Curriculum Fra'!$E:$F,2,0),"")</f>
        <v/>
      </c>
      <c r="BG5" s="47"/>
      <c r="BH5" s="52" t="str">
        <f>IFERROR(VLOOKUP(BG5,'[1]AP CS Principles Curriculum Fra'!$E:$F,2,0),"")</f>
        <v/>
      </c>
      <c r="BI5" s="47"/>
      <c r="BJ5" s="52" t="str">
        <f>IFERROR(VLOOKUP(BI5,'[1]AP CS Principles Curriculum Fra'!$E:$F,2,0),"")</f>
        <v/>
      </c>
      <c r="BK5" s="47"/>
      <c r="BL5" s="52" t="str">
        <f>IFERROR(VLOOKUP(BK5,'[1]AP CS Principles Curriculum Fra'!$E:$F,2,0),"")</f>
        <v/>
      </c>
      <c r="BM5" s="47"/>
      <c r="BN5" s="52" t="str">
        <f>IFERROR(VLOOKUP(BM5,'[1]AP CS Principles Curriculum Fra'!$E:$F,2,0),"")</f>
        <v/>
      </c>
      <c r="BO5" s="47"/>
      <c r="BP5" s="52" t="str">
        <f>IFERROR(VLOOKUP(BO5,'[1]AP CS Principles Curriculum Fra'!$E:$F,2,0),"")</f>
        <v/>
      </c>
      <c r="BQ5" s="47"/>
      <c r="BR5" s="52" t="str">
        <f>IFERROR(VLOOKUP(BQ5,'[1]AP CS Principles Curriculum Fra'!$E:$F,2,0),"")</f>
        <v/>
      </c>
      <c r="BS5" s="47"/>
      <c r="BT5" s="52" t="str">
        <f>IFERROR(VLOOKUP(BS5,'[1]AP CS Principles Curriculum Fra'!$E:$F,2,0),"")</f>
        <v/>
      </c>
      <c r="BU5" s="47"/>
      <c r="BV5" s="52" t="str">
        <f>IFERROR(VLOOKUP(BU5,'[1]AP CS Principles Curriculum Fra'!$E:$F,2,0),"")</f>
        <v/>
      </c>
      <c r="BW5" s="47"/>
      <c r="BX5" s="52" t="str">
        <f>IFERROR(VLOOKUP(BW5,'[1]AP CS Principles Curriculum Fra'!$E:$F,2,0),"")</f>
        <v/>
      </c>
      <c r="BY5" s="47"/>
      <c r="BZ5" s="52" t="str">
        <f>IFERROR(VLOOKUP(BY5,'[1]AP CS Principles Curriculum Fra'!$E:$F,2,0),"")</f>
        <v/>
      </c>
      <c r="CA5" s="47"/>
      <c r="CB5" s="52" t="str">
        <f>IFERROR(VLOOKUP(CA5,'[1]AP CS Principles Curriculum Fra'!$E:$F,2,0),"")</f>
        <v/>
      </c>
      <c r="CC5" s="47"/>
      <c r="CD5" s="52" t="str">
        <f>IFERROR(VLOOKUP(CC5,'[1]AP CS Principles Curriculum Fra'!$E:$F,2,0),"")</f>
        <v/>
      </c>
      <c r="CE5" s="47"/>
      <c r="CF5" s="52" t="str">
        <f>IFERROR(VLOOKUP(CE5,'[1]AP CS Principles Curriculum Fra'!$E:$F,2,0),"")</f>
        <v/>
      </c>
      <c r="CG5" s="47"/>
      <c r="CH5" s="52" t="str">
        <f>IFERROR(VLOOKUP(CG5,'[1]AP CS Principles Curriculum Fra'!$E:$F,2,0),"")</f>
        <v/>
      </c>
      <c r="CI5" s="47"/>
      <c r="CJ5" s="52" t="str">
        <f>IFERROR(VLOOKUP(CI5,'[1]AP CS Principles Curriculum Fra'!$E:$F,2,0),"")</f>
        <v/>
      </c>
      <c r="CK5" s="47"/>
      <c r="CL5" s="52" t="str">
        <f>IFERROR(VLOOKUP(CK5,'[1]AP CS Principles Curriculum Fra'!$E:$F,2,0),"")</f>
        <v/>
      </c>
      <c r="CM5" s="47"/>
      <c r="CN5" s="52" t="str">
        <f>IFERROR(VLOOKUP(CM5,'[1]AP CS Principles Curriculum Fra'!$E:$F,2,0),"")</f>
        <v/>
      </c>
      <c r="CO5" s="49"/>
      <c r="CP5" s="52" t="str">
        <f>IFERROR(VLOOKUP(CO5,'[1]AP CS Principles Curriculum Fra'!$E:$F,2,0),"")</f>
        <v/>
      </c>
      <c r="CQ5" s="49"/>
      <c r="CR5" s="52" t="str">
        <f>IFERROR(VLOOKUP(CQ5,'[1]AP CS Principles Curriculum Fra'!$E:$F,2,0),"")</f>
        <v/>
      </c>
      <c r="CS5" s="49"/>
      <c r="CT5" s="52" t="str">
        <f>IFERROR(VLOOKUP(CS5,'[1]AP CS Principles Curriculum Fra'!$E:$F,2,0),"")</f>
        <v/>
      </c>
      <c r="CU5" s="49"/>
      <c r="CV5" s="52" t="str">
        <f>IFERROR(VLOOKUP(CU5,'[1]AP CS Principles Curriculum Fra'!$E:$F,2,0),"")</f>
        <v/>
      </c>
      <c r="CW5" s="49"/>
      <c r="CX5" s="52" t="str">
        <f>IFERROR(VLOOKUP(CW5,'[1]AP CS Principles Curriculum Fra'!$E:$F,2,0),"")</f>
        <v/>
      </c>
      <c r="CY5" s="49"/>
      <c r="CZ5" s="52" t="str">
        <f>IFERROR(VLOOKUP(CY5,'[1]AP CS Principles Curriculum Fra'!$E:$F,2,0),"")</f>
        <v/>
      </c>
      <c r="DA5" s="49"/>
      <c r="DB5" s="52" t="str">
        <f>IFERROR(VLOOKUP(DA5,'[1]AP CS Principles Curriculum Fra'!$E:$F,2,0),"")</f>
        <v/>
      </c>
      <c r="DC5" s="49"/>
      <c r="DD5" s="52" t="str">
        <f>IFERROR(VLOOKUP(DC5,'[1]AP CS Principles Curriculum Fra'!$E:$F,2,0),"")</f>
        <v/>
      </c>
      <c r="DE5" s="49"/>
      <c r="DF5" s="52" t="str">
        <f>IFERROR(VLOOKUP(DE5,'[1]AP CS Principles Curriculum Fra'!$E:$F,2,0),"")</f>
        <v/>
      </c>
      <c r="DG5" s="49"/>
      <c r="DH5" s="52" t="str">
        <f>IFERROR(VLOOKUP(DG5,'[1]AP CS Principles Curriculum Fra'!$E:$F,2,0),"")</f>
        <v/>
      </c>
      <c r="DI5" s="49"/>
      <c r="DJ5" s="52" t="str">
        <f>IFERROR(VLOOKUP(DI5,'[1]AP CS Principles Curriculum Fra'!$E:$F,2,0),"")</f>
        <v/>
      </c>
      <c r="DK5" s="49"/>
      <c r="DL5" s="52" t="str">
        <f>IFERROR(VLOOKUP(DK5,'[1]AP CS Principles Curriculum Fra'!$E:$F,2,0),"")</f>
        <v/>
      </c>
      <c r="DM5" s="49"/>
      <c r="DN5" s="52" t="str">
        <f>IFERROR(VLOOKUP(DM5,'[1]AP CS Principles Curriculum Fra'!$E:$F,2,0),"")</f>
        <v/>
      </c>
      <c r="DO5" s="49"/>
      <c r="DP5" s="52" t="str">
        <f>IFERROR(VLOOKUP(DO5,'[1]AP CS Principles Curriculum Fra'!$E:$F,2,0),"")</f>
        <v/>
      </c>
      <c r="DQ5" s="52"/>
      <c r="DR5" s="52" t="str">
        <f>IFERROR(VLOOKUP(DQ5,'[1]AP CS Principles Curriculum Fra'!$E:$F,2,0),"")</f>
        <v/>
      </c>
      <c r="DS5" s="52"/>
      <c r="DT5" s="52" t="str">
        <f>IFERROR(VLOOKUP(DS5,'[1]AP CS Principles Curriculum Fra'!$E:$F,2,0),"")</f>
        <v/>
      </c>
      <c r="DU5" s="52"/>
      <c r="DV5" s="52" t="str">
        <f>IFERROR(VLOOKUP(DU5,'[1]AP CS Principles Curriculum Fra'!$E:$F,2,0),"")</f>
        <v/>
      </c>
      <c r="DW5" s="52"/>
      <c r="DX5" s="52" t="str">
        <f>IFERROR(VLOOKUP(DW5,'[1]AP CS Principles Curriculum Fra'!$E:$F,2,0),"")</f>
        <v/>
      </c>
      <c r="DY5" s="52"/>
      <c r="DZ5" s="52" t="str">
        <f>IFERROR(VLOOKUP(DY5,'[1]AP CS Principles Curriculum Fra'!$E:$F,2,0),"")</f>
        <v/>
      </c>
      <c r="EA5" s="52"/>
      <c r="EB5" s="52" t="str">
        <f>IFERROR(VLOOKUP(EA5,'[1]AP CS Principles Curriculum Fra'!$E:$F,2,0),"")</f>
        <v/>
      </c>
      <c r="EC5" s="52"/>
      <c r="ED5" s="52" t="str">
        <f>IFERROR(VLOOKUP(EC5,'[1]AP CS Principles Curriculum Fra'!$E:$F,2,0),"")</f>
        <v/>
      </c>
      <c r="EE5" s="52"/>
      <c r="EF5" s="52" t="str">
        <f>IFERROR(VLOOKUP(EE5,'[1]AP CS Principles Curriculum Fra'!$E:$F,2,0),"")</f>
        <v/>
      </c>
      <c r="EG5" s="52"/>
      <c r="EH5" s="52" t="str">
        <f>IFERROR(VLOOKUP(EG5,'[1]AP CS Principles Curriculum Fra'!$E:$F,2,0),"")</f>
        <v/>
      </c>
      <c r="EI5" s="52"/>
      <c r="EJ5" s="52" t="str">
        <f>IFERROR(VLOOKUP(EI5,'[1]AP CS Principles Curriculum Fra'!$E:$F,2,0),"")</f>
        <v/>
      </c>
    </row>
    <row r="6" spans="1:140" ht="15.75" customHeight="1">
      <c r="A6" s="12">
        <v>4</v>
      </c>
      <c r="B6" s="12" t="s">
        <v>491</v>
      </c>
      <c r="C6" s="12"/>
      <c r="D6" s="12" t="s">
        <v>285</v>
      </c>
      <c r="E6" s="12" t="s">
        <v>373</v>
      </c>
      <c r="F6" s="12"/>
      <c r="G6" s="12"/>
      <c r="H6" s="12"/>
      <c r="I6" s="12"/>
      <c r="J6" s="12"/>
      <c r="K6" s="12" t="s">
        <v>300</v>
      </c>
      <c r="L6" s="18"/>
      <c r="M6" s="18"/>
      <c r="N6" s="18"/>
      <c r="O6" s="18"/>
      <c r="P6" s="21" t="s">
        <v>303</v>
      </c>
      <c r="Q6" s="12" t="s">
        <v>305</v>
      </c>
      <c r="R6" s="12"/>
      <c r="S6" s="12"/>
      <c r="T6" s="12"/>
      <c r="U6" s="12"/>
      <c r="V6" s="12"/>
      <c r="W6" s="12" t="s">
        <v>307</v>
      </c>
      <c r="X6" s="12" t="s">
        <v>187</v>
      </c>
      <c r="Y6" s="12"/>
      <c r="Z6" s="12"/>
      <c r="AA6" s="12"/>
      <c r="AB6" s="12"/>
      <c r="AC6" s="12" t="s">
        <v>309</v>
      </c>
      <c r="AD6" s="30" t="str">
        <f>IFERROR(VLOOKUP(AC6,'[1]AP CS Principles Curriculum Fra'!$E:$F,2,0),"")</f>
        <v/>
      </c>
      <c r="AE6" s="12" t="s">
        <v>310</v>
      </c>
      <c r="AF6" s="30" t="str">
        <f>IFERROR(VLOOKUP(AE6,'[1]AP CS Principles Curriculum Fra'!$E:$F,2,0),"")</f>
        <v/>
      </c>
      <c r="AG6" s="12" t="s">
        <v>311</v>
      </c>
      <c r="AH6" s="30" t="str">
        <f>IFERROR(VLOOKUP(AG6,'[1]AP CS Principles Curriculum Fra'!$E:$F,2,0),"")</f>
        <v/>
      </c>
      <c r="AI6" s="12" t="s">
        <v>312</v>
      </c>
      <c r="AJ6" s="30" t="str">
        <f>IFERROR(VLOOKUP(AI6,'[1]AP CS Principles Curriculum Fra'!$E:$F,2,0),"")</f>
        <v/>
      </c>
      <c r="AK6" s="12" t="s">
        <v>313</v>
      </c>
      <c r="AL6" s="30" t="str">
        <f>IFERROR(VLOOKUP(AK6,'[1]AP CS Principles Curriculum Fra'!$E:$F,2,0),"")</f>
        <v/>
      </c>
      <c r="AM6" s="12" t="s">
        <v>315</v>
      </c>
      <c r="AN6" s="30" t="str">
        <f>IFERROR(VLOOKUP(AM6,'[1]AP CS Principles Curriculum Fra'!$E:$F,2,0),"")</f>
        <v/>
      </c>
      <c r="AO6" s="12" t="s">
        <v>316</v>
      </c>
      <c r="AP6" s="30" t="str">
        <f>IFERROR(VLOOKUP(AO6,'[1]AP CS Principles Curriculum Fra'!$E:$F,2,0),"")</f>
        <v/>
      </c>
      <c r="AQ6" s="12" t="s">
        <v>317</v>
      </c>
      <c r="AR6" s="30" t="str">
        <f>IFERROR(VLOOKUP(AQ6,'[1]AP CS Principles Curriculum Fra'!$E:$F,2,0),"")</f>
        <v/>
      </c>
      <c r="AS6" s="12" t="s">
        <v>318</v>
      </c>
      <c r="AT6" s="30" t="str">
        <f>IFERROR(VLOOKUP(AS6,'[1]AP CS Principles Curriculum Fra'!$E:$F,2,0),"")</f>
        <v/>
      </c>
      <c r="AU6" s="12" t="s">
        <v>319</v>
      </c>
      <c r="AV6" s="30" t="str">
        <f>IFERROR(VLOOKUP(AU6,'[1]AP CS Principles Curriculum Fra'!$E:$F,2,0),"")</f>
        <v/>
      </c>
      <c r="AW6" s="12" t="s">
        <v>320</v>
      </c>
      <c r="AX6" s="30" t="str">
        <f>IFERROR(VLOOKUP(AW6,'[1]AP CS Principles Curriculum Fra'!$E:$F,2,0),"")</f>
        <v/>
      </c>
      <c r="AY6" s="12" t="s">
        <v>321</v>
      </c>
      <c r="AZ6" s="30" t="str">
        <f>IFERROR(VLOOKUP(AY6,'[1]AP CS Principles Curriculum Fra'!$E:$F,2,0),"")</f>
        <v/>
      </c>
      <c r="BA6" s="18" t="s">
        <v>323</v>
      </c>
      <c r="BB6" s="30" t="str">
        <f>IFERROR(VLOOKUP(BA6,'[1]AP CS Principles Curriculum Fra'!$E:$F,2,0),"")</f>
        <v/>
      </c>
      <c r="BC6" s="18" t="s">
        <v>324</v>
      </c>
      <c r="BD6" s="30" t="str">
        <f>IFERROR(VLOOKUP(BC6,'[1]AP CS Principles Curriculum Fra'!$E:$F,2,0),"")</f>
        <v/>
      </c>
      <c r="BE6" s="18" t="s">
        <v>325</v>
      </c>
      <c r="BF6" s="30" t="str">
        <f>IFERROR(VLOOKUP(BE6,'[1]AP CS Principles Curriculum Fra'!$E:$F,2,0),"")</f>
        <v/>
      </c>
      <c r="BG6" s="18" t="s">
        <v>326</v>
      </c>
      <c r="BH6" s="30" t="str">
        <f>IFERROR(VLOOKUP(BG6,'[1]AP CS Principles Curriculum Fra'!$E:$F,2,0),"")</f>
        <v/>
      </c>
      <c r="BI6" s="18" t="s">
        <v>327</v>
      </c>
      <c r="BJ6" s="30" t="str">
        <f>IFERROR(VLOOKUP(BI6,'[1]AP CS Principles Curriculum Fra'!$E:$F,2,0),"")</f>
        <v/>
      </c>
      <c r="BK6" s="18" t="s">
        <v>328</v>
      </c>
      <c r="BL6" s="30" t="str">
        <f>IFERROR(VLOOKUP(BK6,'[1]AP CS Principles Curriculum Fra'!$E:$F,2,0),"")</f>
        <v/>
      </c>
      <c r="BM6" s="18"/>
      <c r="BN6" s="30" t="str">
        <f>IFERROR(VLOOKUP(BM6,'[1]AP CS Principles Curriculum Fra'!$E:$F,2,0),"")</f>
        <v/>
      </c>
      <c r="BO6" s="18"/>
      <c r="BP6" s="30" t="str">
        <f>IFERROR(VLOOKUP(BO6,'[1]AP CS Principles Curriculum Fra'!$E:$F,2,0),"")</f>
        <v/>
      </c>
      <c r="BQ6" s="12"/>
      <c r="BR6" s="30" t="str">
        <f>IFERROR(VLOOKUP(BQ6,'[1]AP CS Principles Curriculum Fra'!$E:$F,2,0),"")</f>
        <v/>
      </c>
      <c r="BS6" s="12"/>
      <c r="BT6" s="30" t="str">
        <f>IFERROR(VLOOKUP(BS6,'[1]AP CS Principles Curriculum Fra'!$E:$F,2,0),"")</f>
        <v/>
      </c>
      <c r="BU6" s="12"/>
      <c r="BV6" s="30" t="str">
        <f>IFERROR(VLOOKUP(BU6,'[1]AP CS Principles Curriculum Fra'!$E:$F,2,0),"")</f>
        <v/>
      </c>
      <c r="BW6" s="12"/>
      <c r="BX6" s="30" t="str">
        <f>IFERROR(VLOOKUP(BW6,'[1]AP CS Principles Curriculum Fra'!$E:$F,2,0),"")</f>
        <v/>
      </c>
      <c r="BY6" s="12"/>
      <c r="BZ6" s="30" t="str">
        <f>IFERROR(VLOOKUP(BY6,'[1]AP CS Principles Curriculum Fra'!$E:$F,2,0),"")</f>
        <v/>
      </c>
      <c r="CA6" s="12"/>
      <c r="CB6" s="30" t="str">
        <f>IFERROR(VLOOKUP(CA6,'[1]AP CS Principles Curriculum Fra'!$E:$F,2,0),"")</f>
        <v/>
      </c>
      <c r="CC6" s="12"/>
      <c r="CD6" s="30" t="str">
        <f>IFERROR(VLOOKUP(CC6,'[1]AP CS Principles Curriculum Fra'!$E:$F,2,0),"")</f>
        <v/>
      </c>
      <c r="CE6" s="12"/>
      <c r="CF6" s="30" t="str">
        <f>IFERROR(VLOOKUP(CE6,'[1]AP CS Principles Curriculum Fra'!$E:$F,2,0),"")</f>
        <v/>
      </c>
      <c r="CG6" s="12"/>
      <c r="CH6" s="30" t="str">
        <f>IFERROR(VLOOKUP(CG6,'[1]AP CS Principles Curriculum Fra'!$E:$F,2,0),"")</f>
        <v/>
      </c>
      <c r="CI6" s="12"/>
      <c r="CJ6" s="30" t="str">
        <f>IFERROR(VLOOKUP(CI6,'[1]AP CS Principles Curriculum Fra'!$E:$F,2,0),"")</f>
        <v/>
      </c>
      <c r="CK6" s="12"/>
      <c r="CL6" s="30" t="str">
        <f>IFERROR(VLOOKUP(CK6,'[1]AP CS Principles Curriculum Fra'!$E:$F,2,0),"")</f>
        <v/>
      </c>
      <c r="CM6" s="12"/>
      <c r="CN6" s="30" t="str">
        <f>IFERROR(VLOOKUP(CM6,'[1]AP CS Principles Curriculum Fra'!$E:$F,2,0),"")</f>
        <v/>
      </c>
      <c r="CO6" s="18"/>
      <c r="CP6" s="30" t="str">
        <f>IFERROR(VLOOKUP(CO6,'[1]AP CS Principles Curriculum Fra'!$E:$F,2,0),"")</f>
        <v/>
      </c>
      <c r="CQ6" s="18"/>
      <c r="CR6" s="30" t="str">
        <f>IFERROR(VLOOKUP(CQ6,'[1]AP CS Principles Curriculum Fra'!$E:$F,2,0),"")</f>
        <v/>
      </c>
      <c r="CS6" s="18"/>
      <c r="CT6" s="30" t="str">
        <f>IFERROR(VLOOKUP(CS6,'[1]AP CS Principles Curriculum Fra'!$E:$F,2,0),"")</f>
        <v/>
      </c>
      <c r="CU6" s="18"/>
      <c r="CV6" s="30" t="str">
        <f>IFERROR(VLOOKUP(CU6,'[1]AP CS Principles Curriculum Fra'!$E:$F,2,0),"")</f>
        <v/>
      </c>
      <c r="CW6" s="18"/>
      <c r="CX6" s="30" t="str">
        <f>IFERROR(VLOOKUP(CW6,'[1]AP CS Principles Curriculum Fra'!$E:$F,2,0),"")</f>
        <v/>
      </c>
      <c r="CY6" s="18"/>
      <c r="CZ6" s="30" t="str">
        <f>IFERROR(VLOOKUP(CY6,'[1]AP CS Principles Curriculum Fra'!$E:$F,2,0),"")</f>
        <v/>
      </c>
      <c r="DA6" s="18"/>
      <c r="DB6" s="30" t="str">
        <f>IFERROR(VLOOKUP(DA6,'[1]AP CS Principles Curriculum Fra'!$E:$F,2,0),"")</f>
        <v/>
      </c>
      <c r="DC6" s="18"/>
      <c r="DD6" s="30" t="str">
        <f>IFERROR(VLOOKUP(DC6,'[1]AP CS Principles Curriculum Fra'!$E:$F,2,0),"")</f>
        <v/>
      </c>
      <c r="DE6" s="18"/>
      <c r="DF6" s="30" t="str">
        <f>IFERROR(VLOOKUP(DE6,'[1]AP CS Principles Curriculum Fra'!$E:$F,2,0),"")</f>
        <v/>
      </c>
      <c r="DG6" s="18"/>
      <c r="DH6" s="30" t="str">
        <f>IFERROR(VLOOKUP(DG6,'[1]AP CS Principles Curriculum Fra'!$E:$F,2,0),"")</f>
        <v/>
      </c>
      <c r="DI6" s="18"/>
      <c r="DJ6" s="30" t="str">
        <f>IFERROR(VLOOKUP(DI6,'[1]AP CS Principles Curriculum Fra'!$E:$F,2,0),"")</f>
        <v/>
      </c>
      <c r="DK6" s="18"/>
      <c r="DL6" s="30" t="str">
        <f>IFERROR(VLOOKUP(DK6,'[1]AP CS Principles Curriculum Fra'!$E:$F,2,0),"")</f>
        <v/>
      </c>
      <c r="DM6" s="18"/>
      <c r="DN6" s="30" t="str">
        <f>IFERROR(VLOOKUP(DM6,'[1]AP CS Principles Curriculum Fra'!$E:$F,2,0),"")</f>
        <v/>
      </c>
      <c r="DO6" s="18"/>
      <c r="DP6" s="30" t="str">
        <f>IFERROR(VLOOKUP(DO6,'[1]AP CS Principles Curriculum Fra'!$E:$F,2,0),"")</f>
        <v/>
      </c>
      <c r="DQ6" s="30"/>
      <c r="DR6" s="30" t="str">
        <f>IFERROR(VLOOKUP(DQ6,'[1]AP CS Principles Curriculum Fra'!$E:$F,2,0),"")</f>
        <v/>
      </c>
      <c r="DS6" s="30"/>
      <c r="DT6" s="30" t="str">
        <f>IFERROR(VLOOKUP(DS6,'[1]AP CS Principles Curriculum Fra'!$E:$F,2,0),"")</f>
        <v/>
      </c>
      <c r="DU6" s="30"/>
      <c r="DV6" s="30" t="str">
        <f>IFERROR(VLOOKUP(DU6,'[1]AP CS Principles Curriculum Fra'!$E:$F,2,0),"")</f>
        <v/>
      </c>
      <c r="DW6" s="30"/>
      <c r="DX6" s="30" t="str">
        <f>IFERROR(VLOOKUP(DW6,'[1]AP CS Principles Curriculum Fra'!$E:$F,2,0),"")</f>
        <v/>
      </c>
      <c r="DY6" s="30"/>
      <c r="DZ6" s="30" t="str">
        <f>IFERROR(VLOOKUP(DY6,'[1]AP CS Principles Curriculum Fra'!$E:$F,2,0),"")</f>
        <v/>
      </c>
      <c r="EA6" s="30"/>
      <c r="EB6" s="30" t="str">
        <f>IFERROR(VLOOKUP(EA6,'[1]AP CS Principles Curriculum Fra'!$E:$F,2,0),"")</f>
        <v/>
      </c>
      <c r="EC6" s="30"/>
      <c r="ED6" s="30" t="str">
        <f>IFERROR(VLOOKUP(EC6,'[1]AP CS Principles Curriculum Fra'!$E:$F,2,0),"")</f>
        <v/>
      </c>
      <c r="EE6" s="30"/>
      <c r="EF6" s="30" t="str">
        <f>IFERROR(VLOOKUP(EE6,'[1]AP CS Principles Curriculum Fra'!$E:$F,2,0),"")</f>
        <v/>
      </c>
      <c r="EG6" s="30"/>
      <c r="EH6" s="30" t="str">
        <f>IFERROR(VLOOKUP(EG6,'[1]AP CS Principles Curriculum Fra'!$E:$F,2,0),"")</f>
        <v/>
      </c>
      <c r="EI6" s="30"/>
      <c r="EJ6" s="30" t="str">
        <f>IFERROR(VLOOKUP(EI6,'[1]AP CS Principles Curriculum Fra'!$E:$F,2,0),"")</f>
        <v/>
      </c>
    </row>
    <row r="7" spans="1:140" ht="15.75" customHeight="1">
      <c r="A7" s="47">
        <v>5</v>
      </c>
      <c r="B7" s="47" t="s">
        <v>511</v>
      </c>
      <c r="C7" s="47"/>
      <c r="D7" s="47"/>
      <c r="E7" s="47"/>
      <c r="F7" s="47"/>
      <c r="G7" s="47"/>
      <c r="H7" s="49"/>
      <c r="I7" s="49"/>
      <c r="J7" s="49"/>
      <c r="K7" s="47"/>
      <c r="L7" s="47"/>
      <c r="M7" s="47"/>
      <c r="N7" s="49"/>
      <c r="O7" s="49"/>
      <c r="P7" s="50"/>
      <c r="Q7" s="47"/>
      <c r="R7" s="47"/>
      <c r="S7" s="47"/>
      <c r="T7" s="47"/>
      <c r="U7" s="47"/>
      <c r="V7" s="47"/>
      <c r="W7" s="47"/>
      <c r="X7" s="47"/>
      <c r="Y7" s="47"/>
      <c r="Z7" s="47"/>
      <c r="AA7" s="47"/>
      <c r="AB7" s="47"/>
      <c r="AC7" s="47"/>
      <c r="AD7" s="52"/>
      <c r="AE7" s="47"/>
      <c r="AF7" s="52"/>
      <c r="AG7" s="47"/>
      <c r="AH7" s="52"/>
      <c r="AI7" s="47"/>
      <c r="AJ7" s="52"/>
      <c r="AK7" s="47"/>
      <c r="AL7" s="52"/>
      <c r="AM7" s="47"/>
      <c r="AN7" s="52"/>
      <c r="AO7" s="47"/>
      <c r="AP7" s="52"/>
      <c r="AQ7" s="47"/>
      <c r="AR7" s="52"/>
      <c r="AS7" s="47"/>
      <c r="AT7" s="52"/>
      <c r="AU7" s="47"/>
      <c r="AV7" s="52"/>
      <c r="AW7" s="47"/>
      <c r="AX7" s="52"/>
      <c r="AY7" s="47"/>
      <c r="AZ7" s="52"/>
      <c r="BA7" s="47"/>
      <c r="BB7" s="52"/>
      <c r="BC7" s="47"/>
      <c r="BD7" s="52"/>
      <c r="BE7" s="47"/>
      <c r="BF7" s="52"/>
      <c r="BG7" s="47"/>
      <c r="BH7" s="52"/>
      <c r="BI7" s="47"/>
      <c r="BJ7" s="52"/>
      <c r="BK7" s="47"/>
      <c r="BL7" s="52"/>
      <c r="BM7" s="47"/>
      <c r="BN7" s="52"/>
      <c r="BO7" s="47"/>
      <c r="BP7" s="52"/>
      <c r="BQ7" s="47"/>
      <c r="BR7" s="52"/>
      <c r="BS7" s="47"/>
      <c r="BT7" s="52"/>
      <c r="BU7" s="47"/>
      <c r="BV7" s="52"/>
      <c r="BW7" s="47"/>
      <c r="BX7" s="52"/>
      <c r="BY7" s="47"/>
      <c r="BZ7" s="52"/>
      <c r="CA7" s="47"/>
      <c r="CB7" s="52"/>
      <c r="CC7" s="47"/>
      <c r="CD7" s="52"/>
      <c r="CE7" s="47"/>
      <c r="CF7" s="52"/>
      <c r="CG7" s="47"/>
      <c r="CH7" s="52"/>
      <c r="CI7" s="47"/>
      <c r="CJ7" s="52"/>
      <c r="CK7" s="47"/>
      <c r="CL7" s="52"/>
      <c r="CM7" s="47"/>
      <c r="CN7" s="52"/>
      <c r="CO7" s="49"/>
      <c r="CP7" s="52"/>
      <c r="CQ7" s="49"/>
      <c r="CR7" s="52"/>
      <c r="CS7" s="49"/>
      <c r="CT7" s="52"/>
      <c r="CU7" s="49"/>
      <c r="CV7" s="52"/>
      <c r="CW7" s="49"/>
      <c r="CX7" s="52"/>
      <c r="CY7" s="49"/>
      <c r="CZ7" s="52"/>
      <c r="DA7" s="49"/>
      <c r="DB7" s="52"/>
      <c r="DC7" s="49"/>
      <c r="DD7" s="52"/>
      <c r="DE7" s="49"/>
      <c r="DF7" s="52"/>
      <c r="DG7" s="49"/>
      <c r="DH7" s="52"/>
      <c r="DI7" s="49"/>
      <c r="DJ7" s="52"/>
      <c r="DK7" s="49"/>
      <c r="DL7" s="52"/>
      <c r="DM7" s="49"/>
      <c r="DN7" s="52"/>
      <c r="DO7" s="49"/>
      <c r="DP7" s="52"/>
      <c r="DQ7" s="52"/>
      <c r="DR7" s="52"/>
      <c r="DS7" s="52"/>
      <c r="DT7" s="52"/>
      <c r="DU7" s="52"/>
      <c r="DV7" s="52"/>
      <c r="DW7" s="52"/>
      <c r="DX7" s="52"/>
      <c r="DY7" s="52"/>
      <c r="DZ7" s="52"/>
      <c r="EA7" s="52"/>
      <c r="EB7" s="52"/>
      <c r="EC7" s="52"/>
      <c r="ED7" s="52"/>
      <c r="EE7" s="52"/>
      <c r="EF7" s="52"/>
      <c r="EG7" s="52"/>
      <c r="EH7" s="52"/>
      <c r="EI7" s="52"/>
      <c r="EJ7" s="52"/>
    </row>
    <row r="8" spans="1:140" ht="15.75" customHeight="1">
      <c r="A8" s="12">
        <v>6</v>
      </c>
      <c r="B8" s="12"/>
      <c r="C8" s="12"/>
      <c r="D8" s="12"/>
      <c r="E8" s="12"/>
      <c r="F8" s="12"/>
      <c r="G8" s="12"/>
      <c r="H8" s="12"/>
      <c r="I8" s="12"/>
      <c r="J8" s="12"/>
      <c r="K8" s="12"/>
      <c r="L8" s="18"/>
      <c r="M8" s="18"/>
      <c r="N8" s="18"/>
      <c r="O8" s="18"/>
      <c r="P8" s="21"/>
      <c r="Q8" s="12"/>
      <c r="R8" s="12"/>
      <c r="S8" s="12"/>
      <c r="T8" s="12"/>
      <c r="U8" s="12"/>
      <c r="V8" s="12"/>
      <c r="W8" s="12"/>
      <c r="X8" s="12"/>
      <c r="Y8" s="12"/>
      <c r="Z8" s="12"/>
      <c r="AA8" s="12"/>
      <c r="AB8" s="12"/>
      <c r="AC8" s="12"/>
      <c r="AD8" s="30"/>
      <c r="AE8" s="12"/>
      <c r="AF8" s="30"/>
      <c r="AG8" s="12"/>
      <c r="AH8" s="30"/>
      <c r="AI8" s="12"/>
      <c r="AJ8" s="30"/>
      <c r="AK8" s="12"/>
      <c r="AL8" s="30"/>
      <c r="AM8" s="12"/>
      <c r="AN8" s="30"/>
      <c r="AO8" s="12"/>
      <c r="AP8" s="30"/>
      <c r="AQ8" s="12"/>
      <c r="AR8" s="30"/>
      <c r="AS8" s="12"/>
      <c r="AT8" s="30"/>
      <c r="AU8" s="12"/>
      <c r="AV8" s="30"/>
      <c r="AW8" s="12"/>
      <c r="AX8" s="30"/>
      <c r="AY8" s="12"/>
      <c r="AZ8" s="30"/>
      <c r="BA8" s="18"/>
      <c r="BB8" s="30"/>
      <c r="BC8" s="18"/>
      <c r="BD8" s="30"/>
      <c r="BE8" s="18"/>
      <c r="BF8" s="30"/>
      <c r="BG8" s="18"/>
      <c r="BH8" s="30"/>
      <c r="BI8" s="18"/>
      <c r="BJ8" s="30"/>
      <c r="BK8" s="18"/>
      <c r="BL8" s="30"/>
      <c r="BM8" s="18"/>
      <c r="BN8" s="30"/>
      <c r="BO8" s="18"/>
      <c r="BP8" s="30"/>
      <c r="BQ8" s="12"/>
      <c r="BR8" s="30"/>
      <c r="BS8" s="12"/>
      <c r="BT8" s="30"/>
      <c r="BU8" s="12"/>
      <c r="BV8" s="30"/>
      <c r="BW8" s="12"/>
      <c r="BX8" s="30"/>
      <c r="BY8" s="12"/>
      <c r="BZ8" s="30"/>
      <c r="CA8" s="12"/>
      <c r="CB8" s="30"/>
      <c r="CC8" s="12"/>
      <c r="CD8" s="30"/>
      <c r="CE8" s="12"/>
      <c r="CF8" s="30"/>
      <c r="CG8" s="12"/>
      <c r="CH8" s="30"/>
      <c r="CI8" s="12"/>
      <c r="CJ8" s="30"/>
      <c r="CK8" s="12"/>
      <c r="CL8" s="30"/>
      <c r="CM8" s="12"/>
      <c r="CN8" s="30"/>
      <c r="CO8" s="18"/>
      <c r="CP8" s="30"/>
      <c r="CQ8" s="18"/>
      <c r="CR8" s="30"/>
      <c r="CS8" s="18"/>
      <c r="CT8" s="30"/>
      <c r="CU8" s="18"/>
      <c r="CV8" s="30"/>
      <c r="CW8" s="18"/>
      <c r="CX8" s="30"/>
      <c r="CY8" s="18"/>
      <c r="CZ8" s="30"/>
      <c r="DA8" s="18"/>
      <c r="DB8" s="30"/>
      <c r="DC8" s="18"/>
      <c r="DD8" s="30"/>
      <c r="DE8" s="18"/>
      <c r="DF8" s="30"/>
      <c r="DG8" s="18"/>
      <c r="DH8" s="30"/>
      <c r="DI8" s="18"/>
      <c r="DJ8" s="30"/>
      <c r="DK8" s="18"/>
      <c r="DL8" s="30"/>
      <c r="DM8" s="18"/>
      <c r="DN8" s="30"/>
      <c r="DO8" s="18"/>
      <c r="DP8" s="30"/>
      <c r="DQ8" s="30"/>
      <c r="DR8" s="30"/>
      <c r="DS8" s="30"/>
      <c r="DT8" s="30"/>
      <c r="DU8" s="30"/>
      <c r="DV8" s="30"/>
      <c r="DW8" s="30"/>
      <c r="DX8" s="30"/>
      <c r="DY8" s="30"/>
      <c r="DZ8" s="30"/>
      <c r="EA8" s="30"/>
      <c r="EB8" s="30"/>
      <c r="EC8" s="30"/>
      <c r="ED8" s="30"/>
      <c r="EE8" s="30"/>
      <c r="EF8" s="30"/>
      <c r="EG8" s="30"/>
      <c r="EH8" s="30"/>
      <c r="EI8" s="30"/>
      <c r="EJ8" s="30"/>
    </row>
    <row r="9" spans="1:140" ht="15.75" customHeight="1">
      <c r="A9" s="47">
        <v>5</v>
      </c>
      <c r="B9" s="47" t="s">
        <v>524</v>
      </c>
      <c r="C9" s="47" t="s">
        <v>525</v>
      </c>
      <c r="D9" s="47" t="s">
        <v>526</v>
      </c>
      <c r="E9" s="47" t="s">
        <v>527</v>
      </c>
      <c r="F9" s="47"/>
      <c r="G9" s="47"/>
      <c r="H9" s="49"/>
      <c r="I9" s="49"/>
      <c r="J9" s="49"/>
      <c r="K9" s="47" t="s">
        <v>528</v>
      </c>
      <c r="L9" s="47"/>
      <c r="M9" s="47"/>
      <c r="N9" s="49"/>
      <c r="O9" s="49"/>
      <c r="P9" s="50" t="s">
        <v>529</v>
      </c>
      <c r="Q9" s="47"/>
      <c r="R9" s="47"/>
      <c r="S9" s="47"/>
      <c r="T9" s="47"/>
      <c r="U9" s="47"/>
      <c r="V9" s="47"/>
      <c r="W9" s="47" t="s">
        <v>307</v>
      </c>
      <c r="X9" s="47"/>
      <c r="Y9" s="47"/>
      <c r="Z9" s="47"/>
      <c r="AA9" s="47"/>
      <c r="AB9" s="47"/>
      <c r="AC9" s="47" t="s">
        <v>530</v>
      </c>
      <c r="AD9" s="52" t="str">
        <f>IFERROR(VLOOKUP(AC9,'[1]AP CS Principles Curriculum Fra'!$E:$F,2,0),"")</f>
        <v/>
      </c>
      <c r="AE9" s="47" t="s">
        <v>536</v>
      </c>
      <c r="AF9" s="52" t="str">
        <f>IFERROR(VLOOKUP(AE9,'[1]AP CS Principles Curriculum Fra'!$E:$F,2,0),"")</f>
        <v/>
      </c>
      <c r="AG9" s="47"/>
      <c r="AH9" s="52" t="str">
        <f>IFERROR(VLOOKUP(AG9,'[1]AP CS Principles Curriculum Fra'!$E:$F,2,0),"")</f>
        <v/>
      </c>
      <c r="AI9" s="47"/>
      <c r="AJ9" s="52" t="str">
        <f>IFERROR(VLOOKUP(AI9,'[1]AP CS Principles Curriculum Fra'!$E:$F,2,0),"")</f>
        <v/>
      </c>
      <c r="AK9" s="47"/>
      <c r="AL9" s="52" t="str">
        <f>IFERROR(VLOOKUP(AK9,'[1]AP CS Principles Curriculum Fra'!$E:$F,2,0),"")</f>
        <v/>
      </c>
      <c r="AM9" s="47"/>
      <c r="AN9" s="52" t="str">
        <f>IFERROR(VLOOKUP(AM9,'[1]AP CS Principles Curriculum Fra'!$E:$F,2,0),"")</f>
        <v/>
      </c>
      <c r="AO9" s="47"/>
      <c r="AP9" s="52" t="str">
        <f>IFERROR(VLOOKUP(AO9,'[1]AP CS Principles Curriculum Fra'!$E:$F,2,0),"")</f>
        <v/>
      </c>
      <c r="AQ9" s="47"/>
      <c r="AR9" s="52" t="str">
        <f>IFERROR(VLOOKUP(AQ9,'[1]AP CS Principles Curriculum Fra'!$E:$F,2,0),"")</f>
        <v/>
      </c>
      <c r="AS9" s="47"/>
      <c r="AT9" s="52" t="str">
        <f>IFERROR(VLOOKUP(AS9,'[1]AP CS Principles Curriculum Fra'!$E:$F,2,0),"")</f>
        <v/>
      </c>
      <c r="AU9" s="47"/>
      <c r="AV9" s="52" t="str">
        <f>IFERROR(VLOOKUP(AU9,'[1]AP CS Principles Curriculum Fra'!$E:$F,2,0),"")</f>
        <v/>
      </c>
      <c r="AW9" s="47"/>
      <c r="AX9" s="52" t="str">
        <f>IFERROR(VLOOKUP(AW9,'[1]AP CS Principles Curriculum Fra'!$E:$F,2,0),"")</f>
        <v/>
      </c>
      <c r="AY9" s="47"/>
      <c r="AZ9" s="52" t="str">
        <f>IFERROR(VLOOKUP(AY9,'[1]AP CS Principles Curriculum Fra'!$E:$F,2,0),"")</f>
        <v/>
      </c>
      <c r="BA9" s="47"/>
      <c r="BB9" s="52" t="str">
        <f>IFERROR(VLOOKUP(BA9,'[1]AP CS Principles Curriculum Fra'!$E:$F,2,0),"")</f>
        <v/>
      </c>
      <c r="BC9" s="47"/>
      <c r="BD9" s="52" t="str">
        <f>IFERROR(VLOOKUP(BC9,'[1]AP CS Principles Curriculum Fra'!$E:$F,2,0),"")</f>
        <v/>
      </c>
      <c r="BE9" s="47"/>
      <c r="BF9" s="52" t="str">
        <f>IFERROR(VLOOKUP(BE9,'[1]AP CS Principles Curriculum Fra'!$E:$F,2,0),"")</f>
        <v/>
      </c>
      <c r="BG9" s="47"/>
      <c r="BH9" s="52" t="str">
        <f>IFERROR(VLOOKUP(BG9,'[1]AP CS Principles Curriculum Fra'!$E:$F,2,0),"")</f>
        <v/>
      </c>
      <c r="BI9" s="47"/>
      <c r="BJ9" s="52" t="str">
        <f>IFERROR(VLOOKUP(BI9,'[1]AP CS Principles Curriculum Fra'!$E:$F,2,0),"")</f>
        <v/>
      </c>
      <c r="BK9" s="47"/>
      <c r="BL9" s="52" t="str">
        <f>IFERROR(VLOOKUP(BK9,'[1]AP CS Principles Curriculum Fra'!$E:$F,2,0),"")</f>
        <v/>
      </c>
      <c r="BM9" s="47"/>
      <c r="BN9" s="52" t="str">
        <f>IFERROR(VLOOKUP(BM9,'[1]AP CS Principles Curriculum Fra'!$E:$F,2,0),"")</f>
        <v/>
      </c>
      <c r="BO9" s="47"/>
      <c r="BP9" s="52" t="str">
        <f>IFERROR(VLOOKUP(BO9,'[1]AP CS Principles Curriculum Fra'!$E:$F,2,0),"")</f>
        <v/>
      </c>
      <c r="BQ9" s="47"/>
      <c r="BR9" s="52" t="str">
        <f>IFERROR(VLOOKUP(BQ9,'[1]AP CS Principles Curriculum Fra'!$E:$F,2,0),"")</f>
        <v/>
      </c>
      <c r="BS9" s="47"/>
      <c r="BT9" s="52" t="str">
        <f>IFERROR(VLOOKUP(BS9,'[1]AP CS Principles Curriculum Fra'!$E:$F,2,0),"")</f>
        <v/>
      </c>
      <c r="BU9" s="47"/>
      <c r="BV9" s="52" t="str">
        <f>IFERROR(VLOOKUP(BU9,'[1]AP CS Principles Curriculum Fra'!$E:$F,2,0),"")</f>
        <v/>
      </c>
      <c r="BW9" s="47"/>
      <c r="BX9" s="52" t="str">
        <f>IFERROR(VLOOKUP(BW9,'[1]AP CS Principles Curriculum Fra'!$E:$F,2,0),"")</f>
        <v/>
      </c>
      <c r="BY9" s="47"/>
      <c r="BZ9" s="52" t="str">
        <f>IFERROR(VLOOKUP(BY9,'[1]AP CS Principles Curriculum Fra'!$E:$F,2,0),"")</f>
        <v/>
      </c>
      <c r="CA9" s="47"/>
      <c r="CB9" s="52" t="str">
        <f>IFERROR(VLOOKUP(CA9,'[1]AP CS Principles Curriculum Fra'!$E:$F,2,0),"")</f>
        <v/>
      </c>
      <c r="CC9" s="47"/>
      <c r="CD9" s="52" t="str">
        <f>IFERROR(VLOOKUP(CC9,'[1]AP CS Principles Curriculum Fra'!$E:$F,2,0),"")</f>
        <v/>
      </c>
      <c r="CE9" s="47"/>
      <c r="CF9" s="52" t="str">
        <f>IFERROR(VLOOKUP(CE9,'[1]AP CS Principles Curriculum Fra'!$E:$F,2,0),"")</f>
        <v/>
      </c>
      <c r="CG9" s="47"/>
      <c r="CH9" s="52" t="str">
        <f>IFERROR(VLOOKUP(CG9,'[1]AP CS Principles Curriculum Fra'!$E:$F,2,0),"")</f>
        <v/>
      </c>
      <c r="CI9" s="47"/>
      <c r="CJ9" s="52" t="str">
        <f>IFERROR(VLOOKUP(CI9,'[1]AP CS Principles Curriculum Fra'!$E:$F,2,0),"")</f>
        <v/>
      </c>
      <c r="CK9" s="47"/>
      <c r="CL9" s="52" t="str">
        <f>IFERROR(VLOOKUP(CK9,'[1]AP CS Principles Curriculum Fra'!$E:$F,2,0),"")</f>
        <v/>
      </c>
      <c r="CM9" s="47"/>
      <c r="CN9" s="52" t="str">
        <f>IFERROR(VLOOKUP(CM9,'[1]AP CS Principles Curriculum Fra'!$E:$F,2,0),"")</f>
        <v/>
      </c>
      <c r="CO9" s="49"/>
      <c r="CP9" s="52" t="str">
        <f>IFERROR(VLOOKUP(CO9,'[1]AP CS Principles Curriculum Fra'!$E:$F,2,0),"")</f>
        <v/>
      </c>
      <c r="CQ9" s="49"/>
      <c r="CR9" s="52" t="str">
        <f>IFERROR(VLOOKUP(CQ9,'[1]AP CS Principles Curriculum Fra'!$E:$F,2,0),"")</f>
        <v/>
      </c>
      <c r="CS9" s="49"/>
      <c r="CT9" s="52" t="str">
        <f>IFERROR(VLOOKUP(CS9,'[1]AP CS Principles Curriculum Fra'!$E:$F,2,0),"")</f>
        <v/>
      </c>
      <c r="CU9" s="49"/>
      <c r="CV9" s="52" t="str">
        <f>IFERROR(VLOOKUP(CU9,'[1]AP CS Principles Curriculum Fra'!$E:$F,2,0),"")</f>
        <v/>
      </c>
      <c r="CW9" s="49"/>
      <c r="CX9" s="52" t="str">
        <f>IFERROR(VLOOKUP(CW9,'[1]AP CS Principles Curriculum Fra'!$E:$F,2,0),"")</f>
        <v/>
      </c>
      <c r="CY9" s="49"/>
      <c r="CZ9" s="52" t="str">
        <f>IFERROR(VLOOKUP(CY9,'[1]AP CS Principles Curriculum Fra'!$E:$F,2,0),"")</f>
        <v/>
      </c>
      <c r="DA9" s="49"/>
      <c r="DB9" s="52" t="str">
        <f>IFERROR(VLOOKUP(DA9,'[1]AP CS Principles Curriculum Fra'!$E:$F,2,0),"")</f>
        <v/>
      </c>
      <c r="DC9" s="49"/>
      <c r="DD9" s="52" t="str">
        <f>IFERROR(VLOOKUP(DC9,'[1]AP CS Principles Curriculum Fra'!$E:$F,2,0),"")</f>
        <v/>
      </c>
      <c r="DE9" s="49"/>
      <c r="DF9" s="52" t="str">
        <f>IFERROR(VLOOKUP(DE9,'[1]AP CS Principles Curriculum Fra'!$E:$F,2,0),"")</f>
        <v/>
      </c>
      <c r="DG9" s="49"/>
      <c r="DH9" s="52" t="str">
        <f>IFERROR(VLOOKUP(DG9,'[1]AP CS Principles Curriculum Fra'!$E:$F,2,0),"")</f>
        <v/>
      </c>
      <c r="DI9" s="49"/>
      <c r="DJ9" s="52" t="str">
        <f>IFERROR(VLOOKUP(DI9,'[1]AP CS Principles Curriculum Fra'!$E:$F,2,0),"")</f>
        <v/>
      </c>
      <c r="DK9" s="49"/>
      <c r="DL9" s="52" t="str">
        <f>IFERROR(VLOOKUP(DK9,'[1]AP CS Principles Curriculum Fra'!$E:$F,2,0),"")</f>
        <v/>
      </c>
      <c r="DM9" s="49"/>
      <c r="DN9" s="52" t="str">
        <f>IFERROR(VLOOKUP(DM9,'[1]AP CS Principles Curriculum Fra'!$E:$F,2,0),"")</f>
        <v/>
      </c>
      <c r="DO9" s="49"/>
      <c r="DP9" s="52" t="str">
        <f>IFERROR(VLOOKUP(DO9,'[1]AP CS Principles Curriculum Fra'!$E:$F,2,0),"")</f>
        <v/>
      </c>
      <c r="DQ9" s="52"/>
      <c r="DR9" s="52" t="str">
        <f>IFERROR(VLOOKUP(DQ9,'[1]AP CS Principles Curriculum Fra'!$E:$F,2,0),"")</f>
        <v/>
      </c>
      <c r="DS9" s="52"/>
      <c r="DT9" s="52" t="str">
        <f>IFERROR(VLOOKUP(DS9,'[1]AP CS Principles Curriculum Fra'!$E:$F,2,0),"")</f>
        <v/>
      </c>
      <c r="DU9" s="52"/>
      <c r="DV9" s="52" t="str">
        <f>IFERROR(VLOOKUP(DU9,'[1]AP CS Principles Curriculum Fra'!$E:$F,2,0),"")</f>
        <v/>
      </c>
      <c r="DW9" s="52"/>
      <c r="DX9" s="52" t="str">
        <f>IFERROR(VLOOKUP(DW9,'[1]AP CS Principles Curriculum Fra'!$E:$F,2,0),"")</f>
        <v/>
      </c>
      <c r="DY9" s="52"/>
      <c r="DZ9" s="52" t="str">
        <f>IFERROR(VLOOKUP(DY9,'[1]AP CS Principles Curriculum Fra'!$E:$F,2,0),"")</f>
        <v/>
      </c>
      <c r="EA9" s="52"/>
      <c r="EB9" s="52" t="str">
        <f>IFERROR(VLOOKUP(EA9,'[1]AP CS Principles Curriculum Fra'!$E:$F,2,0),"")</f>
        <v/>
      </c>
      <c r="EC9" s="52"/>
      <c r="ED9" s="52" t="str">
        <f>IFERROR(VLOOKUP(EC9,'[1]AP CS Principles Curriculum Fra'!$E:$F,2,0),"")</f>
        <v/>
      </c>
      <c r="EE9" s="52"/>
      <c r="EF9" s="52" t="str">
        <f>IFERROR(VLOOKUP(EE9,'[1]AP CS Principles Curriculum Fra'!$E:$F,2,0),"")</f>
        <v/>
      </c>
      <c r="EG9" s="52"/>
      <c r="EH9" s="52" t="str">
        <f>IFERROR(VLOOKUP(EG9,'[1]AP CS Principles Curriculum Fra'!$E:$F,2,0),"")</f>
        <v/>
      </c>
      <c r="EI9" s="52"/>
      <c r="EJ9" s="52" t="str">
        <f>IFERROR(VLOOKUP(EI9,'[1]AP CS Principles Curriculum Fra'!$E:$F,2,0),"")</f>
        <v/>
      </c>
    </row>
    <row r="10" spans="1:140" ht="15.75" customHeight="1">
      <c r="A10" s="12">
        <v>6</v>
      </c>
      <c r="B10" s="12" t="s">
        <v>594</v>
      </c>
      <c r="C10" s="12" t="s">
        <v>595</v>
      </c>
      <c r="D10" s="12" t="s">
        <v>285</v>
      </c>
      <c r="E10" s="12" t="s">
        <v>299</v>
      </c>
      <c r="F10" s="12" t="s">
        <v>365</v>
      </c>
      <c r="G10" s="12"/>
      <c r="H10" s="12"/>
      <c r="I10" s="12"/>
      <c r="J10" s="12"/>
      <c r="K10" s="12" t="s">
        <v>300</v>
      </c>
      <c r="L10" s="12"/>
      <c r="M10" s="18"/>
      <c r="N10" s="18"/>
      <c r="O10" s="18"/>
      <c r="P10" s="21" t="s">
        <v>303</v>
      </c>
      <c r="Q10" s="12"/>
      <c r="R10" s="12"/>
      <c r="S10" s="12"/>
      <c r="T10" s="12"/>
      <c r="U10" s="12"/>
      <c r="V10" s="12"/>
      <c r="W10" s="12" t="s">
        <v>307</v>
      </c>
      <c r="X10" s="12"/>
      <c r="Y10" s="12"/>
      <c r="Z10" s="12"/>
      <c r="AA10" s="12"/>
      <c r="AB10" s="12"/>
      <c r="AC10" s="12" t="s">
        <v>309</v>
      </c>
      <c r="AD10" s="30" t="s">
        <v>597</v>
      </c>
      <c r="AE10" s="12" t="s">
        <v>310</v>
      </c>
      <c r="AF10" s="30" t="s">
        <v>599</v>
      </c>
      <c r="AG10" s="12" t="s">
        <v>311</v>
      </c>
      <c r="AH10" s="30" t="s">
        <v>600</v>
      </c>
      <c r="AI10" s="12" t="s">
        <v>312</v>
      </c>
      <c r="AJ10" s="30" t="s">
        <v>601</v>
      </c>
      <c r="AK10" s="12" t="s">
        <v>313</v>
      </c>
      <c r="AL10" s="30" t="s">
        <v>602</v>
      </c>
      <c r="AM10" s="12" t="s">
        <v>315</v>
      </c>
      <c r="AN10" s="30" t="s">
        <v>603</v>
      </c>
      <c r="AO10" s="12" t="s">
        <v>316</v>
      </c>
      <c r="AP10" s="30" t="s">
        <v>604</v>
      </c>
      <c r="AQ10" s="12" t="s">
        <v>317</v>
      </c>
      <c r="AR10" s="30" t="s">
        <v>605</v>
      </c>
      <c r="AS10" s="12" t="s">
        <v>318</v>
      </c>
      <c r="AT10" s="30" t="s">
        <v>606</v>
      </c>
      <c r="AU10" s="12"/>
      <c r="AV10" s="30" t="str">
        <f>IFERROR(VLOOKUP(AU10,'[1]AP CS Principles Curriculum Fra'!$E:$F,2,0),"")</f>
        <v/>
      </c>
      <c r="AW10" s="12"/>
      <c r="AX10" s="30" t="str">
        <f>IFERROR(VLOOKUP(AW10,'[1]AP CS Principles Curriculum Fra'!$E:$F,2,0),"")</f>
        <v/>
      </c>
      <c r="AY10" s="12"/>
      <c r="AZ10" s="30" t="str">
        <f>IFERROR(VLOOKUP(AY10,'[1]AP CS Principles Curriculum Fra'!$E:$F,2,0),"")</f>
        <v/>
      </c>
      <c r="BA10" s="18"/>
      <c r="BB10" s="30" t="str">
        <f>IFERROR(VLOOKUP(BA10,'[1]AP CS Principles Curriculum Fra'!$E:$F,2,0),"")</f>
        <v/>
      </c>
      <c r="BC10" s="18"/>
      <c r="BD10" s="30" t="str">
        <f>IFERROR(VLOOKUP(BC10,'[1]AP CS Principles Curriculum Fra'!$E:$F,2,0),"")</f>
        <v/>
      </c>
      <c r="BE10" s="18"/>
      <c r="BF10" s="30" t="str">
        <f>IFERROR(VLOOKUP(BE10,'[1]AP CS Principles Curriculum Fra'!$E:$F,2,0),"")</f>
        <v/>
      </c>
      <c r="BG10" s="18"/>
      <c r="BH10" s="30" t="str">
        <f>IFERROR(VLOOKUP(BG10,'[1]AP CS Principles Curriculum Fra'!$E:$F,2,0),"")</f>
        <v/>
      </c>
      <c r="BI10" s="18"/>
      <c r="BJ10" s="30" t="str">
        <f>IFERROR(VLOOKUP(BI10,'[1]AP CS Principles Curriculum Fra'!$E:$F,2,0),"")</f>
        <v/>
      </c>
      <c r="BK10" s="18"/>
      <c r="BL10" s="30" t="str">
        <f>IFERROR(VLOOKUP(BK10,'[1]AP CS Principles Curriculum Fra'!$E:$F,2,0),"")</f>
        <v/>
      </c>
      <c r="BM10" s="18"/>
      <c r="BN10" s="30" t="str">
        <f>IFERROR(VLOOKUP(BM10,'[1]AP CS Principles Curriculum Fra'!$E:$F,2,0),"")</f>
        <v/>
      </c>
      <c r="BO10" s="18"/>
      <c r="BP10" s="30" t="str">
        <f>IFERROR(VLOOKUP(BO10,'[1]AP CS Principles Curriculum Fra'!$E:$F,2,0),"")</f>
        <v/>
      </c>
      <c r="BQ10" s="12"/>
      <c r="BR10" s="30" t="str">
        <f>IFERROR(VLOOKUP(BQ10,'[1]AP CS Principles Curriculum Fra'!$E:$F,2,0),"")</f>
        <v/>
      </c>
      <c r="BS10" s="12"/>
      <c r="BT10" s="30" t="str">
        <f>IFERROR(VLOOKUP(BS10,'[1]AP CS Principles Curriculum Fra'!$E:$F,2,0),"")</f>
        <v/>
      </c>
      <c r="BU10" s="12"/>
      <c r="BV10" s="30" t="str">
        <f>IFERROR(VLOOKUP(BU10,'[1]AP CS Principles Curriculum Fra'!$E:$F,2,0),"")</f>
        <v/>
      </c>
      <c r="BW10" s="12"/>
      <c r="BX10" s="30" t="str">
        <f>IFERROR(VLOOKUP(BW10,'[1]AP CS Principles Curriculum Fra'!$E:$F,2,0),"")</f>
        <v/>
      </c>
      <c r="BY10" s="12"/>
      <c r="BZ10" s="30" t="str">
        <f>IFERROR(VLOOKUP(BY10,'[1]AP CS Principles Curriculum Fra'!$E:$F,2,0),"")</f>
        <v/>
      </c>
      <c r="CA10" s="12"/>
      <c r="CB10" s="30" t="str">
        <f>IFERROR(VLOOKUP(CA10,'[1]AP CS Principles Curriculum Fra'!$E:$F,2,0),"")</f>
        <v/>
      </c>
      <c r="CC10" s="12"/>
      <c r="CD10" s="30" t="str">
        <f>IFERROR(VLOOKUP(CC10,'[1]AP CS Principles Curriculum Fra'!$E:$F,2,0),"")</f>
        <v/>
      </c>
      <c r="CE10" s="12"/>
      <c r="CF10" s="30" t="str">
        <f>IFERROR(VLOOKUP(CE10,'[1]AP CS Principles Curriculum Fra'!$E:$F,2,0),"")</f>
        <v/>
      </c>
      <c r="CG10" s="12"/>
      <c r="CH10" s="30" t="str">
        <f>IFERROR(VLOOKUP(CG10,'[1]AP CS Principles Curriculum Fra'!$E:$F,2,0),"")</f>
        <v/>
      </c>
      <c r="CI10" s="12"/>
      <c r="CJ10" s="30" t="str">
        <f>IFERROR(VLOOKUP(CI10,'[1]AP CS Principles Curriculum Fra'!$E:$F,2,0),"")</f>
        <v/>
      </c>
      <c r="CK10" s="12"/>
      <c r="CL10" s="30" t="str">
        <f>IFERROR(VLOOKUP(CK10,'[1]AP CS Principles Curriculum Fra'!$E:$F,2,0),"")</f>
        <v/>
      </c>
      <c r="CM10" s="12"/>
      <c r="CN10" s="30" t="str">
        <f>IFERROR(VLOOKUP(CM10,'[1]AP CS Principles Curriculum Fra'!$E:$F,2,0),"")</f>
        <v/>
      </c>
      <c r="CO10" s="18"/>
      <c r="CP10" s="30" t="str">
        <f>IFERROR(VLOOKUP(CO10,'[1]AP CS Principles Curriculum Fra'!$E:$F,2,0),"")</f>
        <v/>
      </c>
      <c r="CQ10" s="18"/>
      <c r="CR10" s="30" t="str">
        <f>IFERROR(VLOOKUP(CQ10,'[1]AP CS Principles Curriculum Fra'!$E:$F,2,0),"")</f>
        <v/>
      </c>
      <c r="CS10" s="18"/>
      <c r="CT10" s="30" t="str">
        <f>IFERROR(VLOOKUP(CS10,'[1]AP CS Principles Curriculum Fra'!$E:$F,2,0),"")</f>
        <v/>
      </c>
      <c r="CU10" s="18"/>
      <c r="CV10" s="30" t="str">
        <f>IFERROR(VLOOKUP(CU10,'[1]AP CS Principles Curriculum Fra'!$E:$F,2,0),"")</f>
        <v/>
      </c>
      <c r="CW10" s="18"/>
      <c r="CX10" s="30" t="str">
        <f>IFERROR(VLOOKUP(CW10,'[1]AP CS Principles Curriculum Fra'!$E:$F,2,0),"")</f>
        <v/>
      </c>
      <c r="CY10" s="18"/>
      <c r="CZ10" s="30" t="str">
        <f>IFERROR(VLOOKUP(CY10,'[1]AP CS Principles Curriculum Fra'!$E:$F,2,0),"")</f>
        <v/>
      </c>
      <c r="DA10" s="18"/>
      <c r="DB10" s="30" t="str">
        <f>IFERROR(VLOOKUP(DA10,'[1]AP CS Principles Curriculum Fra'!$E:$F,2,0),"")</f>
        <v/>
      </c>
      <c r="DC10" s="18"/>
      <c r="DD10" s="30" t="str">
        <f>IFERROR(VLOOKUP(DC10,'[1]AP CS Principles Curriculum Fra'!$E:$F,2,0),"")</f>
        <v/>
      </c>
      <c r="DE10" s="18"/>
      <c r="DF10" s="30" t="str">
        <f>IFERROR(VLOOKUP(DE10,'[1]AP CS Principles Curriculum Fra'!$E:$F,2,0),"")</f>
        <v/>
      </c>
      <c r="DG10" s="18"/>
      <c r="DH10" s="30" t="str">
        <f>IFERROR(VLOOKUP(DG10,'[1]AP CS Principles Curriculum Fra'!$E:$F,2,0),"")</f>
        <v/>
      </c>
      <c r="DI10" s="18"/>
      <c r="DJ10" s="30" t="str">
        <f>IFERROR(VLOOKUP(DI10,'[1]AP CS Principles Curriculum Fra'!$E:$F,2,0),"")</f>
        <v/>
      </c>
      <c r="DK10" s="18"/>
      <c r="DL10" s="30" t="str">
        <f>IFERROR(VLOOKUP(DK10,'[1]AP CS Principles Curriculum Fra'!$E:$F,2,0),"")</f>
        <v/>
      </c>
      <c r="DM10" s="18"/>
      <c r="DN10" s="30" t="str">
        <f>IFERROR(VLOOKUP(DM10,'[1]AP CS Principles Curriculum Fra'!$E:$F,2,0),"")</f>
        <v/>
      </c>
      <c r="DO10" s="18"/>
      <c r="DP10" s="30" t="str">
        <f>IFERROR(VLOOKUP(DO10,'[1]AP CS Principles Curriculum Fra'!$E:$F,2,0),"")</f>
        <v/>
      </c>
      <c r="DQ10" s="30"/>
      <c r="DR10" s="30" t="str">
        <f>IFERROR(VLOOKUP(DQ10,'[1]AP CS Principles Curriculum Fra'!$E:$F,2,0),"")</f>
        <v/>
      </c>
      <c r="DS10" s="30"/>
      <c r="DT10" s="30" t="str">
        <f>IFERROR(VLOOKUP(DS10,'[1]AP CS Principles Curriculum Fra'!$E:$F,2,0),"")</f>
        <v/>
      </c>
      <c r="DU10" s="30"/>
      <c r="DV10" s="30" t="str">
        <f>IFERROR(VLOOKUP(DU10,'[1]AP CS Principles Curriculum Fra'!$E:$F,2,0),"")</f>
        <v/>
      </c>
      <c r="DW10" s="30"/>
      <c r="DX10" s="30" t="str">
        <f>IFERROR(VLOOKUP(DW10,'[1]AP CS Principles Curriculum Fra'!$E:$F,2,0),"")</f>
        <v/>
      </c>
      <c r="DY10" s="30"/>
      <c r="DZ10" s="30" t="str">
        <f>IFERROR(VLOOKUP(DY10,'[1]AP CS Principles Curriculum Fra'!$E:$F,2,0),"")</f>
        <v/>
      </c>
      <c r="EA10" s="30"/>
      <c r="EB10" s="30" t="str">
        <f>IFERROR(VLOOKUP(EA10,'[1]AP CS Principles Curriculum Fra'!$E:$F,2,0),"")</f>
        <v/>
      </c>
      <c r="EC10" s="30"/>
      <c r="ED10" s="30" t="str">
        <f>IFERROR(VLOOKUP(EC10,'[1]AP CS Principles Curriculum Fra'!$E:$F,2,0),"")</f>
        <v/>
      </c>
      <c r="EE10" s="30"/>
      <c r="EF10" s="30" t="str">
        <f>IFERROR(VLOOKUP(EE10,'[1]AP CS Principles Curriculum Fra'!$E:$F,2,0),"")</f>
        <v/>
      </c>
      <c r="EG10" s="30"/>
      <c r="EH10" s="30" t="str">
        <f>IFERROR(VLOOKUP(EG10,'[1]AP CS Principles Curriculum Fra'!$E:$F,2,0),"")</f>
        <v/>
      </c>
      <c r="EI10" s="30"/>
      <c r="EJ10" s="30" t="str">
        <f>IFERROR(VLOOKUP(EI10,'[1]AP CS Principles Curriculum Fra'!$E:$F,2,0),"")</f>
        <v/>
      </c>
    </row>
    <row r="11" spans="1:140" ht="15.75" customHeight="1">
      <c r="A11" s="47">
        <v>7</v>
      </c>
      <c r="B11" s="47" t="s">
        <v>634</v>
      </c>
      <c r="C11" s="47" t="s">
        <v>635</v>
      </c>
      <c r="D11" s="47" t="s">
        <v>173</v>
      </c>
      <c r="E11" s="47" t="s">
        <v>364</v>
      </c>
      <c r="F11" s="47"/>
      <c r="G11" s="47"/>
      <c r="H11" s="49"/>
      <c r="I11" s="49"/>
      <c r="J11" s="49"/>
      <c r="K11" s="47" t="s">
        <v>342</v>
      </c>
      <c r="L11" s="47"/>
      <c r="M11" s="47"/>
      <c r="N11" s="49"/>
      <c r="O11" s="49"/>
      <c r="P11" s="50" t="s">
        <v>441</v>
      </c>
      <c r="Q11" s="47"/>
      <c r="R11" s="47"/>
      <c r="S11" s="47"/>
      <c r="T11" s="47"/>
      <c r="U11" s="47"/>
      <c r="V11" s="47"/>
      <c r="W11" s="47" t="s">
        <v>185</v>
      </c>
      <c r="X11" s="47"/>
      <c r="Y11" s="47"/>
      <c r="Z11" s="47"/>
      <c r="AA11" s="47"/>
      <c r="AB11" s="47"/>
      <c r="AC11" s="47" t="s">
        <v>442</v>
      </c>
      <c r="AD11" s="52" t="s">
        <v>642</v>
      </c>
      <c r="AE11" s="47" t="s">
        <v>443</v>
      </c>
      <c r="AF11" s="52" t="s">
        <v>643</v>
      </c>
      <c r="AG11" s="47" t="s">
        <v>446</v>
      </c>
      <c r="AH11" s="52" t="s">
        <v>644</v>
      </c>
      <c r="AI11" s="47" t="s">
        <v>447</v>
      </c>
      <c r="AJ11" s="52" t="s">
        <v>645</v>
      </c>
      <c r="AK11" s="47" t="s">
        <v>448</v>
      </c>
      <c r="AL11" s="52" t="s">
        <v>646</v>
      </c>
      <c r="AM11" s="47" t="s">
        <v>449</v>
      </c>
      <c r="AN11" s="52" t="s">
        <v>647</v>
      </c>
      <c r="AO11" s="47" t="s">
        <v>452</v>
      </c>
      <c r="AP11" s="52" t="s">
        <v>648</v>
      </c>
      <c r="AQ11" s="47" t="s">
        <v>453</v>
      </c>
      <c r="AR11" s="52" t="s">
        <v>649</v>
      </c>
      <c r="AS11" s="47" t="s">
        <v>455</v>
      </c>
      <c r="AT11" s="52" t="s">
        <v>650</v>
      </c>
      <c r="AU11" s="47" t="s">
        <v>458</v>
      </c>
      <c r="AV11" s="52" t="s">
        <v>651</v>
      </c>
      <c r="AW11" s="47" t="s">
        <v>459</v>
      </c>
      <c r="AX11" s="52" t="s">
        <v>652</v>
      </c>
      <c r="AY11" s="47" t="s">
        <v>462</v>
      </c>
      <c r="AZ11" s="52" t="s">
        <v>653</v>
      </c>
      <c r="BA11" s="47" t="s">
        <v>463</v>
      </c>
      <c r="BB11" s="52" t="s">
        <v>654</v>
      </c>
      <c r="BC11" s="47" t="s">
        <v>464</v>
      </c>
      <c r="BD11" s="52" t="s">
        <v>655</v>
      </c>
      <c r="BE11" s="47" t="s">
        <v>465</v>
      </c>
      <c r="BF11" s="52" t="s">
        <v>656</v>
      </c>
      <c r="BG11" s="47"/>
      <c r="BH11" s="52" t="str">
        <f>IFERROR(VLOOKUP(BG11,'[1]AP CS Principles Curriculum Fra'!$E:$F,2,0),"")</f>
        <v/>
      </c>
      <c r="BI11" s="47"/>
      <c r="BJ11" s="52" t="str">
        <f>IFERROR(VLOOKUP(BI11,'[1]AP CS Principles Curriculum Fra'!$E:$F,2,0),"")</f>
        <v/>
      </c>
      <c r="BK11" s="47"/>
      <c r="BL11" s="52" t="str">
        <f>IFERROR(VLOOKUP(BK11,'[1]AP CS Principles Curriculum Fra'!$E:$F,2,0),"")</f>
        <v/>
      </c>
      <c r="BM11" s="47"/>
      <c r="BN11" s="52" t="str">
        <f>IFERROR(VLOOKUP(BM11,'[1]AP CS Principles Curriculum Fra'!$E:$F,2,0),"")</f>
        <v/>
      </c>
      <c r="BO11" s="47"/>
      <c r="BP11" s="52" t="str">
        <f>IFERROR(VLOOKUP(BO11,'[1]AP CS Principles Curriculum Fra'!$E:$F,2,0),"")</f>
        <v/>
      </c>
      <c r="BQ11" s="47"/>
      <c r="BR11" s="52" t="str">
        <f>IFERROR(VLOOKUP(BQ11,'[1]AP CS Principles Curriculum Fra'!$E:$F,2,0),"")</f>
        <v/>
      </c>
      <c r="BS11" s="47"/>
      <c r="BT11" s="52" t="str">
        <f>IFERROR(VLOOKUP(BS11,'[1]AP CS Principles Curriculum Fra'!$E:$F,2,0),"")</f>
        <v/>
      </c>
      <c r="BU11" s="47"/>
      <c r="BV11" s="52" t="str">
        <f>IFERROR(VLOOKUP(BU11,'[1]AP CS Principles Curriculum Fra'!$E:$F,2,0),"")</f>
        <v/>
      </c>
      <c r="BW11" s="47"/>
      <c r="BX11" s="52" t="str">
        <f>IFERROR(VLOOKUP(BW11,'[1]AP CS Principles Curriculum Fra'!$E:$F,2,0),"")</f>
        <v/>
      </c>
      <c r="BY11" s="47"/>
      <c r="BZ11" s="52" t="str">
        <f>IFERROR(VLOOKUP(BY11,'[1]AP CS Principles Curriculum Fra'!$E:$F,2,0),"")</f>
        <v/>
      </c>
      <c r="CA11" s="47"/>
      <c r="CB11" s="52" t="str">
        <f>IFERROR(VLOOKUP(CA11,'[1]AP CS Principles Curriculum Fra'!$E:$F,2,0),"")</f>
        <v/>
      </c>
      <c r="CC11" s="47"/>
      <c r="CD11" s="52" t="str">
        <f>IFERROR(VLOOKUP(CC11,'[1]AP CS Principles Curriculum Fra'!$E:$F,2,0),"")</f>
        <v/>
      </c>
      <c r="CE11" s="47"/>
      <c r="CF11" s="52" t="str">
        <f>IFERROR(VLOOKUP(CE11,'[1]AP CS Principles Curriculum Fra'!$E:$F,2,0),"")</f>
        <v/>
      </c>
      <c r="CG11" s="47"/>
      <c r="CH11" s="52" t="str">
        <f>IFERROR(VLOOKUP(CG11,'[1]AP CS Principles Curriculum Fra'!$E:$F,2,0),"")</f>
        <v/>
      </c>
      <c r="CI11" s="47"/>
      <c r="CJ11" s="52" t="str">
        <f>IFERROR(VLOOKUP(CI11,'[1]AP CS Principles Curriculum Fra'!$E:$F,2,0),"")</f>
        <v/>
      </c>
      <c r="CK11" s="47"/>
      <c r="CL11" s="52" t="str">
        <f>IFERROR(VLOOKUP(CK11,'[1]AP CS Principles Curriculum Fra'!$E:$F,2,0),"")</f>
        <v/>
      </c>
      <c r="CM11" s="47"/>
      <c r="CN11" s="52" t="str">
        <f>IFERROR(VLOOKUP(CM11,'[1]AP CS Principles Curriculum Fra'!$E:$F,2,0),"")</f>
        <v/>
      </c>
      <c r="CO11" s="49"/>
      <c r="CP11" s="52" t="str">
        <f>IFERROR(VLOOKUP(CO11,'[1]AP CS Principles Curriculum Fra'!$E:$F,2,0),"")</f>
        <v/>
      </c>
      <c r="CQ11" s="49"/>
      <c r="CR11" s="52" t="str">
        <f>IFERROR(VLOOKUP(CQ11,'[1]AP CS Principles Curriculum Fra'!$E:$F,2,0),"")</f>
        <v/>
      </c>
      <c r="CS11" s="49"/>
      <c r="CT11" s="52" t="str">
        <f>IFERROR(VLOOKUP(CS11,'[1]AP CS Principles Curriculum Fra'!$E:$F,2,0),"")</f>
        <v/>
      </c>
      <c r="CU11" s="49"/>
      <c r="CV11" s="52" t="str">
        <f>IFERROR(VLOOKUP(CU11,'[1]AP CS Principles Curriculum Fra'!$E:$F,2,0),"")</f>
        <v/>
      </c>
      <c r="CW11" s="49"/>
      <c r="CX11" s="52" t="str">
        <f>IFERROR(VLOOKUP(CW11,'[1]AP CS Principles Curriculum Fra'!$E:$F,2,0),"")</f>
        <v/>
      </c>
      <c r="CY11" s="49"/>
      <c r="CZ11" s="52" t="str">
        <f>IFERROR(VLOOKUP(CY11,'[1]AP CS Principles Curriculum Fra'!$E:$F,2,0),"")</f>
        <v/>
      </c>
      <c r="DA11" s="49"/>
      <c r="DB11" s="52" t="str">
        <f>IFERROR(VLOOKUP(DA11,'[1]AP CS Principles Curriculum Fra'!$E:$F,2,0),"")</f>
        <v/>
      </c>
      <c r="DC11" s="49"/>
      <c r="DD11" s="52" t="str">
        <f>IFERROR(VLOOKUP(DC11,'[1]AP CS Principles Curriculum Fra'!$E:$F,2,0),"")</f>
        <v/>
      </c>
      <c r="DE11" s="49"/>
      <c r="DF11" s="52" t="str">
        <f>IFERROR(VLOOKUP(DE11,'[1]AP CS Principles Curriculum Fra'!$E:$F,2,0),"")</f>
        <v/>
      </c>
      <c r="DG11" s="49"/>
      <c r="DH11" s="52" t="str">
        <f>IFERROR(VLOOKUP(DG11,'[1]AP CS Principles Curriculum Fra'!$E:$F,2,0),"")</f>
        <v/>
      </c>
      <c r="DI11" s="49"/>
      <c r="DJ11" s="52" t="str">
        <f>IFERROR(VLOOKUP(DI11,'[1]AP CS Principles Curriculum Fra'!$E:$F,2,0),"")</f>
        <v/>
      </c>
      <c r="DK11" s="49"/>
      <c r="DL11" s="52" t="str">
        <f>IFERROR(VLOOKUP(DK11,'[1]AP CS Principles Curriculum Fra'!$E:$F,2,0),"")</f>
        <v/>
      </c>
      <c r="DM11" s="49"/>
      <c r="DN11" s="52" t="str">
        <f>IFERROR(VLOOKUP(DM11,'[1]AP CS Principles Curriculum Fra'!$E:$F,2,0),"")</f>
        <v/>
      </c>
      <c r="DO11" s="49"/>
      <c r="DP11" s="52" t="str">
        <f>IFERROR(VLOOKUP(DO11,'[1]AP CS Principles Curriculum Fra'!$E:$F,2,0),"")</f>
        <v/>
      </c>
      <c r="DQ11" s="52"/>
      <c r="DR11" s="52" t="str">
        <f>IFERROR(VLOOKUP(DQ11,'[1]AP CS Principles Curriculum Fra'!$E:$F,2,0),"")</f>
        <v/>
      </c>
      <c r="DS11" s="52"/>
      <c r="DT11" s="52" t="str">
        <f>IFERROR(VLOOKUP(DS11,'[1]AP CS Principles Curriculum Fra'!$E:$F,2,0),"")</f>
        <v/>
      </c>
      <c r="DU11" s="52"/>
      <c r="DV11" s="52" t="str">
        <f>IFERROR(VLOOKUP(DU11,'[1]AP CS Principles Curriculum Fra'!$E:$F,2,0),"")</f>
        <v/>
      </c>
      <c r="DW11" s="52"/>
      <c r="DX11" s="52" t="str">
        <f>IFERROR(VLOOKUP(DW11,'[1]AP CS Principles Curriculum Fra'!$E:$F,2,0),"")</f>
        <v/>
      </c>
      <c r="DY11" s="52"/>
      <c r="DZ11" s="52" t="str">
        <f>IFERROR(VLOOKUP(DY11,'[1]AP CS Principles Curriculum Fra'!$E:$F,2,0),"")</f>
        <v/>
      </c>
      <c r="EA11" s="52"/>
      <c r="EB11" s="52" t="str">
        <f>IFERROR(VLOOKUP(EA11,'[1]AP CS Principles Curriculum Fra'!$E:$F,2,0),"")</f>
        <v/>
      </c>
      <c r="EC11" s="52"/>
      <c r="ED11" s="52" t="str">
        <f>IFERROR(VLOOKUP(EC11,'[1]AP CS Principles Curriculum Fra'!$E:$F,2,0),"")</f>
        <v/>
      </c>
      <c r="EE11" s="52"/>
      <c r="EF11" s="52" t="str">
        <f>IFERROR(VLOOKUP(EE11,'[1]AP CS Principles Curriculum Fra'!$E:$F,2,0),"")</f>
        <v/>
      </c>
      <c r="EG11" s="52"/>
      <c r="EH11" s="52" t="str">
        <f>IFERROR(VLOOKUP(EG11,'[1]AP CS Principles Curriculum Fra'!$E:$F,2,0),"")</f>
        <v/>
      </c>
      <c r="EI11" s="52"/>
      <c r="EJ11" s="52" t="str">
        <f>IFERROR(VLOOKUP(EI11,'[1]AP CS Principles Curriculum Fra'!$E:$F,2,0),"")</f>
        <v/>
      </c>
    </row>
    <row r="12" spans="1:140" ht="15.75" customHeight="1">
      <c r="A12" s="12">
        <v>8</v>
      </c>
      <c r="B12" s="12" t="s">
        <v>657</v>
      </c>
      <c r="C12" s="12" t="s">
        <v>658</v>
      </c>
      <c r="D12" s="12" t="s">
        <v>276</v>
      </c>
      <c r="E12" s="12"/>
      <c r="F12" s="12"/>
      <c r="G12" s="12"/>
      <c r="H12" s="12"/>
      <c r="I12" s="12"/>
      <c r="J12" s="12"/>
      <c r="K12" s="12"/>
      <c r="L12" s="18"/>
      <c r="M12" s="18"/>
      <c r="N12" s="18"/>
      <c r="O12" s="18"/>
      <c r="P12" s="21"/>
      <c r="Q12" s="12"/>
      <c r="R12" s="12"/>
      <c r="S12" s="12"/>
      <c r="T12" s="12"/>
      <c r="U12" s="12"/>
      <c r="V12" s="12"/>
      <c r="W12" s="12"/>
      <c r="X12" s="12"/>
      <c r="Y12" s="12"/>
      <c r="Z12" s="12"/>
      <c r="AA12" s="12"/>
      <c r="AB12" s="12"/>
      <c r="AC12" s="12"/>
      <c r="AD12" s="30" t="str">
        <f>IFERROR(VLOOKUP(AC12,'[1]AP CS Principles Curriculum Fra'!$E:$F,2,0),"")</f>
        <v/>
      </c>
      <c r="AE12" s="12"/>
      <c r="AF12" s="30" t="str">
        <f>IFERROR(VLOOKUP(AE12,'[1]AP CS Principles Curriculum Fra'!$E:$F,2,0),"")</f>
        <v/>
      </c>
      <c r="AG12" s="12"/>
      <c r="AH12" s="30" t="str">
        <f>IFERROR(VLOOKUP(AG12,'[1]AP CS Principles Curriculum Fra'!$E:$F,2,0),"")</f>
        <v/>
      </c>
      <c r="AI12" s="12"/>
      <c r="AJ12" s="30" t="str">
        <f>IFERROR(VLOOKUP(AI12,'[1]AP CS Principles Curriculum Fra'!$E:$F,2,0),"")</f>
        <v/>
      </c>
      <c r="AK12" s="12"/>
      <c r="AL12" s="30" t="str">
        <f>IFERROR(VLOOKUP(AK12,'[1]AP CS Principles Curriculum Fra'!$E:$F,2,0),"")</f>
        <v/>
      </c>
      <c r="AM12" s="12"/>
      <c r="AN12" s="30" t="str">
        <f>IFERROR(VLOOKUP(AM12,'[1]AP CS Principles Curriculum Fra'!$E:$F,2,0),"")</f>
        <v/>
      </c>
      <c r="AO12" s="12"/>
      <c r="AP12" s="30" t="str">
        <f>IFERROR(VLOOKUP(AO12,'[1]AP CS Principles Curriculum Fra'!$E:$F,2,0),"")</f>
        <v/>
      </c>
      <c r="AQ12" s="12"/>
      <c r="AR12" s="30" t="str">
        <f>IFERROR(VLOOKUP(AQ12,'[1]AP CS Principles Curriculum Fra'!$E:$F,2,0),"")</f>
        <v/>
      </c>
      <c r="AS12" s="12"/>
      <c r="AT12" s="30" t="str">
        <f>IFERROR(VLOOKUP(AS12,'[1]AP CS Principles Curriculum Fra'!$E:$F,2,0),"")</f>
        <v/>
      </c>
      <c r="AU12" s="12"/>
      <c r="AV12" s="30" t="str">
        <f>IFERROR(VLOOKUP(AU12,'[1]AP CS Principles Curriculum Fra'!$E:$F,2,0),"")</f>
        <v/>
      </c>
      <c r="AW12" s="12"/>
      <c r="AX12" s="30" t="str">
        <f>IFERROR(VLOOKUP(AW12,'[1]AP CS Principles Curriculum Fra'!$E:$F,2,0),"")</f>
        <v/>
      </c>
      <c r="AY12" s="12"/>
      <c r="AZ12" s="30" t="str">
        <f>IFERROR(VLOOKUP(AY12,'[1]AP CS Principles Curriculum Fra'!$E:$F,2,0),"")</f>
        <v/>
      </c>
      <c r="BA12" s="18"/>
      <c r="BB12" s="30" t="str">
        <f>IFERROR(VLOOKUP(BA12,'[1]AP CS Principles Curriculum Fra'!$E:$F,2,0),"")</f>
        <v/>
      </c>
      <c r="BC12" s="18"/>
      <c r="BD12" s="30" t="str">
        <f>IFERROR(VLOOKUP(BC12,'[1]AP CS Principles Curriculum Fra'!$E:$F,2,0),"")</f>
        <v/>
      </c>
      <c r="BE12" s="18"/>
      <c r="BF12" s="30" t="str">
        <f>IFERROR(VLOOKUP(BE12,'[1]AP CS Principles Curriculum Fra'!$E:$F,2,0),"")</f>
        <v/>
      </c>
      <c r="BG12" s="18"/>
      <c r="BH12" s="30" t="str">
        <f>IFERROR(VLOOKUP(BG12,'[1]AP CS Principles Curriculum Fra'!$E:$F,2,0),"")</f>
        <v/>
      </c>
      <c r="BI12" s="18"/>
      <c r="BJ12" s="30" t="str">
        <f>IFERROR(VLOOKUP(BI12,'[1]AP CS Principles Curriculum Fra'!$E:$F,2,0),"")</f>
        <v/>
      </c>
      <c r="BK12" s="18"/>
      <c r="BL12" s="30" t="str">
        <f>IFERROR(VLOOKUP(BK12,'[1]AP CS Principles Curriculum Fra'!$E:$F,2,0),"")</f>
        <v/>
      </c>
      <c r="BM12" s="18"/>
      <c r="BN12" s="30" t="str">
        <f>IFERROR(VLOOKUP(BM12,'[1]AP CS Principles Curriculum Fra'!$E:$F,2,0),"")</f>
        <v/>
      </c>
      <c r="BO12" s="18"/>
      <c r="BP12" s="30" t="str">
        <f>IFERROR(VLOOKUP(BO12,'[1]AP CS Principles Curriculum Fra'!$E:$F,2,0),"")</f>
        <v/>
      </c>
      <c r="BQ12" s="12"/>
      <c r="BR12" s="30" t="str">
        <f>IFERROR(VLOOKUP(BQ12,'[1]AP CS Principles Curriculum Fra'!$E:$F,2,0),"")</f>
        <v/>
      </c>
      <c r="BS12" s="12"/>
      <c r="BT12" s="30" t="str">
        <f>IFERROR(VLOOKUP(BS12,'[1]AP CS Principles Curriculum Fra'!$E:$F,2,0),"")</f>
        <v/>
      </c>
      <c r="BU12" s="12"/>
      <c r="BV12" s="30" t="str">
        <f>IFERROR(VLOOKUP(BU12,'[1]AP CS Principles Curriculum Fra'!$E:$F,2,0),"")</f>
        <v/>
      </c>
      <c r="BW12" s="12"/>
      <c r="BX12" s="30" t="str">
        <f>IFERROR(VLOOKUP(BW12,'[1]AP CS Principles Curriculum Fra'!$E:$F,2,0),"")</f>
        <v/>
      </c>
      <c r="BY12" s="12"/>
      <c r="BZ12" s="30" t="str">
        <f>IFERROR(VLOOKUP(BY12,'[1]AP CS Principles Curriculum Fra'!$E:$F,2,0),"")</f>
        <v/>
      </c>
      <c r="CA12" s="12"/>
      <c r="CB12" s="30" t="str">
        <f>IFERROR(VLOOKUP(CA12,'[1]AP CS Principles Curriculum Fra'!$E:$F,2,0),"")</f>
        <v/>
      </c>
      <c r="CC12" s="12"/>
      <c r="CD12" s="30" t="str">
        <f>IFERROR(VLOOKUP(CC12,'[1]AP CS Principles Curriculum Fra'!$E:$F,2,0),"")</f>
        <v/>
      </c>
      <c r="CE12" s="12"/>
      <c r="CF12" s="30" t="str">
        <f>IFERROR(VLOOKUP(CE12,'[1]AP CS Principles Curriculum Fra'!$E:$F,2,0),"")</f>
        <v/>
      </c>
      <c r="CG12" s="12"/>
      <c r="CH12" s="30" t="str">
        <f>IFERROR(VLOOKUP(CG12,'[1]AP CS Principles Curriculum Fra'!$E:$F,2,0),"")</f>
        <v/>
      </c>
      <c r="CI12" s="12"/>
      <c r="CJ12" s="30" t="str">
        <f>IFERROR(VLOOKUP(CI12,'[1]AP CS Principles Curriculum Fra'!$E:$F,2,0),"")</f>
        <v/>
      </c>
      <c r="CK12" s="12"/>
      <c r="CL12" s="30" t="str">
        <f>IFERROR(VLOOKUP(CK12,'[1]AP CS Principles Curriculum Fra'!$E:$F,2,0),"")</f>
        <v/>
      </c>
      <c r="CM12" s="12"/>
      <c r="CN12" s="30" t="str">
        <f>IFERROR(VLOOKUP(CM12,'[1]AP CS Principles Curriculum Fra'!$E:$F,2,0),"")</f>
        <v/>
      </c>
      <c r="CO12" s="18"/>
      <c r="CP12" s="30" t="str">
        <f>IFERROR(VLOOKUP(CO12,'[1]AP CS Principles Curriculum Fra'!$E:$F,2,0),"")</f>
        <v/>
      </c>
      <c r="CQ12" s="18"/>
      <c r="CR12" s="30" t="str">
        <f>IFERROR(VLOOKUP(CQ12,'[1]AP CS Principles Curriculum Fra'!$E:$F,2,0),"")</f>
        <v/>
      </c>
      <c r="CS12" s="18"/>
      <c r="CT12" s="30" t="str">
        <f>IFERROR(VLOOKUP(CS12,'[1]AP CS Principles Curriculum Fra'!$E:$F,2,0),"")</f>
        <v/>
      </c>
      <c r="CU12" s="18"/>
      <c r="CV12" s="30" t="str">
        <f>IFERROR(VLOOKUP(CU12,'[1]AP CS Principles Curriculum Fra'!$E:$F,2,0),"")</f>
        <v/>
      </c>
      <c r="CW12" s="18"/>
      <c r="CX12" s="30" t="str">
        <f>IFERROR(VLOOKUP(CW12,'[1]AP CS Principles Curriculum Fra'!$E:$F,2,0),"")</f>
        <v/>
      </c>
      <c r="CY12" s="18"/>
      <c r="CZ12" s="30" t="str">
        <f>IFERROR(VLOOKUP(CY12,'[1]AP CS Principles Curriculum Fra'!$E:$F,2,0),"")</f>
        <v/>
      </c>
      <c r="DA12" s="18"/>
      <c r="DB12" s="30" t="str">
        <f>IFERROR(VLOOKUP(DA12,'[1]AP CS Principles Curriculum Fra'!$E:$F,2,0),"")</f>
        <v/>
      </c>
      <c r="DC12" s="18"/>
      <c r="DD12" s="30" t="str">
        <f>IFERROR(VLOOKUP(DC12,'[1]AP CS Principles Curriculum Fra'!$E:$F,2,0),"")</f>
        <v/>
      </c>
      <c r="DE12" s="18"/>
      <c r="DF12" s="30" t="str">
        <f>IFERROR(VLOOKUP(DE12,'[1]AP CS Principles Curriculum Fra'!$E:$F,2,0),"")</f>
        <v/>
      </c>
      <c r="DG12" s="18"/>
      <c r="DH12" s="30" t="str">
        <f>IFERROR(VLOOKUP(DG12,'[1]AP CS Principles Curriculum Fra'!$E:$F,2,0),"")</f>
        <v/>
      </c>
      <c r="DI12" s="18"/>
      <c r="DJ12" s="30" t="str">
        <f>IFERROR(VLOOKUP(DI12,'[1]AP CS Principles Curriculum Fra'!$E:$F,2,0),"")</f>
        <v/>
      </c>
      <c r="DK12" s="18"/>
      <c r="DL12" s="30" t="str">
        <f>IFERROR(VLOOKUP(DK12,'[1]AP CS Principles Curriculum Fra'!$E:$F,2,0),"")</f>
        <v/>
      </c>
      <c r="DM12" s="18"/>
      <c r="DN12" s="30" t="str">
        <f>IFERROR(VLOOKUP(DM12,'[1]AP CS Principles Curriculum Fra'!$E:$F,2,0),"")</f>
        <v/>
      </c>
      <c r="DO12" s="18"/>
      <c r="DP12" s="30" t="str">
        <f>IFERROR(VLOOKUP(DO12,'[1]AP CS Principles Curriculum Fra'!$E:$F,2,0),"")</f>
        <v/>
      </c>
      <c r="DQ12" s="30"/>
      <c r="DR12" s="30" t="str">
        <f>IFERROR(VLOOKUP(DQ12,'[1]AP CS Principles Curriculum Fra'!$E:$F,2,0),"")</f>
        <v/>
      </c>
      <c r="DS12" s="30"/>
      <c r="DT12" s="30" t="str">
        <f>IFERROR(VLOOKUP(DS12,'[1]AP CS Principles Curriculum Fra'!$E:$F,2,0),"")</f>
        <v/>
      </c>
      <c r="DU12" s="30"/>
      <c r="DV12" s="30" t="str">
        <f>IFERROR(VLOOKUP(DU12,'[1]AP CS Principles Curriculum Fra'!$E:$F,2,0),"")</f>
        <v/>
      </c>
      <c r="DW12" s="30"/>
      <c r="DX12" s="30" t="str">
        <f>IFERROR(VLOOKUP(DW12,'[1]AP CS Principles Curriculum Fra'!$E:$F,2,0),"")</f>
        <v/>
      </c>
      <c r="DY12" s="30"/>
      <c r="DZ12" s="30" t="str">
        <f>IFERROR(VLOOKUP(DY12,'[1]AP CS Principles Curriculum Fra'!$E:$F,2,0),"")</f>
        <v/>
      </c>
      <c r="EA12" s="30"/>
      <c r="EB12" s="30" t="str">
        <f>IFERROR(VLOOKUP(EA12,'[1]AP CS Principles Curriculum Fra'!$E:$F,2,0),"")</f>
        <v/>
      </c>
      <c r="EC12" s="30"/>
      <c r="ED12" s="30" t="str">
        <f>IFERROR(VLOOKUP(EC12,'[1]AP CS Principles Curriculum Fra'!$E:$F,2,0),"")</f>
        <v/>
      </c>
      <c r="EE12" s="30"/>
      <c r="EF12" s="30" t="str">
        <f>IFERROR(VLOOKUP(EE12,'[1]AP CS Principles Curriculum Fra'!$E:$F,2,0),"")</f>
        <v/>
      </c>
      <c r="EG12" s="30"/>
      <c r="EH12" s="30" t="str">
        <f>IFERROR(VLOOKUP(EG12,'[1]AP CS Principles Curriculum Fra'!$E:$F,2,0),"")</f>
        <v/>
      </c>
      <c r="EI12" s="30"/>
      <c r="EJ12" s="30" t="str">
        <f>IFERROR(VLOOKUP(EI12,'[1]AP CS Principles Curriculum Fra'!$E:$F,2,0),"")</f>
        <v/>
      </c>
    </row>
    <row r="13" spans="1:140" ht="15.75" customHeight="1">
      <c r="A13" s="47">
        <v>9</v>
      </c>
      <c r="B13" s="47" t="s">
        <v>659</v>
      </c>
      <c r="C13" s="47" t="s">
        <v>660</v>
      </c>
      <c r="D13" s="47" t="s">
        <v>276</v>
      </c>
      <c r="E13" s="47" t="s">
        <v>661</v>
      </c>
      <c r="F13" s="47"/>
      <c r="G13" s="47"/>
      <c r="H13" s="49"/>
      <c r="I13" s="49"/>
      <c r="J13" s="49"/>
      <c r="K13" s="47" t="s">
        <v>335</v>
      </c>
      <c r="L13" s="47"/>
      <c r="M13" s="47"/>
      <c r="N13" s="49"/>
      <c r="O13" s="49"/>
      <c r="P13" s="50" t="s">
        <v>662</v>
      </c>
      <c r="Q13" s="47" t="s">
        <v>663</v>
      </c>
      <c r="R13" s="47" t="s">
        <v>664</v>
      </c>
      <c r="S13" s="47"/>
      <c r="T13" s="47"/>
      <c r="U13" s="47"/>
      <c r="V13" s="47"/>
      <c r="W13" s="47" t="s">
        <v>307</v>
      </c>
      <c r="X13" s="47" t="s">
        <v>185</v>
      </c>
      <c r="Y13" s="47"/>
      <c r="Z13" s="47"/>
      <c r="AA13" s="47"/>
      <c r="AB13" s="47"/>
      <c r="AC13" s="47" t="s">
        <v>665</v>
      </c>
      <c r="AD13" s="52" t="str">
        <f>IFERROR(VLOOKUP(AC13,'[1]AP CS Principles Curriculum Fra'!$E:$F,2,0),"")</f>
        <v/>
      </c>
      <c r="AE13" s="47" t="s">
        <v>666</v>
      </c>
      <c r="AF13" s="52" t="str">
        <f>IFERROR(VLOOKUP(AE13,'[1]AP CS Principles Curriculum Fra'!$E:$F,2,0),"")</f>
        <v/>
      </c>
      <c r="AG13" s="47" t="s">
        <v>667</v>
      </c>
      <c r="AH13" s="52" t="str">
        <f>IFERROR(VLOOKUP(AG13,'[1]AP CS Principles Curriculum Fra'!$E:$F,2,0),"")</f>
        <v/>
      </c>
      <c r="AI13" s="47" t="s">
        <v>668</v>
      </c>
      <c r="AJ13" s="52" t="str">
        <f>IFERROR(VLOOKUP(AI13,'[1]AP CS Principles Curriculum Fra'!$E:$F,2,0),"")</f>
        <v/>
      </c>
      <c r="AK13" s="47" t="s">
        <v>669</v>
      </c>
      <c r="AL13" s="52" t="str">
        <f>IFERROR(VLOOKUP(AK13,'[1]AP CS Principles Curriculum Fra'!$E:$F,2,0),"")</f>
        <v/>
      </c>
      <c r="AM13" s="47" t="s">
        <v>670</v>
      </c>
      <c r="AN13" s="52" t="str">
        <f>IFERROR(VLOOKUP(AM13,'[1]AP CS Principles Curriculum Fra'!$E:$F,2,0),"")</f>
        <v/>
      </c>
      <c r="AO13" s="47" t="s">
        <v>671</v>
      </c>
      <c r="AP13" s="52" t="str">
        <f>IFERROR(VLOOKUP(AO13,'[1]AP CS Principles Curriculum Fra'!$E:$F,2,0),"")</f>
        <v/>
      </c>
      <c r="AQ13" s="47" t="s">
        <v>672</v>
      </c>
      <c r="AR13" s="52" t="str">
        <f>IFERROR(VLOOKUP(AQ13,'[1]AP CS Principles Curriculum Fra'!$E:$F,2,0),"")</f>
        <v/>
      </c>
      <c r="AS13" s="47" t="s">
        <v>673</v>
      </c>
      <c r="AT13" s="52" t="str">
        <f>IFERROR(VLOOKUP(AS13,'[1]AP CS Principles Curriculum Fra'!$E:$F,2,0),"")</f>
        <v/>
      </c>
      <c r="AU13" s="47" t="s">
        <v>674</v>
      </c>
      <c r="AV13" s="52" t="str">
        <f>IFERROR(VLOOKUP(AU13,'[1]AP CS Principles Curriculum Fra'!$E:$F,2,0),"")</f>
        <v/>
      </c>
      <c r="AW13" s="47" t="s">
        <v>675</v>
      </c>
      <c r="AX13" s="52" t="str">
        <f>IFERROR(VLOOKUP(AW13,'[1]AP CS Principles Curriculum Fra'!$E:$F,2,0),"")</f>
        <v/>
      </c>
      <c r="AY13" s="47" t="s">
        <v>676</v>
      </c>
      <c r="AZ13" s="52" t="str">
        <f>IFERROR(VLOOKUP(AY13,'[1]AP CS Principles Curriculum Fra'!$E:$F,2,0),"")</f>
        <v/>
      </c>
      <c r="BA13" s="47" t="s">
        <v>677</v>
      </c>
      <c r="BB13" s="52" t="str">
        <f>IFERROR(VLOOKUP(BA13,'[1]AP CS Principles Curriculum Fra'!$E:$F,2,0),"")</f>
        <v/>
      </c>
      <c r="BC13" s="47" t="s">
        <v>678</v>
      </c>
      <c r="BD13" s="52" t="str">
        <f>IFERROR(VLOOKUP(BC13,'[1]AP CS Principles Curriculum Fra'!$E:$F,2,0),"")</f>
        <v/>
      </c>
      <c r="BE13" s="47" t="s">
        <v>679</v>
      </c>
      <c r="BF13" s="52" t="str">
        <f>IFERROR(VLOOKUP(BE13,'[1]AP CS Principles Curriculum Fra'!$E:$F,2,0),"")</f>
        <v/>
      </c>
      <c r="BG13" s="47" t="s">
        <v>680</v>
      </c>
      <c r="BH13" s="52" t="str">
        <f>IFERROR(VLOOKUP(BG13,'[1]AP CS Principles Curriculum Fra'!$E:$F,2,0),"")</f>
        <v/>
      </c>
      <c r="BI13" s="47"/>
      <c r="BJ13" s="52" t="str">
        <f>IFERROR(VLOOKUP(BI13,'[1]AP CS Principles Curriculum Fra'!$E:$F,2,0),"")</f>
        <v/>
      </c>
      <c r="BK13" s="47"/>
      <c r="BL13" s="52" t="str">
        <f>IFERROR(VLOOKUP(BK13,'[1]AP CS Principles Curriculum Fra'!$E:$F,2,0),"")</f>
        <v/>
      </c>
      <c r="BM13" s="47"/>
      <c r="BN13" s="52" t="str">
        <f>IFERROR(VLOOKUP(BM13,'[1]AP CS Principles Curriculum Fra'!$E:$F,2,0),"")</f>
        <v/>
      </c>
      <c r="BO13" s="47"/>
      <c r="BP13" s="52" t="str">
        <f>IFERROR(VLOOKUP(BO13,'[1]AP CS Principles Curriculum Fra'!$E:$F,2,0),"")</f>
        <v/>
      </c>
      <c r="BQ13" s="47"/>
      <c r="BR13" s="52" t="str">
        <f>IFERROR(VLOOKUP(BQ13,'[1]AP CS Principles Curriculum Fra'!$E:$F,2,0),"")</f>
        <v/>
      </c>
      <c r="BS13" s="47"/>
      <c r="BT13" s="52" t="str">
        <f>IFERROR(VLOOKUP(BS13,'[1]AP CS Principles Curriculum Fra'!$E:$F,2,0),"")</f>
        <v/>
      </c>
      <c r="BU13" s="47"/>
      <c r="BV13" s="52" t="str">
        <f>IFERROR(VLOOKUP(BU13,'[1]AP CS Principles Curriculum Fra'!$E:$F,2,0),"")</f>
        <v/>
      </c>
      <c r="BW13" s="47"/>
      <c r="BX13" s="52" t="str">
        <f>IFERROR(VLOOKUP(BW13,'[1]AP CS Principles Curriculum Fra'!$E:$F,2,0),"")</f>
        <v/>
      </c>
      <c r="BY13" s="47"/>
      <c r="BZ13" s="52" t="str">
        <f>IFERROR(VLOOKUP(BY13,'[1]AP CS Principles Curriculum Fra'!$E:$F,2,0),"")</f>
        <v/>
      </c>
      <c r="CA13" s="47"/>
      <c r="CB13" s="52" t="str">
        <f>IFERROR(VLOOKUP(CA13,'[1]AP CS Principles Curriculum Fra'!$E:$F,2,0),"")</f>
        <v/>
      </c>
      <c r="CC13" s="47"/>
      <c r="CD13" s="52" t="str">
        <f>IFERROR(VLOOKUP(CC13,'[1]AP CS Principles Curriculum Fra'!$E:$F,2,0),"")</f>
        <v/>
      </c>
      <c r="CE13" s="47"/>
      <c r="CF13" s="52" t="str">
        <f>IFERROR(VLOOKUP(CE13,'[1]AP CS Principles Curriculum Fra'!$E:$F,2,0),"")</f>
        <v/>
      </c>
      <c r="CG13" s="47"/>
      <c r="CH13" s="52" t="str">
        <f>IFERROR(VLOOKUP(CG13,'[1]AP CS Principles Curriculum Fra'!$E:$F,2,0),"")</f>
        <v/>
      </c>
      <c r="CI13" s="47"/>
      <c r="CJ13" s="52" t="str">
        <f>IFERROR(VLOOKUP(CI13,'[1]AP CS Principles Curriculum Fra'!$E:$F,2,0),"")</f>
        <v/>
      </c>
      <c r="CK13" s="47"/>
      <c r="CL13" s="52" t="str">
        <f>IFERROR(VLOOKUP(CK13,'[1]AP CS Principles Curriculum Fra'!$E:$F,2,0),"")</f>
        <v/>
      </c>
      <c r="CM13" s="47"/>
      <c r="CN13" s="52" t="str">
        <f>IFERROR(VLOOKUP(CM13,'[1]AP CS Principles Curriculum Fra'!$E:$F,2,0),"")</f>
        <v/>
      </c>
      <c r="CO13" s="49"/>
      <c r="CP13" s="52" t="str">
        <f>IFERROR(VLOOKUP(CO13,'[1]AP CS Principles Curriculum Fra'!$E:$F,2,0),"")</f>
        <v/>
      </c>
      <c r="CQ13" s="49"/>
      <c r="CR13" s="52" t="str">
        <f>IFERROR(VLOOKUP(CQ13,'[1]AP CS Principles Curriculum Fra'!$E:$F,2,0),"")</f>
        <v/>
      </c>
      <c r="CS13" s="49"/>
      <c r="CT13" s="52" t="str">
        <f>IFERROR(VLOOKUP(CS13,'[1]AP CS Principles Curriculum Fra'!$E:$F,2,0),"")</f>
        <v/>
      </c>
      <c r="CU13" s="49"/>
      <c r="CV13" s="52" t="str">
        <f>IFERROR(VLOOKUP(CU13,'[1]AP CS Principles Curriculum Fra'!$E:$F,2,0),"")</f>
        <v/>
      </c>
      <c r="CW13" s="49"/>
      <c r="CX13" s="52" t="str">
        <f>IFERROR(VLOOKUP(CW13,'[1]AP CS Principles Curriculum Fra'!$E:$F,2,0),"")</f>
        <v/>
      </c>
      <c r="CY13" s="49"/>
      <c r="CZ13" s="52" t="str">
        <f>IFERROR(VLOOKUP(CY13,'[1]AP CS Principles Curriculum Fra'!$E:$F,2,0),"")</f>
        <v/>
      </c>
      <c r="DA13" s="49"/>
      <c r="DB13" s="52" t="str">
        <f>IFERROR(VLOOKUP(DA13,'[1]AP CS Principles Curriculum Fra'!$E:$F,2,0),"")</f>
        <v/>
      </c>
      <c r="DC13" s="49"/>
      <c r="DD13" s="52" t="str">
        <f>IFERROR(VLOOKUP(DC13,'[1]AP CS Principles Curriculum Fra'!$E:$F,2,0),"")</f>
        <v/>
      </c>
      <c r="DE13" s="49"/>
      <c r="DF13" s="52" t="str">
        <f>IFERROR(VLOOKUP(DE13,'[1]AP CS Principles Curriculum Fra'!$E:$F,2,0),"")</f>
        <v/>
      </c>
      <c r="DG13" s="49"/>
      <c r="DH13" s="52" t="str">
        <f>IFERROR(VLOOKUP(DG13,'[1]AP CS Principles Curriculum Fra'!$E:$F,2,0),"")</f>
        <v/>
      </c>
      <c r="DI13" s="49"/>
      <c r="DJ13" s="52" t="str">
        <f>IFERROR(VLOOKUP(DI13,'[1]AP CS Principles Curriculum Fra'!$E:$F,2,0),"")</f>
        <v/>
      </c>
      <c r="DK13" s="49"/>
      <c r="DL13" s="52" t="str">
        <f>IFERROR(VLOOKUP(DK13,'[1]AP CS Principles Curriculum Fra'!$E:$F,2,0),"")</f>
        <v/>
      </c>
      <c r="DM13" s="49"/>
      <c r="DN13" s="52" t="str">
        <f>IFERROR(VLOOKUP(DM13,'[1]AP CS Principles Curriculum Fra'!$E:$F,2,0),"")</f>
        <v/>
      </c>
      <c r="DO13" s="49"/>
      <c r="DP13" s="52" t="str">
        <f>IFERROR(VLOOKUP(DO13,'[1]AP CS Principles Curriculum Fra'!$E:$F,2,0),"")</f>
        <v/>
      </c>
      <c r="DQ13" s="52"/>
      <c r="DR13" s="52" t="str">
        <f>IFERROR(VLOOKUP(DQ13,'[1]AP CS Principles Curriculum Fra'!$E:$F,2,0),"")</f>
        <v/>
      </c>
      <c r="DS13" s="52"/>
      <c r="DT13" s="52" t="str">
        <f>IFERROR(VLOOKUP(DS13,'[1]AP CS Principles Curriculum Fra'!$E:$F,2,0),"")</f>
        <v/>
      </c>
      <c r="DU13" s="52"/>
      <c r="DV13" s="52" t="str">
        <f>IFERROR(VLOOKUP(DU13,'[1]AP CS Principles Curriculum Fra'!$E:$F,2,0),"")</f>
        <v/>
      </c>
      <c r="DW13" s="52"/>
      <c r="DX13" s="52" t="str">
        <f>IFERROR(VLOOKUP(DW13,'[1]AP CS Principles Curriculum Fra'!$E:$F,2,0),"")</f>
        <v/>
      </c>
      <c r="DY13" s="52"/>
      <c r="DZ13" s="52" t="str">
        <f>IFERROR(VLOOKUP(DY13,'[1]AP CS Principles Curriculum Fra'!$E:$F,2,0),"")</f>
        <v/>
      </c>
      <c r="EA13" s="52"/>
      <c r="EB13" s="52" t="str">
        <f>IFERROR(VLOOKUP(EA13,'[1]AP CS Principles Curriculum Fra'!$E:$F,2,0),"")</f>
        <v/>
      </c>
      <c r="EC13" s="52"/>
      <c r="ED13" s="52" t="str">
        <f>IFERROR(VLOOKUP(EC13,'[1]AP CS Principles Curriculum Fra'!$E:$F,2,0),"")</f>
        <v/>
      </c>
      <c r="EE13" s="52"/>
      <c r="EF13" s="52" t="str">
        <f>IFERROR(VLOOKUP(EE13,'[1]AP CS Principles Curriculum Fra'!$E:$F,2,0),"")</f>
        <v/>
      </c>
      <c r="EG13" s="52"/>
      <c r="EH13" s="52" t="str">
        <f>IFERROR(VLOOKUP(EG13,'[1]AP CS Principles Curriculum Fra'!$E:$F,2,0),"")</f>
        <v/>
      </c>
      <c r="EI13" s="52"/>
      <c r="EJ13" s="52" t="str">
        <f>IFERROR(VLOOKUP(EI13,'[1]AP CS Principles Curriculum Fra'!$E:$F,2,0),"")</f>
        <v/>
      </c>
    </row>
    <row r="14" spans="1:140" ht="15.75" customHeight="1">
      <c r="A14" s="12">
        <v>10</v>
      </c>
      <c r="B14" s="12" t="s">
        <v>681</v>
      </c>
      <c r="C14" s="12"/>
      <c r="D14" s="12" t="s">
        <v>526</v>
      </c>
      <c r="E14" s="12" t="s">
        <v>527</v>
      </c>
      <c r="F14" s="12" t="s">
        <v>356</v>
      </c>
      <c r="G14" s="12" t="s">
        <v>363</v>
      </c>
      <c r="H14" s="12"/>
      <c r="I14" s="12"/>
      <c r="J14" s="12"/>
      <c r="K14" s="12" t="s">
        <v>528</v>
      </c>
      <c r="L14" s="12" t="s">
        <v>329</v>
      </c>
      <c r="M14" s="12" t="s">
        <v>341</v>
      </c>
      <c r="N14" s="18"/>
      <c r="O14" s="18"/>
      <c r="P14" s="21" t="s">
        <v>529</v>
      </c>
      <c r="Q14" s="12" t="s">
        <v>682</v>
      </c>
      <c r="R14" s="12" t="s">
        <v>683</v>
      </c>
      <c r="S14" s="12" t="s">
        <v>684</v>
      </c>
      <c r="T14" s="12" t="s">
        <v>685</v>
      </c>
      <c r="U14" s="12" t="s">
        <v>686</v>
      </c>
      <c r="V14" s="12" t="s">
        <v>687</v>
      </c>
      <c r="W14" s="12" t="s">
        <v>307</v>
      </c>
      <c r="X14" s="12" t="s">
        <v>688</v>
      </c>
      <c r="Y14" s="12" t="s">
        <v>689</v>
      </c>
      <c r="Z14" s="12"/>
      <c r="AA14" s="12"/>
      <c r="AB14" s="12"/>
      <c r="AC14" s="12" t="s">
        <v>530</v>
      </c>
      <c r="AD14" s="30" t="str">
        <f>IFERROR(VLOOKUP(AC14,'[1]AP CS Principles Curriculum Fra'!$E:$F,2,0),"")</f>
        <v/>
      </c>
      <c r="AE14" s="12" t="s">
        <v>536</v>
      </c>
      <c r="AF14" s="30" t="str">
        <f>IFERROR(VLOOKUP(AE14,'[1]AP CS Principles Curriculum Fra'!$E:$F,2,0),"")</f>
        <v/>
      </c>
      <c r="AG14" s="12" t="s">
        <v>690</v>
      </c>
      <c r="AH14" s="30" t="str">
        <f>IFERROR(VLOOKUP(AG14,'[1]AP CS Principles Curriculum Fra'!$E:$F,2,0),"")</f>
        <v/>
      </c>
      <c r="AI14" s="12" t="s">
        <v>691</v>
      </c>
      <c r="AJ14" s="30" t="str">
        <f>IFERROR(VLOOKUP(AI14,'[1]AP CS Principles Curriculum Fra'!$E:$F,2,0),"")</f>
        <v/>
      </c>
      <c r="AK14" s="12" t="s">
        <v>692</v>
      </c>
      <c r="AL14" s="30" t="str">
        <f>IFERROR(VLOOKUP(AK14,'[1]AP CS Principles Curriculum Fra'!$E:$F,2,0),"")</f>
        <v/>
      </c>
      <c r="AM14" s="12" t="s">
        <v>693</v>
      </c>
      <c r="AN14" s="30" t="str">
        <f>IFERROR(VLOOKUP(AM14,'[1]AP CS Principles Curriculum Fra'!$E:$F,2,0),"")</f>
        <v/>
      </c>
      <c r="AO14" s="12" t="s">
        <v>694</v>
      </c>
      <c r="AP14" s="30" t="str">
        <f>IFERROR(VLOOKUP(AO14,'[1]AP CS Principles Curriculum Fra'!$E:$F,2,0),"")</f>
        <v/>
      </c>
      <c r="AQ14" s="12" t="s">
        <v>695</v>
      </c>
      <c r="AR14" s="30" t="str">
        <f>IFERROR(VLOOKUP(AQ14,'[1]AP CS Principles Curriculum Fra'!$E:$F,2,0),"")</f>
        <v/>
      </c>
      <c r="AS14" s="12" t="s">
        <v>696</v>
      </c>
      <c r="AT14" s="30" t="str">
        <f>IFERROR(VLOOKUP(AS14,'[1]AP CS Principles Curriculum Fra'!$E:$F,2,0),"")</f>
        <v/>
      </c>
      <c r="AU14" s="12" t="s">
        <v>697</v>
      </c>
      <c r="AV14" s="30" t="str">
        <f>IFERROR(VLOOKUP(AU14,'[1]AP CS Principles Curriculum Fra'!$E:$F,2,0),"")</f>
        <v/>
      </c>
      <c r="AW14" s="12" t="s">
        <v>698</v>
      </c>
      <c r="AX14" s="30" t="str">
        <f>IFERROR(VLOOKUP(AW14,'[1]AP CS Principles Curriculum Fra'!$E:$F,2,0),"")</f>
        <v/>
      </c>
      <c r="AY14" s="12" t="s">
        <v>699</v>
      </c>
      <c r="AZ14" s="30" t="str">
        <f>IFERROR(VLOOKUP(AY14,'[1]AP CS Principles Curriculum Fra'!$E:$F,2,0),"")</f>
        <v/>
      </c>
      <c r="BA14" s="12" t="s">
        <v>700</v>
      </c>
      <c r="BB14" s="30" t="str">
        <f>IFERROR(VLOOKUP(BA14,'[1]AP CS Principles Curriculum Fra'!$E:$F,2,0),"")</f>
        <v/>
      </c>
      <c r="BC14" s="12" t="s">
        <v>701</v>
      </c>
      <c r="BD14" s="30" t="str">
        <f>IFERROR(VLOOKUP(BC14,'[1]AP CS Principles Curriculum Fra'!$E:$F,2,0),"")</f>
        <v/>
      </c>
      <c r="BE14" s="18"/>
      <c r="BF14" s="30" t="str">
        <f>IFERROR(VLOOKUP(BE14,'[1]AP CS Principles Curriculum Fra'!$E:$F,2,0),"")</f>
        <v/>
      </c>
      <c r="BG14" s="18"/>
      <c r="BH14" s="30" t="str">
        <f>IFERROR(VLOOKUP(BG14,'[1]AP CS Principles Curriculum Fra'!$E:$F,2,0),"")</f>
        <v/>
      </c>
      <c r="BI14" s="18"/>
      <c r="BJ14" s="30" t="str">
        <f>IFERROR(VLOOKUP(BI14,'[1]AP CS Principles Curriculum Fra'!$E:$F,2,0),"")</f>
        <v/>
      </c>
      <c r="BK14" s="18"/>
      <c r="BL14" s="30" t="str">
        <f>IFERROR(VLOOKUP(BK14,'[1]AP CS Principles Curriculum Fra'!$E:$F,2,0),"")</f>
        <v/>
      </c>
      <c r="BM14" s="18"/>
      <c r="BN14" s="30" t="str">
        <f>IFERROR(VLOOKUP(BM14,'[1]AP CS Principles Curriculum Fra'!$E:$F,2,0),"")</f>
        <v/>
      </c>
      <c r="BO14" s="18"/>
      <c r="BP14" s="30" t="str">
        <f>IFERROR(VLOOKUP(BO14,'[1]AP CS Principles Curriculum Fra'!$E:$F,2,0),"")</f>
        <v/>
      </c>
      <c r="BQ14" s="12"/>
      <c r="BR14" s="30" t="str">
        <f>IFERROR(VLOOKUP(BQ14,'[1]AP CS Principles Curriculum Fra'!$E:$F,2,0),"")</f>
        <v/>
      </c>
      <c r="BS14" s="12"/>
      <c r="BT14" s="30" t="str">
        <f>IFERROR(VLOOKUP(BS14,'[1]AP CS Principles Curriculum Fra'!$E:$F,2,0),"")</f>
        <v/>
      </c>
      <c r="BU14" s="12"/>
      <c r="BV14" s="30" t="str">
        <f>IFERROR(VLOOKUP(BU14,'[1]AP CS Principles Curriculum Fra'!$E:$F,2,0),"")</f>
        <v/>
      </c>
      <c r="BW14" s="12"/>
      <c r="BX14" s="30" t="str">
        <f>IFERROR(VLOOKUP(BW14,'[1]AP CS Principles Curriculum Fra'!$E:$F,2,0),"")</f>
        <v/>
      </c>
      <c r="BY14" s="12"/>
      <c r="BZ14" s="30" t="str">
        <f>IFERROR(VLOOKUP(BY14,'[1]AP CS Principles Curriculum Fra'!$E:$F,2,0),"")</f>
        <v/>
      </c>
      <c r="CA14" s="12"/>
      <c r="CB14" s="30" t="str">
        <f>IFERROR(VLOOKUP(CA14,'[1]AP CS Principles Curriculum Fra'!$E:$F,2,0),"")</f>
        <v/>
      </c>
      <c r="CC14" s="12"/>
      <c r="CD14" s="30" t="str">
        <f>IFERROR(VLOOKUP(CC14,'[1]AP CS Principles Curriculum Fra'!$E:$F,2,0),"")</f>
        <v/>
      </c>
      <c r="CE14" s="12"/>
      <c r="CF14" s="30" t="str">
        <f>IFERROR(VLOOKUP(CE14,'[1]AP CS Principles Curriculum Fra'!$E:$F,2,0),"")</f>
        <v/>
      </c>
      <c r="CG14" s="12"/>
      <c r="CH14" s="30" t="str">
        <f>IFERROR(VLOOKUP(CG14,'[1]AP CS Principles Curriculum Fra'!$E:$F,2,0),"")</f>
        <v/>
      </c>
      <c r="CI14" s="12"/>
      <c r="CJ14" s="30" t="str">
        <f>IFERROR(VLOOKUP(CI14,'[1]AP CS Principles Curriculum Fra'!$E:$F,2,0),"")</f>
        <v/>
      </c>
      <c r="CK14" s="12"/>
      <c r="CL14" s="30" t="str">
        <f>IFERROR(VLOOKUP(CK14,'[1]AP CS Principles Curriculum Fra'!$E:$F,2,0),"")</f>
        <v/>
      </c>
      <c r="CM14" s="12"/>
      <c r="CN14" s="30" t="str">
        <f>IFERROR(VLOOKUP(CM14,'[1]AP CS Principles Curriculum Fra'!$E:$F,2,0),"")</f>
        <v/>
      </c>
      <c r="CO14" s="18"/>
      <c r="CP14" s="30" t="str">
        <f>IFERROR(VLOOKUP(CO14,'[1]AP CS Principles Curriculum Fra'!$E:$F,2,0),"")</f>
        <v/>
      </c>
      <c r="CQ14" s="18"/>
      <c r="CR14" s="30" t="str">
        <f>IFERROR(VLOOKUP(CQ14,'[1]AP CS Principles Curriculum Fra'!$E:$F,2,0),"")</f>
        <v/>
      </c>
      <c r="CS14" s="18"/>
      <c r="CT14" s="30" t="str">
        <f>IFERROR(VLOOKUP(CS14,'[1]AP CS Principles Curriculum Fra'!$E:$F,2,0),"")</f>
        <v/>
      </c>
      <c r="CU14" s="18"/>
      <c r="CV14" s="30" t="str">
        <f>IFERROR(VLOOKUP(CU14,'[1]AP CS Principles Curriculum Fra'!$E:$F,2,0),"")</f>
        <v/>
      </c>
      <c r="CW14" s="18"/>
      <c r="CX14" s="30" t="str">
        <f>IFERROR(VLOOKUP(CW14,'[1]AP CS Principles Curriculum Fra'!$E:$F,2,0),"")</f>
        <v/>
      </c>
      <c r="CY14" s="18"/>
      <c r="CZ14" s="30" t="str">
        <f>IFERROR(VLOOKUP(CY14,'[1]AP CS Principles Curriculum Fra'!$E:$F,2,0),"")</f>
        <v/>
      </c>
      <c r="DA14" s="18"/>
      <c r="DB14" s="30" t="str">
        <f>IFERROR(VLOOKUP(DA14,'[1]AP CS Principles Curriculum Fra'!$E:$F,2,0),"")</f>
        <v/>
      </c>
      <c r="DC14" s="18"/>
      <c r="DD14" s="30" t="str">
        <f>IFERROR(VLOOKUP(DC14,'[1]AP CS Principles Curriculum Fra'!$E:$F,2,0),"")</f>
        <v/>
      </c>
      <c r="DE14" s="18"/>
      <c r="DF14" s="30" t="str">
        <f>IFERROR(VLOOKUP(DE14,'[1]AP CS Principles Curriculum Fra'!$E:$F,2,0),"")</f>
        <v/>
      </c>
      <c r="DG14" s="18"/>
      <c r="DH14" s="30" t="str">
        <f>IFERROR(VLOOKUP(DG14,'[1]AP CS Principles Curriculum Fra'!$E:$F,2,0),"")</f>
        <v/>
      </c>
      <c r="DI14" s="18"/>
      <c r="DJ14" s="30" t="str">
        <f>IFERROR(VLOOKUP(DI14,'[1]AP CS Principles Curriculum Fra'!$E:$F,2,0),"")</f>
        <v/>
      </c>
      <c r="DK14" s="18"/>
      <c r="DL14" s="30" t="str">
        <f>IFERROR(VLOOKUP(DK14,'[1]AP CS Principles Curriculum Fra'!$E:$F,2,0),"")</f>
        <v/>
      </c>
      <c r="DM14" s="18"/>
      <c r="DN14" s="30" t="str">
        <f>IFERROR(VLOOKUP(DM14,'[1]AP CS Principles Curriculum Fra'!$E:$F,2,0),"")</f>
        <v/>
      </c>
      <c r="DO14" s="18"/>
      <c r="DP14" s="30" t="str">
        <f>IFERROR(VLOOKUP(DO14,'[1]AP CS Principles Curriculum Fra'!$E:$F,2,0),"")</f>
        <v/>
      </c>
      <c r="DQ14" s="30"/>
      <c r="DR14" s="30" t="str">
        <f>IFERROR(VLOOKUP(DQ14,'[1]AP CS Principles Curriculum Fra'!$E:$F,2,0),"")</f>
        <v/>
      </c>
      <c r="DS14" s="30"/>
      <c r="DT14" s="30" t="str">
        <f>IFERROR(VLOOKUP(DS14,'[1]AP CS Principles Curriculum Fra'!$E:$F,2,0),"")</f>
        <v/>
      </c>
      <c r="DU14" s="30"/>
      <c r="DV14" s="30" t="str">
        <f>IFERROR(VLOOKUP(DU14,'[1]AP CS Principles Curriculum Fra'!$E:$F,2,0),"")</f>
        <v/>
      </c>
      <c r="DW14" s="30"/>
      <c r="DX14" s="30" t="str">
        <f>IFERROR(VLOOKUP(DW14,'[1]AP CS Principles Curriculum Fra'!$E:$F,2,0),"")</f>
        <v/>
      </c>
      <c r="DY14" s="30"/>
      <c r="DZ14" s="30" t="str">
        <f>IFERROR(VLOOKUP(DY14,'[1]AP CS Principles Curriculum Fra'!$E:$F,2,0),"")</f>
        <v/>
      </c>
      <c r="EA14" s="30"/>
      <c r="EB14" s="30" t="str">
        <f>IFERROR(VLOOKUP(EA14,'[1]AP CS Principles Curriculum Fra'!$E:$F,2,0),"")</f>
        <v/>
      </c>
      <c r="EC14" s="30"/>
      <c r="ED14" s="30" t="str">
        <f>IFERROR(VLOOKUP(EC14,'[1]AP CS Principles Curriculum Fra'!$E:$F,2,0),"")</f>
        <v/>
      </c>
      <c r="EE14" s="30"/>
      <c r="EF14" s="30" t="str">
        <f>IFERROR(VLOOKUP(EE14,'[1]AP CS Principles Curriculum Fra'!$E:$F,2,0),"")</f>
        <v/>
      </c>
      <c r="EG14" s="30"/>
      <c r="EH14" s="30" t="str">
        <f>IFERROR(VLOOKUP(EG14,'[1]AP CS Principles Curriculum Fra'!$E:$F,2,0),"")</f>
        <v/>
      </c>
      <c r="EI14" s="30"/>
      <c r="EJ14" s="30" t="str">
        <f>IFERROR(VLOOKUP(EI14,'[1]AP CS Principles Curriculum Fra'!$E:$F,2,0),"")</f>
        <v/>
      </c>
    </row>
    <row r="15" spans="1:140" ht="15.75" customHeight="1">
      <c r="A15" s="47">
        <v>11</v>
      </c>
      <c r="B15" s="47" t="s">
        <v>681</v>
      </c>
      <c r="C15" s="47"/>
      <c r="D15" s="47" t="s">
        <v>526</v>
      </c>
      <c r="E15" s="47" t="s">
        <v>527</v>
      </c>
      <c r="F15" s="47" t="s">
        <v>356</v>
      </c>
      <c r="G15" s="47" t="s">
        <v>363</v>
      </c>
      <c r="H15" s="86"/>
      <c r="I15" s="86"/>
      <c r="J15" s="86"/>
      <c r="K15" s="47" t="s">
        <v>528</v>
      </c>
      <c r="L15" s="47" t="s">
        <v>329</v>
      </c>
      <c r="M15" s="47" t="s">
        <v>341</v>
      </c>
      <c r="N15" s="49"/>
      <c r="O15" s="49"/>
      <c r="P15" s="50" t="s">
        <v>529</v>
      </c>
      <c r="Q15" s="47" t="s">
        <v>682</v>
      </c>
      <c r="R15" s="47" t="s">
        <v>683</v>
      </c>
      <c r="S15" s="47" t="s">
        <v>684</v>
      </c>
      <c r="T15" s="47" t="s">
        <v>685</v>
      </c>
      <c r="U15" s="47" t="s">
        <v>686</v>
      </c>
      <c r="V15" s="47" t="s">
        <v>687</v>
      </c>
      <c r="W15" s="47" t="s">
        <v>307</v>
      </c>
      <c r="X15" s="47" t="s">
        <v>688</v>
      </c>
      <c r="Y15" s="47" t="s">
        <v>689</v>
      </c>
      <c r="Z15" s="47"/>
      <c r="AA15" s="47"/>
      <c r="AB15" s="47"/>
      <c r="AC15" s="47" t="s">
        <v>530</v>
      </c>
      <c r="AD15" s="52" t="s">
        <v>705</v>
      </c>
      <c r="AE15" s="47" t="s">
        <v>536</v>
      </c>
      <c r="AF15" s="52" t="s">
        <v>706</v>
      </c>
      <c r="AG15" s="47" t="s">
        <v>690</v>
      </c>
      <c r="AH15" s="52" t="s">
        <v>707</v>
      </c>
      <c r="AI15" s="47" t="s">
        <v>691</v>
      </c>
      <c r="AJ15" s="52" t="s">
        <v>708</v>
      </c>
      <c r="AK15" s="47" t="s">
        <v>692</v>
      </c>
      <c r="AL15" s="52" t="s">
        <v>709</v>
      </c>
      <c r="AM15" s="47" t="s">
        <v>693</v>
      </c>
      <c r="AN15" s="52" t="s">
        <v>710</v>
      </c>
      <c r="AO15" s="47" t="s">
        <v>694</v>
      </c>
      <c r="AP15" s="52" t="s">
        <v>711</v>
      </c>
      <c r="AQ15" s="47" t="s">
        <v>695</v>
      </c>
      <c r="AR15" s="52" t="s">
        <v>712</v>
      </c>
      <c r="AS15" s="47" t="s">
        <v>696</v>
      </c>
      <c r="AT15" s="52" t="s">
        <v>713</v>
      </c>
      <c r="AU15" s="47" t="s">
        <v>697</v>
      </c>
      <c r="AV15" s="52" t="s">
        <v>714</v>
      </c>
      <c r="AW15" s="47" t="s">
        <v>698</v>
      </c>
      <c r="AX15" s="52" t="s">
        <v>715</v>
      </c>
      <c r="AY15" s="47" t="s">
        <v>699</v>
      </c>
      <c r="AZ15" s="52" t="s">
        <v>716</v>
      </c>
      <c r="BA15" s="47" t="s">
        <v>700</v>
      </c>
      <c r="BB15" s="52" t="s">
        <v>717</v>
      </c>
      <c r="BC15" s="47" t="s">
        <v>701</v>
      </c>
      <c r="BD15" s="52" t="s">
        <v>718</v>
      </c>
      <c r="BE15" s="47"/>
      <c r="BF15" s="52" t="str">
        <f>IFERROR(VLOOKUP(BE15,'[1]AP CS Principles Curriculum Fra'!$E:$F,2,0),"")</f>
        <v/>
      </c>
      <c r="BG15" s="47"/>
      <c r="BH15" s="52" t="str">
        <f>IFERROR(VLOOKUP(BG15,'[1]AP CS Principles Curriculum Fra'!$E:$F,2,0),"")</f>
        <v/>
      </c>
      <c r="BI15" s="47"/>
      <c r="BJ15" s="52" t="str">
        <f>IFERROR(VLOOKUP(BI15,'[1]AP CS Principles Curriculum Fra'!$E:$F,2,0),"")</f>
        <v/>
      </c>
      <c r="BK15" s="47"/>
      <c r="BL15" s="52" t="str">
        <f>IFERROR(VLOOKUP(BK15,'[1]AP CS Principles Curriculum Fra'!$E:$F,2,0),"")</f>
        <v/>
      </c>
      <c r="BM15" s="47"/>
      <c r="BN15" s="52" t="str">
        <f>IFERROR(VLOOKUP(BM15,'[1]AP CS Principles Curriculum Fra'!$E:$F,2,0),"")</f>
        <v/>
      </c>
      <c r="BO15" s="47"/>
      <c r="BP15" s="52" t="str">
        <f>IFERROR(VLOOKUP(BO15,'[1]AP CS Principles Curriculum Fra'!$E:$F,2,0),"")</f>
        <v/>
      </c>
      <c r="BQ15" s="47"/>
      <c r="BR15" s="52" t="str">
        <f>IFERROR(VLOOKUP(BQ15,'[1]AP CS Principles Curriculum Fra'!$E:$F,2,0),"")</f>
        <v/>
      </c>
      <c r="BS15" s="47"/>
      <c r="BT15" s="52" t="str">
        <f>IFERROR(VLOOKUP(BS15,'[1]AP CS Principles Curriculum Fra'!$E:$F,2,0),"")</f>
        <v/>
      </c>
      <c r="BU15" s="47"/>
      <c r="BV15" s="52" t="str">
        <f>IFERROR(VLOOKUP(BU15,'[1]AP CS Principles Curriculum Fra'!$E:$F,2,0),"")</f>
        <v/>
      </c>
      <c r="BW15" s="47"/>
      <c r="BX15" s="52" t="str">
        <f>IFERROR(VLOOKUP(BW15,'[1]AP CS Principles Curriculum Fra'!$E:$F,2,0),"")</f>
        <v/>
      </c>
      <c r="BY15" s="47"/>
      <c r="BZ15" s="52" t="str">
        <f>IFERROR(VLOOKUP(BY15,'[1]AP CS Principles Curriculum Fra'!$E:$F,2,0),"")</f>
        <v/>
      </c>
      <c r="CA15" s="47"/>
      <c r="CB15" s="52" t="str">
        <f>IFERROR(VLOOKUP(CA15,'[1]AP CS Principles Curriculum Fra'!$E:$F,2,0),"")</f>
        <v/>
      </c>
      <c r="CC15" s="47"/>
      <c r="CD15" s="52" t="str">
        <f>IFERROR(VLOOKUP(CC15,'[1]AP CS Principles Curriculum Fra'!$E:$F,2,0),"")</f>
        <v/>
      </c>
      <c r="CE15" s="47"/>
      <c r="CF15" s="52" t="str">
        <f>IFERROR(VLOOKUP(CE15,'[1]AP CS Principles Curriculum Fra'!$E:$F,2,0),"")</f>
        <v/>
      </c>
      <c r="CG15" s="47"/>
      <c r="CH15" s="52" t="str">
        <f>IFERROR(VLOOKUP(CG15,'[1]AP CS Principles Curriculum Fra'!$E:$F,2,0),"")</f>
        <v/>
      </c>
      <c r="CI15" s="47"/>
      <c r="CJ15" s="52" t="str">
        <f>IFERROR(VLOOKUP(CI15,'[1]AP CS Principles Curriculum Fra'!$E:$F,2,0),"")</f>
        <v/>
      </c>
      <c r="CK15" s="47"/>
      <c r="CL15" s="52" t="str">
        <f>IFERROR(VLOOKUP(CK15,'[1]AP CS Principles Curriculum Fra'!$E:$F,2,0),"")</f>
        <v/>
      </c>
      <c r="CM15" s="47"/>
      <c r="CN15" s="52" t="str">
        <f>IFERROR(VLOOKUP(CM15,'[1]AP CS Principles Curriculum Fra'!$E:$F,2,0),"")</f>
        <v/>
      </c>
      <c r="CO15" s="49"/>
      <c r="CP15" s="52" t="str">
        <f>IFERROR(VLOOKUP(CO15,'[1]AP CS Principles Curriculum Fra'!$E:$F,2,0),"")</f>
        <v/>
      </c>
      <c r="CQ15" s="49"/>
      <c r="CR15" s="52" t="str">
        <f>IFERROR(VLOOKUP(CQ15,'[1]AP CS Principles Curriculum Fra'!$E:$F,2,0),"")</f>
        <v/>
      </c>
      <c r="CS15" s="49"/>
      <c r="CT15" s="52" t="str">
        <f>IFERROR(VLOOKUP(CS15,'[1]AP CS Principles Curriculum Fra'!$E:$F,2,0),"")</f>
        <v/>
      </c>
      <c r="CU15" s="49"/>
      <c r="CV15" s="52" t="str">
        <f>IFERROR(VLOOKUP(CU15,'[1]AP CS Principles Curriculum Fra'!$E:$F,2,0),"")</f>
        <v/>
      </c>
      <c r="CW15" s="49"/>
      <c r="CX15" s="52" t="str">
        <f>IFERROR(VLOOKUP(CW15,'[1]AP CS Principles Curriculum Fra'!$E:$F,2,0),"")</f>
        <v/>
      </c>
      <c r="CY15" s="49"/>
      <c r="CZ15" s="52" t="str">
        <f>IFERROR(VLOOKUP(CY15,'[1]AP CS Principles Curriculum Fra'!$E:$F,2,0),"")</f>
        <v/>
      </c>
      <c r="DA15" s="49"/>
      <c r="DB15" s="52" t="str">
        <f>IFERROR(VLOOKUP(DA15,'[1]AP CS Principles Curriculum Fra'!$E:$F,2,0),"")</f>
        <v/>
      </c>
      <c r="DC15" s="49"/>
      <c r="DD15" s="52" t="str">
        <f>IFERROR(VLOOKUP(DC15,'[1]AP CS Principles Curriculum Fra'!$E:$F,2,0),"")</f>
        <v/>
      </c>
      <c r="DE15" s="49"/>
      <c r="DF15" s="52" t="str">
        <f>IFERROR(VLOOKUP(DE15,'[1]AP CS Principles Curriculum Fra'!$E:$F,2,0),"")</f>
        <v/>
      </c>
      <c r="DG15" s="49"/>
      <c r="DH15" s="52" t="str">
        <f>IFERROR(VLOOKUP(DG15,'[1]AP CS Principles Curriculum Fra'!$E:$F,2,0),"")</f>
        <v/>
      </c>
      <c r="DI15" s="49"/>
      <c r="DJ15" s="52" t="str">
        <f>IFERROR(VLOOKUP(DI15,'[1]AP CS Principles Curriculum Fra'!$E:$F,2,0),"")</f>
        <v/>
      </c>
      <c r="DK15" s="49"/>
      <c r="DL15" s="52" t="str">
        <f>IFERROR(VLOOKUP(DK15,'[1]AP CS Principles Curriculum Fra'!$E:$F,2,0),"")</f>
        <v/>
      </c>
      <c r="DM15" s="49"/>
      <c r="DN15" s="52" t="str">
        <f>IFERROR(VLOOKUP(DM15,'[1]AP CS Principles Curriculum Fra'!$E:$F,2,0),"")</f>
        <v/>
      </c>
      <c r="DO15" s="49"/>
      <c r="DP15" s="52" t="str">
        <f>IFERROR(VLOOKUP(DO15,'[1]AP CS Principles Curriculum Fra'!$E:$F,2,0),"")</f>
        <v/>
      </c>
      <c r="DQ15" s="52"/>
      <c r="DR15" s="52" t="str">
        <f>IFERROR(VLOOKUP(DQ15,'[1]AP CS Principles Curriculum Fra'!$E:$F,2,0),"")</f>
        <v/>
      </c>
      <c r="DS15" s="52"/>
      <c r="DT15" s="52" t="str">
        <f>IFERROR(VLOOKUP(DS15,'[1]AP CS Principles Curriculum Fra'!$E:$F,2,0),"")</f>
        <v/>
      </c>
      <c r="DU15" s="52"/>
      <c r="DV15" s="52" t="str">
        <f>IFERROR(VLOOKUP(DU15,'[1]AP CS Principles Curriculum Fra'!$E:$F,2,0),"")</f>
        <v/>
      </c>
      <c r="DW15" s="52"/>
      <c r="DX15" s="52" t="str">
        <f>IFERROR(VLOOKUP(DW15,'[1]AP CS Principles Curriculum Fra'!$E:$F,2,0),"")</f>
        <v/>
      </c>
      <c r="DY15" s="52"/>
      <c r="DZ15" s="52" t="str">
        <f>IFERROR(VLOOKUP(DY15,'[1]AP CS Principles Curriculum Fra'!$E:$F,2,0),"")</f>
        <v/>
      </c>
      <c r="EA15" s="52"/>
      <c r="EB15" s="52" t="str">
        <f>IFERROR(VLOOKUP(EA15,'[1]AP CS Principles Curriculum Fra'!$E:$F,2,0),"")</f>
        <v/>
      </c>
      <c r="EC15" s="52"/>
      <c r="ED15" s="52" t="str">
        <f>IFERROR(VLOOKUP(EC15,'[1]AP CS Principles Curriculum Fra'!$E:$F,2,0),"")</f>
        <v/>
      </c>
      <c r="EE15" s="52"/>
      <c r="EF15" s="52" t="str">
        <f>IFERROR(VLOOKUP(EE15,'[1]AP CS Principles Curriculum Fra'!$E:$F,2,0),"")</f>
        <v/>
      </c>
      <c r="EG15" s="52"/>
      <c r="EH15" s="52" t="str">
        <f>IFERROR(VLOOKUP(EG15,'[1]AP CS Principles Curriculum Fra'!$E:$F,2,0),"")</f>
        <v/>
      </c>
      <c r="EI15" s="52"/>
      <c r="EJ15" s="52" t="str">
        <f>IFERROR(VLOOKUP(EI15,'[1]AP CS Principles Curriculum Fra'!$E:$F,2,0),"")</f>
        <v/>
      </c>
    </row>
    <row r="16" spans="1:140" ht="15.75" customHeight="1">
      <c r="A16" s="12">
        <v>12</v>
      </c>
      <c r="B16" s="12" t="s">
        <v>681</v>
      </c>
      <c r="C16" s="12"/>
      <c r="D16" s="12" t="s">
        <v>526</v>
      </c>
      <c r="E16" s="12" t="s">
        <v>527</v>
      </c>
      <c r="F16" s="12" t="s">
        <v>356</v>
      </c>
      <c r="G16" s="12" t="s">
        <v>363</v>
      </c>
      <c r="H16" s="12"/>
      <c r="I16" s="12"/>
      <c r="J16" s="12"/>
      <c r="K16" s="12" t="s">
        <v>528</v>
      </c>
      <c r="L16" s="107" t="s">
        <v>329</v>
      </c>
      <c r="M16" s="107" t="s">
        <v>341</v>
      </c>
      <c r="N16" s="18"/>
      <c r="O16" s="18"/>
      <c r="P16" s="21" t="s">
        <v>529</v>
      </c>
      <c r="Q16" s="12" t="s">
        <v>682</v>
      </c>
      <c r="R16" s="12" t="s">
        <v>683</v>
      </c>
      <c r="S16" s="12" t="s">
        <v>684</v>
      </c>
      <c r="T16" s="12" t="s">
        <v>685</v>
      </c>
      <c r="U16" s="12" t="s">
        <v>686</v>
      </c>
      <c r="V16" s="12" t="s">
        <v>687</v>
      </c>
      <c r="W16" s="12" t="s">
        <v>307</v>
      </c>
      <c r="X16" s="12" t="s">
        <v>688</v>
      </c>
      <c r="Y16" s="12" t="s">
        <v>689</v>
      </c>
      <c r="Z16" s="12"/>
      <c r="AA16" s="12"/>
      <c r="AB16" s="12"/>
      <c r="AC16" s="12" t="s">
        <v>530</v>
      </c>
      <c r="AD16" s="30" t="s">
        <v>705</v>
      </c>
      <c r="AE16" s="12" t="s">
        <v>536</v>
      </c>
      <c r="AF16" s="30" t="s">
        <v>706</v>
      </c>
      <c r="AG16" s="12" t="s">
        <v>690</v>
      </c>
      <c r="AH16" s="30" t="s">
        <v>707</v>
      </c>
      <c r="AI16" s="12" t="s">
        <v>691</v>
      </c>
      <c r="AJ16" s="30" t="s">
        <v>708</v>
      </c>
      <c r="AK16" s="12" t="s">
        <v>692</v>
      </c>
      <c r="AL16" s="30" t="s">
        <v>709</v>
      </c>
      <c r="AM16" s="12" t="s">
        <v>693</v>
      </c>
      <c r="AN16" s="30" t="s">
        <v>710</v>
      </c>
      <c r="AO16" s="12" t="s">
        <v>694</v>
      </c>
      <c r="AP16" s="30" t="s">
        <v>711</v>
      </c>
      <c r="AQ16" s="12" t="s">
        <v>695</v>
      </c>
      <c r="AR16" s="30" t="s">
        <v>712</v>
      </c>
      <c r="AS16" s="12" t="s">
        <v>696</v>
      </c>
      <c r="AT16" s="30" t="s">
        <v>713</v>
      </c>
      <c r="AU16" s="12" t="s">
        <v>697</v>
      </c>
      <c r="AV16" s="30" t="s">
        <v>714</v>
      </c>
      <c r="AW16" s="12" t="s">
        <v>698</v>
      </c>
      <c r="AX16" s="30" t="s">
        <v>715</v>
      </c>
      <c r="AY16" s="12" t="s">
        <v>699</v>
      </c>
      <c r="AZ16" s="30" t="s">
        <v>716</v>
      </c>
      <c r="BA16" s="107" t="s">
        <v>700</v>
      </c>
      <c r="BB16" s="30" t="s">
        <v>717</v>
      </c>
      <c r="BC16" s="107" t="s">
        <v>701</v>
      </c>
      <c r="BD16" s="30" t="s">
        <v>718</v>
      </c>
      <c r="BE16" s="18"/>
      <c r="BF16" s="30" t="str">
        <f>IFERROR(VLOOKUP(BE16,'[1]AP CS Principles Curriculum Fra'!$E:$F,2,0),"")</f>
        <v/>
      </c>
      <c r="BG16" s="18"/>
      <c r="BH16" s="30" t="str">
        <f>IFERROR(VLOOKUP(BG16,'[1]AP CS Principles Curriculum Fra'!$E:$F,2,0),"")</f>
        <v/>
      </c>
      <c r="BI16" s="18"/>
      <c r="BJ16" s="30" t="str">
        <f>IFERROR(VLOOKUP(BI16,'[1]AP CS Principles Curriculum Fra'!$E:$F,2,0),"")</f>
        <v/>
      </c>
      <c r="BK16" s="18"/>
      <c r="BL16" s="30" t="str">
        <f>IFERROR(VLOOKUP(BK16,'[1]AP CS Principles Curriculum Fra'!$E:$F,2,0),"")</f>
        <v/>
      </c>
      <c r="BM16" s="18"/>
      <c r="BN16" s="30" t="str">
        <f>IFERROR(VLOOKUP(BM16,'[1]AP CS Principles Curriculum Fra'!$E:$F,2,0),"")</f>
        <v/>
      </c>
      <c r="BO16" s="18"/>
      <c r="BP16" s="30" t="str">
        <f>IFERROR(VLOOKUP(BO16,'[1]AP CS Principles Curriculum Fra'!$E:$F,2,0),"")</f>
        <v/>
      </c>
      <c r="BQ16" s="12"/>
      <c r="BR16" s="30" t="str">
        <f>IFERROR(VLOOKUP(BQ16,'[1]AP CS Principles Curriculum Fra'!$E:$F,2,0),"")</f>
        <v/>
      </c>
      <c r="BS16" s="12"/>
      <c r="BT16" s="30" t="str">
        <f>IFERROR(VLOOKUP(BS16,'[1]AP CS Principles Curriculum Fra'!$E:$F,2,0),"")</f>
        <v/>
      </c>
      <c r="BU16" s="12"/>
      <c r="BV16" s="30" t="str">
        <f>IFERROR(VLOOKUP(BU16,'[1]AP CS Principles Curriculum Fra'!$E:$F,2,0),"")</f>
        <v/>
      </c>
      <c r="BW16" s="12"/>
      <c r="BX16" s="30" t="str">
        <f>IFERROR(VLOOKUP(BW16,'[1]AP CS Principles Curriculum Fra'!$E:$F,2,0),"")</f>
        <v/>
      </c>
      <c r="BY16" s="12"/>
      <c r="BZ16" s="30" t="str">
        <f>IFERROR(VLOOKUP(BY16,'[1]AP CS Principles Curriculum Fra'!$E:$F,2,0),"")</f>
        <v/>
      </c>
      <c r="CA16" s="12"/>
      <c r="CB16" s="30" t="str">
        <f>IFERROR(VLOOKUP(CA16,'[1]AP CS Principles Curriculum Fra'!$E:$F,2,0),"")</f>
        <v/>
      </c>
      <c r="CC16" s="12"/>
      <c r="CD16" s="30" t="str">
        <f>IFERROR(VLOOKUP(CC16,'[1]AP CS Principles Curriculum Fra'!$E:$F,2,0),"")</f>
        <v/>
      </c>
      <c r="CE16" s="12"/>
      <c r="CF16" s="30" t="str">
        <f>IFERROR(VLOOKUP(CE16,'[1]AP CS Principles Curriculum Fra'!$E:$F,2,0),"")</f>
        <v/>
      </c>
      <c r="CG16" s="12"/>
      <c r="CH16" s="30" t="str">
        <f>IFERROR(VLOOKUP(CG16,'[1]AP CS Principles Curriculum Fra'!$E:$F,2,0),"")</f>
        <v/>
      </c>
      <c r="CI16" s="12"/>
      <c r="CJ16" s="30" t="str">
        <f>IFERROR(VLOOKUP(CI16,'[1]AP CS Principles Curriculum Fra'!$E:$F,2,0),"")</f>
        <v/>
      </c>
      <c r="CK16" s="12"/>
      <c r="CL16" s="30" t="str">
        <f>IFERROR(VLOOKUP(CK16,'[1]AP CS Principles Curriculum Fra'!$E:$F,2,0),"")</f>
        <v/>
      </c>
      <c r="CM16" s="12"/>
      <c r="CN16" s="30" t="str">
        <f>IFERROR(VLOOKUP(CM16,'[1]AP CS Principles Curriculum Fra'!$E:$F,2,0),"")</f>
        <v/>
      </c>
      <c r="CO16" s="18"/>
      <c r="CP16" s="30" t="str">
        <f>IFERROR(VLOOKUP(CO16,'[1]AP CS Principles Curriculum Fra'!$E:$F,2,0),"")</f>
        <v/>
      </c>
      <c r="CQ16" s="18"/>
      <c r="CR16" s="30" t="str">
        <f>IFERROR(VLOOKUP(CQ16,'[1]AP CS Principles Curriculum Fra'!$E:$F,2,0),"")</f>
        <v/>
      </c>
      <c r="CS16" s="18"/>
      <c r="CT16" s="30" t="str">
        <f>IFERROR(VLOOKUP(CS16,'[1]AP CS Principles Curriculum Fra'!$E:$F,2,0),"")</f>
        <v/>
      </c>
      <c r="CU16" s="18"/>
      <c r="CV16" s="30" t="str">
        <f>IFERROR(VLOOKUP(CU16,'[1]AP CS Principles Curriculum Fra'!$E:$F,2,0),"")</f>
        <v/>
      </c>
      <c r="CW16" s="18"/>
      <c r="CX16" s="30" t="str">
        <f>IFERROR(VLOOKUP(CW16,'[1]AP CS Principles Curriculum Fra'!$E:$F,2,0),"")</f>
        <v/>
      </c>
      <c r="CY16" s="18"/>
      <c r="CZ16" s="30" t="str">
        <f>IFERROR(VLOOKUP(CY16,'[1]AP CS Principles Curriculum Fra'!$E:$F,2,0),"")</f>
        <v/>
      </c>
      <c r="DA16" s="18"/>
      <c r="DB16" s="30" t="str">
        <f>IFERROR(VLOOKUP(DA16,'[1]AP CS Principles Curriculum Fra'!$E:$F,2,0),"")</f>
        <v/>
      </c>
      <c r="DC16" s="18"/>
      <c r="DD16" s="30" t="str">
        <f>IFERROR(VLOOKUP(DC16,'[1]AP CS Principles Curriculum Fra'!$E:$F,2,0),"")</f>
        <v/>
      </c>
      <c r="DE16" s="18"/>
      <c r="DF16" s="30" t="str">
        <f>IFERROR(VLOOKUP(DE16,'[1]AP CS Principles Curriculum Fra'!$E:$F,2,0),"")</f>
        <v/>
      </c>
      <c r="DG16" s="18"/>
      <c r="DH16" s="30" t="str">
        <f>IFERROR(VLOOKUP(DG16,'[1]AP CS Principles Curriculum Fra'!$E:$F,2,0),"")</f>
        <v/>
      </c>
      <c r="DI16" s="18"/>
      <c r="DJ16" s="30" t="str">
        <f>IFERROR(VLOOKUP(DI16,'[1]AP CS Principles Curriculum Fra'!$E:$F,2,0),"")</f>
        <v/>
      </c>
      <c r="DK16" s="18"/>
      <c r="DL16" s="30" t="str">
        <f>IFERROR(VLOOKUP(DK16,'[1]AP CS Principles Curriculum Fra'!$E:$F,2,0),"")</f>
        <v/>
      </c>
      <c r="DM16" s="18"/>
      <c r="DN16" s="30" t="str">
        <f>IFERROR(VLOOKUP(DM16,'[1]AP CS Principles Curriculum Fra'!$E:$F,2,0),"")</f>
        <v/>
      </c>
      <c r="DO16" s="18"/>
      <c r="DP16" s="30" t="str">
        <f>IFERROR(VLOOKUP(DO16,'[1]AP CS Principles Curriculum Fra'!$E:$F,2,0),"")</f>
        <v/>
      </c>
      <c r="DQ16" s="30"/>
      <c r="DR16" s="30" t="str">
        <f>IFERROR(VLOOKUP(DQ16,'[1]AP CS Principles Curriculum Fra'!$E:$F,2,0),"")</f>
        <v/>
      </c>
      <c r="DS16" s="30"/>
      <c r="DT16" s="30" t="str">
        <f>IFERROR(VLOOKUP(DS16,'[1]AP CS Principles Curriculum Fra'!$E:$F,2,0),"")</f>
        <v/>
      </c>
      <c r="DU16" s="30"/>
      <c r="DV16" s="30" t="str">
        <f>IFERROR(VLOOKUP(DU16,'[1]AP CS Principles Curriculum Fra'!$E:$F,2,0),"")</f>
        <v/>
      </c>
      <c r="DW16" s="30"/>
      <c r="DX16" s="30" t="str">
        <f>IFERROR(VLOOKUP(DW16,'[1]AP CS Principles Curriculum Fra'!$E:$F,2,0),"")</f>
        <v/>
      </c>
      <c r="DY16" s="30"/>
      <c r="DZ16" s="30" t="str">
        <f>IFERROR(VLOOKUP(DY16,'[1]AP CS Principles Curriculum Fra'!$E:$F,2,0),"")</f>
        <v/>
      </c>
      <c r="EA16" s="30"/>
      <c r="EB16" s="30" t="str">
        <f>IFERROR(VLOOKUP(EA16,'[1]AP CS Principles Curriculum Fra'!$E:$F,2,0),"")</f>
        <v/>
      </c>
      <c r="EC16" s="30"/>
      <c r="ED16" s="30" t="str">
        <f>IFERROR(VLOOKUP(EC16,'[1]AP CS Principles Curriculum Fra'!$E:$F,2,0),"")</f>
        <v/>
      </c>
      <c r="EE16" s="30"/>
      <c r="EF16" s="30" t="str">
        <f>IFERROR(VLOOKUP(EE16,'[1]AP CS Principles Curriculum Fra'!$E:$F,2,0),"")</f>
        <v/>
      </c>
      <c r="EG16" s="30"/>
      <c r="EH16" s="30" t="str">
        <f>IFERROR(VLOOKUP(EG16,'[1]AP CS Principles Curriculum Fra'!$E:$F,2,0),"")</f>
        <v/>
      </c>
      <c r="EI16" s="30"/>
      <c r="EJ16" s="30" t="str">
        <f>IFERROR(VLOOKUP(EI16,'[1]AP CS Principles Curriculum Fra'!$E:$F,2,0),"")</f>
        <v/>
      </c>
    </row>
    <row r="17" spans="1:140" ht="15.75" customHeight="1">
      <c r="A17" s="47">
        <v>13</v>
      </c>
      <c r="B17" s="47" t="s">
        <v>278</v>
      </c>
      <c r="C17" s="47" t="s">
        <v>1029</v>
      </c>
      <c r="D17" s="47" t="s">
        <v>278</v>
      </c>
      <c r="E17" s="47" t="s">
        <v>1034</v>
      </c>
      <c r="F17" s="47" t="s">
        <v>360</v>
      </c>
      <c r="G17" s="47" t="s">
        <v>368</v>
      </c>
      <c r="H17" s="49"/>
      <c r="I17" s="49"/>
      <c r="J17" s="49"/>
      <c r="K17" s="47" t="s">
        <v>1045</v>
      </c>
      <c r="L17" s="47" t="s">
        <v>332</v>
      </c>
      <c r="M17" s="47" t="s">
        <v>339</v>
      </c>
      <c r="N17" s="49"/>
      <c r="O17" s="49"/>
      <c r="P17" s="50" t="s">
        <v>1056</v>
      </c>
      <c r="Q17" s="47" t="s">
        <v>1059</v>
      </c>
      <c r="R17" s="47" t="s">
        <v>1062</v>
      </c>
      <c r="S17" s="47" t="s">
        <v>1066</v>
      </c>
      <c r="T17" s="47"/>
      <c r="U17" s="47"/>
      <c r="V17" s="141"/>
      <c r="W17" s="47" t="s">
        <v>378</v>
      </c>
      <c r="X17" s="47" t="s">
        <v>185</v>
      </c>
      <c r="Y17" s="47" t="s">
        <v>688</v>
      </c>
      <c r="Z17" s="47" t="s">
        <v>187</v>
      </c>
      <c r="AA17" s="47"/>
      <c r="AB17" s="47"/>
      <c r="AC17" s="47" t="s">
        <v>1077</v>
      </c>
      <c r="AD17" s="52" t="str">
        <f>IFERROR(VLOOKUP(AC17,'[1]AP CS Principles Curriculum Fra'!$E:$F,2,0),"")</f>
        <v/>
      </c>
      <c r="AE17" s="47" t="s">
        <v>1082</v>
      </c>
      <c r="AF17" s="52" t="str">
        <f>IFERROR(VLOOKUP(AE17,'[1]AP CS Principles Curriculum Fra'!$E:$F,2,0),"")</f>
        <v/>
      </c>
      <c r="AG17" s="47" t="s">
        <v>1089</v>
      </c>
      <c r="AH17" s="52" t="str">
        <f>IFERROR(VLOOKUP(AG17,'[1]AP CS Principles Curriculum Fra'!$E:$F,2,0),"")</f>
        <v/>
      </c>
      <c r="AI17" s="47" t="s">
        <v>1098</v>
      </c>
      <c r="AJ17" s="52" t="str">
        <f>IFERROR(VLOOKUP(AI17,'[1]AP CS Principles Curriculum Fra'!$E:$F,2,0),"")</f>
        <v/>
      </c>
      <c r="AK17" s="47" t="s">
        <v>1103</v>
      </c>
      <c r="AL17" s="52" t="str">
        <f>IFERROR(VLOOKUP(AK17,'[1]AP CS Principles Curriculum Fra'!$E:$F,2,0),"")</f>
        <v/>
      </c>
      <c r="AM17" s="47" t="s">
        <v>1108</v>
      </c>
      <c r="AN17" s="52" t="str">
        <f>IFERROR(VLOOKUP(AM17,'[1]AP CS Principles Curriculum Fra'!$E:$F,2,0),"")</f>
        <v/>
      </c>
      <c r="AO17" s="47" t="s">
        <v>1113</v>
      </c>
      <c r="AP17" s="52" t="str">
        <f>IFERROR(VLOOKUP(AO17,'[1]AP CS Principles Curriculum Fra'!$E:$F,2,0),"")</f>
        <v/>
      </c>
      <c r="AQ17" s="47" t="s">
        <v>1115</v>
      </c>
      <c r="AR17" s="52" t="str">
        <f>IFERROR(VLOOKUP(AQ17,'[1]AP CS Principles Curriculum Fra'!$E:$F,2,0),"")</f>
        <v/>
      </c>
      <c r="AS17" s="47" t="s">
        <v>1116</v>
      </c>
      <c r="AT17" s="52" t="str">
        <f>IFERROR(VLOOKUP(AS17,'[1]AP CS Principles Curriculum Fra'!$E:$F,2,0),"")</f>
        <v/>
      </c>
      <c r="AU17" s="47" t="s">
        <v>1117</v>
      </c>
      <c r="AV17" s="52" t="str">
        <f>IFERROR(VLOOKUP(AU17,'[1]AP CS Principles Curriculum Fra'!$E:$F,2,0),"")</f>
        <v/>
      </c>
      <c r="AW17" s="47" t="s">
        <v>1118</v>
      </c>
      <c r="AX17" s="52" t="str">
        <f>IFERROR(VLOOKUP(AW17,'[1]AP CS Principles Curriculum Fra'!$E:$F,2,0),"")</f>
        <v/>
      </c>
      <c r="AY17" s="47" t="s">
        <v>1129</v>
      </c>
      <c r="AZ17" s="52" t="str">
        <f>IFERROR(VLOOKUP(AY17,'[1]AP CS Principles Curriculum Fra'!$E:$F,2,0),"")</f>
        <v/>
      </c>
      <c r="BA17" s="47" t="s">
        <v>1138</v>
      </c>
      <c r="BB17" s="52" t="str">
        <f>IFERROR(VLOOKUP(BA17,'[1]AP CS Principles Curriculum Fra'!$E:$F,2,0),"")</f>
        <v/>
      </c>
      <c r="BC17" s="47" t="s">
        <v>1146</v>
      </c>
      <c r="BD17" s="52" t="str">
        <f>IFERROR(VLOOKUP(BC17,'[1]AP CS Principles Curriculum Fra'!$E:$F,2,0),"")</f>
        <v/>
      </c>
      <c r="BE17" s="47" t="s">
        <v>1151</v>
      </c>
      <c r="BF17" s="52" t="str">
        <f>IFERROR(VLOOKUP(BE17,'[1]AP CS Principles Curriculum Fra'!$E:$F,2,0),"")</f>
        <v/>
      </c>
      <c r="BG17" s="47" t="s">
        <v>1154</v>
      </c>
      <c r="BH17" s="52" t="str">
        <f>IFERROR(VLOOKUP(BG17,'[1]AP CS Principles Curriculum Fra'!$E:$F,2,0),"")</f>
        <v/>
      </c>
      <c r="BI17" s="47" t="s">
        <v>1158</v>
      </c>
      <c r="BJ17" s="52" t="str">
        <f>IFERROR(VLOOKUP(BI17,'[1]AP CS Principles Curriculum Fra'!$E:$F,2,0),"")</f>
        <v/>
      </c>
      <c r="BK17" s="47" t="s">
        <v>1163</v>
      </c>
      <c r="BL17" s="52" t="str">
        <f>IFERROR(VLOOKUP(BK17,'[1]AP CS Principles Curriculum Fra'!$E:$F,2,0),"")</f>
        <v/>
      </c>
      <c r="BM17" s="47" t="s">
        <v>1169</v>
      </c>
      <c r="BN17" s="52" t="str">
        <f>IFERROR(VLOOKUP(BM17,'[1]AP CS Principles Curriculum Fra'!$E:$F,2,0),"")</f>
        <v/>
      </c>
      <c r="BO17" s="47" t="s">
        <v>1174</v>
      </c>
      <c r="BP17" s="52" t="str">
        <f>IFERROR(VLOOKUP(BO17,'[1]AP CS Principles Curriculum Fra'!$E:$F,2,0),"")</f>
        <v/>
      </c>
      <c r="BQ17" s="47" t="s">
        <v>1179</v>
      </c>
      <c r="BR17" s="52" t="str">
        <f>IFERROR(VLOOKUP(BQ17,'[1]AP CS Principles Curriculum Fra'!$E:$F,2,0),"")</f>
        <v/>
      </c>
      <c r="BS17" s="47" t="s">
        <v>1184</v>
      </c>
      <c r="BT17" s="52" t="str">
        <f>IFERROR(VLOOKUP(BS17,'[1]AP CS Principles Curriculum Fra'!$E:$F,2,0),"")</f>
        <v/>
      </c>
      <c r="BU17" s="47" t="s">
        <v>1188</v>
      </c>
      <c r="BV17" s="52" t="str">
        <f>IFERROR(VLOOKUP(BU17,'[1]AP CS Principles Curriculum Fra'!$E:$F,2,0),"")</f>
        <v/>
      </c>
      <c r="BW17" s="47" t="s">
        <v>1193</v>
      </c>
      <c r="BX17" s="52" t="str">
        <f>IFERROR(VLOOKUP(BW17,'[1]AP CS Principles Curriculum Fra'!$E:$F,2,0),"")</f>
        <v/>
      </c>
      <c r="BY17" s="47" t="s">
        <v>1201</v>
      </c>
      <c r="BZ17" s="52" t="str">
        <f>IFERROR(VLOOKUP(BY17,'[1]AP CS Principles Curriculum Fra'!$E:$F,2,0),"")</f>
        <v/>
      </c>
      <c r="CA17" s="47" t="s">
        <v>1207</v>
      </c>
      <c r="CB17" s="52" t="str">
        <f>IFERROR(VLOOKUP(CA17,'[1]AP CS Principles Curriculum Fra'!$E:$F,2,0),"")</f>
        <v/>
      </c>
      <c r="CC17" s="47" t="s">
        <v>1210</v>
      </c>
      <c r="CD17" s="52" t="str">
        <f>IFERROR(VLOOKUP(CC17,'[1]AP CS Principles Curriculum Fra'!$E:$F,2,0),"")</f>
        <v/>
      </c>
      <c r="CE17" s="47" t="s">
        <v>1215</v>
      </c>
      <c r="CF17" s="52" t="str">
        <f>IFERROR(VLOOKUP(CE17,'[1]AP CS Principles Curriculum Fra'!$E:$F,2,0),"")</f>
        <v/>
      </c>
      <c r="CG17" s="47" t="s">
        <v>1217</v>
      </c>
      <c r="CH17" s="52" t="str">
        <f>IFERROR(VLOOKUP(CG17,'[1]AP CS Principles Curriculum Fra'!$E:$F,2,0),"")</f>
        <v/>
      </c>
      <c r="CI17" s="47" t="s">
        <v>1219</v>
      </c>
      <c r="CJ17" s="52" t="str">
        <f>IFERROR(VLOOKUP(CI17,'[1]AP CS Principles Curriculum Fra'!$E:$F,2,0),"")</f>
        <v/>
      </c>
      <c r="CK17" s="47" t="s">
        <v>1221</v>
      </c>
      <c r="CL17" s="52" t="str">
        <f>IFERROR(VLOOKUP(CK17,'[1]AP CS Principles Curriculum Fra'!$E:$F,2,0),"")</f>
        <v/>
      </c>
      <c r="CM17" s="47" t="s">
        <v>1223</v>
      </c>
      <c r="CN17" s="52" t="str">
        <f>IFERROR(VLOOKUP(CM17,'[1]AP CS Principles Curriculum Fra'!$E:$F,2,0),"")</f>
        <v/>
      </c>
      <c r="CO17" s="47" t="s">
        <v>1225</v>
      </c>
      <c r="CP17" s="52" t="str">
        <f>IFERROR(VLOOKUP(CO17,'[1]AP CS Principles Curriculum Fra'!$E:$F,2,0),"")</f>
        <v/>
      </c>
      <c r="CQ17" s="47" t="s">
        <v>1229</v>
      </c>
      <c r="CR17" s="52" t="str">
        <f>IFERROR(VLOOKUP(CQ17,'[1]AP CS Principles Curriculum Fra'!$E:$F,2,0),"")</f>
        <v/>
      </c>
      <c r="CS17" s="47" t="s">
        <v>1231</v>
      </c>
      <c r="CT17" s="52" t="str">
        <f>IFERROR(VLOOKUP(CS17,'[1]AP CS Principles Curriculum Fra'!$E:$F,2,0),"")</f>
        <v/>
      </c>
      <c r="CU17" s="47" t="s">
        <v>1236</v>
      </c>
      <c r="CV17" s="52" t="str">
        <f>IFERROR(VLOOKUP(CU17,'[1]AP CS Principles Curriculum Fra'!$E:$F,2,0),"")</f>
        <v/>
      </c>
      <c r="CW17" s="47" t="s">
        <v>1239</v>
      </c>
      <c r="CX17" s="52" t="str">
        <f>IFERROR(VLOOKUP(CW17,'[1]AP CS Principles Curriculum Fra'!$E:$F,2,0),"")</f>
        <v/>
      </c>
      <c r="CY17" s="49"/>
      <c r="CZ17" s="52" t="str">
        <f>IFERROR(VLOOKUP(CY17,'[1]AP CS Principles Curriculum Fra'!$E:$F,2,0),"")</f>
        <v/>
      </c>
      <c r="DA17" s="49"/>
      <c r="DB17" s="52" t="str">
        <f>IFERROR(VLOOKUP(DA17,'[1]AP CS Principles Curriculum Fra'!$E:$F,2,0),"")</f>
        <v/>
      </c>
      <c r="DC17" s="49"/>
      <c r="DD17" s="52" t="str">
        <f>IFERROR(VLOOKUP(DC17,'[1]AP CS Principles Curriculum Fra'!$E:$F,2,0),"")</f>
        <v/>
      </c>
      <c r="DE17" s="49"/>
      <c r="DF17" s="52" t="str">
        <f>IFERROR(VLOOKUP(DE17,'[1]AP CS Principles Curriculum Fra'!$E:$F,2,0),"")</f>
        <v/>
      </c>
      <c r="DG17" s="49"/>
      <c r="DH17" s="52" t="str">
        <f>IFERROR(VLOOKUP(DG17,'[1]AP CS Principles Curriculum Fra'!$E:$F,2,0),"")</f>
        <v/>
      </c>
      <c r="DI17" s="49"/>
      <c r="DJ17" s="52" t="str">
        <f>IFERROR(VLOOKUP(DI17,'[1]AP CS Principles Curriculum Fra'!$E:$F,2,0),"")</f>
        <v/>
      </c>
      <c r="DK17" s="49"/>
      <c r="DL17" s="52" t="str">
        <f>IFERROR(VLOOKUP(DK17,'[1]AP CS Principles Curriculum Fra'!$E:$F,2,0),"")</f>
        <v/>
      </c>
      <c r="DM17" s="49"/>
      <c r="DN17" s="52" t="str">
        <f>IFERROR(VLOOKUP(DM17,'[1]AP CS Principles Curriculum Fra'!$E:$F,2,0),"")</f>
        <v/>
      </c>
      <c r="DO17" s="49"/>
      <c r="DP17" s="52" t="str">
        <f>IFERROR(VLOOKUP(DO17,'[1]AP CS Principles Curriculum Fra'!$E:$F,2,0),"")</f>
        <v/>
      </c>
      <c r="DQ17" s="49"/>
      <c r="DR17" s="52" t="str">
        <f>IFERROR(VLOOKUP(DQ17,'[1]AP CS Principles Curriculum Fra'!$E:$F,2,0),"")</f>
        <v/>
      </c>
      <c r="DS17" s="49"/>
      <c r="DT17" s="52" t="str">
        <f>IFERROR(VLOOKUP(DS17,'[1]AP CS Principles Curriculum Fra'!$E:$F,2,0),"")</f>
        <v/>
      </c>
      <c r="DU17" s="49"/>
      <c r="DV17" s="52" t="str">
        <f>IFERROR(VLOOKUP(DU17,'[1]AP CS Principles Curriculum Fra'!$E:$F,2,0),"")</f>
        <v/>
      </c>
      <c r="DW17" s="49"/>
      <c r="DX17" s="52" t="str">
        <f>IFERROR(VLOOKUP(DW17,'[1]AP CS Principles Curriculum Fra'!$E:$F,2,0),"")</f>
        <v/>
      </c>
      <c r="DY17" s="49"/>
      <c r="DZ17" s="52" t="str">
        <f>IFERROR(VLOOKUP(DY17,'[1]AP CS Principles Curriculum Fra'!$E:$F,2,0),"")</f>
        <v/>
      </c>
      <c r="EA17" s="49"/>
      <c r="EB17" s="52" t="str">
        <f>IFERROR(VLOOKUP(EA17,'[1]AP CS Principles Curriculum Fra'!$E:$F,2,0),"")</f>
        <v/>
      </c>
      <c r="EC17" s="49"/>
      <c r="ED17" s="52" t="str">
        <f>IFERROR(VLOOKUP(EC17,'[1]AP CS Principles Curriculum Fra'!$E:$F,2,0),"")</f>
        <v/>
      </c>
      <c r="EE17" s="49"/>
      <c r="EF17" s="52" t="str">
        <f>IFERROR(VLOOKUP(EE17,'[1]AP CS Principles Curriculum Fra'!$E:$F,2,0),"")</f>
        <v/>
      </c>
      <c r="EG17" s="49"/>
      <c r="EH17" s="52" t="str">
        <f>IFERROR(VLOOKUP(EG17,'[1]AP CS Principles Curriculum Fra'!$E:$F,2,0),"")</f>
        <v/>
      </c>
      <c r="EI17" s="49"/>
      <c r="EJ17" s="52" t="str">
        <f>IFERROR(VLOOKUP(EI17,'[1]AP CS Principles Curriculum Fra'!$E:$F,2,0),"")</f>
        <v/>
      </c>
    </row>
    <row r="18" spans="1:140" ht="15.75" customHeight="1">
      <c r="A18" s="12">
        <v>14</v>
      </c>
      <c r="B18" s="12" t="s">
        <v>279</v>
      </c>
      <c r="C18" s="12" t="s">
        <v>660</v>
      </c>
      <c r="D18" s="12" t="s">
        <v>279</v>
      </c>
      <c r="E18" s="12" t="s">
        <v>887</v>
      </c>
      <c r="F18" s="12" t="s">
        <v>894</v>
      </c>
      <c r="G18" s="12" t="s">
        <v>902</v>
      </c>
      <c r="H18" s="12" t="s">
        <v>361</v>
      </c>
      <c r="I18" s="12"/>
      <c r="J18" s="12"/>
      <c r="K18" s="12" t="s">
        <v>890</v>
      </c>
      <c r="L18" s="12" t="s">
        <v>333</v>
      </c>
      <c r="M18" s="12" t="s">
        <v>340</v>
      </c>
      <c r="N18" s="18"/>
      <c r="O18" s="18"/>
      <c r="P18" s="21" t="s">
        <v>891</v>
      </c>
      <c r="Q18" s="12" t="s">
        <v>909</v>
      </c>
      <c r="R18" s="12" t="s">
        <v>923</v>
      </c>
      <c r="S18" s="12" t="s">
        <v>934</v>
      </c>
      <c r="T18" s="12" t="s">
        <v>959</v>
      </c>
      <c r="U18" s="12" t="s">
        <v>978</v>
      </c>
      <c r="V18" s="12"/>
      <c r="W18" s="12" t="s">
        <v>378</v>
      </c>
      <c r="X18" s="12" t="s">
        <v>185</v>
      </c>
      <c r="Y18" s="12" t="s">
        <v>688</v>
      </c>
      <c r="Z18" s="12" t="s">
        <v>187</v>
      </c>
      <c r="AA18" s="12" t="s">
        <v>689</v>
      </c>
      <c r="AB18" s="12"/>
      <c r="AC18" s="12" t="s">
        <v>892</v>
      </c>
      <c r="AD18" s="30" t="str">
        <f>IFERROR(VLOOKUP(AC18,'[1]AP CS Principles Curriculum Fra'!$E:$F,2,0),"")</f>
        <v/>
      </c>
      <c r="AE18" s="12" t="s">
        <v>895</v>
      </c>
      <c r="AF18" s="30" t="str">
        <f>IFERROR(VLOOKUP(AE18,'[1]AP CS Principles Curriculum Fra'!$E:$F,2,0),"")</f>
        <v/>
      </c>
      <c r="AG18" s="12" t="s">
        <v>903</v>
      </c>
      <c r="AH18" s="30" t="str">
        <f>IFERROR(VLOOKUP(AG18,'[1]AP CS Principles Curriculum Fra'!$E:$F,2,0),"")</f>
        <v/>
      </c>
      <c r="AI18" s="12" t="s">
        <v>905</v>
      </c>
      <c r="AJ18" s="30" t="str">
        <f>IFERROR(VLOOKUP(AI18,'[1]AP CS Principles Curriculum Fra'!$E:$F,2,0),"")</f>
        <v/>
      </c>
      <c r="AK18" s="12" t="s">
        <v>907</v>
      </c>
      <c r="AL18" s="30" t="str">
        <f>IFERROR(VLOOKUP(AK18,'[1]AP CS Principles Curriculum Fra'!$E:$F,2,0),"")</f>
        <v/>
      </c>
      <c r="AM18" s="12" t="s">
        <v>910</v>
      </c>
      <c r="AN18" s="30" t="str">
        <f>IFERROR(VLOOKUP(AM18,'[1]AP CS Principles Curriculum Fra'!$E:$F,2,0),"")</f>
        <v/>
      </c>
      <c r="AO18" s="12" t="s">
        <v>912</v>
      </c>
      <c r="AP18" s="30" t="str">
        <f>IFERROR(VLOOKUP(AO18,'[1]AP CS Principles Curriculum Fra'!$E:$F,2,0),"")</f>
        <v/>
      </c>
      <c r="AQ18" s="12" t="s">
        <v>915</v>
      </c>
      <c r="AR18" s="30" t="str">
        <f>IFERROR(VLOOKUP(AQ18,'[1]AP CS Principles Curriculum Fra'!$E:$F,2,0),"")</f>
        <v/>
      </c>
      <c r="AS18" s="12" t="s">
        <v>917</v>
      </c>
      <c r="AT18" s="30" t="str">
        <f>IFERROR(VLOOKUP(AS18,'[1]AP CS Principles Curriculum Fra'!$E:$F,2,0),"")</f>
        <v/>
      </c>
      <c r="AU18" s="12" t="s">
        <v>919</v>
      </c>
      <c r="AV18" s="30" t="str">
        <f>IFERROR(VLOOKUP(AU18,'[1]AP CS Principles Curriculum Fra'!$E:$F,2,0),"")</f>
        <v/>
      </c>
      <c r="AW18" s="12" t="s">
        <v>921</v>
      </c>
      <c r="AX18" s="30" t="str">
        <f>IFERROR(VLOOKUP(AW18,'[1]AP CS Principles Curriculum Fra'!$E:$F,2,0),"")</f>
        <v/>
      </c>
      <c r="AY18" s="12" t="s">
        <v>924</v>
      </c>
      <c r="AZ18" s="30" t="str">
        <f>IFERROR(VLOOKUP(AY18,'[1]AP CS Principles Curriculum Fra'!$E:$F,2,0),"")</f>
        <v/>
      </c>
      <c r="BA18" s="12" t="s">
        <v>926</v>
      </c>
      <c r="BB18" s="30" t="str">
        <f>IFERROR(VLOOKUP(BA18,'[1]AP CS Principles Curriculum Fra'!$E:$F,2,0),"")</f>
        <v/>
      </c>
      <c r="BC18" s="12" t="s">
        <v>928</v>
      </c>
      <c r="BD18" s="30" t="str">
        <f>IFERROR(VLOOKUP(BC18,'[1]AP CS Principles Curriculum Fra'!$E:$F,2,0),"")</f>
        <v/>
      </c>
      <c r="BE18" s="12" t="s">
        <v>930</v>
      </c>
      <c r="BF18" s="30" t="str">
        <f>IFERROR(VLOOKUP(BE18,'[1]AP CS Principles Curriculum Fra'!$E:$F,2,0),"")</f>
        <v/>
      </c>
      <c r="BG18" s="12" t="s">
        <v>932</v>
      </c>
      <c r="BH18" s="30" t="str">
        <f>IFERROR(VLOOKUP(BG18,'[1]AP CS Principles Curriculum Fra'!$E:$F,2,0),"")</f>
        <v/>
      </c>
      <c r="BI18" s="12" t="s">
        <v>936</v>
      </c>
      <c r="BJ18" s="30" t="str">
        <f>IFERROR(VLOOKUP(BI18,'[1]AP CS Principles Curriculum Fra'!$E:$F,2,0),"")</f>
        <v/>
      </c>
      <c r="BK18" s="12" t="s">
        <v>941</v>
      </c>
      <c r="BL18" s="30" t="str">
        <f>IFERROR(VLOOKUP(BK18,'[1]AP CS Principles Curriculum Fra'!$E:$F,2,0),"")</f>
        <v/>
      </c>
      <c r="BM18" s="12" t="s">
        <v>943</v>
      </c>
      <c r="BN18" s="30" t="str">
        <f>IFERROR(VLOOKUP(BM18,'[1]AP CS Principles Curriculum Fra'!$E:$F,2,0),"")</f>
        <v/>
      </c>
      <c r="BO18" s="12" t="s">
        <v>946</v>
      </c>
      <c r="BP18" s="30" t="str">
        <f>IFERROR(VLOOKUP(BO18,'[1]AP CS Principles Curriculum Fra'!$E:$F,2,0),"")</f>
        <v/>
      </c>
      <c r="BQ18" s="12" t="s">
        <v>948</v>
      </c>
      <c r="BR18" s="30" t="str">
        <f>IFERROR(VLOOKUP(BQ18,'[1]AP CS Principles Curriculum Fra'!$E:$F,2,0),"")</f>
        <v/>
      </c>
      <c r="BS18" s="12" t="s">
        <v>950</v>
      </c>
      <c r="BT18" s="30" t="str">
        <f>IFERROR(VLOOKUP(BS18,'[1]AP CS Principles Curriculum Fra'!$E:$F,2,0),"")</f>
        <v/>
      </c>
      <c r="BU18" s="12" t="s">
        <v>953</v>
      </c>
      <c r="BV18" s="30" t="str">
        <f>IFERROR(VLOOKUP(BU18,'[1]AP CS Principles Curriculum Fra'!$E:$F,2,0),"")</f>
        <v/>
      </c>
      <c r="BW18" s="12" t="s">
        <v>955</v>
      </c>
      <c r="BX18" s="30" t="str">
        <f>IFERROR(VLOOKUP(BW18,'[1]AP CS Principles Curriculum Fra'!$E:$F,2,0),"")</f>
        <v/>
      </c>
      <c r="BY18" s="12" t="s">
        <v>957</v>
      </c>
      <c r="BZ18" s="30" t="str">
        <f>IFERROR(VLOOKUP(BY18,'[1]AP CS Principles Curriculum Fra'!$E:$F,2,0),"")</f>
        <v/>
      </c>
      <c r="CA18" s="12" t="s">
        <v>960</v>
      </c>
      <c r="CB18" s="30" t="str">
        <f>IFERROR(VLOOKUP(CA18,'[1]AP CS Principles Curriculum Fra'!$E:$F,2,0),"")</f>
        <v/>
      </c>
      <c r="CC18" s="12" t="s">
        <v>963</v>
      </c>
      <c r="CD18" s="30" t="str">
        <f>IFERROR(VLOOKUP(CC18,'[1]AP CS Principles Curriculum Fra'!$E:$F,2,0),"")</f>
        <v/>
      </c>
      <c r="CE18" s="12" t="s">
        <v>966</v>
      </c>
      <c r="CF18" s="30" t="str">
        <f>IFERROR(VLOOKUP(CE18,'[1]AP CS Principles Curriculum Fra'!$E:$F,2,0),"")</f>
        <v/>
      </c>
      <c r="CG18" s="12" t="s">
        <v>968</v>
      </c>
      <c r="CH18" s="30" t="str">
        <f>IFERROR(VLOOKUP(CG18,'[1]AP CS Principles Curriculum Fra'!$E:$F,2,0),"")</f>
        <v/>
      </c>
      <c r="CI18" s="12" t="s">
        <v>970</v>
      </c>
      <c r="CJ18" s="30" t="str">
        <f>IFERROR(VLOOKUP(CI18,'[1]AP CS Principles Curriculum Fra'!$E:$F,2,0),"")</f>
        <v/>
      </c>
      <c r="CK18" s="12" t="s">
        <v>972</v>
      </c>
      <c r="CL18" s="30" t="str">
        <f>IFERROR(VLOOKUP(CK18,'[1]AP CS Principles Curriculum Fra'!$E:$F,2,0),"")</f>
        <v/>
      </c>
      <c r="CM18" s="12" t="s">
        <v>974</v>
      </c>
      <c r="CN18" s="30" t="str">
        <f>IFERROR(VLOOKUP(CM18,'[1]AP CS Principles Curriculum Fra'!$E:$F,2,0),"")</f>
        <v/>
      </c>
      <c r="CO18" s="12" t="s">
        <v>976</v>
      </c>
      <c r="CP18" s="30" t="str">
        <f>IFERROR(VLOOKUP(CO18,'[1]AP CS Principles Curriculum Fra'!$E:$F,2,0),"")</f>
        <v/>
      </c>
      <c r="CQ18" s="12" t="s">
        <v>979</v>
      </c>
      <c r="CR18" s="30" t="str">
        <f>IFERROR(VLOOKUP(CQ18,'[1]AP CS Principles Curriculum Fra'!$E:$F,2,0),"")</f>
        <v/>
      </c>
      <c r="CS18" s="12" t="s">
        <v>981</v>
      </c>
      <c r="CT18" s="30" t="str">
        <f>IFERROR(VLOOKUP(CS18,'[1]AP CS Principles Curriculum Fra'!$E:$F,2,0),"")</f>
        <v/>
      </c>
      <c r="CU18" s="12" t="s">
        <v>983</v>
      </c>
      <c r="CV18" s="30" t="str">
        <f>IFERROR(VLOOKUP(CU18,'[1]AP CS Principles Curriculum Fra'!$E:$F,2,0),"")</f>
        <v/>
      </c>
      <c r="CW18" s="12" t="s">
        <v>985</v>
      </c>
      <c r="CX18" s="30" t="str">
        <f>IFERROR(VLOOKUP(CW18,'[1]AP CS Principles Curriculum Fra'!$E:$F,2,0),"")</f>
        <v/>
      </c>
      <c r="CY18" s="12" t="s">
        <v>987</v>
      </c>
      <c r="CZ18" s="30" t="str">
        <f>IFERROR(VLOOKUP(CY18,'[1]AP CS Principles Curriculum Fra'!$E:$F,2,0),"")</f>
        <v/>
      </c>
      <c r="DA18" s="12" t="s">
        <v>989</v>
      </c>
      <c r="DB18" s="30" t="str">
        <f>IFERROR(VLOOKUP(DA18,'[1]AP CS Principles Curriculum Fra'!$E:$F,2,0),"")</f>
        <v/>
      </c>
      <c r="DC18" s="12" t="s">
        <v>991</v>
      </c>
      <c r="DD18" s="30" t="str">
        <f>IFERROR(VLOOKUP(DC18,'[1]AP CS Principles Curriculum Fra'!$E:$F,2,0),"")</f>
        <v/>
      </c>
      <c r="DE18" s="12" t="s">
        <v>993</v>
      </c>
      <c r="DF18" s="30" t="str">
        <f>IFERROR(VLOOKUP(DE18,'[1]AP CS Principles Curriculum Fra'!$E:$F,2,0),"")</f>
        <v/>
      </c>
      <c r="DG18" s="12" t="s">
        <v>995</v>
      </c>
      <c r="DH18" s="30" t="str">
        <f>IFERROR(VLOOKUP(DG18,'[1]AP CS Principles Curriculum Fra'!$E:$F,2,0),"")</f>
        <v/>
      </c>
      <c r="DI18" s="12"/>
      <c r="DJ18" s="30" t="str">
        <f>IFERROR(VLOOKUP(DI18,'[1]AP CS Principles Curriculum Fra'!$E:$F,2,0),"")</f>
        <v/>
      </c>
      <c r="DK18" s="12"/>
      <c r="DL18" s="30" t="str">
        <f>IFERROR(VLOOKUP(DK18,'[1]AP CS Principles Curriculum Fra'!$E:$F,2,0),"")</f>
        <v/>
      </c>
      <c r="DM18" s="12"/>
      <c r="DN18" s="30" t="str">
        <f>IFERROR(VLOOKUP(DM18,'[1]AP CS Principles Curriculum Fra'!$E:$F,2,0),"")</f>
        <v/>
      </c>
      <c r="DO18" s="12"/>
      <c r="DP18" s="30" t="str">
        <f>IFERROR(VLOOKUP(DO18,'[1]AP CS Principles Curriculum Fra'!$E:$F,2,0),"")</f>
        <v/>
      </c>
      <c r="DQ18" s="30"/>
      <c r="DR18" s="30" t="str">
        <f>IFERROR(VLOOKUP(DQ18,'[1]AP CS Principles Curriculum Fra'!$E:$F,2,0),"")</f>
        <v/>
      </c>
      <c r="DS18" s="30"/>
      <c r="DT18" s="30" t="str">
        <f>IFERROR(VLOOKUP(DS18,'[1]AP CS Principles Curriculum Fra'!$E:$F,2,0),"")</f>
        <v/>
      </c>
      <c r="DU18" s="30"/>
      <c r="DV18" s="30" t="str">
        <f>IFERROR(VLOOKUP(DU18,'[1]AP CS Principles Curriculum Fra'!$E:$F,2,0),"")</f>
        <v/>
      </c>
      <c r="DW18" s="30"/>
      <c r="DX18" s="30" t="str">
        <f>IFERROR(VLOOKUP(DW18,'[1]AP CS Principles Curriculum Fra'!$E:$F,2,0),"")</f>
        <v/>
      </c>
      <c r="DY18" s="30"/>
      <c r="DZ18" s="30" t="str">
        <f>IFERROR(VLOOKUP(DY18,'[1]AP CS Principles Curriculum Fra'!$E:$F,2,0),"")</f>
        <v/>
      </c>
      <c r="EA18" s="30"/>
      <c r="EB18" s="30" t="str">
        <f>IFERROR(VLOOKUP(EA18,'[1]AP CS Principles Curriculum Fra'!$E:$F,2,0),"")</f>
        <v/>
      </c>
      <c r="EC18" s="30"/>
      <c r="ED18" s="30" t="str">
        <f>IFERROR(VLOOKUP(EC18,'[1]AP CS Principles Curriculum Fra'!$E:$F,2,0),"")</f>
        <v/>
      </c>
      <c r="EE18" s="30"/>
      <c r="EF18" s="30" t="str">
        <f>IFERROR(VLOOKUP(EE18,'[1]AP CS Principles Curriculum Fra'!$E:$F,2,0),"")</f>
        <v/>
      </c>
      <c r="EG18" s="30"/>
      <c r="EH18" s="30" t="str">
        <f>IFERROR(VLOOKUP(EG18,'[1]AP CS Principles Curriculum Fra'!$E:$F,2,0),"")</f>
        <v/>
      </c>
      <c r="EI18" s="30"/>
      <c r="EJ18" s="30" t="str">
        <f>IFERROR(VLOOKUP(EI18,'[1]AP CS Principles Curriculum Fra'!$E:$F,2,0),"")</f>
        <v/>
      </c>
    </row>
    <row r="19" spans="1:140" ht="15.75" customHeight="1">
      <c r="A19" s="47">
        <v>15</v>
      </c>
      <c r="B19" s="47" t="s">
        <v>1405</v>
      </c>
      <c r="C19" s="47" t="s">
        <v>660</v>
      </c>
      <c r="D19" s="47" t="s">
        <v>1242</v>
      </c>
      <c r="E19" s="47" t="s">
        <v>376</v>
      </c>
      <c r="F19" s="47" t="s">
        <v>359</v>
      </c>
      <c r="G19" s="47" t="s">
        <v>366</v>
      </c>
      <c r="H19" s="47" t="s">
        <v>371</v>
      </c>
      <c r="I19" s="49"/>
      <c r="J19" s="49"/>
      <c r="K19" s="47" t="s">
        <v>1243</v>
      </c>
      <c r="L19" s="47" t="s">
        <v>331</v>
      </c>
      <c r="M19" s="47" t="s">
        <v>338</v>
      </c>
      <c r="N19" s="47" t="s">
        <v>344</v>
      </c>
      <c r="O19" s="49"/>
      <c r="P19" s="50" t="s">
        <v>1244</v>
      </c>
      <c r="Q19" s="47" t="s">
        <v>1280</v>
      </c>
      <c r="R19" s="47" t="s">
        <v>1291</v>
      </c>
      <c r="S19" s="47" t="s">
        <v>1308</v>
      </c>
      <c r="T19" s="47" t="s">
        <v>1348</v>
      </c>
      <c r="U19" s="47"/>
      <c r="V19" s="141"/>
      <c r="W19" s="47" t="s">
        <v>378</v>
      </c>
      <c r="X19" s="47" t="s">
        <v>688</v>
      </c>
      <c r="Y19" s="47"/>
      <c r="Z19" s="47"/>
      <c r="AA19" s="47"/>
      <c r="AB19" s="47"/>
      <c r="AC19" s="47" t="s">
        <v>1245</v>
      </c>
      <c r="AD19" s="52" t="str">
        <f>IFERROR(VLOOKUP(AC19,'[1]AP CS Principles Curriculum Fra'!$E:$F,2,0),"")</f>
        <v/>
      </c>
      <c r="AE19" s="47" t="s">
        <v>1247</v>
      </c>
      <c r="AF19" s="52" t="str">
        <f>IFERROR(VLOOKUP(AE19,'[1]AP CS Principles Curriculum Fra'!$E:$F,2,0),"")</f>
        <v/>
      </c>
      <c r="AG19" s="47" t="s">
        <v>1249</v>
      </c>
      <c r="AH19" s="52" t="str">
        <f>IFERROR(VLOOKUP(AG19,'[1]AP CS Principles Curriculum Fra'!$E:$F,2,0),"")</f>
        <v/>
      </c>
      <c r="AI19" s="47" t="s">
        <v>1252</v>
      </c>
      <c r="AJ19" s="52" t="str">
        <f>IFERROR(VLOOKUP(AI19,'[1]AP CS Principles Curriculum Fra'!$E:$F,2,0),"")</f>
        <v/>
      </c>
      <c r="AK19" s="47" t="s">
        <v>1254</v>
      </c>
      <c r="AL19" s="52" t="str">
        <f>IFERROR(VLOOKUP(AK19,'[1]AP CS Principles Curriculum Fra'!$E:$F,2,0),"")</f>
        <v/>
      </c>
      <c r="AM19" s="47" t="s">
        <v>1256</v>
      </c>
      <c r="AN19" s="52" t="str">
        <f>IFERROR(VLOOKUP(AM19,'[1]AP CS Principles Curriculum Fra'!$E:$F,2,0),"")</f>
        <v/>
      </c>
      <c r="AO19" s="47" t="s">
        <v>1258</v>
      </c>
      <c r="AP19" s="52" t="str">
        <f>IFERROR(VLOOKUP(AO19,'[1]AP CS Principles Curriculum Fra'!$E:$F,2,0),"")</f>
        <v/>
      </c>
      <c r="AQ19" s="47" t="s">
        <v>1260</v>
      </c>
      <c r="AR19" s="52" t="str">
        <f>IFERROR(VLOOKUP(AQ19,'[1]AP CS Principles Curriculum Fra'!$E:$F,2,0),"")</f>
        <v/>
      </c>
      <c r="AS19" s="47" t="s">
        <v>1262</v>
      </c>
      <c r="AT19" s="52" t="str">
        <f>IFERROR(VLOOKUP(AS19,'[1]AP CS Principles Curriculum Fra'!$E:$F,2,0),"")</f>
        <v/>
      </c>
      <c r="AU19" s="47" t="s">
        <v>1264</v>
      </c>
      <c r="AV19" s="52" t="str">
        <f>IFERROR(VLOOKUP(AU19,'[1]AP CS Principles Curriculum Fra'!$E:$F,2,0),"")</f>
        <v/>
      </c>
      <c r="AW19" s="47" t="s">
        <v>1266</v>
      </c>
      <c r="AX19" s="52" t="str">
        <f>IFERROR(VLOOKUP(AW19,'[1]AP CS Principles Curriculum Fra'!$E:$F,2,0),"")</f>
        <v/>
      </c>
      <c r="AY19" s="47" t="s">
        <v>1268</v>
      </c>
      <c r="AZ19" s="52" t="str">
        <f>IFERROR(VLOOKUP(AY19,'[1]AP CS Principles Curriculum Fra'!$E:$F,2,0),"")</f>
        <v/>
      </c>
      <c r="BA19" s="47" t="s">
        <v>1270</v>
      </c>
      <c r="BB19" s="52" t="str">
        <f>IFERROR(VLOOKUP(BA19,'[1]AP CS Principles Curriculum Fra'!$E:$F,2,0),"")</f>
        <v/>
      </c>
      <c r="BC19" s="47" t="s">
        <v>1272</v>
      </c>
      <c r="BD19" s="52" t="str">
        <f>IFERROR(VLOOKUP(BC19,'[1]AP CS Principles Curriculum Fra'!$E:$F,2,0),"")</f>
        <v/>
      </c>
      <c r="BE19" s="47" t="s">
        <v>1274</v>
      </c>
      <c r="BF19" s="52" t="str">
        <f>IFERROR(VLOOKUP(BE19,'[1]AP CS Principles Curriculum Fra'!$E:$F,2,0),"")</f>
        <v/>
      </c>
      <c r="BG19" s="47" t="s">
        <v>1276</v>
      </c>
      <c r="BH19" s="52" t="str">
        <f>IFERROR(VLOOKUP(BG19,'[1]AP CS Principles Curriculum Fra'!$E:$F,2,0),"")</f>
        <v/>
      </c>
      <c r="BI19" s="47" t="s">
        <v>1278</v>
      </c>
      <c r="BJ19" s="52" t="str">
        <f>IFERROR(VLOOKUP(BI19,'[1]AP CS Principles Curriculum Fra'!$E:$F,2,0),"")</f>
        <v/>
      </c>
      <c r="BK19" s="47" t="s">
        <v>1281</v>
      </c>
      <c r="BL19" s="52" t="str">
        <f>IFERROR(VLOOKUP(BK19,'[1]AP CS Principles Curriculum Fra'!$E:$F,2,0),"")</f>
        <v/>
      </c>
      <c r="BM19" s="47" t="s">
        <v>1283</v>
      </c>
      <c r="BN19" s="52" t="str">
        <f>IFERROR(VLOOKUP(BM19,'[1]AP CS Principles Curriculum Fra'!$E:$F,2,0),"")</f>
        <v/>
      </c>
      <c r="BO19" s="47" t="s">
        <v>1285</v>
      </c>
      <c r="BP19" s="52" t="str">
        <f>IFERROR(VLOOKUP(BO19,'[1]AP CS Principles Curriculum Fra'!$E:$F,2,0),"")</f>
        <v/>
      </c>
      <c r="BQ19" s="47" t="s">
        <v>1287</v>
      </c>
      <c r="BR19" s="52" t="str">
        <f>IFERROR(VLOOKUP(BQ19,'[1]AP CS Principles Curriculum Fra'!$E:$F,2,0),"")</f>
        <v/>
      </c>
      <c r="BS19" s="47" t="s">
        <v>1289</v>
      </c>
      <c r="BT19" s="52" t="str">
        <f>IFERROR(VLOOKUP(BS19,'[1]AP CS Principles Curriculum Fra'!$E:$F,2,0),"")</f>
        <v/>
      </c>
      <c r="BU19" s="47" t="s">
        <v>1292</v>
      </c>
      <c r="BV19" s="52" t="str">
        <f>IFERROR(VLOOKUP(BU19,'[1]AP CS Principles Curriculum Fra'!$E:$F,2,0),"")</f>
        <v/>
      </c>
      <c r="BW19" s="47" t="s">
        <v>1294</v>
      </c>
      <c r="BX19" s="52" t="str">
        <f>IFERROR(VLOOKUP(BW19,'[1]AP CS Principles Curriculum Fra'!$E:$F,2,0),"")</f>
        <v/>
      </c>
      <c r="BY19" s="47" t="s">
        <v>1297</v>
      </c>
      <c r="BZ19" s="52" t="str">
        <f>IFERROR(VLOOKUP(BY19,'[1]AP CS Principles Curriculum Fra'!$E:$F,2,0),"")</f>
        <v/>
      </c>
      <c r="CA19" s="47" t="s">
        <v>1299</v>
      </c>
      <c r="CB19" s="52" t="str">
        <f>IFERROR(VLOOKUP(CA19,'[1]AP CS Principles Curriculum Fra'!$E:$F,2,0),"")</f>
        <v/>
      </c>
      <c r="CC19" s="47" t="s">
        <v>1301</v>
      </c>
      <c r="CD19" s="52" t="str">
        <f>IFERROR(VLOOKUP(CC19,'[1]AP CS Principles Curriculum Fra'!$E:$F,2,0),"")</f>
        <v/>
      </c>
      <c r="CE19" s="47" t="s">
        <v>1303</v>
      </c>
      <c r="CF19" s="52" t="str">
        <f>IFERROR(VLOOKUP(CE19,'[1]AP CS Principles Curriculum Fra'!$E:$F,2,0),"")</f>
        <v/>
      </c>
      <c r="CG19" s="47" t="s">
        <v>1306</v>
      </c>
      <c r="CH19" s="52" t="str">
        <f>IFERROR(VLOOKUP(CG19,'[1]AP CS Principles Curriculum Fra'!$E:$F,2,0),"")</f>
        <v/>
      </c>
      <c r="CI19" s="47" t="s">
        <v>1309</v>
      </c>
      <c r="CJ19" s="52" t="str">
        <f>IFERROR(VLOOKUP(CI19,'[1]AP CS Principles Curriculum Fra'!$E:$F,2,0),"")</f>
        <v/>
      </c>
      <c r="CK19" s="47" t="s">
        <v>1311</v>
      </c>
      <c r="CL19" s="52" t="str">
        <f>IFERROR(VLOOKUP(CK19,'[1]AP CS Principles Curriculum Fra'!$E:$F,2,0),"")</f>
        <v/>
      </c>
      <c r="CM19" s="47" t="s">
        <v>1314</v>
      </c>
      <c r="CN19" s="52" t="str">
        <f>IFERROR(VLOOKUP(CM19,'[1]AP CS Principles Curriculum Fra'!$E:$F,2,0),"")</f>
        <v/>
      </c>
      <c r="CO19" s="47" t="s">
        <v>1316</v>
      </c>
      <c r="CP19" s="52" t="str">
        <f>IFERROR(VLOOKUP(CO19,'[1]AP CS Principles Curriculum Fra'!$E:$F,2,0),"")</f>
        <v/>
      </c>
      <c r="CQ19" s="47" t="s">
        <v>1318</v>
      </c>
      <c r="CR19" s="52" t="str">
        <f>IFERROR(VLOOKUP(CQ19,'[1]AP CS Principles Curriculum Fra'!$E:$F,2,0),"")</f>
        <v/>
      </c>
      <c r="CS19" s="47" t="s">
        <v>1320</v>
      </c>
      <c r="CT19" s="52" t="str">
        <f>IFERROR(VLOOKUP(CS19,'[1]AP CS Principles Curriculum Fra'!$E:$F,2,0),"")</f>
        <v/>
      </c>
      <c r="CU19" s="47" t="s">
        <v>1323</v>
      </c>
      <c r="CV19" s="52" t="str">
        <f>IFERROR(VLOOKUP(CU19,'[1]AP CS Principles Curriculum Fra'!$E:$F,2,0),"")</f>
        <v/>
      </c>
      <c r="CW19" s="47" t="s">
        <v>1325</v>
      </c>
      <c r="CX19" s="52" t="str">
        <f>IFERROR(VLOOKUP(CW19,'[1]AP CS Principles Curriculum Fra'!$E:$F,2,0),"")</f>
        <v/>
      </c>
      <c r="CY19" s="47" t="s">
        <v>1327</v>
      </c>
      <c r="CZ19" s="52" t="str">
        <f>IFERROR(VLOOKUP(CY19,'[1]AP CS Principles Curriculum Fra'!$E:$F,2,0),"")</f>
        <v/>
      </c>
      <c r="DA19" s="47" t="s">
        <v>1330</v>
      </c>
      <c r="DB19" s="52" t="str">
        <f>IFERROR(VLOOKUP(DA19,'[1]AP CS Principles Curriculum Fra'!$E:$F,2,0),"")</f>
        <v/>
      </c>
      <c r="DC19" s="47" t="s">
        <v>1332</v>
      </c>
      <c r="DD19" s="52" t="str">
        <f>IFERROR(VLOOKUP(DC19,'[1]AP CS Principles Curriculum Fra'!$E:$F,2,0),"")</f>
        <v/>
      </c>
      <c r="DE19" s="47" t="s">
        <v>1334</v>
      </c>
      <c r="DF19" s="52" t="str">
        <f>IFERROR(VLOOKUP(DE19,'[1]AP CS Principles Curriculum Fra'!$E:$F,2,0),"")</f>
        <v/>
      </c>
      <c r="DG19" s="47" t="s">
        <v>1336</v>
      </c>
      <c r="DH19" s="52" t="str">
        <f>IFERROR(VLOOKUP(DG19,'[1]AP CS Principles Curriculum Fra'!$E:$F,2,0),"")</f>
        <v/>
      </c>
      <c r="DI19" s="47" t="s">
        <v>1339</v>
      </c>
      <c r="DJ19" s="52" t="str">
        <f>IFERROR(VLOOKUP(DI19,'[1]AP CS Principles Curriculum Fra'!$E:$F,2,0),"")</f>
        <v/>
      </c>
      <c r="DK19" s="47" t="s">
        <v>1341</v>
      </c>
      <c r="DL19" s="52" t="str">
        <f>IFERROR(VLOOKUP(DK19,'[1]AP CS Principles Curriculum Fra'!$E:$F,2,0),"")</f>
        <v/>
      </c>
      <c r="DM19" s="47" t="s">
        <v>1343</v>
      </c>
      <c r="DN19" s="52" t="str">
        <f>IFERROR(VLOOKUP(DM19,'[1]AP CS Principles Curriculum Fra'!$E:$F,2,0),"")</f>
        <v/>
      </c>
      <c r="DO19" s="47" t="s">
        <v>1346</v>
      </c>
      <c r="DP19" s="52" t="str">
        <f>IFERROR(VLOOKUP(DO19,'[1]AP CS Principles Curriculum Fra'!$E:$F,2,0),"")</f>
        <v/>
      </c>
      <c r="DQ19" s="198" t="s">
        <v>1349</v>
      </c>
      <c r="DR19" s="52" t="str">
        <f>IFERROR(VLOOKUP(DQ19,'[1]AP CS Principles Curriculum Fra'!$E:$F,2,0),"")</f>
        <v/>
      </c>
      <c r="DS19" s="198" t="s">
        <v>1351</v>
      </c>
      <c r="DT19" s="52" t="str">
        <f>IFERROR(VLOOKUP(DS19,'[1]AP CS Principles Curriculum Fra'!$E:$F,2,0),"")</f>
        <v/>
      </c>
      <c r="DU19" s="198" t="s">
        <v>1426</v>
      </c>
      <c r="DV19" s="52" t="str">
        <f>IFERROR(VLOOKUP(DU19,'[1]AP CS Principles Curriculum Fra'!$E:$F,2,0),"")</f>
        <v/>
      </c>
      <c r="DW19" s="198" t="s">
        <v>1427</v>
      </c>
      <c r="DX19" s="52" t="str">
        <f>IFERROR(VLOOKUP(DW19,'[1]AP CS Principles Curriculum Fra'!$E:$F,2,0),"")</f>
        <v/>
      </c>
      <c r="DY19" s="198" t="s">
        <v>1428</v>
      </c>
      <c r="DZ19" s="52" t="str">
        <f>IFERROR(VLOOKUP(DY19,'[1]AP CS Principles Curriculum Fra'!$E:$F,2,0),"")</f>
        <v/>
      </c>
      <c r="EA19" s="198" t="s">
        <v>1429</v>
      </c>
      <c r="EB19" s="52" t="str">
        <f>IFERROR(VLOOKUP(EA19,'[1]AP CS Principles Curriculum Fra'!$E:$F,2,0),"")</f>
        <v/>
      </c>
      <c r="EC19" s="198" t="s">
        <v>1430</v>
      </c>
      <c r="ED19" s="52" t="str">
        <f>IFERROR(VLOOKUP(EC19,'[1]AP CS Principles Curriculum Fra'!$E:$F,2,0),"")</f>
        <v/>
      </c>
      <c r="EE19" s="198" t="s">
        <v>1431</v>
      </c>
      <c r="EF19" s="52" t="str">
        <f>IFERROR(VLOOKUP(EE19,'[1]AP CS Principles Curriculum Fra'!$E:$F,2,0),"")</f>
        <v/>
      </c>
      <c r="EG19" s="198" t="s">
        <v>1432</v>
      </c>
      <c r="EH19" s="52" t="str">
        <f>IFERROR(VLOOKUP(EG19,'[1]AP CS Principles Curriculum Fra'!$E:$F,2,0),"")</f>
        <v/>
      </c>
      <c r="EI19" s="198" t="s">
        <v>1433</v>
      </c>
      <c r="EJ19" s="52" t="str">
        <f>IFERROR(VLOOKUP(EI19,'[1]AP CS Principles Curriculum Fra'!$E:$F,2,0),"")</f>
        <v/>
      </c>
    </row>
    <row r="20" spans="1:140" ht="15.75" customHeight="1">
      <c r="A20" s="199"/>
      <c r="B20" s="199" t="s">
        <v>1434</v>
      </c>
      <c r="C20" s="199"/>
      <c r="D20" s="199"/>
      <c r="E20" s="199"/>
      <c r="F20" s="199"/>
      <c r="G20" s="199"/>
      <c r="H20" s="199"/>
      <c r="I20" s="199"/>
      <c r="J20" s="199"/>
      <c r="K20" s="199"/>
      <c r="L20" s="199"/>
      <c r="M20" s="199"/>
      <c r="N20" s="199"/>
      <c r="O20" s="199"/>
      <c r="P20" s="200"/>
      <c r="Q20" s="199"/>
      <c r="R20" s="199"/>
      <c r="S20" s="199"/>
      <c r="T20" s="199"/>
      <c r="U20" s="199"/>
      <c r="V20" s="199"/>
      <c r="W20" s="199"/>
      <c r="X20" s="199"/>
      <c r="Y20" s="199"/>
      <c r="Z20" s="199"/>
      <c r="AA20" s="199"/>
      <c r="AB20" s="199"/>
      <c r="AC20" s="199"/>
      <c r="AD20" s="199" t="str">
        <f>IFERROR(VLOOKUP(AC20,'[1]AP CS Principles Curriculum Fra'!$E:$F,2,0),"")</f>
        <v/>
      </c>
      <c r="AE20" s="199"/>
      <c r="AF20" s="199" t="str">
        <f>IFERROR(VLOOKUP(AE20,'[1]AP CS Principles Curriculum Fra'!$E:$F,2,0),"")</f>
        <v/>
      </c>
      <c r="AG20" s="199"/>
      <c r="AH20" s="199" t="str">
        <f>IFERROR(VLOOKUP(AG20,'[1]AP CS Principles Curriculum Fra'!$E:$F,2,0),"")</f>
        <v/>
      </c>
      <c r="AI20" s="199"/>
      <c r="AJ20" s="199" t="str">
        <f>IFERROR(VLOOKUP(AI20,'[1]AP CS Principles Curriculum Fra'!$E:$F,2,0),"")</f>
        <v/>
      </c>
      <c r="AK20" s="199"/>
      <c r="AL20" s="199" t="str">
        <f>IFERROR(VLOOKUP(AK20,'[1]AP CS Principles Curriculum Fra'!$E:$F,2,0),"")</f>
        <v/>
      </c>
      <c r="AM20" s="199"/>
      <c r="AN20" s="199" t="str">
        <f>IFERROR(VLOOKUP(AM20,'[1]AP CS Principles Curriculum Fra'!$E:$F,2,0),"")</f>
        <v/>
      </c>
      <c r="AO20" s="199"/>
      <c r="AP20" s="199" t="str">
        <f>IFERROR(VLOOKUP(AO20,'[1]AP CS Principles Curriculum Fra'!$E:$F,2,0),"")</f>
        <v/>
      </c>
      <c r="AQ20" s="199"/>
      <c r="AR20" s="199" t="str">
        <f>IFERROR(VLOOKUP(AQ20,'[1]AP CS Principles Curriculum Fra'!$E:$F,2,0),"")</f>
        <v/>
      </c>
      <c r="AS20" s="199"/>
      <c r="AT20" s="199" t="str">
        <f>IFERROR(VLOOKUP(AS20,'[1]AP CS Principles Curriculum Fra'!$E:$F,2,0),"")</f>
        <v/>
      </c>
      <c r="AU20" s="199"/>
      <c r="AV20" s="199" t="str">
        <f>IFERROR(VLOOKUP(AU20,'[1]AP CS Principles Curriculum Fra'!$E:$F,2,0),"")</f>
        <v/>
      </c>
      <c r="AW20" s="199"/>
      <c r="AX20" s="199" t="str">
        <f>IFERROR(VLOOKUP(AW20,'[1]AP CS Principles Curriculum Fra'!$E:$F,2,0),"")</f>
        <v/>
      </c>
      <c r="AY20" s="199"/>
      <c r="AZ20" s="199" t="str">
        <f>IFERROR(VLOOKUP(AY20,'[1]AP CS Principles Curriculum Fra'!$E:$F,2,0),"")</f>
        <v/>
      </c>
      <c r="BA20" s="199"/>
      <c r="BB20" s="199" t="str">
        <f>IFERROR(VLOOKUP(BA20,'[1]AP CS Principles Curriculum Fra'!$E:$F,2,0),"")</f>
        <v/>
      </c>
      <c r="BC20" s="199"/>
      <c r="BD20" s="199" t="str">
        <f>IFERROR(VLOOKUP(BC20,'[1]AP CS Principles Curriculum Fra'!$E:$F,2,0),"")</f>
        <v/>
      </c>
      <c r="BE20" s="199"/>
      <c r="BF20" s="199" t="str">
        <f>IFERROR(VLOOKUP(BE20,'[1]AP CS Principles Curriculum Fra'!$E:$F,2,0),"")</f>
        <v/>
      </c>
      <c r="BG20" s="199"/>
      <c r="BH20" s="199" t="str">
        <f>IFERROR(VLOOKUP(BG20,'[1]AP CS Principles Curriculum Fra'!$E:$F,2,0),"")</f>
        <v/>
      </c>
      <c r="BI20" s="199"/>
      <c r="BJ20" s="199" t="str">
        <f>IFERROR(VLOOKUP(BI20,'[1]AP CS Principles Curriculum Fra'!$E:$F,2,0),"")</f>
        <v/>
      </c>
      <c r="BK20" s="199"/>
      <c r="BL20" s="199" t="str">
        <f>IFERROR(VLOOKUP(BK20,'[1]AP CS Principles Curriculum Fra'!$E:$F,2,0),"")</f>
        <v/>
      </c>
      <c r="BM20" s="199"/>
      <c r="BN20" s="199" t="str">
        <f>IFERROR(VLOOKUP(BM20,'[1]AP CS Principles Curriculum Fra'!$E:$F,2,0),"")</f>
        <v/>
      </c>
      <c r="BO20" s="199"/>
      <c r="BP20" s="199" t="str">
        <f>IFERROR(VLOOKUP(BO20,'[1]AP CS Principles Curriculum Fra'!$E:$F,2,0),"")</f>
        <v/>
      </c>
      <c r="BQ20" s="199"/>
      <c r="BR20" s="199" t="str">
        <f>IFERROR(VLOOKUP(BQ20,'[1]AP CS Principles Curriculum Fra'!$E:$F,2,0),"")</f>
        <v/>
      </c>
      <c r="BS20" s="199"/>
      <c r="BT20" s="199" t="str">
        <f>IFERROR(VLOOKUP(BS20,'[1]AP CS Principles Curriculum Fra'!$E:$F,2,0),"")</f>
        <v/>
      </c>
      <c r="BU20" s="199"/>
      <c r="BV20" s="199" t="str">
        <f>IFERROR(VLOOKUP(BU20,'[1]AP CS Principles Curriculum Fra'!$E:$F,2,0),"")</f>
        <v/>
      </c>
      <c r="BW20" s="199"/>
      <c r="BX20" s="199" t="str">
        <f>IFERROR(VLOOKUP(BW20,'[1]AP CS Principles Curriculum Fra'!$E:$F,2,0),"")</f>
        <v/>
      </c>
      <c r="BY20" s="199"/>
      <c r="BZ20" s="199" t="str">
        <f>IFERROR(VLOOKUP(BY20,'[1]AP CS Principles Curriculum Fra'!$E:$F,2,0),"")</f>
        <v/>
      </c>
      <c r="CA20" s="199"/>
      <c r="CB20" s="199" t="str">
        <f>IFERROR(VLOOKUP(CA20,'[1]AP CS Principles Curriculum Fra'!$E:$F,2,0),"")</f>
        <v/>
      </c>
      <c r="CC20" s="199"/>
      <c r="CD20" s="199" t="str">
        <f>IFERROR(VLOOKUP(CC20,'[1]AP CS Principles Curriculum Fra'!$E:$F,2,0),"")</f>
        <v/>
      </c>
      <c r="CE20" s="199"/>
      <c r="CF20" s="199" t="str">
        <f>IFERROR(VLOOKUP(CE20,'[1]AP CS Principles Curriculum Fra'!$E:$F,2,0),"")</f>
        <v/>
      </c>
      <c r="CG20" s="199"/>
      <c r="CH20" s="199" t="str">
        <f>IFERROR(VLOOKUP(CG20,'[1]AP CS Principles Curriculum Fra'!$E:$F,2,0),"")</f>
        <v/>
      </c>
      <c r="CI20" s="199"/>
      <c r="CJ20" s="199" t="str">
        <f>IFERROR(VLOOKUP(CI20,'[1]AP CS Principles Curriculum Fra'!$E:$F,2,0),"")</f>
        <v/>
      </c>
      <c r="CK20" s="199"/>
      <c r="CL20" s="199" t="str">
        <f>IFERROR(VLOOKUP(CK20,'[1]AP CS Principles Curriculum Fra'!$E:$F,2,0),"")</f>
        <v/>
      </c>
      <c r="CM20" s="199"/>
      <c r="CN20" s="199" t="str">
        <f>IFERROR(VLOOKUP(CM20,'[1]AP CS Principles Curriculum Fra'!$E:$F,2,0),"")</f>
        <v/>
      </c>
      <c r="CO20" s="199"/>
      <c r="CP20" s="199" t="str">
        <f>IFERROR(VLOOKUP(CO20,'[1]AP CS Principles Curriculum Fra'!$E:$F,2,0),"")</f>
        <v/>
      </c>
      <c r="CQ20" s="199"/>
      <c r="CR20" s="199" t="str">
        <f>IFERROR(VLOOKUP(CQ20,'[1]AP CS Principles Curriculum Fra'!$E:$F,2,0),"")</f>
        <v/>
      </c>
      <c r="CS20" s="199"/>
      <c r="CT20" s="199" t="str">
        <f>IFERROR(VLOOKUP(CS20,'[1]AP CS Principles Curriculum Fra'!$E:$F,2,0),"")</f>
        <v/>
      </c>
      <c r="CU20" s="199"/>
      <c r="CV20" s="199" t="str">
        <f>IFERROR(VLOOKUP(CU20,'[1]AP CS Principles Curriculum Fra'!$E:$F,2,0),"")</f>
        <v/>
      </c>
      <c r="CW20" s="199"/>
      <c r="CX20" s="199" t="str">
        <f>IFERROR(VLOOKUP(CW20,'[1]AP CS Principles Curriculum Fra'!$E:$F,2,0),"")</f>
        <v/>
      </c>
      <c r="CY20" s="199"/>
      <c r="CZ20" s="199" t="str">
        <f>IFERROR(VLOOKUP(CY20,'[1]AP CS Principles Curriculum Fra'!$E:$F,2,0),"")</f>
        <v/>
      </c>
      <c r="DA20" s="199"/>
      <c r="DB20" s="199" t="str">
        <f>IFERROR(VLOOKUP(DA20,'[1]AP CS Principles Curriculum Fra'!$E:$F,2,0),"")</f>
        <v/>
      </c>
      <c r="DC20" s="199"/>
      <c r="DD20" s="199" t="str">
        <f>IFERROR(VLOOKUP(DC20,'[1]AP CS Principles Curriculum Fra'!$E:$F,2,0),"")</f>
        <v/>
      </c>
      <c r="DE20" s="199"/>
      <c r="DF20" s="199" t="str">
        <f>IFERROR(VLOOKUP(DE20,'[1]AP CS Principles Curriculum Fra'!$E:$F,2,0),"")</f>
        <v/>
      </c>
      <c r="DG20" s="199"/>
      <c r="DH20" s="199" t="str">
        <f>IFERROR(VLOOKUP(DG20,'[1]AP CS Principles Curriculum Fra'!$E:$F,2,0),"")</f>
        <v/>
      </c>
      <c r="DI20" s="199"/>
      <c r="DJ20" s="199" t="str">
        <f>IFERROR(VLOOKUP(DI20,'[1]AP CS Principles Curriculum Fra'!$E:$F,2,0),"")</f>
        <v/>
      </c>
      <c r="DK20" s="199"/>
      <c r="DL20" s="199" t="str">
        <f>IFERROR(VLOOKUP(DK20,'[1]AP CS Principles Curriculum Fra'!$E:$F,2,0),"")</f>
        <v/>
      </c>
      <c r="DM20" s="199"/>
      <c r="DN20" s="199" t="str">
        <f>IFERROR(VLOOKUP(DM20,'[1]AP CS Principles Curriculum Fra'!$E:$F,2,0),"")</f>
        <v/>
      </c>
      <c r="DO20" s="199"/>
      <c r="DP20" s="199" t="str">
        <f>IFERROR(VLOOKUP(DO20,'[1]AP CS Principles Curriculum Fra'!$E:$F,2,0),"")</f>
        <v/>
      </c>
      <c r="DQ20" s="199"/>
      <c r="DR20" s="199" t="str">
        <f>IFERROR(VLOOKUP(DQ20,'[1]AP CS Principles Curriculum Fra'!$E:$F,2,0),"")</f>
        <v/>
      </c>
      <c r="DS20" s="199"/>
      <c r="DT20" s="199" t="str">
        <f>IFERROR(VLOOKUP(DS20,'[1]AP CS Principles Curriculum Fra'!$E:$F,2,0),"")</f>
        <v/>
      </c>
      <c r="DU20" s="199"/>
      <c r="DV20" s="199" t="str">
        <f>IFERROR(VLOOKUP(DU20,'[1]AP CS Principles Curriculum Fra'!$E:$F,2,0),"")</f>
        <v/>
      </c>
      <c r="DW20" s="199"/>
      <c r="DX20" s="199" t="str">
        <f>IFERROR(VLOOKUP(DW20,'[1]AP CS Principles Curriculum Fra'!$E:$F,2,0),"")</f>
        <v/>
      </c>
      <c r="DY20" s="199"/>
      <c r="DZ20" s="199" t="str">
        <f>IFERROR(VLOOKUP(DY20,'[1]AP CS Principles Curriculum Fra'!$E:$F,2,0),"")</f>
        <v/>
      </c>
      <c r="EA20" s="199"/>
      <c r="EB20" s="199" t="str">
        <f>IFERROR(VLOOKUP(EA20,'[1]AP CS Principles Curriculum Fra'!$E:$F,2,0),"")</f>
        <v/>
      </c>
      <c r="EC20" s="199"/>
      <c r="ED20" s="199" t="str">
        <f>IFERROR(VLOOKUP(EC20,'[1]AP CS Principles Curriculum Fra'!$E:$F,2,0),"")</f>
        <v/>
      </c>
      <c r="EE20" s="199"/>
      <c r="EF20" s="199" t="str">
        <f>IFERROR(VLOOKUP(EE20,'[1]AP CS Principles Curriculum Fra'!$E:$F,2,0),"")</f>
        <v/>
      </c>
      <c r="EG20" s="199"/>
      <c r="EH20" s="199" t="str">
        <f>IFERROR(VLOOKUP(EG20,'[1]AP CS Principles Curriculum Fra'!$E:$F,2,0),"")</f>
        <v/>
      </c>
      <c r="EI20" s="199"/>
      <c r="EJ20" s="199" t="str">
        <f>IFERROR(VLOOKUP(EI20,'[1]AP CS Principles Curriculum Fra'!$E:$F,2,0),"")</f>
        <v/>
      </c>
    </row>
    <row r="21" spans="1:140" ht="15.75" customHeight="1">
      <c r="A21" s="208">
        <v>16</v>
      </c>
      <c r="B21" s="208" t="s">
        <v>1442</v>
      </c>
      <c r="C21" s="208"/>
      <c r="D21" s="208" t="s">
        <v>1242</v>
      </c>
      <c r="E21" s="208"/>
      <c r="F21" s="208"/>
      <c r="G21" s="208"/>
      <c r="H21" s="208"/>
      <c r="I21" s="208"/>
      <c r="J21" s="208"/>
      <c r="K21" s="208"/>
      <c r="L21" s="208"/>
      <c r="M21" s="208"/>
      <c r="N21" s="208"/>
      <c r="O21" s="208"/>
      <c r="P21" s="209"/>
      <c r="Q21" s="208"/>
      <c r="R21" s="208"/>
      <c r="S21" s="208"/>
      <c r="T21" s="208"/>
      <c r="U21" s="208"/>
      <c r="V21" s="208"/>
      <c r="W21" s="208"/>
      <c r="X21" s="208"/>
      <c r="Y21" s="208"/>
      <c r="Z21" s="208"/>
      <c r="AA21" s="208"/>
      <c r="AB21" s="208"/>
      <c r="AC21" s="208"/>
      <c r="AD21" s="208" t="str">
        <f>IFERROR(VLOOKUP(AC21,'[1]AP CS Principles Curriculum Fra'!$E:$F,2,0),"")</f>
        <v/>
      </c>
      <c r="AE21" s="208"/>
      <c r="AF21" s="208" t="str">
        <f>IFERROR(VLOOKUP(AE21,'[1]AP CS Principles Curriculum Fra'!$E:$F,2,0),"")</f>
        <v/>
      </c>
      <c r="AG21" s="208"/>
      <c r="AH21" s="208" t="str">
        <f>IFERROR(VLOOKUP(AG21,'[1]AP CS Principles Curriculum Fra'!$E:$F,2,0),"")</f>
        <v/>
      </c>
      <c r="AI21" s="208"/>
      <c r="AJ21" s="208" t="str">
        <f>IFERROR(VLOOKUP(AI21,'[1]AP CS Principles Curriculum Fra'!$E:$F,2,0),"")</f>
        <v/>
      </c>
      <c r="AK21" s="208"/>
      <c r="AL21" s="208" t="str">
        <f>IFERROR(VLOOKUP(AK21,'[1]AP CS Principles Curriculum Fra'!$E:$F,2,0),"")</f>
        <v/>
      </c>
      <c r="AM21" s="208"/>
      <c r="AN21" s="208" t="str">
        <f>IFERROR(VLOOKUP(AM21,'[1]AP CS Principles Curriculum Fra'!$E:$F,2,0),"")</f>
        <v/>
      </c>
      <c r="AO21" s="208"/>
      <c r="AP21" s="208" t="str">
        <f>IFERROR(VLOOKUP(AO21,'[1]AP CS Principles Curriculum Fra'!$E:$F,2,0),"")</f>
        <v/>
      </c>
      <c r="AQ21" s="208"/>
      <c r="AR21" s="208" t="str">
        <f>IFERROR(VLOOKUP(AQ21,'[1]AP CS Principles Curriculum Fra'!$E:$F,2,0),"")</f>
        <v/>
      </c>
      <c r="AS21" s="208"/>
      <c r="AT21" s="208" t="str">
        <f>IFERROR(VLOOKUP(AS21,'[1]AP CS Principles Curriculum Fra'!$E:$F,2,0),"")</f>
        <v/>
      </c>
      <c r="AU21" s="208"/>
      <c r="AV21" s="208" t="str">
        <f>IFERROR(VLOOKUP(AU21,'[1]AP CS Principles Curriculum Fra'!$E:$F,2,0),"")</f>
        <v/>
      </c>
      <c r="AW21" s="208"/>
      <c r="AX21" s="208" t="str">
        <f>IFERROR(VLOOKUP(AW21,'[1]AP CS Principles Curriculum Fra'!$E:$F,2,0),"")</f>
        <v/>
      </c>
      <c r="AY21" s="208"/>
      <c r="AZ21" s="208" t="str">
        <f>IFERROR(VLOOKUP(AY21,'[1]AP CS Principles Curriculum Fra'!$E:$F,2,0),"")</f>
        <v/>
      </c>
      <c r="BA21" s="208"/>
      <c r="BB21" s="208" t="str">
        <f>IFERROR(VLOOKUP(BA21,'[1]AP CS Principles Curriculum Fra'!$E:$F,2,0),"")</f>
        <v/>
      </c>
      <c r="BC21" s="208"/>
      <c r="BD21" s="208" t="str">
        <f>IFERROR(VLOOKUP(BC21,'[1]AP CS Principles Curriculum Fra'!$E:$F,2,0),"")</f>
        <v/>
      </c>
      <c r="BE21" s="208"/>
      <c r="BF21" s="208" t="str">
        <f>IFERROR(VLOOKUP(BE21,'[1]AP CS Principles Curriculum Fra'!$E:$F,2,0),"")</f>
        <v/>
      </c>
      <c r="BG21" s="208"/>
      <c r="BH21" s="208" t="str">
        <f>IFERROR(VLOOKUP(BG21,'[1]AP CS Principles Curriculum Fra'!$E:$F,2,0),"")</f>
        <v/>
      </c>
      <c r="BI21" s="208"/>
      <c r="BJ21" s="208" t="str">
        <f>IFERROR(VLOOKUP(BI21,'[1]AP CS Principles Curriculum Fra'!$E:$F,2,0),"")</f>
        <v/>
      </c>
      <c r="BK21" s="208"/>
      <c r="BL21" s="208" t="str">
        <f>IFERROR(VLOOKUP(BK21,'[1]AP CS Principles Curriculum Fra'!$E:$F,2,0),"")</f>
        <v/>
      </c>
      <c r="BM21" s="208"/>
      <c r="BN21" s="208" t="str">
        <f>IFERROR(VLOOKUP(BM21,'[1]AP CS Principles Curriculum Fra'!$E:$F,2,0),"")</f>
        <v/>
      </c>
      <c r="BO21" s="208"/>
      <c r="BP21" s="208" t="str">
        <f>IFERROR(VLOOKUP(BO21,'[1]AP CS Principles Curriculum Fra'!$E:$F,2,0),"")</f>
        <v/>
      </c>
      <c r="BQ21" s="208"/>
      <c r="BR21" s="208" t="str">
        <f>IFERROR(VLOOKUP(BQ21,'[1]AP CS Principles Curriculum Fra'!$E:$F,2,0),"")</f>
        <v/>
      </c>
      <c r="BS21" s="208"/>
      <c r="BT21" s="208" t="str">
        <f>IFERROR(VLOOKUP(BS21,'[1]AP CS Principles Curriculum Fra'!$E:$F,2,0),"")</f>
        <v/>
      </c>
      <c r="BU21" s="208"/>
      <c r="BV21" s="208" t="str">
        <f>IFERROR(VLOOKUP(BU21,'[1]AP CS Principles Curriculum Fra'!$E:$F,2,0),"")</f>
        <v/>
      </c>
      <c r="BW21" s="208"/>
      <c r="BX21" s="208" t="str">
        <f>IFERROR(VLOOKUP(BW21,'[1]AP CS Principles Curriculum Fra'!$E:$F,2,0),"")</f>
        <v/>
      </c>
      <c r="BY21" s="208"/>
      <c r="BZ21" s="208" t="str">
        <f>IFERROR(VLOOKUP(BY21,'[1]AP CS Principles Curriculum Fra'!$E:$F,2,0),"")</f>
        <v/>
      </c>
      <c r="CA21" s="208"/>
      <c r="CB21" s="208" t="str">
        <f>IFERROR(VLOOKUP(CA21,'[1]AP CS Principles Curriculum Fra'!$E:$F,2,0),"")</f>
        <v/>
      </c>
      <c r="CC21" s="208"/>
      <c r="CD21" s="208" t="str">
        <f>IFERROR(VLOOKUP(CC21,'[1]AP CS Principles Curriculum Fra'!$E:$F,2,0),"")</f>
        <v/>
      </c>
      <c r="CE21" s="208"/>
      <c r="CF21" s="208" t="str">
        <f>IFERROR(VLOOKUP(CE21,'[1]AP CS Principles Curriculum Fra'!$E:$F,2,0),"")</f>
        <v/>
      </c>
      <c r="CG21" s="208"/>
      <c r="CH21" s="208" t="str">
        <f>IFERROR(VLOOKUP(CG21,'[1]AP CS Principles Curriculum Fra'!$E:$F,2,0),"")</f>
        <v/>
      </c>
      <c r="CI21" s="208"/>
      <c r="CJ21" s="208" t="str">
        <f>IFERROR(VLOOKUP(CI21,'[1]AP CS Principles Curriculum Fra'!$E:$F,2,0),"")</f>
        <v/>
      </c>
      <c r="CK21" s="208"/>
      <c r="CL21" s="208" t="str">
        <f>IFERROR(VLOOKUP(CK21,'[1]AP CS Principles Curriculum Fra'!$E:$F,2,0),"")</f>
        <v/>
      </c>
      <c r="CM21" s="208"/>
      <c r="CN21" s="208" t="str">
        <f>IFERROR(VLOOKUP(CM21,'[1]AP CS Principles Curriculum Fra'!$E:$F,2,0),"")</f>
        <v/>
      </c>
      <c r="CO21" s="208"/>
      <c r="CP21" s="208" t="str">
        <f>IFERROR(VLOOKUP(CO21,'[1]AP CS Principles Curriculum Fra'!$E:$F,2,0),"")</f>
        <v/>
      </c>
      <c r="CQ21" s="208"/>
      <c r="CR21" s="208" t="str">
        <f>IFERROR(VLOOKUP(CQ21,'[1]AP CS Principles Curriculum Fra'!$E:$F,2,0),"")</f>
        <v/>
      </c>
      <c r="CS21" s="208"/>
      <c r="CT21" s="208" t="str">
        <f>IFERROR(VLOOKUP(CS21,'[1]AP CS Principles Curriculum Fra'!$E:$F,2,0),"")</f>
        <v/>
      </c>
      <c r="CU21" s="208"/>
      <c r="CV21" s="208" t="str">
        <f>IFERROR(VLOOKUP(CU21,'[1]AP CS Principles Curriculum Fra'!$E:$F,2,0),"")</f>
        <v/>
      </c>
      <c r="CW21" s="208"/>
      <c r="CX21" s="208" t="str">
        <f>IFERROR(VLOOKUP(CW21,'[1]AP CS Principles Curriculum Fra'!$E:$F,2,0),"")</f>
        <v/>
      </c>
      <c r="CY21" s="208"/>
      <c r="CZ21" s="208" t="str">
        <f>IFERROR(VLOOKUP(CY21,'[1]AP CS Principles Curriculum Fra'!$E:$F,2,0),"")</f>
        <v/>
      </c>
      <c r="DA21" s="208"/>
      <c r="DB21" s="208" t="str">
        <f>IFERROR(VLOOKUP(DA21,'[1]AP CS Principles Curriculum Fra'!$E:$F,2,0),"")</f>
        <v/>
      </c>
      <c r="DC21" s="208"/>
      <c r="DD21" s="208" t="str">
        <f>IFERROR(VLOOKUP(DC21,'[1]AP CS Principles Curriculum Fra'!$E:$F,2,0),"")</f>
        <v/>
      </c>
      <c r="DE21" s="208"/>
      <c r="DF21" s="208" t="str">
        <f>IFERROR(VLOOKUP(DE21,'[1]AP CS Principles Curriculum Fra'!$E:$F,2,0),"")</f>
        <v/>
      </c>
      <c r="DG21" s="208"/>
      <c r="DH21" s="208" t="str">
        <f>IFERROR(VLOOKUP(DG21,'[1]AP CS Principles Curriculum Fra'!$E:$F,2,0),"")</f>
        <v/>
      </c>
      <c r="DI21" s="208"/>
      <c r="DJ21" s="208" t="str">
        <f>IFERROR(VLOOKUP(DI21,'[1]AP CS Principles Curriculum Fra'!$E:$F,2,0),"")</f>
        <v/>
      </c>
      <c r="DK21" s="208"/>
      <c r="DL21" s="208" t="str">
        <f>IFERROR(VLOOKUP(DK21,'[1]AP CS Principles Curriculum Fra'!$E:$F,2,0),"")</f>
        <v/>
      </c>
      <c r="DM21" s="208"/>
      <c r="DN21" s="208" t="str">
        <f>IFERROR(VLOOKUP(DM21,'[1]AP CS Principles Curriculum Fra'!$E:$F,2,0),"")</f>
        <v/>
      </c>
      <c r="DO21" s="208"/>
      <c r="DP21" s="208" t="str">
        <f>IFERROR(VLOOKUP(DO21,'[1]AP CS Principles Curriculum Fra'!$E:$F,2,0),"")</f>
        <v/>
      </c>
      <c r="DQ21" s="208"/>
      <c r="DR21" s="208" t="str">
        <f>IFERROR(VLOOKUP(DQ21,'[1]AP CS Principles Curriculum Fra'!$E:$F,2,0),"")</f>
        <v/>
      </c>
      <c r="DS21" s="208"/>
      <c r="DT21" s="208" t="str">
        <f>IFERROR(VLOOKUP(DS21,'[1]AP CS Principles Curriculum Fra'!$E:$F,2,0),"")</f>
        <v/>
      </c>
      <c r="DU21" s="208"/>
      <c r="DV21" s="208" t="str">
        <f>IFERROR(VLOOKUP(DU21,'[1]AP CS Principles Curriculum Fra'!$E:$F,2,0),"")</f>
        <v/>
      </c>
      <c r="DW21" s="208"/>
      <c r="DX21" s="208" t="str">
        <f>IFERROR(VLOOKUP(DW21,'[1]AP CS Principles Curriculum Fra'!$E:$F,2,0),"")</f>
        <v/>
      </c>
      <c r="DY21" s="208"/>
      <c r="DZ21" s="208" t="str">
        <f>IFERROR(VLOOKUP(DY21,'[1]AP CS Principles Curriculum Fra'!$E:$F,2,0),"")</f>
        <v/>
      </c>
      <c r="EA21" s="208"/>
      <c r="EB21" s="208" t="str">
        <f>IFERROR(VLOOKUP(EA21,'[1]AP CS Principles Curriculum Fra'!$E:$F,2,0),"")</f>
        <v/>
      </c>
      <c r="EC21" s="208"/>
      <c r="ED21" s="208" t="str">
        <f>IFERROR(VLOOKUP(EC21,'[1]AP CS Principles Curriculum Fra'!$E:$F,2,0),"")</f>
        <v/>
      </c>
      <c r="EE21" s="208"/>
      <c r="EF21" s="208" t="str">
        <f>IFERROR(VLOOKUP(EE21,'[1]AP CS Principles Curriculum Fra'!$E:$F,2,0),"")</f>
        <v/>
      </c>
      <c r="EG21" s="208"/>
      <c r="EH21" s="208" t="str">
        <f>IFERROR(VLOOKUP(EG21,'[1]AP CS Principles Curriculum Fra'!$E:$F,2,0),"")</f>
        <v/>
      </c>
      <c r="EI21" s="208"/>
      <c r="EJ21" s="208" t="str">
        <f>IFERROR(VLOOKUP(EI21,'[1]AP CS Principles Curriculum Fra'!$E:$F,2,0),"")</f>
        <v/>
      </c>
    </row>
    <row r="22" spans="1:140" ht="15.75" customHeight="1">
      <c r="A22" s="208">
        <v>17</v>
      </c>
      <c r="B22" s="208" t="s">
        <v>265</v>
      </c>
      <c r="C22" s="208"/>
      <c r="D22" s="208" t="s">
        <v>1242</v>
      </c>
      <c r="E22" s="208"/>
      <c r="F22" s="208"/>
      <c r="G22" s="208"/>
      <c r="H22" s="208"/>
      <c r="I22" s="208"/>
      <c r="J22" s="208"/>
      <c r="K22" s="208"/>
      <c r="L22" s="208"/>
      <c r="M22" s="208"/>
      <c r="N22" s="208"/>
      <c r="O22" s="208"/>
      <c r="P22" s="209"/>
      <c r="Q22" s="208"/>
      <c r="R22" s="208"/>
      <c r="S22" s="208"/>
      <c r="T22" s="208"/>
      <c r="U22" s="208"/>
      <c r="V22" s="208"/>
      <c r="W22" s="208"/>
      <c r="X22" s="208"/>
      <c r="Y22" s="208"/>
      <c r="Z22" s="208"/>
      <c r="AA22" s="208"/>
      <c r="AB22" s="208"/>
      <c r="AC22" s="208"/>
      <c r="AD22" s="208" t="str">
        <f>IFERROR(VLOOKUP(AC22,'[1]AP CS Principles Curriculum Fra'!$E:$F,2,0),"")</f>
        <v/>
      </c>
      <c r="AE22" s="208"/>
      <c r="AF22" s="208" t="str">
        <f>IFERROR(VLOOKUP(AE22,'[1]AP CS Principles Curriculum Fra'!$E:$F,2,0),"")</f>
        <v/>
      </c>
      <c r="AG22" s="208"/>
      <c r="AH22" s="208" t="str">
        <f>IFERROR(VLOOKUP(AG22,'[1]AP CS Principles Curriculum Fra'!$E:$F,2,0),"")</f>
        <v/>
      </c>
      <c r="AI22" s="208"/>
      <c r="AJ22" s="208" t="str">
        <f>IFERROR(VLOOKUP(AI22,'[1]AP CS Principles Curriculum Fra'!$E:$F,2,0),"")</f>
        <v/>
      </c>
      <c r="AK22" s="208"/>
      <c r="AL22" s="208" t="str">
        <f>IFERROR(VLOOKUP(AK22,'[1]AP CS Principles Curriculum Fra'!$E:$F,2,0),"")</f>
        <v/>
      </c>
      <c r="AM22" s="208"/>
      <c r="AN22" s="208" t="str">
        <f>IFERROR(VLOOKUP(AM22,'[1]AP CS Principles Curriculum Fra'!$E:$F,2,0),"")</f>
        <v/>
      </c>
      <c r="AO22" s="208"/>
      <c r="AP22" s="208" t="str">
        <f>IFERROR(VLOOKUP(AO22,'[1]AP CS Principles Curriculum Fra'!$E:$F,2,0),"")</f>
        <v/>
      </c>
      <c r="AQ22" s="208"/>
      <c r="AR22" s="208" t="str">
        <f>IFERROR(VLOOKUP(AQ22,'[1]AP CS Principles Curriculum Fra'!$E:$F,2,0),"")</f>
        <v/>
      </c>
      <c r="AS22" s="208"/>
      <c r="AT22" s="208" t="str">
        <f>IFERROR(VLOOKUP(AS22,'[1]AP CS Principles Curriculum Fra'!$E:$F,2,0),"")</f>
        <v/>
      </c>
      <c r="AU22" s="208"/>
      <c r="AV22" s="208" t="str">
        <f>IFERROR(VLOOKUP(AU22,'[1]AP CS Principles Curriculum Fra'!$E:$F,2,0),"")</f>
        <v/>
      </c>
      <c r="AW22" s="208"/>
      <c r="AX22" s="208" t="str">
        <f>IFERROR(VLOOKUP(AW22,'[1]AP CS Principles Curriculum Fra'!$E:$F,2,0),"")</f>
        <v/>
      </c>
      <c r="AY22" s="208"/>
      <c r="AZ22" s="208" t="str">
        <f>IFERROR(VLOOKUP(AY22,'[1]AP CS Principles Curriculum Fra'!$E:$F,2,0),"")</f>
        <v/>
      </c>
      <c r="BA22" s="208"/>
      <c r="BB22" s="208" t="str">
        <f>IFERROR(VLOOKUP(BA22,'[1]AP CS Principles Curriculum Fra'!$E:$F,2,0),"")</f>
        <v/>
      </c>
      <c r="BC22" s="208"/>
      <c r="BD22" s="208" t="str">
        <f>IFERROR(VLOOKUP(BC22,'[1]AP CS Principles Curriculum Fra'!$E:$F,2,0),"")</f>
        <v/>
      </c>
      <c r="BE22" s="208"/>
      <c r="BF22" s="208" t="str">
        <f>IFERROR(VLOOKUP(BE22,'[1]AP CS Principles Curriculum Fra'!$E:$F,2,0),"")</f>
        <v/>
      </c>
      <c r="BG22" s="208"/>
      <c r="BH22" s="208" t="str">
        <f>IFERROR(VLOOKUP(BG22,'[1]AP CS Principles Curriculum Fra'!$E:$F,2,0),"")</f>
        <v/>
      </c>
      <c r="BI22" s="208"/>
      <c r="BJ22" s="208" t="str">
        <f>IFERROR(VLOOKUP(BI22,'[1]AP CS Principles Curriculum Fra'!$E:$F,2,0),"")</f>
        <v/>
      </c>
      <c r="BK22" s="208"/>
      <c r="BL22" s="208" t="str">
        <f>IFERROR(VLOOKUP(BK22,'[1]AP CS Principles Curriculum Fra'!$E:$F,2,0),"")</f>
        <v/>
      </c>
      <c r="BM22" s="208"/>
      <c r="BN22" s="208" t="str">
        <f>IFERROR(VLOOKUP(BM22,'[1]AP CS Principles Curriculum Fra'!$E:$F,2,0),"")</f>
        <v/>
      </c>
      <c r="BO22" s="208"/>
      <c r="BP22" s="208" t="str">
        <f>IFERROR(VLOOKUP(BO22,'[1]AP CS Principles Curriculum Fra'!$E:$F,2,0),"")</f>
        <v/>
      </c>
      <c r="BQ22" s="208"/>
      <c r="BR22" s="208" t="str">
        <f>IFERROR(VLOOKUP(BQ22,'[1]AP CS Principles Curriculum Fra'!$E:$F,2,0),"")</f>
        <v/>
      </c>
      <c r="BS22" s="208"/>
      <c r="BT22" s="208" t="str">
        <f>IFERROR(VLOOKUP(BS22,'[1]AP CS Principles Curriculum Fra'!$E:$F,2,0),"")</f>
        <v/>
      </c>
      <c r="BU22" s="208"/>
      <c r="BV22" s="208" t="str">
        <f>IFERROR(VLOOKUP(BU22,'[1]AP CS Principles Curriculum Fra'!$E:$F,2,0),"")</f>
        <v/>
      </c>
      <c r="BW22" s="208"/>
      <c r="BX22" s="208" t="str">
        <f>IFERROR(VLOOKUP(BW22,'[1]AP CS Principles Curriculum Fra'!$E:$F,2,0),"")</f>
        <v/>
      </c>
      <c r="BY22" s="208"/>
      <c r="BZ22" s="208" t="str">
        <f>IFERROR(VLOOKUP(BY22,'[1]AP CS Principles Curriculum Fra'!$E:$F,2,0),"")</f>
        <v/>
      </c>
      <c r="CA22" s="208"/>
      <c r="CB22" s="208" t="str">
        <f>IFERROR(VLOOKUP(CA22,'[1]AP CS Principles Curriculum Fra'!$E:$F,2,0),"")</f>
        <v/>
      </c>
      <c r="CC22" s="208"/>
      <c r="CD22" s="208" t="str">
        <f>IFERROR(VLOOKUP(CC22,'[1]AP CS Principles Curriculum Fra'!$E:$F,2,0),"")</f>
        <v/>
      </c>
      <c r="CE22" s="208"/>
      <c r="CF22" s="208" t="str">
        <f>IFERROR(VLOOKUP(CE22,'[1]AP CS Principles Curriculum Fra'!$E:$F,2,0),"")</f>
        <v/>
      </c>
      <c r="CG22" s="208"/>
      <c r="CH22" s="208" t="str">
        <f>IFERROR(VLOOKUP(CG22,'[1]AP CS Principles Curriculum Fra'!$E:$F,2,0),"")</f>
        <v/>
      </c>
      <c r="CI22" s="208"/>
      <c r="CJ22" s="208" t="str">
        <f>IFERROR(VLOOKUP(CI22,'[1]AP CS Principles Curriculum Fra'!$E:$F,2,0),"")</f>
        <v/>
      </c>
      <c r="CK22" s="208"/>
      <c r="CL22" s="208" t="str">
        <f>IFERROR(VLOOKUP(CK22,'[1]AP CS Principles Curriculum Fra'!$E:$F,2,0),"")</f>
        <v/>
      </c>
      <c r="CM22" s="208"/>
      <c r="CN22" s="208" t="str">
        <f>IFERROR(VLOOKUP(CM22,'[1]AP CS Principles Curriculum Fra'!$E:$F,2,0),"")</f>
        <v/>
      </c>
      <c r="CO22" s="208"/>
      <c r="CP22" s="208" t="str">
        <f>IFERROR(VLOOKUP(CO22,'[1]AP CS Principles Curriculum Fra'!$E:$F,2,0),"")</f>
        <v/>
      </c>
      <c r="CQ22" s="208"/>
      <c r="CR22" s="208" t="str">
        <f>IFERROR(VLOOKUP(CQ22,'[1]AP CS Principles Curriculum Fra'!$E:$F,2,0),"")</f>
        <v/>
      </c>
      <c r="CS22" s="208"/>
      <c r="CT22" s="208" t="str">
        <f>IFERROR(VLOOKUP(CS22,'[1]AP CS Principles Curriculum Fra'!$E:$F,2,0),"")</f>
        <v/>
      </c>
      <c r="CU22" s="208"/>
      <c r="CV22" s="208" t="str">
        <f>IFERROR(VLOOKUP(CU22,'[1]AP CS Principles Curriculum Fra'!$E:$F,2,0),"")</f>
        <v/>
      </c>
      <c r="CW22" s="208"/>
      <c r="CX22" s="208" t="str">
        <f>IFERROR(VLOOKUP(CW22,'[1]AP CS Principles Curriculum Fra'!$E:$F,2,0),"")</f>
        <v/>
      </c>
      <c r="CY22" s="208"/>
      <c r="CZ22" s="208" t="str">
        <f>IFERROR(VLOOKUP(CY22,'[1]AP CS Principles Curriculum Fra'!$E:$F,2,0),"")</f>
        <v/>
      </c>
      <c r="DA22" s="208"/>
      <c r="DB22" s="208" t="str">
        <f>IFERROR(VLOOKUP(DA22,'[1]AP CS Principles Curriculum Fra'!$E:$F,2,0),"")</f>
        <v/>
      </c>
      <c r="DC22" s="208"/>
      <c r="DD22" s="208" t="str">
        <f>IFERROR(VLOOKUP(DC22,'[1]AP CS Principles Curriculum Fra'!$E:$F,2,0),"")</f>
        <v/>
      </c>
      <c r="DE22" s="208"/>
      <c r="DF22" s="208" t="str">
        <f>IFERROR(VLOOKUP(DE22,'[1]AP CS Principles Curriculum Fra'!$E:$F,2,0),"")</f>
        <v/>
      </c>
      <c r="DG22" s="208"/>
      <c r="DH22" s="208" t="str">
        <f>IFERROR(VLOOKUP(DG22,'[1]AP CS Principles Curriculum Fra'!$E:$F,2,0),"")</f>
        <v/>
      </c>
      <c r="DI22" s="208"/>
      <c r="DJ22" s="208" t="str">
        <f>IFERROR(VLOOKUP(DI22,'[1]AP CS Principles Curriculum Fra'!$E:$F,2,0),"")</f>
        <v/>
      </c>
      <c r="DK22" s="208"/>
      <c r="DL22" s="208" t="str">
        <f>IFERROR(VLOOKUP(DK22,'[1]AP CS Principles Curriculum Fra'!$E:$F,2,0),"")</f>
        <v/>
      </c>
      <c r="DM22" s="208"/>
      <c r="DN22" s="208" t="str">
        <f>IFERROR(VLOOKUP(DM22,'[1]AP CS Principles Curriculum Fra'!$E:$F,2,0),"")</f>
        <v/>
      </c>
      <c r="DO22" s="208"/>
      <c r="DP22" s="208" t="str">
        <f>IFERROR(VLOOKUP(DO22,'[1]AP CS Principles Curriculum Fra'!$E:$F,2,0),"")</f>
        <v/>
      </c>
      <c r="DQ22" s="208"/>
      <c r="DR22" s="208" t="str">
        <f>IFERROR(VLOOKUP(DQ22,'[1]AP CS Principles Curriculum Fra'!$E:$F,2,0),"")</f>
        <v/>
      </c>
      <c r="DS22" s="208"/>
      <c r="DT22" s="208" t="str">
        <f>IFERROR(VLOOKUP(DS22,'[1]AP CS Principles Curriculum Fra'!$E:$F,2,0),"")</f>
        <v/>
      </c>
      <c r="DU22" s="208"/>
      <c r="DV22" s="208" t="str">
        <f>IFERROR(VLOOKUP(DU22,'[1]AP CS Principles Curriculum Fra'!$E:$F,2,0),"")</f>
        <v/>
      </c>
      <c r="DW22" s="208"/>
      <c r="DX22" s="208" t="str">
        <f>IFERROR(VLOOKUP(DW22,'[1]AP CS Principles Curriculum Fra'!$E:$F,2,0),"")</f>
        <v/>
      </c>
      <c r="DY22" s="208"/>
      <c r="DZ22" s="208" t="str">
        <f>IFERROR(VLOOKUP(DY22,'[1]AP CS Principles Curriculum Fra'!$E:$F,2,0),"")</f>
        <v/>
      </c>
      <c r="EA22" s="208"/>
      <c r="EB22" s="208" t="str">
        <f>IFERROR(VLOOKUP(EA22,'[1]AP CS Principles Curriculum Fra'!$E:$F,2,0),"")</f>
        <v/>
      </c>
      <c r="EC22" s="208"/>
      <c r="ED22" s="208" t="str">
        <f>IFERROR(VLOOKUP(EC22,'[1]AP CS Principles Curriculum Fra'!$E:$F,2,0),"")</f>
        <v/>
      </c>
      <c r="EE22" s="208"/>
      <c r="EF22" s="208" t="str">
        <f>IFERROR(VLOOKUP(EE22,'[1]AP CS Principles Curriculum Fra'!$E:$F,2,0),"")</f>
        <v/>
      </c>
      <c r="EG22" s="208"/>
      <c r="EH22" s="208" t="str">
        <f>IFERROR(VLOOKUP(EG22,'[1]AP CS Principles Curriculum Fra'!$E:$F,2,0),"")</f>
        <v/>
      </c>
      <c r="EI22" s="208"/>
      <c r="EJ22" s="208" t="str">
        <f>IFERROR(VLOOKUP(EI22,'[1]AP CS Principles Curriculum Fra'!$E:$F,2,0),"")</f>
        <v/>
      </c>
    </row>
    <row r="23" spans="1:140" ht="15.75" customHeight="1">
      <c r="A23" s="47">
        <v>18</v>
      </c>
      <c r="B23" s="47" t="s">
        <v>1469</v>
      </c>
      <c r="C23" s="47" t="s">
        <v>1470</v>
      </c>
      <c r="D23" s="47" t="s">
        <v>173</v>
      </c>
      <c r="E23" s="47" t="s">
        <v>1069</v>
      </c>
      <c r="F23" s="47" t="s">
        <v>364</v>
      </c>
      <c r="G23" s="47" t="s">
        <v>964</v>
      </c>
      <c r="H23" s="47" t="s">
        <v>357</v>
      </c>
      <c r="I23" s="47"/>
      <c r="J23" s="47"/>
      <c r="K23" s="47" t="s">
        <v>342</v>
      </c>
      <c r="L23" s="47" t="s">
        <v>337</v>
      </c>
      <c r="M23" s="47"/>
      <c r="N23" s="47"/>
      <c r="O23" s="47"/>
      <c r="P23" s="50" t="s">
        <v>441</v>
      </c>
      <c r="Q23" s="47" t="s">
        <v>375</v>
      </c>
      <c r="R23" s="47"/>
      <c r="S23" s="47"/>
      <c r="T23" s="47"/>
      <c r="U23" s="47"/>
      <c r="V23" s="47"/>
      <c r="W23" s="47" t="s">
        <v>378</v>
      </c>
      <c r="X23" s="47" t="s">
        <v>185</v>
      </c>
      <c r="Y23" s="47"/>
      <c r="Z23" s="47"/>
      <c r="AA23" s="47"/>
      <c r="AB23" s="47"/>
      <c r="AC23" s="47" t="s">
        <v>462</v>
      </c>
      <c r="AD23" s="47" t="str">
        <f>IFERROR(VLOOKUP(AC23,'[1]AP CS Principles Curriculum Fra'!$E:$F,2,0),"")</f>
        <v/>
      </c>
      <c r="AE23" s="47" t="s">
        <v>428</v>
      </c>
      <c r="AF23" s="47" t="str">
        <f>IFERROR(VLOOKUP(AE23,'[1]AP CS Principles Curriculum Fra'!$E:$F,2,0),"")</f>
        <v/>
      </c>
      <c r="AG23" s="47" t="s">
        <v>431</v>
      </c>
      <c r="AH23" s="47" t="str">
        <f>IFERROR(VLOOKUP(AG23,'[1]AP CS Principles Curriculum Fra'!$E:$F,2,0),"")</f>
        <v/>
      </c>
      <c r="AI23" s="47"/>
      <c r="AJ23" s="47" t="str">
        <f>IFERROR(VLOOKUP(AI23,'[1]AP CS Principles Curriculum Fra'!$E:$F,2,0),"")</f>
        <v/>
      </c>
      <c r="AK23" s="47"/>
      <c r="AL23" s="47" t="str">
        <f>IFERROR(VLOOKUP(AK23,'[1]AP CS Principles Curriculum Fra'!$E:$F,2,0),"")</f>
        <v/>
      </c>
      <c r="AM23" s="47"/>
      <c r="AN23" s="47" t="str">
        <f>IFERROR(VLOOKUP(AM23,'[1]AP CS Principles Curriculum Fra'!$E:$F,2,0),"")</f>
        <v/>
      </c>
      <c r="AO23" s="47"/>
      <c r="AP23" s="47" t="str">
        <f>IFERROR(VLOOKUP(AO23,'[1]AP CS Principles Curriculum Fra'!$E:$F,2,0),"")</f>
        <v/>
      </c>
      <c r="AQ23" s="47"/>
      <c r="AR23" s="47" t="str">
        <f>IFERROR(VLOOKUP(AQ23,'[1]AP CS Principles Curriculum Fra'!$E:$F,2,0),"")</f>
        <v/>
      </c>
      <c r="AS23" s="47"/>
      <c r="AT23" s="47" t="str">
        <f>IFERROR(VLOOKUP(AS23,'[1]AP CS Principles Curriculum Fra'!$E:$F,2,0),"")</f>
        <v/>
      </c>
      <c r="AU23" s="47"/>
      <c r="AV23" s="47" t="str">
        <f>IFERROR(VLOOKUP(AU23,'[1]AP CS Principles Curriculum Fra'!$E:$F,2,0),"")</f>
        <v/>
      </c>
      <c r="AW23" s="47"/>
      <c r="AX23" s="47" t="str">
        <f>IFERROR(VLOOKUP(AW23,'[1]AP CS Principles Curriculum Fra'!$E:$F,2,0),"")</f>
        <v/>
      </c>
      <c r="AY23" s="47"/>
      <c r="AZ23" s="47" t="str">
        <f>IFERROR(VLOOKUP(AY23,'[1]AP CS Principles Curriculum Fra'!$E:$F,2,0),"")</f>
        <v/>
      </c>
      <c r="BA23" s="47"/>
      <c r="BB23" s="47" t="str">
        <f>IFERROR(VLOOKUP(BA23,'[1]AP CS Principles Curriculum Fra'!$E:$F,2,0),"")</f>
        <v/>
      </c>
      <c r="BC23" s="47"/>
      <c r="BD23" s="47" t="str">
        <f>IFERROR(VLOOKUP(BC23,'[1]AP CS Principles Curriculum Fra'!$E:$F,2,0),"")</f>
        <v/>
      </c>
      <c r="BE23" s="47"/>
      <c r="BF23" s="47" t="str">
        <f>IFERROR(VLOOKUP(BE23,'[1]AP CS Principles Curriculum Fra'!$E:$F,2,0),"")</f>
        <v/>
      </c>
      <c r="BG23" s="47"/>
      <c r="BH23" s="47" t="str">
        <f>IFERROR(VLOOKUP(BG23,'[1]AP CS Principles Curriculum Fra'!$E:$F,2,0),"")</f>
        <v/>
      </c>
      <c r="BI23" s="47"/>
      <c r="BJ23" s="47" t="str">
        <f>IFERROR(VLOOKUP(BI23,'[1]AP CS Principles Curriculum Fra'!$E:$F,2,0),"")</f>
        <v/>
      </c>
      <c r="BK23" s="47"/>
      <c r="BL23" s="47" t="str">
        <f>IFERROR(VLOOKUP(BK23,'[1]AP CS Principles Curriculum Fra'!$E:$F,2,0),"")</f>
        <v/>
      </c>
      <c r="BM23" s="47"/>
      <c r="BN23" s="47" t="str">
        <f>IFERROR(VLOOKUP(BM23,'[1]AP CS Principles Curriculum Fra'!$E:$F,2,0),"")</f>
        <v/>
      </c>
      <c r="BO23" s="47"/>
      <c r="BP23" s="47" t="str">
        <f>IFERROR(VLOOKUP(BO23,'[1]AP CS Principles Curriculum Fra'!$E:$F,2,0),"")</f>
        <v/>
      </c>
      <c r="BQ23" s="47"/>
      <c r="BR23" s="47" t="str">
        <f>IFERROR(VLOOKUP(BQ23,'[1]AP CS Principles Curriculum Fra'!$E:$F,2,0),"")</f>
        <v/>
      </c>
      <c r="BS23" s="47"/>
      <c r="BT23" s="47" t="str">
        <f>IFERROR(VLOOKUP(BS23,'[1]AP CS Principles Curriculum Fra'!$E:$F,2,0),"")</f>
        <v/>
      </c>
      <c r="BU23" s="47"/>
      <c r="BV23" s="47" t="str">
        <f>IFERROR(VLOOKUP(BU23,'[1]AP CS Principles Curriculum Fra'!$E:$F,2,0),"")</f>
        <v/>
      </c>
      <c r="BW23" s="47"/>
      <c r="BX23" s="47" t="str">
        <f>IFERROR(VLOOKUP(BW23,'[1]AP CS Principles Curriculum Fra'!$E:$F,2,0),"")</f>
        <v/>
      </c>
      <c r="BY23" s="47"/>
      <c r="BZ23" s="47" t="str">
        <f>IFERROR(VLOOKUP(BY23,'[1]AP CS Principles Curriculum Fra'!$E:$F,2,0),"")</f>
        <v/>
      </c>
      <c r="CA23" s="47"/>
      <c r="CB23" s="47" t="str">
        <f>IFERROR(VLOOKUP(CA23,'[1]AP CS Principles Curriculum Fra'!$E:$F,2,0),"")</f>
        <v/>
      </c>
      <c r="CC23" s="47"/>
      <c r="CD23" s="47" t="str">
        <f>IFERROR(VLOOKUP(CC23,'[1]AP CS Principles Curriculum Fra'!$E:$F,2,0),"")</f>
        <v/>
      </c>
      <c r="CE23" s="47"/>
      <c r="CF23" s="47" t="str">
        <f>IFERROR(VLOOKUP(CE23,'[1]AP CS Principles Curriculum Fra'!$E:$F,2,0),"")</f>
        <v/>
      </c>
      <c r="CG23" s="47"/>
      <c r="CH23" s="47" t="str">
        <f>IFERROR(VLOOKUP(CG23,'[1]AP CS Principles Curriculum Fra'!$E:$F,2,0),"")</f>
        <v/>
      </c>
      <c r="CI23" s="47"/>
      <c r="CJ23" s="47" t="str">
        <f>IFERROR(VLOOKUP(CI23,'[1]AP CS Principles Curriculum Fra'!$E:$F,2,0),"")</f>
        <v/>
      </c>
      <c r="CK23" s="47"/>
      <c r="CL23" s="47" t="str">
        <f>IFERROR(VLOOKUP(CK23,'[1]AP CS Principles Curriculum Fra'!$E:$F,2,0),"")</f>
        <v/>
      </c>
      <c r="CM23" s="47"/>
      <c r="CN23" s="47" t="str">
        <f>IFERROR(VLOOKUP(CM23,'[1]AP CS Principles Curriculum Fra'!$E:$F,2,0),"")</f>
        <v/>
      </c>
      <c r="CO23" s="47"/>
      <c r="CP23" s="47" t="str">
        <f>IFERROR(VLOOKUP(CO23,'[1]AP CS Principles Curriculum Fra'!$E:$F,2,0),"")</f>
        <v/>
      </c>
      <c r="CQ23" s="47"/>
      <c r="CR23" s="47" t="str">
        <f>IFERROR(VLOOKUP(CQ23,'[1]AP CS Principles Curriculum Fra'!$E:$F,2,0),"")</f>
        <v/>
      </c>
      <c r="CS23" s="47"/>
      <c r="CT23" s="47" t="str">
        <f>IFERROR(VLOOKUP(CS23,'[1]AP CS Principles Curriculum Fra'!$E:$F,2,0),"")</f>
        <v/>
      </c>
      <c r="CU23" s="47"/>
      <c r="CV23" s="47" t="str">
        <f>IFERROR(VLOOKUP(CU23,'[1]AP CS Principles Curriculum Fra'!$E:$F,2,0),"")</f>
        <v/>
      </c>
      <c r="CW23" s="47"/>
      <c r="CX23" s="47" t="str">
        <f>IFERROR(VLOOKUP(CW23,'[1]AP CS Principles Curriculum Fra'!$E:$F,2,0),"")</f>
        <v/>
      </c>
      <c r="CY23" s="47"/>
      <c r="CZ23" s="47" t="str">
        <f>IFERROR(VLOOKUP(CY23,'[1]AP CS Principles Curriculum Fra'!$E:$F,2,0),"")</f>
        <v/>
      </c>
      <c r="DA23" s="47"/>
      <c r="DB23" s="47" t="str">
        <f>IFERROR(VLOOKUP(DA23,'[1]AP CS Principles Curriculum Fra'!$E:$F,2,0),"")</f>
        <v/>
      </c>
      <c r="DC23" s="47"/>
      <c r="DD23" s="47" t="str">
        <f>IFERROR(VLOOKUP(DC23,'[1]AP CS Principles Curriculum Fra'!$E:$F,2,0),"")</f>
        <v/>
      </c>
      <c r="DE23" s="47"/>
      <c r="DF23" s="47" t="str">
        <f>IFERROR(VLOOKUP(DE23,'[1]AP CS Principles Curriculum Fra'!$E:$F,2,0),"")</f>
        <v/>
      </c>
      <c r="DG23" s="47"/>
      <c r="DH23" s="47" t="str">
        <f>IFERROR(VLOOKUP(DG23,'[1]AP CS Principles Curriculum Fra'!$E:$F,2,0),"")</f>
        <v/>
      </c>
      <c r="DI23" s="47"/>
      <c r="DJ23" s="47" t="str">
        <f>IFERROR(VLOOKUP(DI23,'[1]AP CS Principles Curriculum Fra'!$E:$F,2,0),"")</f>
        <v/>
      </c>
      <c r="DK23" s="47"/>
      <c r="DL23" s="47" t="str">
        <f>IFERROR(VLOOKUP(DK23,'[1]AP CS Principles Curriculum Fra'!$E:$F,2,0),"")</f>
        <v/>
      </c>
      <c r="DM23" s="47"/>
      <c r="DN23" s="47" t="str">
        <f>IFERROR(VLOOKUP(DM23,'[1]AP CS Principles Curriculum Fra'!$E:$F,2,0),"")</f>
        <v/>
      </c>
      <c r="DO23" s="47"/>
      <c r="DP23" s="47" t="str">
        <f>IFERROR(VLOOKUP(DO23,'[1]AP CS Principles Curriculum Fra'!$E:$F,2,0),"")</f>
        <v/>
      </c>
      <c r="DQ23" s="47"/>
      <c r="DR23" s="47" t="str">
        <f>IFERROR(VLOOKUP(DQ23,'[1]AP CS Principles Curriculum Fra'!$E:$F,2,0),"")</f>
        <v/>
      </c>
      <c r="DS23" s="47"/>
      <c r="DT23" s="47" t="str">
        <f>IFERROR(VLOOKUP(DS23,'[1]AP CS Principles Curriculum Fra'!$E:$F,2,0),"")</f>
        <v/>
      </c>
      <c r="DU23" s="47"/>
      <c r="DV23" s="47" t="str">
        <f>IFERROR(VLOOKUP(DU23,'[1]AP CS Principles Curriculum Fra'!$E:$F,2,0),"")</f>
        <v/>
      </c>
      <c r="DW23" s="47"/>
      <c r="DX23" s="47" t="str">
        <f>IFERROR(VLOOKUP(DW23,'[1]AP CS Principles Curriculum Fra'!$E:$F,2,0),"")</f>
        <v/>
      </c>
      <c r="DY23" s="47"/>
      <c r="DZ23" s="47" t="str">
        <f>IFERROR(VLOOKUP(DY23,'[1]AP CS Principles Curriculum Fra'!$E:$F,2,0),"")</f>
        <v/>
      </c>
      <c r="EA23" s="47"/>
      <c r="EB23" s="47" t="str">
        <f>IFERROR(VLOOKUP(EA23,'[1]AP CS Principles Curriculum Fra'!$E:$F,2,0),"")</f>
        <v/>
      </c>
      <c r="EC23" s="47"/>
      <c r="ED23" s="47" t="str">
        <f>IFERROR(VLOOKUP(EC23,'[1]AP CS Principles Curriculum Fra'!$E:$F,2,0),"")</f>
        <v/>
      </c>
      <c r="EE23" s="47"/>
      <c r="EF23" s="47" t="str">
        <f>IFERROR(VLOOKUP(EE23,'[1]AP CS Principles Curriculum Fra'!$E:$F,2,0),"")</f>
        <v/>
      </c>
      <c r="EG23" s="47"/>
      <c r="EH23" s="47" t="str">
        <f>IFERROR(VLOOKUP(EG23,'[1]AP CS Principles Curriculum Fra'!$E:$F,2,0),"")</f>
        <v/>
      </c>
      <c r="EI23" s="47"/>
      <c r="EJ23" s="47" t="str">
        <f>IFERROR(VLOOKUP(EI23,'[1]AP CS Principles Curriculum Fra'!$E:$F,2,0),"")</f>
        <v/>
      </c>
    </row>
    <row r="24" spans="1:140" ht="15.75" customHeight="1">
      <c r="A24" s="12">
        <v>19</v>
      </c>
      <c r="B24" s="12" t="s">
        <v>1473</v>
      </c>
      <c r="C24" s="225"/>
      <c r="D24" s="12" t="s">
        <v>173</v>
      </c>
      <c r="E24" s="18"/>
      <c r="F24" s="18"/>
      <c r="G24" s="18"/>
      <c r="H24" s="18"/>
      <c r="I24" s="18"/>
      <c r="J24" s="18"/>
      <c r="K24" s="18"/>
      <c r="L24" s="18"/>
      <c r="M24" s="18"/>
      <c r="N24" s="18"/>
      <c r="O24" s="18"/>
      <c r="P24" s="21"/>
      <c r="Q24" s="12"/>
      <c r="R24" s="12"/>
      <c r="S24" s="12"/>
      <c r="T24" s="12"/>
      <c r="U24" s="12"/>
      <c r="V24" s="12"/>
      <c r="W24" s="12"/>
      <c r="X24" s="12"/>
      <c r="Y24" s="12"/>
      <c r="Z24" s="12"/>
      <c r="AA24" s="12"/>
      <c r="AB24" s="12"/>
      <c r="AC24" s="18"/>
      <c r="AD24" s="30" t="str">
        <f>IFERROR(VLOOKUP(AC24,'[1]AP CS Principles Curriculum Fra'!$E:$F,2,0),"")</f>
        <v/>
      </c>
      <c r="AE24" s="18"/>
      <c r="AF24" s="30" t="str">
        <f>IFERROR(VLOOKUP(AE24,'[1]AP CS Principles Curriculum Fra'!$E:$F,2,0),"")</f>
        <v/>
      </c>
      <c r="AG24" s="18"/>
      <c r="AH24" s="30" t="str">
        <f>IFERROR(VLOOKUP(AG24,'[1]AP CS Principles Curriculum Fra'!$E:$F,2,0),"")</f>
        <v/>
      </c>
      <c r="AI24" s="18"/>
      <c r="AJ24" s="30" t="str">
        <f>IFERROR(VLOOKUP(AI24,'[1]AP CS Principles Curriculum Fra'!$E:$F,2,0),"")</f>
        <v/>
      </c>
      <c r="AK24" s="18"/>
      <c r="AL24" s="30" t="str">
        <f>IFERROR(VLOOKUP(AK24,'[1]AP CS Principles Curriculum Fra'!$E:$F,2,0),"")</f>
        <v/>
      </c>
      <c r="AM24" s="18"/>
      <c r="AN24" s="30" t="str">
        <f>IFERROR(VLOOKUP(AM24,'[1]AP CS Principles Curriculum Fra'!$E:$F,2,0),"")</f>
        <v/>
      </c>
      <c r="AO24" s="18"/>
      <c r="AP24" s="30" t="str">
        <f>IFERROR(VLOOKUP(AO24,'[1]AP CS Principles Curriculum Fra'!$E:$F,2,0),"")</f>
        <v/>
      </c>
      <c r="AQ24" s="18"/>
      <c r="AR24" s="30" t="str">
        <f>IFERROR(VLOOKUP(AQ24,'[1]AP CS Principles Curriculum Fra'!$E:$F,2,0),"")</f>
        <v/>
      </c>
      <c r="AS24" s="18"/>
      <c r="AT24" s="30" t="str">
        <f>IFERROR(VLOOKUP(AS24,'[1]AP CS Principles Curriculum Fra'!$E:$F,2,0),"")</f>
        <v/>
      </c>
      <c r="AU24" s="18"/>
      <c r="AV24" s="30" t="str">
        <f>IFERROR(VLOOKUP(AU24,'[1]AP CS Principles Curriculum Fra'!$E:$F,2,0),"")</f>
        <v/>
      </c>
      <c r="AW24" s="18"/>
      <c r="AX24" s="30" t="str">
        <f>IFERROR(VLOOKUP(AW24,'[1]AP CS Principles Curriculum Fra'!$E:$F,2,0),"")</f>
        <v/>
      </c>
      <c r="AY24" s="18"/>
      <c r="AZ24" s="30" t="str">
        <f>IFERROR(VLOOKUP(AY24,'[1]AP CS Principles Curriculum Fra'!$E:$F,2,0),"")</f>
        <v/>
      </c>
      <c r="BA24" s="18"/>
      <c r="BB24" s="30" t="str">
        <f>IFERROR(VLOOKUP(BA24,'[1]AP CS Principles Curriculum Fra'!$E:$F,2,0),"")</f>
        <v/>
      </c>
      <c r="BC24" s="18"/>
      <c r="BD24" s="30" t="str">
        <f>IFERROR(VLOOKUP(BC24,'[1]AP CS Principles Curriculum Fra'!$E:$F,2,0),"")</f>
        <v/>
      </c>
      <c r="BE24" s="18"/>
      <c r="BF24" s="30" t="str">
        <f>IFERROR(VLOOKUP(BE24,'[1]AP CS Principles Curriculum Fra'!$E:$F,2,0),"")</f>
        <v/>
      </c>
      <c r="BG24" s="18"/>
      <c r="BH24" s="30" t="str">
        <f>IFERROR(VLOOKUP(BG24,'[1]AP CS Principles Curriculum Fra'!$E:$F,2,0),"")</f>
        <v/>
      </c>
      <c r="BI24" s="18"/>
      <c r="BJ24" s="30" t="str">
        <f>IFERROR(VLOOKUP(BI24,'[1]AP CS Principles Curriculum Fra'!$E:$F,2,0),"")</f>
        <v/>
      </c>
      <c r="BK24" s="18"/>
      <c r="BL24" s="30" t="str">
        <f>IFERROR(VLOOKUP(BK24,'[1]AP CS Principles Curriculum Fra'!$E:$F,2,0),"")</f>
        <v/>
      </c>
      <c r="BM24" s="18"/>
      <c r="BN24" s="30" t="str">
        <f>IFERROR(VLOOKUP(BM24,'[1]AP CS Principles Curriculum Fra'!$E:$F,2,0),"")</f>
        <v/>
      </c>
      <c r="BO24" s="18"/>
      <c r="BP24" s="30" t="str">
        <f>IFERROR(VLOOKUP(BO24,'[1]AP CS Principles Curriculum Fra'!$E:$F,2,0),"")</f>
        <v/>
      </c>
      <c r="BQ24" s="18"/>
      <c r="BR24" s="30" t="str">
        <f>IFERROR(VLOOKUP(BQ24,'[1]AP CS Principles Curriculum Fra'!$E:$F,2,0),"")</f>
        <v/>
      </c>
      <c r="BS24" s="12"/>
      <c r="BT24" s="30" t="str">
        <f>IFERROR(VLOOKUP(BS24,'[1]AP CS Principles Curriculum Fra'!$E:$F,2,0),"")</f>
        <v/>
      </c>
      <c r="BU24" s="12"/>
      <c r="BV24" s="30" t="str">
        <f>IFERROR(VLOOKUP(BU24,'[1]AP CS Principles Curriculum Fra'!$E:$F,2,0),"")</f>
        <v/>
      </c>
      <c r="BW24" s="12"/>
      <c r="BX24" s="30" t="str">
        <f>IFERROR(VLOOKUP(BW24,'[1]AP CS Principles Curriculum Fra'!$E:$F,2,0),"")</f>
        <v/>
      </c>
      <c r="BY24" s="12"/>
      <c r="BZ24" s="30" t="str">
        <f>IFERROR(VLOOKUP(BY24,'[1]AP CS Principles Curriculum Fra'!$E:$F,2,0),"")</f>
        <v/>
      </c>
      <c r="CA24" s="12"/>
      <c r="CB24" s="30" t="str">
        <f>IFERROR(VLOOKUP(CA24,'[1]AP CS Principles Curriculum Fra'!$E:$F,2,0),"")</f>
        <v/>
      </c>
      <c r="CC24" s="12"/>
      <c r="CD24" s="30" t="str">
        <f>IFERROR(VLOOKUP(CC24,'[1]AP CS Principles Curriculum Fra'!$E:$F,2,0),"")</f>
        <v/>
      </c>
      <c r="CE24" s="12"/>
      <c r="CF24" s="30" t="str">
        <f>IFERROR(VLOOKUP(CE24,'[1]AP CS Principles Curriculum Fra'!$E:$F,2,0),"")</f>
        <v/>
      </c>
      <c r="CG24" s="12"/>
      <c r="CH24" s="30" t="str">
        <f>IFERROR(VLOOKUP(CG24,'[1]AP CS Principles Curriculum Fra'!$E:$F,2,0),"")</f>
        <v/>
      </c>
      <c r="CI24" s="12"/>
      <c r="CJ24" s="30" t="str">
        <f>IFERROR(VLOOKUP(CI24,'[1]AP CS Principles Curriculum Fra'!$E:$F,2,0),"")</f>
        <v/>
      </c>
      <c r="CK24" s="12"/>
      <c r="CL24" s="30" t="str">
        <f>IFERROR(VLOOKUP(CK24,'[1]AP CS Principles Curriculum Fra'!$E:$F,2,0),"")</f>
        <v/>
      </c>
      <c r="CM24" s="12"/>
      <c r="CN24" s="30" t="str">
        <f>IFERROR(VLOOKUP(CM24,'[1]AP CS Principles Curriculum Fra'!$E:$F,2,0),"")</f>
        <v/>
      </c>
      <c r="CO24" s="18"/>
      <c r="CP24" s="30" t="str">
        <f>IFERROR(VLOOKUP(CO24,'[1]AP CS Principles Curriculum Fra'!$E:$F,2,0),"")</f>
        <v/>
      </c>
      <c r="CQ24" s="18"/>
      <c r="CR24" s="30" t="str">
        <f>IFERROR(VLOOKUP(CQ24,'[1]AP CS Principles Curriculum Fra'!$E:$F,2,0),"")</f>
        <v/>
      </c>
      <c r="CS24" s="18"/>
      <c r="CT24" s="30" t="str">
        <f>IFERROR(VLOOKUP(CS24,'[1]AP CS Principles Curriculum Fra'!$E:$F,2,0),"")</f>
        <v/>
      </c>
      <c r="CU24" s="18"/>
      <c r="CV24" s="30" t="str">
        <f>IFERROR(VLOOKUP(CU24,'[1]AP CS Principles Curriculum Fra'!$E:$F,2,0),"")</f>
        <v/>
      </c>
      <c r="CW24" s="18"/>
      <c r="CX24" s="30" t="str">
        <f>IFERROR(VLOOKUP(CW24,'[1]AP CS Principles Curriculum Fra'!$E:$F,2,0),"")</f>
        <v/>
      </c>
      <c r="CY24" s="18"/>
      <c r="CZ24" s="30" t="str">
        <f>IFERROR(VLOOKUP(CY24,'[1]AP CS Principles Curriculum Fra'!$E:$F,2,0),"")</f>
        <v/>
      </c>
      <c r="DA24" s="18"/>
      <c r="DB24" s="30" t="str">
        <f>IFERROR(VLOOKUP(DA24,'[1]AP CS Principles Curriculum Fra'!$E:$F,2,0),"")</f>
        <v/>
      </c>
      <c r="DC24" s="18"/>
      <c r="DD24" s="30" t="str">
        <f>IFERROR(VLOOKUP(DC24,'[1]AP CS Principles Curriculum Fra'!$E:$F,2,0),"")</f>
        <v/>
      </c>
      <c r="DE24" s="18"/>
      <c r="DF24" s="30" t="str">
        <f>IFERROR(VLOOKUP(DE24,'[1]AP CS Principles Curriculum Fra'!$E:$F,2,0),"")</f>
        <v/>
      </c>
      <c r="DG24" s="18"/>
      <c r="DH24" s="30" t="str">
        <f>IFERROR(VLOOKUP(DG24,'[1]AP CS Principles Curriculum Fra'!$E:$F,2,0),"")</f>
        <v/>
      </c>
      <c r="DI24" s="18"/>
      <c r="DJ24" s="30" t="str">
        <f>IFERROR(VLOOKUP(DI24,'[1]AP CS Principles Curriculum Fra'!$E:$F,2,0),"")</f>
        <v/>
      </c>
      <c r="DK24" s="18"/>
      <c r="DL24" s="30" t="str">
        <f>IFERROR(VLOOKUP(DK24,'[1]AP CS Principles Curriculum Fra'!$E:$F,2,0),"")</f>
        <v/>
      </c>
      <c r="DM24" s="18"/>
      <c r="DN24" s="30" t="str">
        <f>IFERROR(VLOOKUP(DM24,'[1]AP CS Principles Curriculum Fra'!$E:$F,2,0),"")</f>
        <v/>
      </c>
      <c r="DO24" s="18"/>
      <c r="DP24" s="30" t="str">
        <f>IFERROR(VLOOKUP(DO24,'[1]AP CS Principles Curriculum Fra'!$E:$F,2,0),"")</f>
        <v/>
      </c>
      <c r="DQ24" s="30"/>
      <c r="DR24" s="30" t="str">
        <f>IFERROR(VLOOKUP(DQ24,'[1]AP CS Principles Curriculum Fra'!$E:$F,2,0),"")</f>
        <v/>
      </c>
      <c r="DS24" s="30"/>
      <c r="DT24" s="30" t="str">
        <f>IFERROR(VLOOKUP(DS24,'[1]AP CS Principles Curriculum Fra'!$E:$F,2,0),"")</f>
        <v/>
      </c>
      <c r="DU24" s="30"/>
      <c r="DV24" s="30" t="str">
        <f>IFERROR(VLOOKUP(DU24,'[1]AP CS Principles Curriculum Fra'!$E:$F,2,0),"")</f>
        <v/>
      </c>
      <c r="DW24" s="30"/>
      <c r="DX24" s="30" t="str">
        <f>IFERROR(VLOOKUP(DW24,'[1]AP CS Principles Curriculum Fra'!$E:$F,2,0),"")</f>
        <v/>
      </c>
      <c r="DY24" s="30"/>
      <c r="DZ24" s="30" t="str">
        <f>IFERROR(VLOOKUP(DY24,'[1]AP CS Principles Curriculum Fra'!$E:$F,2,0),"")</f>
        <v/>
      </c>
      <c r="EA24" s="30"/>
      <c r="EB24" s="30" t="str">
        <f>IFERROR(VLOOKUP(EA24,'[1]AP CS Principles Curriculum Fra'!$E:$F,2,0),"")</f>
        <v/>
      </c>
      <c r="EC24" s="30"/>
      <c r="ED24" s="30" t="str">
        <f>IFERROR(VLOOKUP(EC24,'[1]AP CS Principles Curriculum Fra'!$E:$F,2,0),"")</f>
        <v/>
      </c>
      <c r="EE24" s="30"/>
      <c r="EF24" s="30" t="str">
        <f>IFERROR(VLOOKUP(EE24,'[1]AP CS Principles Curriculum Fra'!$E:$F,2,0),"")</f>
        <v/>
      </c>
      <c r="EG24" s="30"/>
      <c r="EH24" s="30" t="str">
        <f>IFERROR(VLOOKUP(EG24,'[1]AP CS Principles Curriculum Fra'!$E:$F,2,0),"")</f>
        <v/>
      </c>
      <c r="EI24" s="30"/>
      <c r="EJ24" s="30" t="str">
        <f>IFERROR(VLOOKUP(EI24,'[1]AP CS Principles Curriculum Fra'!$E:$F,2,0),"")</f>
        <v/>
      </c>
    </row>
    <row r="25" spans="1:140" ht="15.75" customHeight="1">
      <c r="A25" s="47">
        <v>20</v>
      </c>
      <c r="B25" s="47" t="s">
        <v>1478</v>
      </c>
      <c r="C25" s="47" t="s">
        <v>1479</v>
      </c>
      <c r="D25" s="47" t="s">
        <v>285</v>
      </c>
      <c r="E25" s="47" t="s">
        <v>299</v>
      </c>
      <c r="F25" s="47"/>
      <c r="G25" s="47"/>
      <c r="H25" s="47"/>
      <c r="I25" s="47"/>
      <c r="J25" s="47"/>
      <c r="K25" s="47" t="s">
        <v>300</v>
      </c>
      <c r="L25" s="47"/>
      <c r="M25" s="47"/>
      <c r="N25" s="47"/>
      <c r="O25" s="47"/>
      <c r="P25" s="50" t="s">
        <v>303</v>
      </c>
      <c r="Q25" s="47" t="s">
        <v>305</v>
      </c>
      <c r="R25" s="47"/>
      <c r="S25" s="47"/>
      <c r="T25" s="47"/>
      <c r="U25" s="47"/>
      <c r="V25" s="47"/>
      <c r="W25" s="47" t="s">
        <v>307</v>
      </c>
      <c r="X25" s="47" t="s">
        <v>187</v>
      </c>
      <c r="Y25" s="47"/>
      <c r="Z25" s="47"/>
      <c r="AA25" s="47"/>
      <c r="AB25" s="47"/>
      <c r="AC25" s="47" t="s">
        <v>309</v>
      </c>
      <c r="AD25" s="47" t="str">
        <f>IFERROR(VLOOKUP(AC25,'[1]AP CS Principles Curriculum Fra'!$E:$F,2,0),"")</f>
        <v/>
      </c>
      <c r="AE25" s="47" t="s">
        <v>312</v>
      </c>
      <c r="AF25" s="47" t="str">
        <f>IFERROR(VLOOKUP(AE25,'[1]AP CS Principles Curriculum Fra'!$E:$F,2,0),"")</f>
        <v/>
      </c>
      <c r="AG25" s="47" t="s">
        <v>313</v>
      </c>
      <c r="AH25" s="47" t="str">
        <f>IFERROR(VLOOKUP(AG25,'[1]AP CS Principles Curriculum Fra'!$E:$F,2,0),"")</f>
        <v/>
      </c>
      <c r="AI25" s="47" t="s">
        <v>326</v>
      </c>
      <c r="AJ25" s="47" t="str">
        <f>IFERROR(VLOOKUP(AI25,'[1]AP CS Principles Curriculum Fra'!$E:$F,2,0),"")</f>
        <v/>
      </c>
      <c r="AK25" s="47"/>
      <c r="AL25" s="47" t="str">
        <f>IFERROR(VLOOKUP(AK25,'[1]AP CS Principles Curriculum Fra'!$E:$F,2,0),"")</f>
        <v/>
      </c>
      <c r="AM25" s="47"/>
      <c r="AN25" s="47" t="str">
        <f>IFERROR(VLOOKUP(AM25,'[1]AP CS Principles Curriculum Fra'!$E:$F,2,0),"")</f>
        <v/>
      </c>
      <c r="AO25" s="47"/>
      <c r="AP25" s="47" t="str">
        <f>IFERROR(VLOOKUP(AO25,'[1]AP CS Principles Curriculum Fra'!$E:$F,2,0),"")</f>
        <v/>
      </c>
      <c r="AQ25" s="47"/>
      <c r="AR25" s="47" t="str">
        <f>IFERROR(VLOOKUP(AQ25,'[1]AP CS Principles Curriculum Fra'!$E:$F,2,0),"")</f>
        <v/>
      </c>
      <c r="AS25" s="47"/>
      <c r="AT25" s="47" t="str">
        <f>IFERROR(VLOOKUP(AS25,'[1]AP CS Principles Curriculum Fra'!$E:$F,2,0),"")</f>
        <v/>
      </c>
      <c r="AU25" s="47"/>
      <c r="AV25" s="47" t="str">
        <f>IFERROR(VLOOKUP(AU25,'[1]AP CS Principles Curriculum Fra'!$E:$F,2,0),"")</f>
        <v/>
      </c>
      <c r="AW25" s="47"/>
      <c r="AX25" s="47" t="str">
        <f>IFERROR(VLOOKUP(AW25,'[1]AP CS Principles Curriculum Fra'!$E:$F,2,0),"")</f>
        <v/>
      </c>
      <c r="AY25" s="47"/>
      <c r="AZ25" s="47" t="str">
        <f>IFERROR(VLOOKUP(AY25,'[1]AP CS Principles Curriculum Fra'!$E:$F,2,0),"")</f>
        <v/>
      </c>
      <c r="BA25" s="47"/>
      <c r="BB25" s="47" t="str">
        <f>IFERROR(VLOOKUP(BA25,'[1]AP CS Principles Curriculum Fra'!$E:$F,2,0),"")</f>
        <v/>
      </c>
      <c r="BC25" s="47"/>
      <c r="BD25" s="47" t="str">
        <f>IFERROR(VLOOKUP(BC25,'[1]AP CS Principles Curriculum Fra'!$E:$F,2,0),"")</f>
        <v/>
      </c>
      <c r="BE25" s="47"/>
      <c r="BF25" s="47" t="str">
        <f>IFERROR(VLOOKUP(BE25,'[1]AP CS Principles Curriculum Fra'!$E:$F,2,0),"")</f>
        <v/>
      </c>
      <c r="BG25" s="47"/>
      <c r="BH25" s="47" t="str">
        <f>IFERROR(VLOOKUP(BG25,'[1]AP CS Principles Curriculum Fra'!$E:$F,2,0),"")</f>
        <v/>
      </c>
      <c r="BI25" s="47"/>
      <c r="BJ25" s="47" t="str">
        <f>IFERROR(VLOOKUP(BI25,'[1]AP CS Principles Curriculum Fra'!$E:$F,2,0),"")</f>
        <v/>
      </c>
      <c r="BK25" s="47"/>
      <c r="BL25" s="47" t="str">
        <f>IFERROR(VLOOKUP(BK25,'[1]AP CS Principles Curriculum Fra'!$E:$F,2,0),"")</f>
        <v/>
      </c>
      <c r="BM25" s="47"/>
      <c r="BN25" s="47" t="str">
        <f>IFERROR(VLOOKUP(BM25,'[1]AP CS Principles Curriculum Fra'!$E:$F,2,0),"")</f>
        <v/>
      </c>
      <c r="BO25" s="47"/>
      <c r="BP25" s="47" t="str">
        <f>IFERROR(VLOOKUP(BO25,'[1]AP CS Principles Curriculum Fra'!$E:$F,2,0),"")</f>
        <v/>
      </c>
      <c r="BQ25" s="47"/>
      <c r="BR25" s="47" t="str">
        <f>IFERROR(VLOOKUP(BQ25,'[1]AP CS Principles Curriculum Fra'!$E:$F,2,0),"")</f>
        <v/>
      </c>
      <c r="BS25" s="47"/>
      <c r="BT25" s="47" t="str">
        <f>IFERROR(VLOOKUP(BS25,'[1]AP CS Principles Curriculum Fra'!$E:$F,2,0),"")</f>
        <v/>
      </c>
      <c r="BU25" s="47"/>
      <c r="BV25" s="47" t="str">
        <f>IFERROR(VLOOKUP(BU25,'[1]AP CS Principles Curriculum Fra'!$E:$F,2,0),"")</f>
        <v/>
      </c>
      <c r="BW25" s="47"/>
      <c r="BX25" s="47" t="str">
        <f>IFERROR(VLOOKUP(BW25,'[1]AP CS Principles Curriculum Fra'!$E:$F,2,0),"")</f>
        <v/>
      </c>
      <c r="BY25" s="47"/>
      <c r="BZ25" s="47" t="str">
        <f>IFERROR(VLOOKUP(BY25,'[1]AP CS Principles Curriculum Fra'!$E:$F,2,0),"")</f>
        <v/>
      </c>
      <c r="CA25" s="47"/>
      <c r="CB25" s="47" t="str">
        <f>IFERROR(VLOOKUP(CA25,'[1]AP CS Principles Curriculum Fra'!$E:$F,2,0),"")</f>
        <v/>
      </c>
      <c r="CC25" s="47"/>
      <c r="CD25" s="47" t="str">
        <f>IFERROR(VLOOKUP(CC25,'[1]AP CS Principles Curriculum Fra'!$E:$F,2,0),"")</f>
        <v/>
      </c>
      <c r="CE25" s="47"/>
      <c r="CF25" s="47" t="str">
        <f>IFERROR(VLOOKUP(CE25,'[1]AP CS Principles Curriculum Fra'!$E:$F,2,0),"")</f>
        <v/>
      </c>
      <c r="CG25" s="47"/>
      <c r="CH25" s="47" t="str">
        <f>IFERROR(VLOOKUP(CG25,'[1]AP CS Principles Curriculum Fra'!$E:$F,2,0),"")</f>
        <v/>
      </c>
      <c r="CI25" s="47"/>
      <c r="CJ25" s="47" t="str">
        <f>IFERROR(VLOOKUP(CI25,'[1]AP CS Principles Curriculum Fra'!$E:$F,2,0),"")</f>
        <v/>
      </c>
      <c r="CK25" s="47"/>
      <c r="CL25" s="47" t="str">
        <f>IFERROR(VLOOKUP(CK25,'[1]AP CS Principles Curriculum Fra'!$E:$F,2,0),"")</f>
        <v/>
      </c>
      <c r="CM25" s="47"/>
      <c r="CN25" s="47" t="str">
        <f>IFERROR(VLOOKUP(CM25,'[1]AP CS Principles Curriculum Fra'!$E:$F,2,0),"")</f>
        <v/>
      </c>
      <c r="CO25" s="47"/>
      <c r="CP25" s="47" t="str">
        <f>IFERROR(VLOOKUP(CO25,'[1]AP CS Principles Curriculum Fra'!$E:$F,2,0),"")</f>
        <v/>
      </c>
      <c r="CQ25" s="47"/>
      <c r="CR25" s="47" t="str">
        <f>IFERROR(VLOOKUP(CQ25,'[1]AP CS Principles Curriculum Fra'!$E:$F,2,0),"")</f>
        <v/>
      </c>
      <c r="CS25" s="47"/>
      <c r="CT25" s="47" t="str">
        <f>IFERROR(VLOOKUP(CS25,'[1]AP CS Principles Curriculum Fra'!$E:$F,2,0),"")</f>
        <v/>
      </c>
      <c r="CU25" s="47"/>
      <c r="CV25" s="47" t="str">
        <f>IFERROR(VLOOKUP(CU25,'[1]AP CS Principles Curriculum Fra'!$E:$F,2,0),"")</f>
        <v/>
      </c>
      <c r="CW25" s="47"/>
      <c r="CX25" s="47" t="str">
        <f>IFERROR(VLOOKUP(CW25,'[1]AP CS Principles Curriculum Fra'!$E:$F,2,0),"")</f>
        <v/>
      </c>
      <c r="CY25" s="47"/>
      <c r="CZ25" s="47" t="str">
        <f>IFERROR(VLOOKUP(CY25,'[1]AP CS Principles Curriculum Fra'!$E:$F,2,0),"")</f>
        <v/>
      </c>
      <c r="DA25" s="47"/>
      <c r="DB25" s="47" t="str">
        <f>IFERROR(VLOOKUP(DA25,'[1]AP CS Principles Curriculum Fra'!$E:$F,2,0),"")</f>
        <v/>
      </c>
      <c r="DC25" s="47"/>
      <c r="DD25" s="47" t="str">
        <f>IFERROR(VLOOKUP(DC25,'[1]AP CS Principles Curriculum Fra'!$E:$F,2,0),"")</f>
        <v/>
      </c>
      <c r="DE25" s="47"/>
      <c r="DF25" s="47" t="str">
        <f>IFERROR(VLOOKUP(DE25,'[1]AP CS Principles Curriculum Fra'!$E:$F,2,0),"")</f>
        <v/>
      </c>
      <c r="DG25" s="47"/>
      <c r="DH25" s="47" t="str">
        <f>IFERROR(VLOOKUP(DG25,'[1]AP CS Principles Curriculum Fra'!$E:$F,2,0),"")</f>
        <v/>
      </c>
      <c r="DI25" s="47"/>
      <c r="DJ25" s="47" t="str">
        <f>IFERROR(VLOOKUP(DI25,'[1]AP CS Principles Curriculum Fra'!$E:$F,2,0),"")</f>
        <v/>
      </c>
      <c r="DK25" s="47"/>
      <c r="DL25" s="47" t="str">
        <f>IFERROR(VLOOKUP(DK25,'[1]AP CS Principles Curriculum Fra'!$E:$F,2,0),"")</f>
        <v/>
      </c>
      <c r="DM25" s="47"/>
      <c r="DN25" s="47" t="str">
        <f>IFERROR(VLOOKUP(DM25,'[1]AP CS Principles Curriculum Fra'!$E:$F,2,0),"")</f>
        <v/>
      </c>
      <c r="DO25" s="47"/>
      <c r="DP25" s="47" t="str">
        <f>IFERROR(VLOOKUP(DO25,'[1]AP CS Principles Curriculum Fra'!$E:$F,2,0),"")</f>
        <v/>
      </c>
      <c r="DQ25" s="47"/>
      <c r="DR25" s="47" t="str">
        <f>IFERROR(VLOOKUP(DQ25,'[1]AP CS Principles Curriculum Fra'!$E:$F,2,0),"")</f>
        <v/>
      </c>
      <c r="DS25" s="47"/>
      <c r="DT25" s="47" t="str">
        <f>IFERROR(VLOOKUP(DS25,'[1]AP CS Principles Curriculum Fra'!$E:$F,2,0),"")</f>
        <v/>
      </c>
      <c r="DU25" s="47"/>
      <c r="DV25" s="47" t="str">
        <f>IFERROR(VLOOKUP(DU25,'[1]AP CS Principles Curriculum Fra'!$E:$F,2,0),"")</f>
        <v/>
      </c>
      <c r="DW25" s="47"/>
      <c r="DX25" s="47" t="str">
        <f>IFERROR(VLOOKUP(DW25,'[1]AP CS Principles Curriculum Fra'!$E:$F,2,0),"")</f>
        <v/>
      </c>
      <c r="DY25" s="47"/>
      <c r="DZ25" s="47" t="str">
        <f>IFERROR(VLOOKUP(DY25,'[1]AP CS Principles Curriculum Fra'!$E:$F,2,0),"")</f>
        <v/>
      </c>
      <c r="EA25" s="47"/>
      <c r="EB25" s="47" t="str">
        <f>IFERROR(VLOOKUP(EA25,'[1]AP CS Principles Curriculum Fra'!$E:$F,2,0),"")</f>
        <v/>
      </c>
      <c r="EC25" s="47"/>
      <c r="ED25" s="47" t="str">
        <f>IFERROR(VLOOKUP(EC25,'[1]AP CS Principles Curriculum Fra'!$E:$F,2,0),"")</f>
        <v/>
      </c>
      <c r="EE25" s="47"/>
      <c r="EF25" s="47" t="str">
        <f>IFERROR(VLOOKUP(EE25,'[1]AP CS Principles Curriculum Fra'!$E:$F,2,0),"")</f>
        <v/>
      </c>
      <c r="EG25" s="47"/>
      <c r="EH25" s="47" t="str">
        <f>IFERROR(VLOOKUP(EG25,'[1]AP CS Principles Curriculum Fra'!$E:$F,2,0),"")</f>
        <v/>
      </c>
      <c r="EI25" s="47"/>
      <c r="EJ25" s="47" t="str">
        <f>IFERROR(VLOOKUP(EI25,'[1]AP CS Principles Curriculum Fra'!$E:$F,2,0),"")</f>
        <v/>
      </c>
    </row>
    <row r="26" spans="1:140" ht="15.75" customHeight="1">
      <c r="A26" s="12">
        <v>21</v>
      </c>
      <c r="B26" s="12" t="s">
        <v>1485</v>
      </c>
      <c r="C26" s="225"/>
      <c r="D26" s="12"/>
      <c r="E26" s="18"/>
      <c r="F26" s="18"/>
      <c r="G26" s="18"/>
      <c r="H26" s="18"/>
      <c r="I26" s="18"/>
      <c r="J26" s="18"/>
      <c r="K26" s="18"/>
      <c r="L26" s="18"/>
      <c r="M26" s="18"/>
      <c r="N26" s="18"/>
      <c r="O26" s="18"/>
      <c r="P26" s="21"/>
      <c r="Q26" s="12"/>
      <c r="R26" s="12"/>
      <c r="S26" s="12"/>
      <c r="T26" s="12"/>
      <c r="U26" s="12"/>
      <c r="V26" s="12"/>
      <c r="W26" s="12"/>
      <c r="X26" s="12"/>
      <c r="Y26" s="12"/>
      <c r="Z26" s="12"/>
      <c r="AA26" s="12"/>
      <c r="AB26" s="12"/>
      <c r="AC26" s="18"/>
      <c r="AD26" s="30" t="str">
        <f>IFERROR(VLOOKUP(AC26,'[1]AP CS Principles Curriculum Fra'!$E:$F,2,0),"")</f>
        <v/>
      </c>
      <c r="AE26" s="18"/>
      <c r="AF26" s="30" t="str">
        <f>IFERROR(VLOOKUP(AE26,'[1]AP CS Principles Curriculum Fra'!$E:$F,2,0),"")</f>
        <v/>
      </c>
      <c r="AG26" s="18"/>
      <c r="AH26" s="30" t="str">
        <f>IFERROR(VLOOKUP(AG26,'[1]AP CS Principles Curriculum Fra'!$E:$F,2,0),"")</f>
        <v/>
      </c>
      <c r="AI26" s="18"/>
      <c r="AJ26" s="30" t="str">
        <f>IFERROR(VLOOKUP(AI26,'[1]AP CS Principles Curriculum Fra'!$E:$F,2,0),"")</f>
        <v/>
      </c>
      <c r="AK26" s="18"/>
      <c r="AL26" s="30" t="str">
        <f>IFERROR(VLOOKUP(AK26,'[1]AP CS Principles Curriculum Fra'!$E:$F,2,0),"")</f>
        <v/>
      </c>
      <c r="AM26" s="18"/>
      <c r="AN26" s="30" t="str">
        <f>IFERROR(VLOOKUP(AM26,'[1]AP CS Principles Curriculum Fra'!$E:$F,2,0),"")</f>
        <v/>
      </c>
      <c r="AO26" s="18"/>
      <c r="AP26" s="30" t="str">
        <f>IFERROR(VLOOKUP(AO26,'[1]AP CS Principles Curriculum Fra'!$E:$F,2,0),"")</f>
        <v/>
      </c>
      <c r="AQ26" s="18"/>
      <c r="AR26" s="30" t="str">
        <f>IFERROR(VLOOKUP(AQ26,'[1]AP CS Principles Curriculum Fra'!$E:$F,2,0),"")</f>
        <v/>
      </c>
      <c r="AS26" s="18"/>
      <c r="AT26" s="30" t="str">
        <f>IFERROR(VLOOKUP(AS26,'[1]AP CS Principles Curriculum Fra'!$E:$F,2,0),"")</f>
        <v/>
      </c>
      <c r="AU26" s="18"/>
      <c r="AV26" s="30" t="str">
        <f>IFERROR(VLOOKUP(AU26,'[1]AP CS Principles Curriculum Fra'!$E:$F,2,0),"")</f>
        <v/>
      </c>
      <c r="AW26" s="18"/>
      <c r="AX26" s="30" t="str">
        <f>IFERROR(VLOOKUP(AW26,'[1]AP CS Principles Curriculum Fra'!$E:$F,2,0),"")</f>
        <v/>
      </c>
      <c r="AY26" s="18"/>
      <c r="AZ26" s="30" t="str">
        <f>IFERROR(VLOOKUP(AY26,'[1]AP CS Principles Curriculum Fra'!$E:$F,2,0),"")</f>
        <v/>
      </c>
      <c r="BA26" s="18"/>
      <c r="BB26" s="30" t="str">
        <f>IFERROR(VLOOKUP(BA26,'[1]AP CS Principles Curriculum Fra'!$E:$F,2,0),"")</f>
        <v/>
      </c>
      <c r="BC26" s="18"/>
      <c r="BD26" s="30" t="str">
        <f>IFERROR(VLOOKUP(BC26,'[1]AP CS Principles Curriculum Fra'!$E:$F,2,0),"")</f>
        <v/>
      </c>
      <c r="BE26" s="18"/>
      <c r="BF26" s="30" t="str">
        <f>IFERROR(VLOOKUP(BE26,'[1]AP CS Principles Curriculum Fra'!$E:$F,2,0),"")</f>
        <v/>
      </c>
      <c r="BG26" s="18"/>
      <c r="BH26" s="30" t="str">
        <f>IFERROR(VLOOKUP(BG26,'[1]AP CS Principles Curriculum Fra'!$E:$F,2,0),"")</f>
        <v/>
      </c>
      <c r="BI26" s="18"/>
      <c r="BJ26" s="30" t="str">
        <f>IFERROR(VLOOKUP(BI26,'[1]AP CS Principles Curriculum Fra'!$E:$F,2,0),"")</f>
        <v/>
      </c>
      <c r="BK26" s="18"/>
      <c r="BL26" s="30" t="str">
        <f>IFERROR(VLOOKUP(BK26,'[1]AP CS Principles Curriculum Fra'!$E:$F,2,0),"")</f>
        <v/>
      </c>
      <c r="BM26" s="18"/>
      <c r="BN26" s="30" t="str">
        <f>IFERROR(VLOOKUP(BM26,'[1]AP CS Principles Curriculum Fra'!$E:$F,2,0),"")</f>
        <v/>
      </c>
      <c r="BO26" s="18"/>
      <c r="BP26" s="30" t="str">
        <f>IFERROR(VLOOKUP(BO26,'[1]AP CS Principles Curriculum Fra'!$E:$F,2,0),"")</f>
        <v/>
      </c>
      <c r="BQ26" s="18"/>
      <c r="BR26" s="30" t="str">
        <f>IFERROR(VLOOKUP(BQ26,'[1]AP CS Principles Curriculum Fra'!$E:$F,2,0),"")</f>
        <v/>
      </c>
      <c r="BS26" s="12"/>
      <c r="BT26" s="30" t="str">
        <f>IFERROR(VLOOKUP(BS26,'[1]AP CS Principles Curriculum Fra'!$E:$F,2,0),"")</f>
        <v/>
      </c>
      <c r="BU26" s="12"/>
      <c r="BV26" s="30" t="str">
        <f>IFERROR(VLOOKUP(BU26,'[1]AP CS Principles Curriculum Fra'!$E:$F,2,0),"")</f>
        <v/>
      </c>
      <c r="BW26" s="12"/>
      <c r="BX26" s="30" t="str">
        <f>IFERROR(VLOOKUP(BW26,'[1]AP CS Principles Curriculum Fra'!$E:$F,2,0),"")</f>
        <v/>
      </c>
      <c r="BY26" s="12"/>
      <c r="BZ26" s="30" t="str">
        <f>IFERROR(VLOOKUP(BY26,'[1]AP CS Principles Curriculum Fra'!$E:$F,2,0),"")</f>
        <v/>
      </c>
      <c r="CA26" s="12"/>
      <c r="CB26" s="30" t="str">
        <f>IFERROR(VLOOKUP(CA26,'[1]AP CS Principles Curriculum Fra'!$E:$F,2,0),"")</f>
        <v/>
      </c>
      <c r="CC26" s="12"/>
      <c r="CD26" s="30" t="str">
        <f>IFERROR(VLOOKUP(CC26,'[1]AP CS Principles Curriculum Fra'!$E:$F,2,0),"")</f>
        <v/>
      </c>
      <c r="CE26" s="12"/>
      <c r="CF26" s="30" t="str">
        <f>IFERROR(VLOOKUP(CE26,'[1]AP CS Principles Curriculum Fra'!$E:$F,2,0),"")</f>
        <v/>
      </c>
      <c r="CG26" s="12"/>
      <c r="CH26" s="30" t="str">
        <f>IFERROR(VLOOKUP(CG26,'[1]AP CS Principles Curriculum Fra'!$E:$F,2,0),"")</f>
        <v/>
      </c>
      <c r="CI26" s="12"/>
      <c r="CJ26" s="30" t="str">
        <f>IFERROR(VLOOKUP(CI26,'[1]AP CS Principles Curriculum Fra'!$E:$F,2,0),"")</f>
        <v/>
      </c>
      <c r="CK26" s="12"/>
      <c r="CL26" s="30" t="str">
        <f>IFERROR(VLOOKUP(CK26,'[1]AP CS Principles Curriculum Fra'!$E:$F,2,0),"")</f>
        <v/>
      </c>
      <c r="CM26" s="12"/>
      <c r="CN26" s="30" t="str">
        <f>IFERROR(VLOOKUP(CM26,'[1]AP CS Principles Curriculum Fra'!$E:$F,2,0),"")</f>
        <v/>
      </c>
      <c r="CO26" s="18"/>
      <c r="CP26" s="30" t="str">
        <f>IFERROR(VLOOKUP(CO26,'[1]AP CS Principles Curriculum Fra'!$E:$F,2,0),"")</f>
        <v/>
      </c>
      <c r="CQ26" s="18"/>
      <c r="CR26" s="30" t="str">
        <f>IFERROR(VLOOKUP(CQ26,'[1]AP CS Principles Curriculum Fra'!$E:$F,2,0),"")</f>
        <v/>
      </c>
      <c r="CS26" s="18"/>
      <c r="CT26" s="30" t="str">
        <f>IFERROR(VLOOKUP(CS26,'[1]AP CS Principles Curriculum Fra'!$E:$F,2,0),"")</f>
        <v/>
      </c>
      <c r="CU26" s="18"/>
      <c r="CV26" s="30" t="str">
        <f>IFERROR(VLOOKUP(CU26,'[1]AP CS Principles Curriculum Fra'!$E:$F,2,0),"")</f>
        <v/>
      </c>
      <c r="CW26" s="18"/>
      <c r="CX26" s="30" t="str">
        <f>IFERROR(VLOOKUP(CW26,'[1]AP CS Principles Curriculum Fra'!$E:$F,2,0),"")</f>
        <v/>
      </c>
      <c r="CY26" s="18"/>
      <c r="CZ26" s="30" t="str">
        <f>IFERROR(VLOOKUP(CY26,'[1]AP CS Principles Curriculum Fra'!$E:$F,2,0),"")</f>
        <v/>
      </c>
      <c r="DA26" s="18"/>
      <c r="DB26" s="30" t="str">
        <f>IFERROR(VLOOKUP(DA26,'[1]AP CS Principles Curriculum Fra'!$E:$F,2,0),"")</f>
        <v/>
      </c>
      <c r="DC26" s="18"/>
      <c r="DD26" s="30" t="str">
        <f>IFERROR(VLOOKUP(DC26,'[1]AP CS Principles Curriculum Fra'!$E:$F,2,0),"")</f>
        <v/>
      </c>
      <c r="DE26" s="18"/>
      <c r="DF26" s="30" t="str">
        <f>IFERROR(VLOOKUP(DE26,'[1]AP CS Principles Curriculum Fra'!$E:$F,2,0),"")</f>
        <v/>
      </c>
      <c r="DG26" s="18"/>
      <c r="DH26" s="30" t="str">
        <f>IFERROR(VLOOKUP(DG26,'[1]AP CS Principles Curriculum Fra'!$E:$F,2,0),"")</f>
        <v/>
      </c>
      <c r="DI26" s="18"/>
      <c r="DJ26" s="30" t="str">
        <f>IFERROR(VLOOKUP(DI26,'[1]AP CS Principles Curriculum Fra'!$E:$F,2,0),"")</f>
        <v/>
      </c>
      <c r="DK26" s="18"/>
      <c r="DL26" s="30" t="str">
        <f>IFERROR(VLOOKUP(DK26,'[1]AP CS Principles Curriculum Fra'!$E:$F,2,0),"")</f>
        <v/>
      </c>
      <c r="DM26" s="18"/>
      <c r="DN26" s="30" t="str">
        <f>IFERROR(VLOOKUP(DM26,'[1]AP CS Principles Curriculum Fra'!$E:$F,2,0),"")</f>
        <v/>
      </c>
      <c r="DO26" s="18"/>
      <c r="DP26" s="30" t="str">
        <f>IFERROR(VLOOKUP(DO26,'[1]AP CS Principles Curriculum Fra'!$E:$F,2,0),"")</f>
        <v/>
      </c>
      <c r="DQ26" s="30"/>
      <c r="DR26" s="30" t="str">
        <f>IFERROR(VLOOKUP(DQ26,'[1]AP CS Principles Curriculum Fra'!$E:$F,2,0),"")</f>
        <v/>
      </c>
      <c r="DS26" s="30"/>
      <c r="DT26" s="30" t="str">
        <f>IFERROR(VLOOKUP(DS26,'[1]AP CS Principles Curriculum Fra'!$E:$F,2,0),"")</f>
        <v/>
      </c>
      <c r="DU26" s="30"/>
      <c r="DV26" s="30" t="str">
        <f>IFERROR(VLOOKUP(DU26,'[1]AP CS Principles Curriculum Fra'!$E:$F,2,0),"")</f>
        <v/>
      </c>
      <c r="DW26" s="30"/>
      <c r="DX26" s="30" t="str">
        <f>IFERROR(VLOOKUP(DW26,'[1]AP CS Principles Curriculum Fra'!$E:$F,2,0),"")</f>
        <v/>
      </c>
      <c r="DY26" s="30"/>
      <c r="DZ26" s="30" t="str">
        <f>IFERROR(VLOOKUP(DY26,'[1]AP CS Principles Curriculum Fra'!$E:$F,2,0),"")</f>
        <v/>
      </c>
      <c r="EA26" s="30"/>
      <c r="EB26" s="30" t="str">
        <f>IFERROR(VLOOKUP(EA26,'[1]AP CS Principles Curriculum Fra'!$E:$F,2,0),"")</f>
        <v/>
      </c>
      <c r="EC26" s="30"/>
      <c r="ED26" s="30" t="str">
        <f>IFERROR(VLOOKUP(EC26,'[1]AP CS Principles Curriculum Fra'!$E:$F,2,0),"")</f>
        <v/>
      </c>
      <c r="EE26" s="30"/>
      <c r="EF26" s="30" t="str">
        <f>IFERROR(VLOOKUP(EE26,'[1]AP CS Principles Curriculum Fra'!$E:$F,2,0),"")</f>
        <v/>
      </c>
      <c r="EG26" s="30"/>
      <c r="EH26" s="30" t="str">
        <f>IFERROR(VLOOKUP(EG26,'[1]AP CS Principles Curriculum Fra'!$E:$F,2,0),"")</f>
        <v/>
      </c>
      <c r="EI26" s="30"/>
      <c r="EJ26" s="30" t="str">
        <f>IFERROR(VLOOKUP(EI26,'[1]AP CS Principles Curriculum Fra'!$E:$F,2,0),"")</f>
        <v/>
      </c>
    </row>
    <row r="27" spans="1:140" ht="15.75" customHeight="1">
      <c r="A27" s="47">
        <v>22</v>
      </c>
      <c r="B27" s="47" t="s">
        <v>1486</v>
      </c>
      <c r="C27" s="47" t="s">
        <v>1487</v>
      </c>
      <c r="D27" s="47"/>
      <c r="E27" s="47"/>
      <c r="F27" s="47"/>
      <c r="G27" s="47"/>
      <c r="H27" s="47"/>
      <c r="I27" s="47"/>
      <c r="J27" s="47"/>
      <c r="K27" s="47"/>
      <c r="L27" s="47"/>
      <c r="M27" s="47"/>
      <c r="N27" s="47"/>
      <c r="O27" s="47"/>
      <c r="P27" s="50"/>
      <c r="Q27" s="47"/>
      <c r="R27" s="47"/>
      <c r="S27" s="47"/>
      <c r="T27" s="47"/>
      <c r="U27" s="47"/>
      <c r="V27" s="47"/>
      <c r="W27" s="47"/>
      <c r="X27" s="47"/>
      <c r="Y27" s="47"/>
      <c r="Z27" s="47"/>
      <c r="AA27" s="47"/>
      <c r="AB27" s="47"/>
      <c r="AC27" s="47"/>
      <c r="AD27" s="47" t="str">
        <f>IFERROR(VLOOKUP(AC27,'[1]AP CS Principles Curriculum Fra'!$E:$F,2,0),"")</f>
        <v/>
      </c>
      <c r="AE27" s="47"/>
      <c r="AF27" s="47" t="str">
        <f>IFERROR(VLOOKUP(AE27,'[1]AP CS Principles Curriculum Fra'!$E:$F,2,0),"")</f>
        <v/>
      </c>
      <c r="AG27" s="47"/>
      <c r="AH27" s="47" t="str">
        <f>IFERROR(VLOOKUP(AG27,'[1]AP CS Principles Curriculum Fra'!$E:$F,2,0),"")</f>
        <v/>
      </c>
      <c r="AI27" s="47"/>
      <c r="AJ27" s="47" t="str">
        <f>IFERROR(VLOOKUP(AI27,'[1]AP CS Principles Curriculum Fra'!$E:$F,2,0),"")</f>
        <v/>
      </c>
      <c r="AK27" s="47"/>
      <c r="AL27" s="47" t="str">
        <f>IFERROR(VLOOKUP(AK27,'[1]AP CS Principles Curriculum Fra'!$E:$F,2,0),"")</f>
        <v/>
      </c>
      <c r="AM27" s="47"/>
      <c r="AN27" s="47" t="str">
        <f>IFERROR(VLOOKUP(AM27,'[1]AP CS Principles Curriculum Fra'!$E:$F,2,0),"")</f>
        <v/>
      </c>
      <c r="AO27" s="47"/>
      <c r="AP27" s="47" t="str">
        <f>IFERROR(VLOOKUP(AO27,'[1]AP CS Principles Curriculum Fra'!$E:$F,2,0),"")</f>
        <v/>
      </c>
      <c r="AQ27" s="47"/>
      <c r="AR27" s="47" t="str">
        <f>IFERROR(VLOOKUP(AQ27,'[1]AP CS Principles Curriculum Fra'!$E:$F,2,0),"")</f>
        <v/>
      </c>
      <c r="AS27" s="47"/>
      <c r="AT27" s="47" t="str">
        <f>IFERROR(VLOOKUP(AS27,'[1]AP CS Principles Curriculum Fra'!$E:$F,2,0),"")</f>
        <v/>
      </c>
      <c r="AU27" s="47"/>
      <c r="AV27" s="47" t="str">
        <f>IFERROR(VLOOKUP(AU27,'[1]AP CS Principles Curriculum Fra'!$E:$F,2,0),"")</f>
        <v/>
      </c>
      <c r="AW27" s="47"/>
      <c r="AX27" s="47" t="str">
        <f>IFERROR(VLOOKUP(AW27,'[1]AP CS Principles Curriculum Fra'!$E:$F,2,0),"")</f>
        <v/>
      </c>
      <c r="AY27" s="47"/>
      <c r="AZ27" s="47" t="str">
        <f>IFERROR(VLOOKUP(AY27,'[1]AP CS Principles Curriculum Fra'!$E:$F,2,0),"")</f>
        <v/>
      </c>
      <c r="BA27" s="47"/>
      <c r="BB27" s="47" t="str">
        <f>IFERROR(VLOOKUP(BA27,'[1]AP CS Principles Curriculum Fra'!$E:$F,2,0),"")</f>
        <v/>
      </c>
      <c r="BC27" s="47"/>
      <c r="BD27" s="47" t="str">
        <f>IFERROR(VLOOKUP(BC27,'[1]AP CS Principles Curriculum Fra'!$E:$F,2,0),"")</f>
        <v/>
      </c>
      <c r="BE27" s="47"/>
      <c r="BF27" s="47" t="str">
        <f>IFERROR(VLOOKUP(BE27,'[1]AP CS Principles Curriculum Fra'!$E:$F,2,0),"")</f>
        <v/>
      </c>
      <c r="BG27" s="47"/>
      <c r="BH27" s="47" t="str">
        <f>IFERROR(VLOOKUP(BG27,'[1]AP CS Principles Curriculum Fra'!$E:$F,2,0),"")</f>
        <v/>
      </c>
      <c r="BI27" s="47"/>
      <c r="BJ27" s="47" t="str">
        <f>IFERROR(VLOOKUP(BI27,'[1]AP CS Principles Curriculum Fra'!$E:$F,2,0),"")</f>
        <v/>
      </c>
      <c r="BK27" s="47"/>
      <c r="BL27" s="47" t="str">
        <f>IFERROR(VLOOKUP(BK27,'[1]AP CS Principles Curriculum Fra'!$E:$F,2,0),"")</f>
        <v/>
      </c>
      <c r="BM27" s="47"/>
      <c r="BN27" s="47" t="str">
        <f>IFERROR(VLOOKUP(BM27,'[1]AP CS Principles Curriculum Fra'!$E:$F,2,0),"")</f>
        <v/>
      </c>
      <c r="BO27" s="47"/>
      <c r="BP27" s="47" t="str">
        <f>IFERROR(VLOOKUP(BO27,'[1]AP CS Principles Curriculum Fra'!$E:$F,2,0),"")</f>
        <v/>
      </c>
      <c r="BQ27" s="47"/>
      <c r="BR27" s="47" t="str">
        <f>IFERROR(VLOOKUP(BQ27,'[1]AP CS Principles Curriculum Fra'!$E:$F,2,0),"")</f>
        <v/>
      </c>
      <c r="BS27" s="47"/>
      <c r="BT27" s="47" t="str">
        <f>IFERROR(VLOOKUP(BS27,'[1]AP CS Principles Curriculum Fra'!$E:$F,2,0),"")</f>
        <v/>
      </c>
      <c r="BU27" s="47"/>
      <c r="BV27" s="47" t="str">
        <f>IFERROR(VLOOKUP(BU27,'[1]AP CS Principles Curriculum Fra'!$E:$F,2,0),"")</f>
        <v/>
      </c>
      <c r="BW27" s="47"/>
      <c r="BX27" s="47" t="str">
        <f>IFERROR(VLOOKUP(BW27,'[1]AP CS Principles Curriculum Fra'!$E:$F,2,0),"")</f>
        <v/>
      </c>
      <c r="BY27" s="47"/>
      <c r="BZ27" s="47" t="str">
        <f>IFERROR(VLOOKUP(BY27,'[1]AP CS Principles Curriculum Fra'!$E:$F,2,0),"")</f>
        <v/>
      </c>
      <c r="CA27" s="47"/>
      <c r="CB27" s="47" t="str">
        <f>IFERROR(VLOOKUP(CA27,'[1]AP CS Principles Curriculum Fra'!$E:$F,2,0),"")</f>
        <v/>
      </c>
      <c r="CC27" s="47"/>
      <c r="CD27" s="47" t="str">
        <f>IFERROR(VLOOKUP(CC27,'[1]AP CS Principles Curriculum Fra'!$E:$F,2,0),"")</f>
        <v/>
      </c>
      <c r="CE27" s="47"/>
      <c r="CF27" s="47" t="str">
        <f>IFERROR(VLOOKUP(CE27,'[1]AP CS Principles Curriculum Fra'!$E:$F,2,0),"")</f>
        <v/>
      </c>
      <c r="CG27" s="47"/>
      <c r="CH27" s="47" t="str">
        <f>IFERROR(VLOOKUP(CG27,'[1]AP CS Principles Curriculum Fra'!$E:$F,2,0),"")</f>
        <v/>
      </c>
      <c r="CI27" s="47"/>
      <c r="CJ27" s="47" t="str">
        <f>IFERROR(VLOOKUP(CI27,'[1]AP CS Principles Curriculum Fra'!$E:$F,2,0),"")</f>
        <v/>
      </c>
      <c r="CK27" s="47"/>
      <c r="CL27" s="47" t="str">
        <f>IFERROR(VLOOKUP(CK27,'[1]AP CS Principles Curriculum Fra'!$E:$F,2,0),"")</f>
        <v/>
      </c>
      <c r="CM27" s="47"/>
      <c r="CN27" s="47" t="str">
        <f>IFERROR(VLOOKUP(CM27,'[1]AP CS Principles Curriculum Fra'!$E:$F,2,0),"")</f>
        <v/>
      </c>
      <c r="CO27" s="47"/>
      <c r="CP27" s="47" t="str">
        <f>IFERROR(VLOOKUP(CO27,'[1]AP CS Principles Curriculum Fra'!$E:$F,2,0),"")</f>
        <v/>
      </c>
      <c r="CQ27" s="47"/>
      <c r="CR27" s="47" t="str">
        <f>IFERROR(VLOOKUP(CQ27,'[1]AP CS Principles Curriculum Fra'!$E:$F,2,0),"")</f>
        <v/>
      </c>
      <c r="CS27" s="47"/>
      <c r="CT27" s="47" t="str">
        <f>IFERROR(VLOOKUP(CS27,'[1]AP CS Principles Curriculum Fra'!$E:$F,2,0),"")</f>
        <v/>
      </c>
      <c r="CU27" s="47"/>
      <c r="CV27" s="47" t="str">
        <f>IFERROR(VLOOKUP(CU27,'[1]AP CS Principles Curriculum Fra'!$E:$F,2,0),"")</f>
        <v/>
      </c>
      <c r="CW27" s="47"/>
      <c r="CX27" s="47" t="str">
        <f>IFERROR(VLOOKUP(CW27,'[1]AP CS Principles Curriculum Fra'!$E:$F,2,0),"")</f>
        <v/>
      </c>
      <c r="CY27" s="47"/>
      <c r="CZ27" s="47" t="str">
        <f>IFERROR(VLOOKUP(CY27,'[1]AP CS Principles Curriculum Fra'!$E:$F,2,0),"")</f>
        <v/>
      </c>
      <c r="DA27" s="47"/>
      <c r="DB27" s="47" t="str">
        <f>IFERROR(VLOOKUP(DA27,'[1]AP CS Principles Curriculum Fra'!$E:$F,2,0),"")</f>
        <v/>
      </c>
      <c r="DC27" s="47"/>
      <c r="DD27" s="47" t="str">
        <f>IFERROR(VLOOKUP(DC27,'[1]AP CS Principles Curriculum Fra'!$E:$F,2,0),"")</f>
        <v/>
      </c>
      <c r="DE27" s="47"/>
      <c r="DF27" s="47" t="str">
        <f>IFERROR(VLOOKUP(DE27,'[1]AP CS Principles Curriculum Fra'!$E:$F,2,0),"")</f>
        <v/>
      </c>
      <c r="DG27" s="47"/>
      <c r="DH27" s="47" t="str">
        <f>IFERROR(VLOOKUP(DG27,'[1]AP CS Principles Curriculum Fra'!$E:$F,2,0),"")</f>
        <v/>
      </c>
      <c r="DI27" s="47"/>
      <c r="DJ27" s="47" t="str">
        <f>IFERROR(VLOOKUP(DI27,'[1]AP CS Principles Curriculum Fra'!$E:$F,2,0),"")</f>
        <v/>
      </c>
      <c r="DK27" s="47"/>
      <c r="DL27" s="47" t="str">
        <f>IFERROR(VLOOKUP(DK27,'[1]AP CS Principles Curriculum Fra'!$E:$F,2,0),"")</f>
        <v/>
      </c>
      <c r="DM27" s="47"/>
      <c r="DN27" s="47" t="str">
        <f>IFERROR(VLOOKUP(DM27,'[1]AP CS Principles Curriculum Fra'!$E:$F,2,0),"")</f>
        <v/>
      </c>
      <c r="DO27" s="47"/>
      <c r="DP27" s="47" t="str">
        <f>IFERROR(VLOOKUP(DO27,'[1]AP CS Principles Curriculum Fra'!$E:$F,2,0),"")</f>
        <v/>
      </c>
      <c r="DQ27" s="47"/>
      <c r="DR27" s="47" t="str">
        <f>IFERROR(VLOOKUP(DQ27,'[1]AP CS Principles Curriculum Fra'!$E:$F,2,0),"")</f>
        <v/>
      </c>
      <c r="DS27" s="47"/>
      <c r="DT27" s="47" t="str">
        <f>IFERROR(VLOOKUP(DS27,'[1]AP CS Principles Curriculum Fra'!$E:$F,2,0),"")</f>
        <v/>
      </c>
      <c r="DU27" s="47"/>
      <c r="DV27" s="47" t="str">
        <f>IFERROR(VLOOKUP(DU27,'[1]AP CS Principles Curriculum Fra'!$E:$F,2,0),"")</f>
        <v/>
      </c>
      <c r="DW27" s="47"/>
      <c r="DX27" s="47" t="str">
        <f>IFERROR(VLOOKUP(DW27,'[1]AP CS Principles Curriculum Fra'!$E:$F,2,0),"")</f>
        <v/>
      </c>
      <c r="DY27" s="47"/>
      <c r="DZ27" s="47" t="str">
        <f>IFERROR(VLOOKUP(DY27,'[1]AP CS Principles Curriculum Fra'!$E:$F,2,0),"")</f>
        <v/>
      </c>
      <c r="EA27" s="47"/>
      <c r="EB27" s="47" t="str">
        <f>IFERROR(VLOOKUP(EA27,'[1]AP CS Principles Curriculum Fra'!$E:$F,2,0),"")</f>
        <v/>
      </c>
      <c r="EC27" s="47"/>
      <c r="ED27" s="47" t="str">
        <f>IFERROR(VLOOKUP(EC27,'[1]AP CS Principles Curriculum Fra'!$E:$F,2,0),"")</f>
        <v/>
      </c>
      <c r="EE27" s="47"/>
      <c r="EF27" s="47" t="str">
        <f>IFERROR(VLOOKUP(EE27,'[1]AP CS Principles Curriculum Fra'!$E:$F,2,0),"")</f>
        <v/>
      </c>
      <c r="EG27" s="47"/>
      <c r="EH27" s="47" t="str">
        <f>IFERROR(VLOOKUP(EG27,'[1]AP CS Principles Curriculum Fra'!$E:$F,2,0),"")</f>
        <v/>
      </c>
      <c r="EI27" s="47"/>
      <c r="EJ27" s="47" t="str">
        <f>IFERROR(VLOOKUP(EI27,'[1]AP CS Principles Curriculum Fra'!$E:$F,2,0),"")</f>
        <v/>
      </c>
    </row>
    <row r="28" spans="1:140" ht="15.75" customHeight="1">
      <c r="A28" s="12"/>
      <c r="B28" s="12" t="s">
        <v>1488</v>
      </c>
      <c r="C28" s="225"/>
      <c r="D28" s="12"/>
      <c r="E28" s="18"/>
      <c r="F28" s="18"/>
      <c r="G28" s="18"/>
      <c r="H28" s="18"/>
      <c r="I28" s="18"/>
      <c r="J28" s="18"/>
      <c r="K28" s="18"/>
      <c r="L28" s="18"/>
      <c r="M28" s="18"/>
      <c r="N28" s="18"/>
      <c r="O28" s="18"/>
      <c r="P28" s="21"/>
      <c r="Q28" s="12"/>
      <c r="R28" s="12"/>
      <c r="S28" s="12"/>
      <c r="T28" s="12"/>
      <c r="U28" s="12"/>
      <c r="V28" s="12"/>
      <c r="W28" s="12"/>
      <c r="X28" s="12"/>
      <c r="Y28" s="12"/>
      <c r="Z28" s="12"/>
      <c r="AA28" s="12"/>
      <c r="AB28" s="12"/>
      <c r="AC28" s="18"/>
      <c r="AD28" s="30"/>
      <c r="AE28" s="18"/>
      <c r="AF28" s="30"/>
      <c r="AG28" s="18"/>
      <c r="AH28" s="30"/>
      <c r="AI28" s="18"/>
      <c r="AJ28" s="30"/>
      <c r="AK28" s="18"/>
      <c r="AL28" s="30"/>
      <c r="AM28" s="18"/>
      <c r="AN28" s="30"/>
      <c r="AO28" s="18"/>
      <c r="AP28" s="30"/>
      <c r="AQ28" s="18"/>
      <c r="AR28" s="30"/>
      <c r="AS28" s="18"/>
      <c r="AT28" s="30"/>
      <c r="AU28" s="18"/>
      <c r="AV28" s="30"/>
      <c r="AW28" s="18"/>
      <c r="AX28" s="30"/>
      <c r="AY28" s="18"/>
      <c r="AZ28" s="30"/>
      <c r="BA28" s="18"/>
      <c r="BB28" s="30"/>
      <c r="BC28" s="18"/>
      <c r="BD28" s="30"/>
      <c r="BE28" s="18"/>
      <c r="BF28" s="30"/>
      <c r="BG28" s="18"/>
      <c r="BH28" s="30"/>
      <c r="BI28" s="18"/>
      <c r="BJ28" s="30"/>
      <c r="BK28" s="18"/>
      <c r="BL28" s="30"/>
      <c r="BM28" s="18"/>
      <c r="BN28" s="30"/>
      <c r="BO28" s="18"/>
      <c r="BP28" s="30"/>
      <c r="BQ28" s="18"/>
      <c r="BR28" s="30"/>
      <c r="BS28" s="12"/>
      <c r="BT28" s="30"/>
      <c r="BU28" s="12"/>
      <c r="BV28" s="30"/>
      <c r="BW28" s="12"/>
      <c r="BX28" s="30"/>
      <c r="BY28" s="12"/>
      <c r="BZ28" s="30"/>
      <c r="CA28" s="12"/>
      <c r="CB28" s="30"/>
      <c r="CC28" s="12"/>
      <c r="CD28" s="30"/>
      <c r="CE28" s="12"/>
      <c r="CF28" s="30"/>
      <c r="CG28" s="12"/>
      <c r="CH28" s="30"/>
      <c r="CI28" s="12"/>
      <c r="CJ28" s="30"/>
      <c r="CK28" s="12"/>
      <c r="CL28" s="30"/>
      <c r="CM28" s="12"/>
      <c r="CN28" s="30"/>
      <c r="CO28" s="18"/>
      <c r="CP28" s="30"/>
      <c r="CQ28" s="18"/>
      <c r="CR28" s="30"/>
      <c r="CS28" s="18"/>
      <c r="CT28" s="30"/>
      <c r="CU28" s="18"/>
      <c r="CV28" s="30"/>
      <c r="CW28" s="18"/>
      <c r="CX28" s="30"/>
      <c r="CY28" s="18"/>
      <c r="CZ28" s="30"/>
      <c r="DA28" s="18"/>
      <c r="DB28" s="30"/>
      <c r="DC28" s="18"/>
      <c r="DD28" s="30"/>
      <c r="DE28" s="18"/>
      <c r="DF28" s="30"/>
      <c r="DG28" s="18"/>
      <c r="DH28" s="30"/>
      <c r="DI28" s="18"/>
      <c r="DJ28" s="30" t="str">
        <f>IFERROR(VLOOKUP(DI28,'[1]AP CS Principles Curriculum Fra'!$E:$F,2,0),"")</f>
        <v/>
      </c>
      <c r="DK28" s="18"/>
      <c r="DL28" s="30" t="str">
        <f>IFERROR(VLOOKUP(DK28,'[1]AP CS Principles Curriculum Fra'!$E:$F,2,0),"")</f>
        <v/>
      </c>
      <c r="DM28" s="18"/>
      <c r="DN28" s="30" t="str">
        <f>IFERROR(VLOOKUP(DM28,'[1]AP CS Principles Curriculum Fra'!$E:$F,2,0),"")</f>
        <v/>
      </c>
      <c r="DO28" s="18"/>
      <c r="DP28" s="30" t="str">
        <f>IFERROR(VLOOKUP(DO28,'[1]AP CS Principles Curriculum Fra'!$E:$F,2,0),"")</f>
        <v/>
      </c>
      <c r="DQ28" s="30"/>
      <c r="DR28" s="30" t="str">
        <f>IFERROR(VLOOKUP(DQ28,'[1]AP CS Principles Curriculum Fra'!$E:$F,2,0),"")</f>
        <v/>
      </c>
      <c r="DS28" s="30"/>
      <c r="DT28" s="30" t="str">
        <f>IFERROR(VLOOKUP(DS28,'[1]AP CS Principles Curriculum Fra'!$E:$F,2,0),"")</f>
        <v/>
      </c>
      <c r="DU28" s="30"/>
      <c r="DV28" s="30" t="str">
        <f>IFERROR(VLOOKUP(DU28,'[1]AP CS Principles Curriculum Fra'!$E:$F,2,0),"")</f>
        <v/>
      </c>
      <c r="DW28" s="30"/>
      <c r="DX28" s="30" t="str">
        <f>IFERROR(VLOOKUP(DW28,'[1]AP CS Principles Curriculum Fra'!$E:$F,2,0),"")</f>
        <v/>
      </c>
      <c r="DY28" s="30"/>
      <c r="DZ28" s="30" t="str">
        <f>IFERROR(VLOOKUP(DY28,'[1]AP CS Principles Curriculum Fra'!$E:$F,2,0),"")</f>
        <v/>
      </c>
      <c r="EA28" s="30"/>
      <c r="EB28" s="30" t="str">
        <f>IFERROR(VLOOKUP(EA28,'[1]AP CS Principles Curriculum Fra'!$E:$F,2,0),"")</f>
        <v/>
      </c>
      <c r="EC28" s="30"/>
      <c r="ED28" s="30" t="str">
        <f>IFERROR(VLOOKUP(EC28,'[1]AP CS Principles Curriculum Fra'!$E:$F,2,0),"")</f>
        <v/>
      </c>
      <c r="EE28" s="30"/>
      <c r="EF28" s="30" t="str">
        <f>IFERROR(VLOOKUP(EE28,'[1]AP CS Principles Curriculum Fra'!$E:$F,2,0),"")</f>
        <v/>
      </c>
      <c r="EG28" s="30"/>
      <c r="EH28" s="30" t="str">
        <f>IFERROR(VLOOKUP(EG28,'[1]AP CS Principles Curriculum Fra'!$E:$F,2,0),"")</f>
        <v/>
      </c>
      <c r="EI28" s="30"/>
      <c r="EJ28" s="30" t="str">
        <f>IFERROR(VLOOKUP(EI28,'[1]AP CS Principles Curriculum Fra'!$E:$F,2,0),"")</f>
        <v/>
      </c>
    </row>
    <row r="29" spans="1:140" ht="15.75" customHeight="1">
      <c r="A29" s="47"/>
      <c r="B29" s="47" t="s">
        <v>1489</v>
      </c>
      <c r="C29" s="47"/>
      <c r="D29" s="47"/>
      <c r="E29" s="47"/>
      <c r="F29" s="47"/>
      <c r="G29" s="47"/>
      <c r="H29" s="47"/>
      <c r="I29" s="47"/>
      <c r="J29" s="47"/>
      <c r="K29" s="47"/>
      <c r="L29" s="47"/>
      <c r="M29" s="47"/>
      <c r="N29" s="47"/>
      <c r="O29" s="47"/>
      <c r="P29" s="50"/>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47"/>
      <c r="BT29" s="47"/>
      <c r="BU29" s="47"/>
      <c r="BV29" s="47"/>
      <c r="BW29" s="47"/>
      <c r="BX29" s="47"/>
      <c r="BY29" s="47"/>
      <c r="BZ29" s="47"/>
      <c r="CA29" s="47"/>
      <c r="CB29" s="47"/>
      <c r="CC29" s="47"/>
      <c r="CD29" s="47"/>
      <c r="CE29" s="47"/>
      <c r="CF29" s="47"/>
      <c r="CG29" s="47"/>
      <c r="CH29" s="47"/>
      <c r="CI29" s="47"/>
      <c r="CJ29" s="47"/>
      <c r="CK29" s="47"/>
      <c r="CL29" s="47"/>
      <c r="CM29" s="47"/>
      <c r="CN29" s="47"/>
      <c r="CO29" s="47"/>
      <c r="CP29" s="47"/>
      <c r="CQ29" s="47"/>
      <c r="CR29" s="47"/>
      <c r="CS29" s="47"/>
      <c r="CT29" s="47"/>
      <c r="CU29" s="47"/>
      <c r="CV29" s="47"/>
      <c r="CW29" s="47"/>
      <c r="CX29" s="47"/>
      <c r="CY29" s="47"/>
      <c r="CZ29" s="47"/>
      <c r="DA29" s="47"/>
      <c r="DB29" s="47"/>
      <c r="DC29" s="47"/>
      <c r="DD29" s="47"/>
      <c r="DE29" s="47"/>
      <c r="DF29" s="47"/>
      <c r="DG29" s="47"/>
      <c r="DH29" s="47"/>
      <c r="DI29" s="47"/>
      <c r="DJ29" s="47" t="str">
        <f>IFERROR(VLOOKUP(DI29,'[1]AP CS Principles Curriculum Fra'!$E:$F,2,0),"")</f>
        <v/>
      </c>
      <c r="DK29" s="47"/>
      <c r="DL29" s="47" t="str">
        <f>IFERROR(VLOOKUP(DK29,'[1]AP CS Principles Curriculum Fra'!$E:$F,2,0),"")</f>
        <v/>
      </c>
      <c r="DM29" s="47"/>
      <c r="DN29" s="47" t="str">
        <f>IFERROR(VLOOKUP(DM29,'[1]AP CS Principles Curriculum Fra'!$E:$F,2,0),"")</f>
        <v/>
      </c>
      <c r="DO29" s="47"/>
      <c r="DP29" s="47" t="str">
        <f>IFERROR(VLOOKUP(DO29,'[1]AP CS Principles Curriculum Fra'!$E:$F,2,0),"")</f>
        <v/>
      </c>
      <c r="DQ29" s="47"/>
      <c r="DR29" s="47" t="str">
        <f>IFERROR(VLOOKUP(DQ29,'[1]AP CS Principles Curriculum Fra'!$E:$F,2,0),"")</f>
        <v/>
      </c>
      <c r="DS29" s="47"/>
      <c r="DT29" s="47" t="str">
        <f>IFERROR(VLOOKUP(DS29,'[1]AP CS Principles Curriculum Fra'!$E:$F,2,0),"")</f>
        <v/>
      </c>
      <c r="DU29" s="47"/>
      <c r="DV29" s="47" t="str">
        <f>IFERROR(VLOOKUP(DU29,'[1]AP CS Principles Curriculum Fra'!$E:$F,2,0),"")</f>
        <v/>
      </c>
      <c r="DW29" s="47"/>
      <c r="DX29" s="47" t="str">
        <f>IFERROR(VLOOKUP(DW29,'[1]AP CS Principles Curriculum Fra'!$E:$F,2,0),"")</f>
        <v/>
      </c>
      <c r="DY29" s="47"/>
      <c r="DZ29" s="47" t="str">
        <f>IFERROR(VLOOKUP(DY29,'[1]AP CS Principles Curriculum Fra'!$E:$F,2,0),"")</f>
        <v/>
      </c>
      <c r="EA29" s="47"/>
      <c r="EB29" s="47" t="str">
        <f>IFERROR(VLOOKUP(EA29,'[1]AP CS Principles Curriculum Fra'!$E:$F,2,0),"")</f>
        <v/>
      </c>
      <c r="EC29" s="47"/>
      <c r="ED29" s="47" t="str">
        <f>IFERROR(VLOOKUP(EC29,'[1]AP CS Principles Curriculum Fra'!$E:$F,2,0),"")</f>
        <v/>
      </c>
      <c r="EE29" s="47"/>
      <c r="EF29" s="47" t="str">
        <f>IFERROR(VLOOKUP(EE29,'[1]AP CS Principles Curriculum Fra'!$E:$F,2,0),"")</f>
        <v/>
      </c>
      <c r="EG29" s="47"/>
      <c r="EH29" s="47" t="str">
        <f>IFERROR(VLOOKUP(EG29,'[1]AP CS Principles Curriculum Fra'!$E:$F,2,0),"")</f>
        <v/>
      </c>
      <c r="EI29" s="47"/>
      <c r="EJ29" s="47" t="str">
        <f>IFERROR(VLOOKUP(EI29,'[1]AP CS Principles Curriculum Fra'!$E:$F,2,0),"")</f>
        <v/>
      </c>
    </row>
    <row r="30" spans="1:140" ht="15.75" customHeight="1">
      <c r="A30" s="208">
        <v>23</v>
      </c>
      <c r="B30" s="208" t="s">
        <v>1490</v>
      </c>
      <c r="C30" s="208"/>
      <c r="D30" s="208"/>
      <c r="E30" s="208"/>
      <c r="F30" s="208"/>
      <c r="G30" s="208"/>
      <c r="H30" s="208"/>
      <c r="I30" s="208"/>
      <c r="J30" s="208"/>
      <c r="K30" s="208"/>
      <c r="L30" s="208"/>
      <c r="M30" s="208"/>
      <c r="N30" s="208"/>
      <c r="O30" s="208"/>
      <c r="P30" s="209"/>
      <c r="Q30" s="208"/>
      <c r="R30" s="208"/>
      <c r="S30" s="208"/>
      <c r="T30" s="208"/>
      <c r="U30" s="208"/>
      <c r="V30" s="208"/>
      <c r="W30" s="208"/>
      <c r="X30" s="208"/>
      <c r="Y30" s="208"/>
      <c r="Z30" s="208"/>
      <c r="AA30" s="208"/>
      <c r="AB30" s="208"/>
      <c r="AC30" s="208"/>
      <c r="AD30" s="208" t="str">
        <f>IFERROR(VLOOKUP(AC30,'[1]AP CS Principles Curriculum Fra'!$E:$F,2,0),"")</f>
        <v/>
      </c>
      <c r="AE30" s="208"/>
      <c r="AF30" s="208" t="str">
        <f>IFERROR(VLOOKUP(AE30,'[1]AP CS Principles Curriculum Fra'!$E:$F,2,0),"")</f>
        <v/>
      </c>
      <c r="AG30" s="208"/>
      <c r="AH30" s="208" t="str">
        <f>IFERROR(VLOOKUP(AG30,'[1]AP CS Principles Curriculum Fra'!$E:$F,2,0),"")</f>
        <v/>
      </c>
      <c r="AI30" s="208"/>
      <c r="AJ30" s="208" t="str">
        <f>IFERROR(VLOOKUP(AI30,'[1]AP CS Principles Curriculum Fra'!$E:$F,2,0),"")</f>
        <v/>
      </c>
      <c r="AK30" s="208"/>
      <c r="AL30" s="208" t="str">
        <f>IFERROR(VLOOKUP(AK30,'[1]AP CS Principles Curriculum Fra'!$E:$F,2,0),"")</f>
        <v/>
      </c>
      <c r="AM30" s="208"/>
      <c r="AN30" s="208" t="str">
        <f>IFERROR(VLOOKUP(AM30,'[1]AP CS Principles Curriculum Fra'!$E:$F,2,0),"")</f>
        <v/>
      </c>
      <c r="AO30" s="208"/>
      <c r="AP30" s="208" t="str">
        <f>IFERROR(VLOOKUP(AO30,'[1]AP CS Principles Curriculum Fra'!$E:$F,2,0),"")</f>
        <v/>
      </c>
      <c r="AQ30" s="208"/>
      <c r="AR30" s="208" t="str">
        <f>IFERROR(VLOOKUP(AQ30,'[1]AP CS Principles Curriculum Fra'!$E:$F,2,0),"")</f>
        <v/>
      </c>
      <c r="AS30" s="208"/>
      <c r="AT30" s="208" t="str">
        <f>IFERROR(VLOOKUP(AS30,'[1]AP CS Principles Curriculum Fra'!$E:$F,2,0),"")</f>
        <v/>
      </c>
      <c r="AU30" s="208"/>
      <c r="AV30" s="208" t="str">
        <f>IFERROR(VLOOKUP(AU30,'[1]AP CS Principles Curriculum Fra'!$E:$F,2,0),"")</f>
        <v/>
      </c>
      <c r="AW30" s="208"/>
      <c r="AX30" s="208" t="str">
        <f>IFERROR(VLOOKUP(AW30,'[1]AP CS Principles Curriculum Fra'!$E:$F,2,0),"")</f>
        <v/>
      </c>
      <c r="AY30" s="208"/>
      <c r="AZ30" s="208" t="str">
        <f>IFERROR(VLOOKUP(AY30,'[1]AP CS Principles Curriculum Fra'!$E:$F,2,0),"")</f>
        <v/>
      </c>
      <c r="BA30" s="208"/>
      <c r="BB30" s="208" t="str">
        <f>IFERROR(VLOOKUP(BA30,'[1]AP CS Principles Curriculum Fra'!$E:$F,2,0),"")</f>
        <v/>
      </c>
      <c r="BC30" s="208"/>
      <c r="BD30" s="208" t="str">
        <f>IFERROR(VLOOKUP(BC30,'[1]AP CS Principles Curriculum Fra'!$E:$F,2,0),"")</f>
        <v/>
      </c>
      <c r="BE30" s="208"/>
      <c r="BF30" s="208" t="str">
        <f>IFERROR(VLOOKUP(BE30,'[1]AP CS Principles Curriculum Fra'!$E:$F,2,0),"")</f>
        <v/>
      </c>
      <c r="BG30" s="208"/>
      <c r="BH30" s="208" t="str">
        <f>IFERROR(VLOOKUP(BG30,'[1]AP CS Principles Curriculum Fra'!$E:$F,2,0),"")</f>
        <v/>
      </c>
      <c r="BI30" s="208"/>
      <c r="BJ30" s="208" t="str">
        <f>IFERROR(VLOOKUP(BI30,'[1]AP CS Principles Curriculum Fra'!$E:$F,2,0),"")</f>
        <v/>
      </c>
      <c r="BK30" s="208"/>
      <c r="BL30" s="208" t="str">
        <f>IFERROR(VLOOKUP(BK30,'[1]AP CS Principles Curriculum Fra'!$E:$F,2,0),"")</f>
        <v/>
      </c>
      <c r="BM30" s="208"/>
      <c r="BN30" s="208" t="str">
        <f>IFERROR(VLOOKUP(BM30,'[1]AP CS Principles Curriculum Fra'!$E:$F,2,0),"")</f>
        <v/>
      </c>
      <c r="BO30" s="208"/>
      <c r="BP30" s="208" t="str">
        <f>IFERROR(VLOOKUP(BO30,'[1]AP CS Principles Curriculum Fra'!$E:$F,2,0),"")</f>
        <v/>
      </c>
      <c r="BQ30" s="208"/>
      <c r="BR30" s="208" t="str">
        <f>IFERROR(VLOOKUP(BQ30,'[1]AP CS Principles Curriculum Fra'!$E:$F,2,0),"")</f>
        <v/>
      </c>
      <c r="BS30" s="208"/>
      <c r="BT30" s="208" t="str">
        <f>IFERROR(VLOOKUP(BS30,'[1]AP CS Principles Curriculum Fra'!$E:$F,2,0),"")</f>
        <v/>
      </c>
      <c r="BU30" s="208"/>
      <c r="BV30" s="208" t="str">
        <f>IFERROR(VLOOKUP(BU30,'[1]AP CS Principles Curriculum Fra'!$E:$F,2,0),"")</f>
        <v/>
      </c>
      <c r="BW30" s="208"/>
      <c r="BX30" s="208" t="str">
        <f>IFERROR(VLOOKUP(BW30,'[1]AP CS Principles Curriculum Fra'!$E:$F,2,0),"")</f>
        <v/>
      </c>
      <c r="BY30" s="208"/>
      <c r="BZ30" s="208" t="str">
        <f>IFERROR(VLOOKUP(BY30,'[1]AP CS Principles Curriculum Fra'!$E:$F,2,0),"")</f>
        <v/>
      </c>
      <c r="CA30" s="208"/>
      <c r="CB30" s="208" t="str">
        <f>IFERROR(VLOOKUP(CA30,'[1]AP CS Principles Curriculum Fra'!$E:$F,2,0),"")</f>
        <v/>
      </c>
      <c r="CC30" s="208"/>
      <c r="CD30" s="208" t="str">
        <f>IFERROR(VLOOKUP(CC30,'[1]AP CS Principles Curriculum Fra'!$E:$F,2,0),"")</f>
        <v/>
      </c>
      <c r="CE30" s="208"/>
      <c r="CF30" s="208" t="str">
        <f>IFERROR(VLOOKUP(CE30,'[1]AP CS Principles Curriculum Fra'!$E:$F,2,0),"")</f>
        <v/>
      </c>
      <c r="CG30" s="208"/>
      <c r="CH30" s="208" t="str">
        <f>IFERROR(VLOOKUP(CG30,'[1]AP CS Principles Curriculum Fra'!$E:$F,2,0),"")</f>
        <v/>
      </c>
      <c r="CI30" s="208"/>
      <c r="CJ30" s="208" t="str">
        <f>IFERROR(VLOOKUP(CI30,'[1]AP CS Principles Curriculum Fra'!$E:$F,2,0),"")</f>
        <v/>
      </c>
      <c r="CK30" s="208"/>
      <c r="CL30" s="208" t="str">
        <f>IFERROR(VLOOKUP(CK30,'[1]AP CS Principles Curriculum Fra'!$E:$F,2,0),"")</f>
        <v/>
      </c>
      <c r="CM30" s="208"/>
      <c r="CN30" s="208" t="str">
        <f>IFERROR(VLOOKUP(CM30,'[1]AP CS Principles Curriculum Fra'!$E:$F,2,0),"")</f>
        <v/>
      </c>
      <c r="CO30" s="208"/>
      <c r="CP30" s="208" t="str">
        <f>IFERROR(VLOOKUP(CO30,'[1]AP CS Principles Curriculum Fra'!$E:$F,2,0),"")</f>
        <v/>
      </c>
      <c r="CQ30" s="208"/>
      <c r="CR30" s="208" t="str">
        <f>IFERROR(VLOOKUP(CQ30,'[1]AP CS Principles Curriculum Fra'!$E:$F,2,0),"")</f>
        <v/>
      </c>
      <c r="CS30" s="208"/>
      <c r="CT30" s="208" t="str">
        <f>IFERROR(VLOOKUP(CS30,'[1]AP CS Principles Curriculum Fra'!$E:$F,2,0),"")</f>
        <v/>
      </c>
      <c r="CU30" s="208"/>
      <c r="CV30" s="208" t="str">
        <f>IFERROR(VLOOKUP(CU30,'[1]AP CS Principles Curriculum Fra'!$E:$F,2,0),"")</f>
        <v/>
      </c>
      <c r="CW30" s="208"/>
      <c r="CX30" s="208" t="str">
        <f>IFERROR(VLOOKUP(CW30,'[1]AP CS Principles Curriculum Fra'!$E:$F,2,0),"")</f>
        <v/>
      </c>
      <c r="CY30" s="208"/>
      <c r="CZ30" s="208" t="str">
        <f>IFERROR(VLOOKUP(CY30,'[1]AP CS Principles Curriculum Fra'!$E:$F,2,0),"")</f>
        <v/>
      </c>
      <c r="DA30" s="208"/>
      <c r="DB30" s="208" t="str">
        <f>IFERROR(VLOOKUP(DA30,'[1]AP CS Principles Curriculum Fra'!$E:$F,2,0),"")</f>
        <v/>
      </c>
      <c r="DC30" s="208"/>
      <c r="DD30" s="208" t="str">
        <f>IFERROR(VLOOKUP(DC30,'[1]AP CS Principles Curriculum Fra'!$E:$F,2,0),"")</f>
        <v/>
      </c>
      <c r="DE30" s="208"/>
      <c r="DF30" s="208" t="str">
        <f>IFERROR(VLOOKUP(DE30,'[1]AP CS Principles Curriculum Fra'!$E:$F,2,0),"")</f>
        <v/>
      </c>
      <c r="DG30" s="208"/>
      <c r="DH30" s="208" t="str">
        <f>IFERROR(VLOOKUP(DG30,'[1]AP CS Principles Curriculum Fra'!$E:$F,2,0),"")</f>
        <v/>
      </c>
      <c r="DI30" s="208"/>
      <c r="DJ30" s="208" t="str">
        <f>IFERROR(VLOOKUP(DI30,'[1]AP CS Principles Curriculum Fra'!$E:$F,2,0),"")</f>
        <v/>
      </c>
      <c r="DK30" s="208"/>
      <c r="DL30" s="208" t="str">
        <f>IFERROR(VLOOKUP(DK30,'[1]AP CS Principles Curriculum Fra'!$E:$F,2,0),"")</f>
        <v/>
      </c>
      <c r="DM30" s="208"/>
      <c r="DN30" s="208" t="str">
        <f>IFERROR(VLOOKUP(DM30,'[1]AP CS Principles Curriculum Fra'!$E:$F,2,0),"")</f>
        <v/>
      </c>
      <c r="DO30" s="208"/>
      <c r="DP30" s="208" t="str">
        <f>IFERROR(VLOOKUP(DO30,'[1]AP CS Principles Curriculum Fra'!$E:$F,2,0),"")</f>
        <v/>
      </c>
      <c r="DQ30" s="208"/>
      <c r="DR30" s="208" t="str">
        <f>IFERROR(VLOOKUP(DQ30,'[1]AP CS Principles Curriculum Fra'!$E:$F,2,0),"")</f>
        <v/>
      </c>
      <c r="DS30" s="208"/>
      <c r="DT30" s="208" t="str">
        <f>IFERROR(VLOOKUP(DS30,'[1]AP CS Principles Curriculum Fra'!$E:$F,2,0),"")</f>
        <v/>
      </c>
      <c r="DU30" s="208"/>
      <c r="DV30" s="208" t="str">
        <f>IFERROR(VLOOKUP(DU30,'[1]AP CS Principles Curriculum Fra'!$E:$F,2,0),"")</f>
        <v/>
      </c>
      <c r="DW30" s="208"/>
      <c r="DX30" s="208" t="str">
        <f>IFERROR(VLOOKUP(DW30,'[1]AP CS Principles Curriculum Fra'!$E:$F,2,0),"")</f>
        <v/>
      </c>
      <c r="DY30" s="208"/>
      <c r="DZ30" s="208" t="str">
        <f>IFERROR(VLOOKUP(DY30,'[1]AP CS Principles Curriculum Fra'!$E:$F,2,0),"")</f>
        <v/>
      </c>
      <c r="EA30" s="208"/>
      <c r="EB30" s="208" t="str">
        <f>IFERROR(VLOOKUP(EA30,'[1]AP CS Principles Curriculum Fra'!$E:$F,2,0),"")</f>
        <v/>
      </c>
      <c r="EC30" s="208"/>
      <c r="ED30" s="208" t="str">
        <f>IFERROR(VLOOKUP(EC30,'[1]AP CS Principles Curriculum Fra'!$E:$F,2,0),"")</f>
        <v/>
      </c>
      <c r="EE30" s="208"/>
      <c r="EF30" s="208" t="str">
        <f>IFERROR(VLOOKUP(EE30,'[1]AP CS Principles Curriculum Fra'!$E:$F,2,0),"")</f>
        <v/>
      </c>
      <c r="EG30" s="208"/>
      <c r="EH30" s="208" t="str">
        <f>IFERROR(VLOOKUP(EG30,'[1]AP CS Principles Curriculum Fra'!$E:$F,2,0),"")</f>
        <v/>
      </c>
      <c r="EI30" s="208"/>
      <c r="EJ30" s="208" t="str">
        <f>IFERROR(VLOOKUP(EI30,'[1]AP CS Principles Curriculum Fra'!$E:$F,2,0),"")</f>
        <v/>
      </c>
    </row>
    <row r="31" spans="1:140" ht="15.75" customHeight="1">
      <c r="A31" s="208">
        <v>24</v>
      </c>
      <c r="B31" s="208" t="s">
        <v>1490</v>
      </c>
      <c r="C31" s="208"/>
      <c r="D31" s="208"/>
      <c r="E31" s="208"/>
      <c r="F31" s="208"/>
      <c r="G31" s="208"/>
      <c r="H31" s="208"/>
      <c r="I31" s="208"/>
      <c r="J31" s="208"/>
      <c r="K31" s="208"/>
      <c r="L31" s="208"/>
      <c r="M31" s="208"/>
      <c r="N31" s="208"/>
      <c r="O31" s="208"/>
      <c r="P31" s="209"/>
      <c r="Q31" s="208"/>
      <c r="R31" s="208"/>
      <c r="S31" s="208"/>
      <c r="T31" s="208"/>
      <c r="U31" s="208"/>
      <c r="V31" s="208"/>
      <c r="W31" s="208"/>
      <c r="X31" s="208"/>
      <c r="Y31" s="208"/>
      <c r="Z31" s="208"/>
      <c r="AA31" s="208"/>
      <c r="AB31" s="208"/>
      <c r="AC31" s="208"/>
      <c r="AD31" s="208" t="str">
        <f>IFERROR(VLOOKUP(AC31,'[1]AP CS Principles Curriculum Fra'!$E:$F,2,0),"")</f>
        <v/>
      </c>
      <c r="AE31" s="208"/>
      <c r="AF31" s="208" t="str">
        <f>IFERROR(VLOOKUP(AE31,'[1]AP CS Principles Curriculum Fra'!$E:$F,2,0),"")</f>
        <v/>
      </c>
      <c r="AG31" s="208"/>
      <c r="AH31" s="208" t="str">
        <f>IFERROR(VLOOKUP(AG31,'[1]AP CS Principles Curriculum Fra'!$E:$F,2,0),"")</f>
        <v/>
      </c>
      <c r="AI31" s="208"/>
      <c r="AJ31" s="208" t="str">
        <f>IFERROR(VLOOKUP(AI31,'[1]AP CS Principles Curriculum Fra'!$E:$F,2,0),"")</f>
        <v/>
      </c>
      <c r="AK31" s="208"/>
      <c r="AL31" s="208" t="str">
        <f>IFERROR(VLOOKUP(AK31,'[1]AP CS Principles Curriculum Fra'!$E:$F,2,0),"")</f>
        <v/>
      </c>
      <c r="AM31" s="208"/>
      <c r="AN31" s="208" t="str">
        <f>IFERROR(VLOOKUP(AM31,'[1]AP CS Principles Curriculum Fra'!$E:$F,2,0),"")</f>
        <v/>
      </c>
      <c r="AO31" s="208"/>
      <c r="AP31" s="208" t="str">
        <f>IFERROR(VLOOKUP(AO31,'[1]AP CS Principles Curriculum Fra'!$E:$F,2,0),"")</f>
        <v/>
      </c>
      <c r="AQ31" s="208"/>
      <c r="AR31" s="208" t="str">
        <f>IFERROR(VLOOKUP(AQ31,'[1]AP CS Principles Curriculum Fra'!$E:$F,2,0),"")</f>
        <v/>
      </c>
      <c r="AS31" s="208"/>
      <c r="AT31" s="208" t="str">
        <f>IFERROR(VLOOKUP(AS31,'[1]AP CS Principles Curriculum Fra'!$E:$F,2,0),"")</f>
        <v/>
      </c>
      <c r="AU31" s="208"/>
      <c r="AV31" s="208" t="str">
        <f>IFERROR(VLOOKUP(AU31,'[1]AP CS Principles Curriculum Fra'!$E:$F,2,0),"")</f>
        <v/>
      </c>
      <c r="AW31" s="208"/>
      <c r="AX31" s="208" t="str">
        <f>IFERROR(VLOOKUP(AW31,'[1]AP CS Principles Curriculum Fra'!$E:$F,2,0),"")</f>
        <v/>
      </c>
      <c r="AY31" s="208"/>
      <c r="AZ31" s="208" t="str">
        <f>IFERROR(VLOOKUP(AY31,'[1]AP CS Principles Curriculum Fra'!$E:$F,2,0),"")</f>
        <v/>
      </c>
      <c r="BA31" s="208"/>
      <c r="BB31" s="208" t="str">
        <f>IFERROR(VLOOKUP(BA31,'[1]AP CS Principles Curriculum Fra'!$E:$F,2,0),"")</f>
        <v/>
      </c>
      <c r="BC31" s="208"/>
      <c r="BD31" s="208" t="str">
        <f>IFERROR(VLOOKUP(BC31,'[1]AP CS Principles Curriculum Fra'!$E:$F,2,0),"")</f>
        <v/>
      </c>
      <c r="BE31" s="208"/>
      <c r="BF31" s="208" t="str">
        <f>IFERROR(VLOOKUP(BE31,'[1]AP CS Principles Curriculum Fra'!$E:$F,2,0),"")</f>
        <v/>
      </c>
      <c r="BG31" s="208"/>
      <c r="BH31" s="208" t="str">
        <f>IFERROR(VLOOKUP(BG31,'[1]AP CS Principles Curriculum Fra'!$E:$F,2,0),"")</f>
        <v/>
      </c>
      <c r="BI31" s="208"/>
      <c r="BJ31" s="208" t="str">
        <f>IFERROR(VLOOKUP(BI31,'[1]AP CS Principles Curriculum Fra'!$E:$F,2,0),"")</f>
        <v/>
      </c>
      <c r="BK31" s="208"/>
      <c r="BL31" s="208" t="str">
        <f>IFERROR(VLOOKUP(BK31,'[1]AP CS Principles Curriculum Fra'!$E:$F,2,0),"")</f>
        <v/>
      </c>
      <c r="BM31" s="208"/>
      <c r="BN31" s="208" t="str">
        <f>IFERROR(VLOOKUP(BM31,'[1]AP CS Principles Curriculum Fra'!$E:$F,2,0),"")</f>
        <v/>
      </c>
      <c r="BO31" s="208"/>
      <c r="BP31" s="208" t="str">
        <f>IFERROR(VLOOKUP(BO31,'[1]AP CS Principles Curriculum Fra'!$E:$F,2,0),"")</f>
        <v/>
      </c>
      <c r="BQ31" s="208"/>
      <c r="BR31" s="208" t="str">
        <f>IFERROR(VLOOKUP(BQ31,'[1]AP CS Principles Curriculum Fra'!$E:$F,2,0),"")</f>
        <v/>
      </c>
      <c r="BS31" s="208"/>
      <c r="BT31" s="208" t="str">
        <f>IFERROR(VLOOKUP(BS31,'[1]AP CS Principles Curriculum Fra'!$E:$F,2,0),"")</f>
        <v/>
      </c>
      <c r="BU31" s="208"/>
      <c r="BV31" s="208" t="str">
        <f>IFERROR(VLOOKUP(BU31,'[1]AP CS Principles Curriculum Fra'!$E:$F,2,0),"")</f>
        <v/>
      </c>
      <c r="BW31" s="208"/>
      <c r="BX31" s="208" t="str">
        <f>IFERROR(VLOOKUP(BW31,'[1]AP CS Principles Curriculum Fra'!$E:$F,2,0),"")</f>
        <v/>
      </c>
      <c r="BY31" s="208"/>
      <c r="BZ31" s="208" t="str">
        <f>IFERROR(VLOOKUP(BY31,'[1]AP CS Principles Curriculum Fra'!$E:$F,2,0),"")</f>
        <v/>
      </c>
      <c r="CA31" s="208"/>
      <c r="CB31" s="208" t="str">
        <f>IFERROR(VLOOKUP(CA31,'[1]AP CS Principles Curriculum Fra'!$E:$F,2,0),"")</f>
        <v/>
      </c>
      <c r="CC31" s="208"/>
      <c r="CD31" s="208" t="str">
        <f>IFERROR(VLOOKUP(CC31,'[1]AP CS Principles Curriculum Fra'!$E:$F,2,0),"")</f>
        <v/>
      </c>
      <c r="CE31" s="208"/>
      <c r="CF31" s="208" t="str">
        <f>IFERROR(VLOOKUP(CE31,'[1]AP CS Principles Curriculum Fra'!$E:$F,2,0),"")</f>
        <v/>
      </c>
      <c r="CG31" s="208"/>
      <c r="CH31" s="208" t="str">
        <f>IFERROR(VLOOKUP(CG31,'[1]AP CS Principles Curriculum Fra'!$E:$F,2,0),"")</f>
        <v/>
      </c>
      <c r="CI31" s="208"/>
      <c r="CJ31" s="208" t="str">
        <f>IFERROR(VLOOKUP(CI31,'[1]AP CS Principles Curriculum Fra'!$E:$F,2,0),"")</f>
        <v/>
      </c>
      <c r="CK31" s="208"/>
      <c r="CL31" s="208" t="str">
        <f>IFERROR(VLOOKUP(CK31,'[1]AP CS Principles Curriculum Fra'!$E:$F,2,0),"")</f>
        <v/>
      </c>
      <c r="CM31" s="208"/>
      <c r="CN31" s="208" t="str">
        <f>IFERROR(VLOOKUP(CM31,'[1]AP CS Principles Curriculum Fra'!$E:$F,2,0),"")</f>
        <v/>
      </c>
      <c r="CO31" s="208"/>
      <c r="CP31" s="208" t="str">
        <f>IFERROR(VLOOKUP(CO31,'[1]AP CS Principles Curriculum Fra'!$E:$F,2,0),"")</f>
        <v/>
      </c>
      <c r="CQ31" s="208"/>
      <c r="CR31" s="208" t="str">
        <f>IFERROR(VLOOKUP(CQ31,'[1]AP CS Principles Curriculum Fra'!$E:$F,2,0),"")</f>
        <v/>
      </c>
      <c r="CS31" s="208"/>
      <c r="CT31" s="208" t="str">
        <f>IFERROR(VLOOKUP(CS31,'[1]AP CS Principles Curriculum Fra'!$E:$F,2,0),"")</f>
        <v/>
      </c>
      <c r="CU31" s="208"/>
      <c r="CV31" s="208" t="str">
        <f>IFERROR(VLOOKUP(CU31,'[1]AP CS Principles Curriculum Fra'!$E:$F,2,0),"")</f>
        <v/>
      </c>
      <c r="CW31" s="208"/>
      <c r="CX31" s="208" t="str">
        <f>IFERROR(VLOOKUP(CW31,'[1]AP CS Principles Curriculum Fra'!$E:$F,2,0),"")</f>
        <v/>
      </c>
      <c r="CY31" s="208"/>
      <c r="CZ31" s="208" t="str">
        <f>IFERROR(VLOOKUP(CY31,'[1]AP CS Principles Curriculum Fra'!$E:$F,2,0),"")</f>
        <v/>
      </c>
      <c r="DA31" s="208"/>
      <c r="DB31" s="208" t="str">
        <f>IFERROR(VLOOKUP(DA31,'[1]AP CS Principles Curriculum Fra'!$E:$F,2,0),"")</f>
        <v/>
      </c>
      <c r="DC31" s="208"/>
      <c r="DD31" s="208" t="str">
        <f>IFERROR(VLOOKUP(DC31,'[1]AP CS Principles Curriculum Fra'!$E:$F,2,0),"")</f>
        <v/>
      </c>
      <c r="DE31" s="208"/>
      <c r="DF31" s="208" t="str">
        <f>IFERROR(VLOOKUP(DE31,'[1]AP CS Principles Curriculum Fra'!$E:$F,2,0),"")</f>
        <v/>
      </c>
      <c r="DG31" s="208"/>
      <c r="DH31" s="208" t="str">
        <f>IFERROR(VLOOKUP(DG31,'[1]AP CS Principles Curriculum Fra'!$E:$F,2,0),"")</f>
        <v/>
      </c>
      <c r="DI31" s="208"/>
      <c r="DJ31" s="208" t="str">
        <f>IFERROR(VLOOKUP(DI31,'[1]AP CS Principles Curriculum Fra'!$E:$F,2,0),"")</f>
        <v/>
      </c>
      <c r="DK31" s="208"/>
      <c r="DL31" s="208" t="str">
        <f>IFERROR(VLOOKUP(DK31,'[1]AP CS Principles Curriculum Fra'!$E:$F,2,0),"")</f>
        <v/>
      </c>
      <c r="DM31" s="208"/>
      <c r="DN31" s="208" t="str">
        <f>IFERROR(VLOOKUP(DM31,'[1]AP CS Principles Curriculum Fra'!$E:$F,2,0),"")</f>
        <v/>
      </c>
      <c r="DO31" s="208"/>
      <c r="DP31" s="208" t="str">
        <f>IFERROR(VLOOKUP(DO31,'[1]AP CS Principles Curriculum Fra'!$E:$F,2,0),"")</f>
        <v/>
      </c>
      <c r="DQ31" s="208"/>
      <c r="DR31" s="208" t="str">
        <f>IFERROR(VLOOKUP(DQ31,'[1]AP CS Principles Curriculum Fra'!$E:$F,2,0),"")</f>
        <v/>
      </c>
      <c r="DS31" s="208"/>
      <c r="DT31" s="208" t="str">
        <f>IFERROR(VLOOKUP(DS31,'[1]AP CS Principles Curriculum Fra'!$E:$F,2,0),"")</f>
        <v/>
      </c>
      <c r="DU31" s="208"/>
      <c r="DV31" s="208" t="str">
        <f>IFERROR(VLOOKUP(DU31,'[1]AP CS Principles Curriculum Fra'!$E:$F,2,0),"")</f>
        <v/>
      </c>
      <c r="DW31" s="208"/>
      <c r="DX31" s="208" t="str">
        <f>IFERROR(VLOOKUP(DW31,'[1]AP CS Principles Curriculum Fra'!$E:$F,2,0),"")</f>
        <v/>
      </c>
      <c r="DY31" s="208"/>
      <c r="DZ31" s="208" t="str">
        <f>IFERROR(VLOOKUP(DY31,'[1]AP CS Principles Curriculum Fra'!$E:$F,2,0),"")</f>
        <v/>
      </c>
      <c r="EA31" s="208"/>
      <c r="EB31" s="208" t="str">
        <f>IFERROR(VLOOKUP(EA31,'[1]AP CS Principles Curriculum Fra'!$E:$F,2,0),"")</f>
        <v/>
      </c>
      <c r="EC31" s="208"/>
      <c r="ED31" s="208" t="str">
        <f>IFERROR(VLOOKUP(EC31,'[1]AP CS Principles Curriculum Fra'!$E:$F,2,0),"")</f>
        <v/>
      </c>
      <c r="EE31" s="208"/>
      <c r="EF31" s="208" t="str">
        <f>IFERROR(VLOOKUP(EE31,'[1]AP CS Principles Curriculum Fra'!$E:$F,2,0),"")</f>
        <v/>
      </c>
      <c r="EG31" s="208"/>
      <c r="EH31" s="208" t="str">
        <f>IFERROR(VLOOKUP(EG31,'[1]AP CS Principles Curriculum Fra'!$E:$F,2,0),"")</f>
        <v/>
      </c>
      <c r="EI31" s="208"/>
      <c r="EJ31" s="208" t="str">
        <f>IFERROR(VLOOKUP(EI31,'[1]AP CS Principles Curriculum Fra'!$E:$F,2,0),"")</f>
        <v/>
      </c>
    </row>
    <row r="32" spans="1:140" ht="15.75" customHeight="1">
      <c r="A32" s="208">
        <v>25</v>
      </c>
      <c r="B32" s="208" t="s">
        <v>1490</v>
      </c>
      <c r="C32" s="208"/>
      <c r="D32" s="208"/>
      <c r="E32" s="208"/>
      <c r="F32" s="208"/>
      <c r="G32" s="208"/>
      <c r="H32" s="208"/>
      <c r="I32" s="208"/>
      <c r="J32" s="208"/>
      <c r="K32" s="208"/>
      <c r="L32" s="208"/>
      <c r="M32" s="208"/>
      <c r="N32" s="208"/>
      <c r="O32" s="208"/>
      <c r="P32" s="209"/>
      <c r="Q32" s="208"/>
      <c r="R32" s="208"/>
      <c r="S32" s="208"/>
      <c r="T32" s="208"/>
      <c r="U32" s="208"/>
      <c r="V32" s="208"/>
      <c r="W32" s="208"/>
      <c r="X32" s="208"/>
      <c r="Y32" s="208"/>
      <c r="Z32" s="208"/>
      <c r="AA32" s="208"/>
      <c r="AB32" s="208"/>
      <c r="AC32" s="208"/>
      <c r="AD32" s="208" t="str">
        <f>IFERROR(VLOOKUP(AC32,'[1]AP CS Principles Curriculum Fra'!$E:$F,2,0),"")</f>
        <v/>
      </c>
      <c r="AE32" s="208"/>
      <c r="AF32" s="208" t="str">
        <f>IFERROR(VLOOKUP(AE32,'[1]AP CS Principles Curriculum Fra'!$E:$F,2,0),"")</f>
        <v/>
      </c>
      <c r="AG32" s="208"/>
      <c r="AH32" s="208" t="str">
        <f>IFERROR(VLOOKUP(AG32,'[1]AP CS Principles Curriculum Fra'!$E:$F,2,0),"")</f>
        <v/>
      </c>
      <c r="AI32" s="208"/>
      <c r="AJ32" s="208" t="str">
        <f>IFERROR(VLOOKUP(AI32,'[1]AP CS Principles Curriculum Fra'!$E:$F,2,0),"")</f>
        <v/>
      </c>
      <c r="AK32" s="208"/>
      <c r="AL32" s="208" t="str">
        <f>IFERROR(VLOOKUP(AK32,'[1]AP CS Principles Curriculum Fra'!$E:$F,2,0),"")</f>
        <v/>
      </c>
      <c r="AM32" s="208"/>
      <c r="AN32" s="208" t="str">
        <f>IFERROR(VLOOKUP(AM32,'[1]AP CS Principles Curriculum Fra'!$E:$F,2,0),"")</f>
        <v/>
      </c>
      <c r="AO32" s="208"/>
      <c r="AP32" s="208" t="str">
        <f>IFERROR(VLOOKUP(AO32,'[1]AP CS Principles Curriculum Fra'!$E:$F,2,0),"")</f>
        <v/>
      </c>
      <c r="AQ32" s="208"/>
      <c r="AR32" s="208" t="str">
        <f>IFERROR(VLOOKUP(AQ32,'[1]AP CS Principles Curriculum Fra'!$E:$F,2,0),"")</f>
        <v/>
      </c>
      <c r="AS32" s="208"/>
      <c r="AT32" s="208" t="str">
        <f>IFERROR(VLOOKUP(AS32,'[1]AP CS Principles Curriculum Fra'!$E:$F,2,0),"")</f>
        <v/>
      </c>
      <c r="AU32" s="208"/>
      <c r="AV32" s="208" t="str">
        <f>IFERROR(VLOOKUP(AU32,'[1]AP CS Principles Curriculum Fra'!$E:$F,2,0),"")</f>
        <v/>
      </c>
      <c r="AW32" s="208"/>
      <c r="AX32" s="208" t="str">
        <f>IFERROR(VLOOKUP(AW32,'[1]AP CS Principles Curriculum Fra'!$E:$F,2,0),"")</f>
        <v/>
      </c>
      <c r="AY32" s="208"/>
      <c r="AZ32" s="208" t="str">
        <f>IFERROR(VLOOKUP(AY32,'[1]AP CS Principles Curriculum Fra'!$E:$F,2,0),"")</f>
        <v/>
      </c>
      <c r="BA32" s="208"/>
      <c r="BB32" s="208" t="str">
        <f>IFERROR(VLOOKUP(BA32,'[1]AP CS Principles Curriculum Fra'!$E:$F,2,0),"")</f>
        <v/>
      </c>
      <c r="BC32" s="208"/>
      <c r="BD32" s="208" t="str">
        <f>IFERROR(VLOOKUP(BC32,'[1]AP CS Principles Curriculum Fra'!$E:$F,2,0),"")</f>
        <v/>
      </c>
      <c r="BE32" s="208"/>
      <c r="BF32" s="208" t="str">
        <f>IFERROR(VLOOKUP(BE32,'[1]AP CS Principles Curriculum Fra'!$E:$F,2,0),"")</f>
        <v/>
      </c>
      <c r="BG32" s="208"/>
      <c r="BH32" s="208" t="str">
        <f>IFERROR(VLOOKUP(BG32,'[1]AP CS Principles Curriculum Fra'!$E:$F,2,0),"")</f>
        <v/>
      </c>
      <c r="BI32" s="208"/>
      <c r="BJ32" s="208" t="str">
        <f>IFERROR(VLOOKUP(BI32,'[1]AP CS Principles Curriculum Fra'!$E:$F,2,0),"")</f>
        <v/>
      </c>
      <c r="BK32" s="208"/>
      <c r="BL32" s="208" t="str">
        <f>IFERROR(VLOOKUP(BK32,'[1]AP CS Principles Curriculum Fra'!$E:$F,2,0),"")</f>
        <v/>
      </c>
      <c r="BM32" s="208"/>
      <c r="BN32" s="208" t="str">
        <f>IFERROR(VLOOKUP(BM32,'[1]AP CS Principles Curriculum Fra'!$E:$F,2,0),"")</f>
        <v/>
      </c>
      <c r="BO32" s="208"/>
      <c r="BP32" s="208" t="str">
        <f>IFERROR(VLOOKUP(BO32,'[1]AP CS Principles Curriculum Fra'!$E:$F,2,0),"")</f>
        <v/>
      </c>
      <c r="BQ32" s="208"/>
      <c r="BR32" s="208" t="str">
        <f>IFERROR(VLOOKUP(BQ32,'[1]AP CS Principles Curriculum Fra'!$E:$F,2,0),"")</f>
        <v/>
      </c>
      <c r="BS32" s="208"/>
      <c r="BT32" s="208" t="str">
        <f>IFERROR(VLOOKUP(BS32,'[1]AP CS Principles Curriculum Fra'!$E:$F,2,0),"")</f>
        <v/>
      </c>
      <c r="BU32" s="208"/>
      <c r="BV32" s="208" t="str">
        <f>IFERROR(VLOOKUP(BU32,'[1]AP CS Principles Curriculum Fra'!$E:$F,2,0),"")</f>
        <v/>
      </c>
      <c r="BW32" s="208"/>
      <c r="BX32" s="208" t="str">
        <f>IFERROR(VLOOKUP(BW32,'[1]AP CS Principles Curriculum Fra'!$E:$F,2,0),"")</f>
        <v/>
      </c>
      <c r="BY32" s="208"/>
      <c r="BZ32" s="208" t="str">
        <f>IFERROR(VLOOKUP(BY32,'[1]AP CS Principles Curriculum Fra'!$E:$F,2,0),"")</f>
        <v/>
      </c>
      <c r="CA32" s="208"/>
      <c r="CB32" s="208" t="str">
        <f>IFERROR(VLOOKUP(CA32,'[1]AP CS Principles Curriculum Fra'!$E:$F,2,0),"")</f>
        <v/>
      </c>
      <c r="CC32" s="208"/>
      <c r="CD32" s="208" t="str">
        <f>IFERROR(VLOOKUP(CC32,'[1]AP CS Principles Curriculum Fra'!$E:$F,2,0),"")</f>
        <v/>
      </c>
      <c r="CE32" s="208"/>
      <c r="CF32" s="208" t="str">
        <f>IFERROR(VLOOKUP(CE32,'[1]AP CS Principles Curriculum Fra'!$E:$F,2,0),"")</f>
        <v/>
      </c>
      <c r="CG32" s="208"/>
      <c r="CH32" s="208" t="str">
        <f>IFERROR(VLOOKUP(CG32,'[1]AP CS Principles Curriculum Fra'!$E:$F,2,0),"")</f>
        <v/>
      </c>
      <c r="CI32" s="208"/>
      <c r="CJ32" s="208" t="str">
        <f>IFERROR(VLOOKUP(CI32,'[1]AP CS Principles Curriculum Fra'!$E:$F,2,0),"")</f>
        <v/>
      </c>
      <c r="CK32" s="208"/>
      <c r="CL32" s="208" t="str">
        <f>IFERROR(VLOOKUP(CK32,'[1]AP CS Principles Curriculum Fra'!$E:$F,2,0),"")</f>
        <v/>
      </c>
      <c r="CM32" s="208"/>
      <c r="CN32" s="208" t="str">
        <f>IFERROR(VLOOKUP(CM32,'[1]AP CS Principles Curriculum Fra'!$E:$F,2,0),"")</f>
        <v/>
      </c>
      <c r="CO32" s="208"/>
      <c r="CP32" s="208" t="str">
        <f>IFERROR(VLOOKUP(CO32,'[1]AP CS Principles Curriculum Fra'!$E:$F,2,0),"")</f>
        <v/>
      </c>
      <c r="CQ32" s="208"/>
      <c r="CR32" s="208" t="str">
        <f>IFERROR(VLOOKUP(CQ32,'[1]AP CS Principles Curriculum Fra'!$E:$F,2,0),"")</f>
        <v/>
      </c>
      <c r="CS32" s="208"/>
      <c r="CT32" s="208" t="str">
        <f>IFERROR(VLOOKUP(CS32,'[1]AP CS Principles Curriculum Fra'!$E:$F,2,0),"")</f>
        <v/>
      </c>
      <c r="CU32" s="208"/>
      <c r="CV32" s="208" t="str">
        <f>IFERROR(VLOOKUP(CU32,'[1]AP CS Principles Curriculum Fra'!$E:$F,2,0),"")</f>
        <v/>
      </c>
      <c r="CW32" s="208"/>
      <c r="CX32" s="208" t="str">
        <f>IFERROR(VLOOKUP(CW32,'[1]AP CS Principles Curriculum Fra'!$E:$F,2,0),"")</f>
        <v/>
      </c>
      <c r="CY32" s="208"/>
      <c r="CZ32" s="208" t="str">
        <f>IFERROR(VLOOKUP(CY32,'[1]AP CS Principles Curriculum Fra'!$E:$F,2,0),"")</f>
        <v/>
      </c>
      <c r="DA32" s="208"/>
      <c r="DB32" s="208" t="str">
        <f>IFERROR(VLOOKUP(DA32,'[1]AP CS Principles Curriculum Fra'!$E:$F,2,0),"")</f>
        <v/>
      </c>
      <c r="DC32" s="208"/>
      <c r="DD32" s="208" t="str">
        <f>IFERROR(VLOOKUP(DC32,'[1]AP CS Principles Curriculum Fra'!$E:$F,2,0),"")</f>
        <v/>
      </c>
      <c r="DE32" s="208"/>
      <c r="DF32" s="208" t="str">
        <f>IFERROR(VLOOKUP(DE32,'[1]AP CS Principles Curriculum Fra'!$E:$F,2,0),"")</f>
        <v/>
      </c>
      <c r="DG32" s="208"/>
      <c r="DH32" s="208" t="str">
        <f>IFERROR(VLOOKUP(DG32,'[1]AP CS Principles Curriculum Fra'!$E:$F,2,0),"")</f>
        <v/>
      </c>
      <c r="DI32" s="208"/>
      <c r="DJ32" s="208" t="str">
        <f>IFERROR(VLOOKUP(DI32,'[1]AP CS Principles Curriculum Fra'!$E:$F,2,0),"")</f>
        <v/>
      </c>
      <c r="DK32" s="208"/>
      <c r="DL32" s="208" t="str">
        <f>IFERROR(VLOOKUP(DK32,'[1]AP CS Principles Curriculum Fra'!$E:$F,2,0),"")</f>
        <v/>
      </c>
      <c r="DM32" s="208"/>
      <c r="DN32" s="208" t="str">
        <f>IFERROR(VLOOKUP(DM32,'[1]AP CS Principles Curriculum Fra'!$E:$F,2,0),"")</f>
        <v/>
      </c>
      <c r="DO32" s="208"/>
      <c r="DP32" s="208" t="str">
        <f>IFERROR(VLOOKUP(DO32,'[1]AP CS Principles Curriculum Fra'!$E:$F,2,0),"")</f>
        <v/>
      </c>
      <c r="DQ32" s="208"/>
      <c r="DR32" s="208" t="str">
        <f>IFERROR(VLOOKUP(DQ32,'[1]AP CS Principles Curriculum Fra'!$E:$F,2,0),"")</f>
        <v/>
      </c>
      <c r="DS32" s="208"/>
      <c r="DT32" s="208" t="str">
        <f>IFERROR(VLOOKUP(DS32,'[1]AP CS Principles Curriculum Fra'!$E:$F,2,0),"")</f>
        <v/>
      </c>
      <c r="DU32" s="208"/>
      <c r="DV32" s="208" t="str">
        <f>IFERROR(VLOOKUP(DU32,'[1]AP CS Principles Curriculum Fra'!$E:$F,2,0),"")</f>
        <v/>
      </c>
      <c r="DW32" s="208"/>
      <c r="DX32" s="208" t="str">
        <f>IFERROR(VLOOKUP(DW32,'[1]AP CS Principles Curriculum Fra'!$E:$F,2,0),"")</f>
        <v/>
      </c>
      <c r="DY32" s="208"/>
      <c r="DZ32" s="208" t="str">
        <f>IFERROR(VLOOKUP(DY32,'[1]AP CS Principles Curriculum Fra'!$E:$F,2,0),"")</f>
        <v/>
      </c>
      <c r="EA32" s="208"/>
      <c r="EB32" s="208" t="str">
        <f>IFERROR(VLOOKUP(EA32,'[1]AP CS Principles Curriculum Fra'!$E:$F,2,0),"")</f>
        <v/>
      </c>
      <c r="EC32" s="208"/>
      <c r="ED32" s="208" t="str">
        <f>IFERROR(VLOOKUP(EC32,'[1]AP CS Principles Curriculum Fra'!$E:$F,2,0),"")</f>
        <v/>
      </c>
      <c r="EE32" s="208"/>
      <c r="EF32" s="208" t="str">
        <f>IFERROR(VLOOKUP(EE32,'[1]AP CS Principles Curriculum Fra'!$E:$F,2,0),"")</f>
        <v/>
      </c>
      <c r="EG32" s="208"/>
      <c r="EH32" s="208" t="str">
        <f>IFERROR(VLOOKUP(EG32,'[1]AP CS Principles Curriculum Fra'!$E:$F,2,0),"")</f>
        <v/>
      </c>
      <c r="EI32" s="208"/>
      <c r="EJ32" s="208" t="str">
        <f>IFERROR(VLOOKUP(EI32,'[1]AP CS Principles Curriculum Fra'!$E:$F,2,0),"")</f>
        <v/>
      </c>
    </row>
    <row r="33" spans="1:140" ht="15.75" customHeight="1">
      <c r="A33" s="47">
        <v>26</v>
      </c>
      <c r="B33" s="237" t="s">
        <v>1491</v>
      </c>
      <c r="C33" s="49"/>
      <c r="D33" s="47"/>
      <c r="E33" s="49"/>
      <c r="F33" s="49"/>
      <c r="G33" s="49"/>
      <c r="H33" s="49"/>
      <c r="I33" s="49"/>
      <c r="J33" s="49"/>
      <c r="K33" s="49"/>
      <c r="L33" s="49"/>
      <c r="M33" s="49"/>
      <c r="N33" s="49"/>
      <c r="O33" s="49"/>
      <c r="P33" s="50"/>
      <c r="Q33" s="47"/>
      <c r="R33" s="47"/>
      <c r="S33" s="47"/>
      <c r="T33" s="47"/>
      <c r="U33" s="47"/>
      <c r="V33" s="47"/>
      <c r="W33" s="47"/>
      <c r="X33" s="47"/>
      <c r="Y33" s="47"/>
      <c r="Z33" s="47"/>
      <c r="AA33" s="47"/>
      <c r="AB33" s="47"/>
      <c r="AC33" s="49"/>
      <c r="AD33" s="238" t="str">
        <f>IFERROR(VLOOKUP(AC33,'[1]AP CS Principles Curriculum Fra'!$E:$F,2,0),"")</f>
        <v/>
      </c>
      <c r="AE33" s="49"/>
      <c r="AF33" s="238" t="str">
        <f>IFERROR(VLOOKUP(AE33,'[1]AP CS Principles Curriculum Fra'!$E:$F,2,0),"")</f>
        <v/>
      </c>
      <c r="AG33" s="49"/>
      <c r="AH33" s="238" t="str">
        <f>IFERROR(VLOOKUP(AG33,'[1]AP CS Principles Curriculum Fra'!$E:$F,2,0),"")</f>
        <v/>
      </c>
      <c r="AI33" s="49"/>
      <c r="AJ33" s="238" t="str">
        <f>IFERROR(VLOOKUP(AI33,'[1]AP CS Principles Curriculum Fra'!$E:$F,2,0),"")</f>
        <v/>
      </c>
      <c r="AK33" s="49"/>
      <c r="AL33" s="238" t="str">
        <f>IFERROR(VLOOKUP(AK33,'[1]AP CS Principles Curriculum Fra'!$E:$F,2,0),"")</f>
        <v/>
      </c>
      <c r="AM33" s="49"/>
      <c r="AN33" s="238" t="str">
        <f>IFERROR(VLOOKUP(AM33,'[1]AP CS Principles Curriculum Fra'!$E:$F,2,0),"")</f>
        <v/>
      </c>
      <c r="AO33" s="49"/>
      <c r="AP33" s="238" t="str">
        <f>IFERROR(VLOOKUP(AO33,'[1]AP CS Principles Curriculum Fra'!$E:$F,2,0),"")</f>
        <v/>
      </c>
      <c r="AQ33" s="49"/>
      <c r="AR33" s="238" t="str">
        <f>IFERROR(VLOOKUP(AQ33,'[1]AP CS Principles Curriculum Fra'!$E:$F,2,0),"")</f>
        <v/>
      </c>
      <c r="AS33" s="49"/>
      <c r="AT33" s="238" t="str">
        <f>IFERROR(VLOOKUP(AS33,'[1]AP CS Principles Curriculum Fra'!$E:$F,2,0),"")</f>
        <v/>
      </c>
      <c r="AU33" s="49"/>
      <c r="AV33" s="238" t="str">
        <f>IFERROR(VLOOKUP(AU33,'[1]AP CS Principles Curriculum Fra'!$E:$F,2,0),"")</f>
        <v/>
      </c>
      <c r="AW33" s="49"/>
      <c r="AX33" s="238" t="str">
        <f>IFERROR(VLOOKUP(AW33,'[1]AP CS Principles Curriculum Fra'!$E:$F,2,0),"")</f>
        <v/>
      </c>
      <c r="AY33" s="49"/>
      <c r="AZ33" s="238" t="str">
        <f>IFERROR(VLOOKUP(AY33,'[1]AP CS Principles Curriculum Fra'!$E:$F,2,0),"")</f>
        <v/>
      </c>
      <c r="BA33" s="49"/>
      <c r="BB33" s="238" t="str">
        <f>IFERROR(VLOOKUP(BA33,'[1]AP CS Principles Curriculum Fra'!$E:$F,2,0),"")</f>
        <v/>
      </c>
      <c r="BC33" s="49"/>
      <c r="BD33" s="238" t="str">
        <f>IFERROR(VLOOKUP(BC33,'[1]AP CS Principles Curriculum Fra'!$E:$F,2,0),"")</f>
        <v/>
      </c>
      <c r="BE33" s="49"/>
      <c r="BF33" s="238" t="str">
        <f>IFERROR(VLOOKUP(BE33,'[1]AP CS Principles Curriculum Fra'!$E:$F,2,0),"")</f>
        <v/>
      </c>
      <c r="BG33" s="49"/>
      <c r="BH33" s="238" t="str">
        <f>IFERROR(VLOOKUP(BG33,'[1]AP CS Principles Curriculum Fra'!$E:$F,2,0),"")</f>
        <v/>
      </c>
      <c r="BI33" s="49"/>
      <c r="BJ33" s="238" t="str">
        <f>IFERROR(VLOOKUP(BI33,'[1]AP CS Principles Curriculum Fra'!$E:$F,2,0),"")</f>
        <v/>
      </c>
      <c r="BK33" s="49"/>
      <c r="BL33" s="238" t="str">
        <f>IFERROR(VLOOKUP(BK33,'[1]AP CS Principles Curriculum Fra'!$E:$F,2,0),"")</f>
        <v/>
      </c>
      <c r="BM33" s="49"/>
      <c r="BN33" s="238" t="str">
        <f>IFERROR(VLOOKUP(BM33,'[1]AP CS Principles Curriculum Fra'!$E:$F,2,0),"")</f>
        <v/>
      </c>
      <c r="BO33" s="49"/>
      <c r="BP33" s="238" t="str">
        <f>IFERROR(VLOOKUP(BO33,'[1]AP CS Principles Curriculum Fra'!$E:$F,2,0),"")</f>
        <v/>
      </c>
      <c r="BQ33" s="49"/>
      <c r="BR33" s="238" t="str">
        <f>IFERROR(VLOOKUP(BQ33,'[1]AP CS Principles Curriculum Fra'!$E:$F,2,0),"")</f>
        <v/>
      </c>
      <c r="BS33" s="47"/>
      <c r="BT33" s="238" t="str">
        <f>IFERROR(VLOOKUP(BS33,'[1]AP CS Principles Curriculum Fra'!$E:$F,2,0),"")</f>
        <v/>
      </c>
      <c r="BU33" s="47"/>
      <c r="BV33" s="238" t="str">
        <f>IFERROR(VLOOKUP(BU33,'[1]AP CS Principles Curriculum Fra'!$E:$F,2,0),"")</f>
        <v/>
      </c>
      <c r="BW33" s="47"/>
      <c r="BX33" s="238" t="str">
        <f>IFERROR(VLOOKUP(BW33,'[1]AP CS Principles Curriculum Fra'!$E:$F,2,0),"")</f>
        <v/>
      </c>
      <c r="BY33" s="47"/>
      <c r="BZ33" s="238" t="str">
        <f>IFERROR(VLOOKUP(BY33,'[1]AP CS Principles Curriculum Fra'!$E:$F,2,0),"")</f>
        <v/>
      </c>
      <c r="CA33" s="47"/>
      <c r="CB33" s="238" t="str">
        <f>IFERROR(VLOOKUP(CA33,'[1]AP CS Principles Curriculum Fra'!$E:$F,2,0),"")</f>
        <v/>
      </c>
      <c r="CC33" s="47"/>
      <c r="CD33" s="238" t="str">
        <f>IFERROR(VLOOKUP(CC33,'[1]AP CS Principles Curriculum Fra'!$E:$F,2,0),"")</f>
        <v/>
      </c>
      <c r="CE33" s="47"/>
      <c r="CF33" s="238" t="str">
        <f>IFERROR(VLOOKUP(CE33,'[1]AP CS Principles Curriculum Fra'!$E:$F,2,0),"")</f>
        <v/>
      </c>
      <c r="CG33" s="47"/>
      <c r="CH33" s="238" t="str">
        <f>IFERROR(VLOOKUP(CG33,'[1]AP CS Principles Curriculum Fra'!$E:$F,2,0),"")</f>
        <v/>
      </c>
      <c r="CI33" s="47"/>
      <c r="CJ33" s="238" t="str">
        <f>IFERROR(VLOOKUP(CI33,'[1]AP CS Principles Curriculum Fra'!$E:$F,2,0),"")</f>
        <v/>
      </c>
      <c r="CK33" s="47"/>
      <c r="CL33" s="238" t="str">
        <f>IFERROR(VLOOKUP(CK33,'[1]AP CS Principles Curriculum Fra'!$E:$F,2,0),"")</f>
        <v/>
      </c>
      <c r="CM33" s="47"/>
      <c r="CN33" s="238" t="str">
        <f>IFERROR(VLOOKUP(CM33,'[1]AP CS Principles Curriculum Fra'!$E:$F,2,0),"")</f>
        <v/>
      </c>
      <c r="CO33" s="49"/>
      <c r="CP33" s="238" t="str">
        <f>IFERROR(VLOOKUP(CO33,'[1]AP CS Principles Curriculum Fra'!$E:$F,2,0),"")</f>
        <v/>
      </c>
      <c r="CQ33" s="49"/>
      <c r="CR33" s="238" t="str">
        <f>IFERROR(VLOOKUP(CQ33,'[1]AP CS Principles Curriculum Fra'!$E:$F,2,0),"")</f>
        <v/>
      </c>
      <c r="CS33" s="49"/>
      <c r="CT33" s="238" t="str">
        <f>IFERROR(VLOOKUP(CS33,'[1]AP CS Principles Curriculum Fra'!$E:$F,2,0),"")</f>
        <v/>
      </c>
      <c r="CU33" s="49"/>
      <c r="CV33" s="238" t="str">
        <f>IFERROR(VLOOKUP(CU33,'[1]AP CS Principles Curriculum Fra'!$E:$F,2,0),"")</f>
        <v/>
      </c>
      <c r="CW33" s="49"/>
      <c r="CX33" s="238" t="str">
        <f>IFERROR(VLOOKUP(CW33,'[1]AP CS Principles Curriculum Fra'!$E:$F,2,0),"")</f>
        <v/>
      </c>
      <c r="CY33" s="49"/>
      <c r="CZ33" s="238" t="str">
        <f>IFERROR(VLOOKUP(CY33,'[1]AP CS Principles Curriculum Fra'!$E:$F,2,0),"")</f>
        <v/>
      </c>
      <c r="DA33" s="49"/>
      <c r="DB33" s="238" t="str">
        <f>IFERROR(VLOOKUP(DA33,'[1]AP CS Principles Curriculum Fra'!$E:$F,2,0),"")</f>
        <v/>
      </c>
      <c r="DC33" s="49"/>
      <c r="DD33" s="238" t="str">
        <f>IFERROR(VLOOKUP(DC33,'[1]AP CS Principles Curriculum Fra'!$E:$F,2,0),"")</f>
        <v/>
      </c>
      <c r="DE33" s="49"/>
      <c r="DF33" s="238" t="str">
        <f>IFERROR(VLOOKUP(DE33,'[1]AP CS Principles Curriculum Fra'!$E:$F,2,0),"")</f>
        <v/>
      </c>
      <c r="DG33" s="49"/>
      <c r="DH33" s="238" t="str">
        <f>IFERROR(VLOOKUP(DG33,'[1]AP CS Principles Curriculum Fra'!$E:$F,2,0),"")</f>
        <v/>
      </c>
      <c r="DI33" s="49"/>
      <c r="DJ33" s="238" t="str">
        <f>IFERROR(VLOOKUP(DI33,'[1]AP CS Principles Curriculum Fra'!$E:$F,2,0),"")</f>
        <v/>
      </c>
      <c r="DK33" s="49"/>
      <c r="DL33" s="238" t="str">
        <f>IFERROR(VLOOKUP(DK33,'[1]AP CS Principles Curriculum Fra'!$E:$F,2,0),"")</f>
        <v/>
      </c>
      <c r="DM33" s="49"/>
      <c r="DN33" s="238" t="str">
        <f>IFERROR(VLOOKUP(DM33,'[1]AP CS Principles Curriculum Fra'!$E:$F,2,0),"")</f>
        <v/>
      </c>
      <c r="DO33" s="49"/>
      <c r="DP33" s="238" t="str">
        <f>IFERROR(VLOOKUP(DO33,'[1]AP CS Principles Curriculum Fra'!$E:$F,2,0),"")</f>
        <v/>
      </c>
      <c r="DQ33" s="238"/>
      <c r="DR33" s="238" t="str">
        <f>IFERROR(VLOOKUP(DQ33,'[1]AP CS Principles Curriculum Fra'!$E:$F,2,0),"")</f>
        <v/>
      </c>
      <c r="DS33" s="238"/>
      <c r="DT33" s="238" t="str">
        <f>IFERROR(VLOOKUP(DS33,'[1]AP CS Principles Curriculum Fra'!$E:$F,2,0),"")</f>
        <v/>
      </c>
      <c r="DU33" s="238"/>
      <c r="DV33" s="238" t="str">
        <f>IFERROR(VLOOKUP(DU33,'[1]AP CS Principles Curriculum Fra'!$E:$F,2,0),"")</f>
        <v/>
      </c>
      <c r="DW33" s="238"/>
      <c r="DX33" s="238" t="str">
        <f>IFERROR(VLOOKUP(DW33,'[1]AP CS Principles Curriculum Fra'!$E:$F,2,0),"")</f>
        <v/>
      </c>
      <c r="DY33" s="238"/>
      <c r="DZ33" s="238" t="str">
        <f>IFERROR(VLOOKUP(DY33,'[1]AP CS Principles Curriculum Fra'!$E:$F,2,0),"")</f>
        <v/>
      </c>
      <c r="EA33" s="238"/>
      <c r="EB33" s="238" t="str">
        <f>IFERROR(VLOOKUP(EA33,'[1]AP CS Principles Curriculum Fra'!$E:$F,2,0),"")</f>
        <v/>
      </c>
      <c r="EC33" s="238"/>
      <c r="ED33" s="238" t="str">
        <f>IFERROR(VLOOKUP(EC33,'[1]AP CS Principles Curriculum Fra'!$E:$F,2,0),"")</f>
        <v/>
      </c>
      <c r="EE33" s="238"/>
      <c r="EF33" s="238" t="str">
        <f>IFERROR(VLOOKUP(EE33,'[1]AP CS Principles Curriculum Fra'!$E:$F,2,0),"")</f>
        <v/>
      </c>
      <c r="EG33" s="238"/>
      <c r="EH33" s="238" t="str">
        <f>IFERROR(VLOOKUP(EG33,'[1]AP CS Principles Curriculum Fra'!$E:$F,2,0),"")</f>
        <v/>
      </c>
      <c r="EI33" s="238"/>
      <c r="EJ33" s="238" t="str">
        <f>IFERROR(VLOOKUP(EI33,'[1]AP CS Principles Curriculum Fra'!$E:$F,2,0),"")</f>
        <v/>
      </c>
    </row>
    <row r="34" spans="1:140" ht="15.75" customHeight="1">
      <c r="A34" s="47">
        <v>27</v>
      </c>
      <c r="B34" s="141"/>
      <c r="C34" s="49"/>
      <c r="D34" s="47"/>
      <c r="E34" s="49"/>
      <c r="F34" s="49"/>
      <c r="G34" s="49"/>
      <c r="H34" s="49"/>
      <c r="I34" s="49"/>
      <c r="J34" s="49"/>
      <c r="K34" s="49"/>
      <c r="L34" s="49"/>
      <c r="M34" s="49"/>
      <c r="N34" s="49"/>
      <c r="O34" s="49"/>
      <c r="P34" s="50"/>
      <c r="Q34" s="47"/>
      <c r="R34" s="47"/>
      <c r="S34" s="47"/>
      <c r="T34" s="47"/>
      <c r="U34" s="47"/>
      <c r="V34" s="47"/>
      <c r="W34" s="47"/>
      <c r="X34" s="47"/>
      <c r="Y34" s="47"/>
      <c r="Z34" s="47"/>
      <c r="AA34" s="47"/>
      <c r="AB34" s="47"/>
      <c r="AC34" s="49"/>
      <c r="AD34" s="52" t="str">
        <f>IFERROR(VLOOKUP(AC34,'[1]AP CS Principles Curriculum Fra'!$E:$F,2,0),"")</f>
        <v/>
      </c>
      <c r="AE34" s="49"/>
      <c r="AF34" s="52" t="str">
        <f>IFERROR(VLOOKUP(AE34,'[1]AP CS Principles Curriculum Fra'!$E:$F,2,0),"")</f>
        <v/>
      </c>
      <c r="AG34" s="49"/>
      <c r="AH34" s="52" t="str">
        <f>IFERROR(VLOOKUP(AG34,'[1]AP CS Principles Curriculum Fra'!$E:$F,2,0),"")</f>
        <v/>
      </c>
      <c r="AI34" s="49"/>
      <c r="AJ34" s="52" t="str">
        <f>IFERROR(VLOOKUP(AI34,'[1]AP CS Principles Curriculum Fra'!$E:$F,2,0),"")</f>
        <v/>
      </c>
      <c r="AK34" s="49"/>
      <c r="AL34" s="52" t="str">
        <f>IFERROR(VLOOKUP(AK34,'[1]AP CS Principles Curriculum Fra'!$E:$F,2,0),"")</f>
        <v/>
      </c>
      <c r="AM34" s="49"/>
      <c r="AN34" s="52" t="str">
        <f>IFERROR(VLOOKUP(AM34,'[1]AP CS Principles Curriculum Fra'!$E:$F,2,0),"")</f>
        <v/>
      </c>
      <c r="AO34" s="49"/>
      <c r="AP34" s="52" t="str">
        <f>IFERROR(VLOOKUP(AO34,'[1]AP CS Principles Curriculum Fra'!$E:$F,2,0),"")</f>
        <v/>
      </c>
      <c r="AQ34" s="49"/>
      <c r="AR34" s="52" t="str">
        <f>IFERROR(VLOOKUP(AQ34,'[1]AP CS Principles Curriculum Fra'!$E:$F,2,0),"")</f>
        <v/>
      </c>
      <c r="AS34" s="49"/>
      <c r="AT34" s="52" t="str">
        <f>IFERROR(VLOOKUP(AS34,'[1]AP CS Principles Curriculum Fra'!$E:$F,2,0),"")</f>
        <v/>
      </c>
      <c r="AU34" s="49"/>
      <c r="AV34" s="52" t="str">
        <f>IFERROR(VLOOKUP(AU34,'[1]AP CS Principles Curriculum Fra'!$E:$F,2,0),"")</f>
        <v/>
      </c>
      <c r="AW34" s="49"/>
      <c r="AX34" s="52" t="str">
        <f>IFERROR(VLOOKUP(AW34,'[1]AP CS Principles Curriculum Fra'!$E:$F,2,0),"")</f>
        <v/>
      </c>
      <c r="AY34" s="49"/>
      <c r="AZ34" s="52" t="str">
        <f>IFERROR(VLOOKUP(AY34,'[1]AP CS Principles Curriculum Fra'!$E:$F,2,0),"")</f>
        <v/>
      </c>
      <c r="BA34" s="49"/>
      <c r="BB34" s="52" t="str">
        <f>IFERROR(VLOOKUP(BA34,'[1]AP CS Principles Curriculum Fra'!$E:$F,2,0),"")</f>
        <v/>
      </c>
      <c r="BC34" s="49"/>
      <c r="BD34" s="52" t="str">
        <f>IFERROR(VLOOKUP(BC34,'[1]AP CS Principles Curriculum Fra'!$E:$F,2,0),"")</f>
        <v/>
      </c>
      <c r="BE34" s="49"/>
      <c r="BF34" s="52" t="str">
        <f>IFERROR(VLOOKUP(BE34,'[1]AP CS Principles Curriculum Fra'!$E:$F,2,0),"")</f>
        <v/>
      </c>
      <c r="BG34" s="49"/>
      <c r="BH34" s="52" t="str">
        <f>IFERROR(VLOOKUP(BG34,'[1]AP CS Principles Curriculum Fra'!$E:$F,2,0),"")</f>
        <v/>
      </c>
      <c r="BI34" s="49"/>
      <c r="BJ34" s="52" t="str">
        <f>IFERROR(VLOOKUP(BI34,'[1]AP CS Principles Curriculum Fra'!$E:$F,2,0),"")</f>
        <v/>
      </c>
      <c r="BK34" s="49"/>
      <c r="BL34" s="52" t="str">
        <f>IFERROR(VLOOKUP(BK34,'[1]AP CS Principles Curriculum Fra'!$E:$F,2,0),"")</f>
        <v/>
      </c>
      <c r="BM34" s="49"/>
      <c r="BN34" s="52" t="str">
        <f>IFERROR(VLOOKUP(BM34,'[1]AP CS Principles Curriculum Fra'!$E:$F,2,0),"")</f>
        <v/>
      </c>
      <c r="BO34" s="49"/>
      <c r="BP34" s="52" t="str">
        <f>IFERROR(VLOOKUP(BO34,'[1]AP CS Principles Curriculum Fra'!$E:$F,2,0),"")</f>
        <v/>
      </c>
      <c r="BQ34" s="49"/>
      <c r="BR34" s="52" t="str">
        <f>IFERROR(VLOOKUP(BQ34,'[1]AP CS Principles Curriculum Fra'!$E:$F,2,0),"")</f>
        <v/>
      </c>
      <c r="BS34" s="47"/>
      <c r="BT34" s="52" t="str">
        <f>IFERROR(VLOOKUP(BS34,'[1]AP CS Principles Curriculum Fra'!$E:$F,2,0),"")</f>
        <v/>
      </c>
      <c r="BU34" s="47"/>
      <c r="BV34" s="52" t="str">
        <f>IFERROR(VLOOKUP(BU34,'[1]AP CS Principles Curriculum Fra'!$E:$F,2,0),"")</f>
        <v/>
      </c>
      <c r="BW34" s="47"/>
      <c r="BX34" s="52" t="str">
        <f>IFERROR(VLOOKUP(BW34,'[1]AP CS Principles Curriculum Fra'!$E:$F,2,0),"")</f>
        <v/>
      </c>
      <c r="BY34" s="47"/>
      <c r="BZ34" s="52" t="str">
        <f>IFERROR(VLOOKUP(BY34,'[1]AP CS Principles Curriculum Fra'!$E:$F,2,0),"")</f>
        <v/>
      </c>
      <c r="CA34" s="47"/>
      <c r="CB34" s="52" t="str">
        <f>IFERROR(VLOOKUP(CA34,'[1]AP CS Principles Curriculum Fra'!$E:$F,2,0),"")</f>
        <v/>
      </c>
      <c r="CC34" s="47"/>
      <c r="CD34" s="52" t="str">
        <f>IFERROR(VLOOKUP(CC34,'[1]AP CS Principles Curriculum Fra'!$E:$F,2,0),"")</f>
        <v/>
      </c>
      <c r="CE34" s="47"/>
      <c r="CF34" s="52" t="str">
        <f>IFERROR(VLOOKUP(CE34,'[1]AP CS Principles Curriculum Fra'!$E:$F,2,0),"")</f>
        <v/>
      </c>
      <c r="CG34" s="47"/>
      <c r="CH34" s="52" t="str">
        <f>IFERROR(VLOOKUP(CG34,'[1]AP CS Principles Curriculum Fra'!$E:$F,2,0),"")</f>
        <v/>
      </c>
      <c r="CI34" s="47"/>
      <c r="CJ34" s="52" t="str">
        <f>IFERROR(VLOOKUP(CI34,'[1]AP CS Principles Curriculum Fra'!$E:$F,2,0),"")</f>
        <v/>
      </c>
      <c r="CK34" s="47"/>
      <c r="CL34" s="52" t="str">
        <f>IFERROR(VLOOKUP(CK34,'[1]AP CS Principles Curriculum Fra'!$E:$F,2,0),"")</f>
        <v/>
      </c>
      <c r="CM34" s="47"/>
      <c r="CN34" s="52" t="str">
        <f>IFERROR(VLOOKUP(CM34,'[1]AP CS Principles Curriculum Fra'!$E:$F,2,0),"")</f>
        <v/>
      </c>
      <c r="CO34" s="49"/>
      <c r="CP34" s="52" t="str">
        <f>IFERROR(VLOOKUP(CO34,'[1]AP CS Principles Curriculum Fra'!$E:$F,2,0),"")</f>
        <v/>
      </c>
      <c r="CQ34" s="49"/>
      <c r="CR34" s="52" t="str">
        <f>IFERROR(VLOOKUP(CQ34,'[1]AP CS Principles Curriculum Fra'!$E:$F,2,0),"")</f>
        <v/>
      </c>
      <c r="CS34" s="49"/>
      <c r="CT34" s="52" t="str">
        <f>IFERROR(VLOOKUP(CS34,'[1]AP CS Principles Curriculum Fra'!$E:$F,2,0),"")</f>
        <v/>
      </c>
      <c r="CU34" s="49"/>
      <c r="CV34" s="52" t="str">
        <f>IFERROR(VLOOKUP(CU34,'[1]AP CS Principles Curriculum Fra'!$E:$F,2,0),"")</f>
        <v/>
      </c>
      <c r="CW34" s="49"/>
      <c r="CX34" s="52" t="str">
        <f>IFERROR(VLOOKUP(CW34,'[1]AP CS Principles Curriculum Fra'!$E:$F,2,0),"")</f>
        <v/>
      </c>
      <c r="CY34" s="49"/>
      <c r="CZ34" s="52" t="str">
        <f>IFERROR(VLOOKUP(CY34,'[1]AP CS Principles Curriculum Fra'!$E:$F,2,0),"")</f>
        <v/>
      </c>
      <c r="DA34" s="49"/>
      <c r="DB34" s="52" t="str">
        <f>IFERROR(VLOOKUP(DA34,'[1]AP CS Principles Curriculum Fra'!$E:$F,2,0),"")</f>
        <v/>
      </c>
      <c r="DC34" s="49"/>
      <c r="DD34" s="52" t="str">
        <f>IFERROR(VLOOKUP(DC34,'[1]AP CS Principles Curriculum Fra'!$E:$F,2,0),"")</f>
        <v/>
      </c>
      <c r="DE34" s="49"/>
      <c r="DF34" s="52" t="str">
        <f>IFERROR(VLOOKUP(DE34,'[1]AP CS Principles Curriculum Fra'!$E:$F,2,0),"")</f>
        <v/>
      </c>
      <c r="DG34" s="49"/>
      <c r="DH34" s="52" t="str">
        <f>IFERROR(VLOOKUP(DG34,'[1]AP CS Principles Curriculum Fra'!$E:$F,2,0),"")</f>
        <v/>
      </c>
      <c r="DI34" s="49"/>
      <c r="DJ34" s="52" t="str">
        <f>IFERROR(VLOOKUP(DI34,'[1]AP CS Principles Curriculum Fra'!$E:$F,2,0),"")</f>
        <v/>
      </c>
      <c r="DK34" s="49"/>
      <c r="DL34" s="52" t="str">
        <f>IFERROR(VLOOKUP(DK34,'[1]AP CS Principles Curriculum Fra'!$E:$F,2,0),"")</f>
        <v/>
      </c>
      <c r="DM34" s="49"/>
      <c r="DN34" s="52" t="str">
        <f>IFERROR(VLOOKUP(DM34,'[1]AP CS Principles Curriculum Fra'!$E:$F,2,0),"")</f>
        <v/>
      </c>
      <c r="DO34" s="49"/>
      <c r="DP34" s="52" t="str">
        <f>IFERROR(VLOOKUP(DO34,'[1]AP CS Principles Curriculum Fra'!$E:$F,2,0),"")</f>
        <v/>
      </c>
      <c r="DQ34" s="52"/>
      <c r="DR34" s="52" t="str">
        <f>IFERROR(VLOOKUP(DQ34,'[1]AP CS Principles Curriculum Fra'!$E:$F,2,0),"")</f>
        <v/>
      </c>
      <c r="DS34" s="52"/>
      <c r="DT34" s="52" t="str">
        <f>IFERROR(VLOOKUP(DS34,'[1]AP CS Principles Curriculum Fra'!$E:$F,2,0),"")</f>
        <v/>
      </c>
      <c r="DU34" s="52"/>
      <c r="DV34" s="52" t="str">
        <f>IFERROR(VLOOKUP(DU34,'[1]AP CS Principles Curriculum Fra'!$E:$F,2,0),"")</f>
        <v/>
      </c>
      <c r="DW34" s="52"/>
      <c r="DX34" s="52" t="str">
        <f>IFERROR(VLOOKUP(DW34,'[1]AP CS Principles Curriculum Fra'!$E:$F,2,0),"")</f>
        <v/>
      </c>
      <c r="DY34" s="52"/>
      <c r="DZ34" s="52" t="str">
        <f>IFERROR(VLOOKUP(DY34,'[1]AP CS Principles Curriculum Fra'!$E:$F,2,0),"")</f>
        <v/>
      </c>
      <c r="EA34" s="52"/>
      <c r="EB34" s="52" t="str">
        <f>IFERROR(VLOOKUP(EA34,'[1]AP CS Principles Curriculum Fra'!$E:$F,2,0),"")</f>
        <v/>
      </c>
      <c r="EC34" s="52"/>
      <c r="ED34" s="52" t="str">
        <f>IFERROR(VLOOKUP(EC34,'[1]AP CS Principles Curriculum Fra'!$E:$F,2,0),"")</f>
        <v/>
      </c>
      <c r="EE34" s="52"/>
      <c r="EF34" s="52" t="str">
        <f>IFERROR(VLOOKUP(EE34,'[1]AP CS Principles Curriculum Fra'!$E:$F,2,0),"")</f>
        <v/>
      </c>
      <c r="EG34" s="52"/>
      <c r="EH34" s="52" t="str">
        <f>IFERROR(VLOOKUP(EG34,'[1]AP CS Principles Curriculum Fra'!$E:$F,2,0),"")</f>
        <v/>
      </c>
      <c r="EI34" s="52"/>
      <c r="EJ34" s="52" t="str">
        <f>IFERROR(VLOOKUP(EI34,'[1]AP CS Principles Curriculum Fra'!$E:$F,2,0),"")</f>
        <v/>
      </c>
    </row>
    <row r="35" spans="1:140" ht="15.75" customHeight="1">
      <c r="A35" s="47">
        <v>28</v>
      </c>
      <c r="B35" s="141"/>
      <c r="C35" s="49"/>
      <c r="D35" s="47"/>
      <c r="E35" s="49"/>
      <c r="F35" s="49"/>
      <c r="G35" s="49"/>
      <c r="H35" s="49"/>
      <c r="I35" s="49"/>
      <c r="J35" s="49"/>
      <c r="K35" s="49"/>
      <c r="L35" s="49"/>
      <c r="M35" s="49"/>
      <c r="N35" s="49"/>
      <c r="O35" s="49"/>
      <c r="P35" s="50"/>
      <c r="Q35" s="47"/>
      <c r="R35" s="47"/>
      <c r="S35" s="47"/>
      <c r="T35" s="47"/>
      <c r="U35" s="47"/>
      <c r="V35" s="47"/>
      <c r="W35" s="47"/>
      <c r="X35" s="47"/>
      <c r="Y35" s="47"/>
      <c r="Z35" s="47"/>
      <c r="AA35" s="47"/>
      <c r="AB35" s="47"/>
      <c r="AC35" s="49"/>
      <c r="AD35" s="52" t="str">
        <f>IFERROR(VLOOKUP(AC35,'[1]AP CS Principles Curriculum Fra'!$E:$F,2,0),"")</f>
        <v/>
      </c>
      <c r="AE35" s="49"/>
      <c r="AF35" s="52" t="str">
        <f>IFERROR(VLOOKUP(AE35,'[1]AP CS Principles Curriculum Fra'!$E:$F,2,0),"")</f>
        <v/>
      </c>
      <c r="AG35" s="49"/>
      <c r="AH35" s="52" t="str">
        <f>IFERROR(VLOOKUP(AG35,'[1]AP CS Principles Curriculum Fra'!$E:$F,2,0),"")</f>
        <v/>
      </c>
      <c r="AI35" s="49"/>
      <c r="AJ35" s="52" t="str">
        <f>IFERROR(VLOOKUP(AI35,'[1]AP CS Principles Curriculum Fra'!$E:$F,2,0),"")</f>
        <v/>
      </c>
      <c r="AK35" s="49"/>
      <c r="AL35" s="52" t="str">
        <f>IFERROR(VLOOKUP(AK35,'[1]AP CS Principles Curriculum Fra'!$E:$F,2,0),"")</f>
        <v/>
      </c>
      <c r="AM35" s="49"/>
      <c r="AN35" s="52" t="str">
        <f>IFERROR(VLOOKUP(AM35,'[1]AP CS Principles Curriculum Fra'!$E:$F,2,0),"")</f>
        <v/>
      </c>
      <c r="AO35" s="49"/>
      <c r="AP35" s="52" t="str">
        <f>IFERROR(VLOOKUP(AO35,'[1]AP CS Principles Curriculum Fra'!$E:$F,2,0),"")</f>
        <v/>
      </c>
      <c r="AQ35" s="49"/>
      <c r="AR35" s="52" t="str">
        <f>IFERROR(VLOOKUP(AQ35,'[1]AP CS Principles Curriculum Fra'!$E:$F,2,0),"")</f>
        <v/>
      </c>
      <c r="AS35" s="49"/>
      <c r="AT35" s="52" t="str">
        <f>IFERROR(VLOOKUP(AS35,'[1]AP CS Principles Curriculum Fra'!$E:$F,2,0),"")</f>
        <v/>
      </c>
      <c r="AU35" s="49"/>
      <c r="AV35" s="52" t="str">
        <f>IFERROR(VLOOKUP(AU35,'[1]AP CS Principles Curriculum Fra'!$E:$F,2,0),"")</f>
        <v/>
      </c>
      <c r="AW35" s="49"/>
      <c r="AX35" s="52" t="str">
        <f>IFERROR(VLOOKUP(AW35,'[1]AP CS Principles Curriculum Fra'!$E:$F,2,0),"")</f>
        <v/>
      </c>
      <c r="AY35" s="49"/>
      <c r="AZ35" s="52" t="str">
        <f>IFERROR(VLOOKUP(AY35,'[1]AP CS Principles Curriculum Fra'!$E:$F,2,0),"")</f>
        <v/>
      </c>
      <c r="BA35" s="49"/>
      <c r="BB35" s="52" t="str">
        <f>IFERROR(VLOOKUP(BA35,'[1]AP CS Principles Curriculum Fra'!$E:$F,2,0),"")</f>
        <v/>
      </c>
      <c r="BC35" s="49"/>
      <c r="BD35" s="52" t="str">
        <f>IFERROR(VLOOKUP(BC35,'[1]AP CS Principles Curriculum Fra'!$E:$F,2,0),"")</f>
        <v/>
      </c>
      <c r="BE35" s="49"/>
      <c r="BF35" s="52" t="str">
        <f>IFERROR(VLOOKUP(BE35,'[1]AP CS Principles Curriculum Fra'!$E:$F,2,0),"")</f>
        <v/>
      </c>
      <c r="BG35" s="49"/>
      <c r="BH35" s="52" t="str">
        <f>IFERROR(VLOOKUP(BG35,'[1]AP CS Principles Curriculum Fra'!$E:$F,2,0),"")</f>
        <v/>
      </c>
      <c r="BI35" s="49"/>
      <c r="BJ35" s="52" t="str">
        <f>IFERROR(VLOOKUP(BI35,'[1]AP CS Principles Curriculum Fra'!$E:$F,2,0),"")</f>
        <v/>
      </c>
      <c r="BK35" s="49"/>
      <c r="BL35" s="52" t="str">
        <f>IFERROR(VLOOKUP(BK35,'[1]AP CS Principles Curriculum Fra'!$E:$F,2,0),"")</f>
        <v/>
      </c>
      <c r="BM35" s="49"/>
      <c r="BN35" s="52" t="str">
        <f>IFERROR(VLOOKUP(BM35,'[1]AP CS Principles Curriculum Fra'!$E:$F,2,0),"")</f>
        <v/>
      </c>
      <c r="BO35" s="49"/>
      <c r="BP35" s="52" t="str">
        <f>IFERROR(VLOOKUP(BO35,'[1]AP CS Principles Curriculum Fra'!$E:$F,2,0),"")</f>
        <v/>
      </c>
      <c r="BQ35" s="49"/>
      <c r="BR35" s="52" t="str">
        <f>IFERROR(VLOOKUP(BQ35,'[1]AP CS Principles Curriculum Fra'!$E:$F,2,0),"")</f>
        <v/>
      </c>
      <c r="BS35" s="47"/>
      <c r="BT35" s="52" t="str">
        <f>IFERROR(VLOOKUP(BS35,'[1]AP CS Principles Curriculum Fra'!$E:$F,2,0),"")</f>
        <v/>
      </c>
      <c r="BU35" s="47"/>
      <c r="BV35" s="52" t="str">
        <f>IFERROR(VLOOKUP(BU35,'[1]AP CS Principles Curriculum Fra'!$E:$F,2,0),"")</f>
        <v/>
      </c>
      <c r="BW35" s="47"/>
      <c r="BX35" s="52" t="str">
        <f>IFERROR(VLOOKUP(BW35,'[1]AP CS Principles Curriculum Fra'!$E:$F,2,0),"")</f>
        <v/>
      </c>
      <c r="BY35" s="47"/>
      <c r="BZ35" s="52" t="str">
        <f>IFERROR(VLOOKUP(BY35,'[1]AP CS Principles Curriculum Fra'!$E:$F,2,0),"")</f>
        <v/>
      </c>
      <c r="CA35" s="47"/>
      <c r="CB35" s="52" t="str">
        <f>IFERROR(VLOOKUP(CA35,'[1]AP CS Principles Curriculum Fra'!$E:$F,2,0),"")</f>
        <v/>
      </c>
      <c r="CC35" s="47"/>
      <c r="CD35" s="52" t="str">
        <f>IFERROR(VLOOKUP(CC35,'[1]AP CS Principles Curriculum Fra'!$E:$F,2,0),"")</f>
        <v/>
      </c>
      <c r="CE35" s="47"/>
      <c r="CF35" s="52" t="str">
        <f>IFERROR(VLOOKUP(CE35,'[1]AP CS Principles Curriculum Fra'!$E:$F,2,0),"")</f>
        <v/>
      </c>
      <c r="CG35" s="47"/>
      <c r="CH35" s="52" t="str">
        <f>IFERROR(VLOOKUP(CG35,'[1]AP CS Principles Curriculum Fra'!$E:$F,2,0),"")</f>
        <v/>
      </c>
      <c r="CI35" s="47"/>
      <c r="CJ35" s="52" t="str">
        <f>IFERROR(VLOOKUP(CI35,'[1]AP CS Principles Curriculum Fra'!$E:$F,2,0),"")</f>
        <v/>
      </c>
      <c r="CK35" s="47"/>
      <c r="CL35" s="52" t="str">
        <f>IFERROR(VLOOKUP(CK35,'[1]AP CS Principles Curriculum Fra'!$E:$F,2,0),"")</f>
        <v/>
      </c>
      <c r="CM35" s="47"/>
      <c r="CN35" s="52" t="str">
        <f>IFERROR(VLOOKUP(CM35,'[1]AP CS Principles Curriculum Fra'!$E:$F,2,0),"")</f>
        <v/>
      </c>
      <c r="CO35" s="49"/>
      <c r="CP35" s="52" t="str">
        <f>IFERROR(VLOOKUP(CO35,'[1]AP CS Principles Curriculum Fra'!$E:$F,2,0),"")</f>
        <v/>
      </c>
      <c r="CQ35" s="49"/>
      <c r="CR35" s="52" t="str">
        <f>IFERROR(VLOOKUP(CQ35,'[1]AP CS Principles Curriculum Fra'!$E:$F,2,0),"")</f>
        <v/>
      </c>
      <c r="CS35" s="49"/>
      <c r="CT35" s="52" t="str">
        <f>IFERROR(VLOOKUP(CS35,'[1]AP CS Principles Curriculum Fra'!$E:$F,2,0),"")</f>
        <v/>
      </c>
      <c r="CU35" s="49"/>
      <c r="CV35" s="52" t="str">
        <f>IFERROR(VLOOKUP(CU35,'[1]AP CS Principles Curriculum Fra'!$E:$F,2,0),"")</f>
        <v/>
      </c>
      <c r="CW35" s="49"/>
      <c r="CX35" s="52" t="str">
        <f>IFERROR(VLOOKUP(CW35,'[1]AP CS Principles Curriculum Fra'!$E:$F,2,0),"")</f>
        <v/>
      </c>
      <c r="CY35" s="49"/>
      <c r="CZ35" s="52" t="str">
        <f>IFERROR(VLOOKUP(CY35,'[1]AP CS Principles Curriculum Fra'!$E:$F,2,0),"")</f>
        <v/>
      </c>
      <c r="DA35" s="49"/>
      <c r="DB35" s="52" t="str">
        <f>IFERROR(VLOOKUP(DA35,'[1]AP CS Principles Curriculum Fra'!$E:$F,2,0),"")</f>
        <v/>
      </c>
      <c r="DC35" s="49"/>
      <c r="DD35" s="52" t="str">
        <f>IFERROR(VLOOKUP(DC35,'[1]AP CS Principles Curriculum Fra'!$E:$F,2,0),"")</f>
        <v/>
      </c>
      <c r="DE35" s="49"/>
      <c r="DF35" s="52" t="str">
        <f>IFERROR(VLOOKUP(DE35,'[1]AP CS Principles Curriculum Fra'!$E:$F,2,0),"")</f>
        <v/>
      </c>
      <c r="DG35" s="49"/>
      <c r="DH35" s="52" t="str">
        <f>IFERROR(VLOOKUP(DG35,'[1]AP CS Principles Curriculum Fra'!$E:$F,2,0),"")</f>
        <v/>
      </c>
      <c r="DI35" s="49"/>
      <c r="DJ35" s="52" t="str">
        <f>IFERROR(VLOOKUP(DI35,'[1]AP CS Principles Curriculum Fra'!$E:$F,2,0),"")</f>
        <v/>
      </c>
      <c r="DK35" s="49"/>
      <c r="DL35" s="52" t="str">
        <f>IFERROR(VLOOKUP(DK35,'[1]AP CS Principles Curriculum Fra'!$E:$F,2,0),"")</f>
        <v/>
      </c>
      <c r="DM35" s="49"/>
      <c r="DN35" s="52" t="str">
        <f>IFERROR(VLOOKUP(DM35,'[1]AP CS Principles Curriculum Fra'!$E:$F,2,0),"")</f>
        <v/>
      </c>
      <c r="DO35" s="49"/>
      <c r="DP35" s="52" t="str">
        <f>IFERROR(VLOOKUP(DO35,'[1]AP CS Principles Curriculum Fra'!$E:$F,2,0),"")</f>
        <v/>
      </c>
      <c r="DQ35" s="52"/>
      <c r="DR35" s="52" t="str">
        <f>IFERROR(VLOOKUP(DQ35,'[1]AP CS Principles Curriculum Fra'!$E:$F,2,0),"")</f>
        <v/>
      </c>
      <c r="DS35" s="52"/>
      <c r="DT35" s="52" t="str">
        <f>IFERROR(VLOOKUP(DS35,'[1]AP CS Principles Curriculum Fra'!$E:$F,2,0),"")</f>
        <v/>
      </c>
      <c r="DU35" s="52"/>
      <c r="DV35" s="52" t="str">
        <f>IFERROR(VLOOKUP(DU35,'[1]AP CS Principles Curriculum Fra'!$E:$F,2,0),"")</f>
        <v/>
      </c>
      <c r="DW35" s="52"/>
      <c r="DX35" s="52" t="str">
        <f>IFERROR(VLOOKUP(DW35,'[1]AP CS Principles Curriculum Fra'!$E:$F,2,0),"")</f>
        <v/>
      </c>
      <c r="DY35" s="52"/>
      <c r="DZ35" s="52" t="str">
        <f>IFERROR(VLOOKUP(DY35,'[1]AP CS Principles Curriculum Fra'!$E:$F,2,0),"")</f>
        <v/>
      </c>
      <c r="EA35" s="52"/>
      <c r="EB35" s="52" t="str">
        <f>IFERROR(VLOOKUP(EA35,'[1]AP CS Principles Curriculum Fra'!$E:$F,2,0),"")</f>
        <v/>
      </c>
      <c r="EC35" s="52"/>
      <c r="ED35" s="52" t="str">
        <f>IFERROR(VLOOKUP(EC35,'[1]AP CS Principles Curriculum Fra'!$E:$F,2,0),"")</f>
        <v/>
      </c>
      <c r="EE35" s="52"/>
      <c r="EF35" s="52" t="str">
        <f>IFERROR(VLOOKUP(EE35,'[1]AP CS Principles Curriculum Fra'!$E:$F,2,0),"")</f>
        <v/>
      </c>
      <c r="EG35" s="52"/>
      <c r="EH35" s="52" t="str">
        <f>IFERROR(VLOOKUP(EG35,'[1]AP CS Principles Curriculum Fra'!$E:$F,2,0),"")</f>
        <v/>
      </c>
      <c r="EI35" s="52"/>
      <c r="EJ35" s="52" t="str">
        <f>IFERROR(VLOOKUP(EI35,'[1]AP CS Principles Curriculum Fra'!$E:$F,2,0),"")</f>
        <v/>
      </c>
    </row>
    <row r="36" spans="1:140" ht="15.75" customHeight="1">
      <c r="A36" s="47">
        <v>29</v>
      </c>
      <c r="B36" s="141"/>
      <c r="C36" s="49"/>
      <c r="D36" s="47"/>
      <c r="E36" s="49"/>
      <c r="F36" s="49"/>
      <c r="G36" s="49"/>
      <c r="H36" s="49"/>
      <c r="I36" s="49"/>
      <c r="J36" s="49"/>
      <c r="K36" s="49"/>
      <c r="L36" s="49"/>
      <c r="M36" s="49"/>
      <c r="N36" s="49"/>
      <c r="O36" s="49"/>
      <c r="P36" s="50"/>
      <c r="Q36" s="47"/>
      <c r="R36" s="47"/>
      <c r="S36" s="47"/>
      <c r="T36" s="47"/>
      <c r="U36" s="47"/>
      <c r="V36" s="47"/>
      <c r="W36" s="47"/>
      <c r="X36" s="47"/>
      <c r="Y36" s="47"/>
      <c r="Z36" s="47"/>
      <c r="AA36" s="47"/>
      <c r="AB36" s="47"/>
      <c r="AC36" s="49"/>
      <c r="AD36" s="52" t="str">
        <f>IFERROR(VLOOKUP(AC36,'[1]AP CS Principles Curriculum Fra'!$E:$F,2,0),"")</f>
        <v/>
      </c>
      <c r="AE36" s="49"/>
      <c r="AF36" s="52" t="str">
        <f>IFERROR(VLOOKUP(AE36,'[1]AP CS Principles Curriculum Fra'!$E:$F,2,0),"")</f>
        <v/>
      </c>
      <c r="AG36" s="49"/>
      <c r="AH36" s="52" t="str">
        <f>IFERROR(VLOOKUP(AG36,'[1]AP CS Principles Curriculum Fra'!$E:$F,2,0),"")</f>
        <v/>
      </c>
      <c r="AI36" s="49"/>
      <c r="AJ36" s="52" t="str">
        <f>IFERROR(VLOOKUP(AI36,'[1]AP CS Principles Curriculum Fra'!$E:$F,2,0),"")</f>
        <v/>
      </c>
      <c r="AK36" s="49"/>
      <c r="AL36" s="52" t="str">
        <f>IFERROR(VLOOKUP(AK36,'[1]AP CS Principles Curriculum Fra'!$E:$F,2,0),"")</f>
        <v/>
      </c>
      <c r="AM36" s="49"/>
      <c r="AN36" s="52" t="str">
        <f>IFERROR(VLOOKUP(AM36,'[1]AP CS Principles Curriculum Fra'!$E:$F,2,0),"")</f>
        <v/>
      </c>
      <c r="AO36" s="49"/>
      <c r="AP36" s="52" t="str">
        <f>IFERROR(VLOOKUP(AO36,'[1]AP CS Principles Curriculum Fra'!$E:$F,2,0),"")</f>
        <v/>
      </c>
      <c r="AQ36" s="49"/>
      <c r="AR36" s="52" t="str">
        <f>IFERROR(VLOOKUP(AQ36,'[1]AP CS Principles Curriculum Fra'!$E:$F,2,0),"")</f>
        <v/>
      </c>
      <c r="AS36" s="49"/>
      <c r="AT36" s="52" t="str">
        <f>IFERROR(VLOOKUP(AS36,'[1]AP CS Principles Curriculum Fra'!$E:$F,2,0),"")</f>
        <v/>
      </c>
      <c r="AU36" s="49"/>
      <c r="AV36" s="52" t="str">
        <f>IFERROR(VLOOKUP(AU36,'[1]AP CS Principles Curriculum Fra'!$E:$F,2,0),"")</f>
        <v/>
      </c>
      <c r="AW36" s="49"/>
      <c r="AX36" s="52" t="str">
        <f>IFERROR(VLOOKUP(AW36,'[1]AP CS Principles Curriculum Fra'!$E:$F,2,0),"")</f>
        <v/>
      </c>
      <c r="AY36" s="49"/>
      <c r="AZ36" s="52" t="str">
        <f>IFERROR(VLOOKUP(AY36,'[1]AP CS Principles Curriculum Fra'!$E:$F,2,0),"")</f>
        <v/>
      </c>
      <c r="BA36" s="49"/>
      <c r="BB36" s="52" t="str">
        <f>IFERROR(VLOOKUP(BA36,'[1]AP CS Principles Curriculum Fra'!$E:$F,2,0),"")</f>
        <v/>
      </c>
      <c r="BC36" s="49"/>
      <c r="BD36" s="52" t="str">
        <f>IFERROR(VLOOKUP(BC36,'[1]AP CS Principles Curriculum Fra'!$E:$F,2,0),"")</f>
        <v/>
      </c>
      <c r="BE36" s="49"/>
      <c r="BF36" s="52" t="str">
        <f>IFERROR(VLOOKUP(BE36,'[1]AP CS Principles Curriculum Fra'!$E:$F,2,0),"")</f>
        <v/>
      </c>
      <c r="BG36" s="49"/>
      <c r="BH36" s="52" t="str">
        <f>IFERROR(VLOOKUP(BG36,'[1]AP CS Principles Curriculum Fra'!$E:$F,2,0),"")</f>
        <v/>
      </c>
      <c r="BI36" s="49"/>
      <c r="BJ36" s="52" t="str">
        <f>IFERROR(VLOOKUP(BI36,'[1]AP CS Principles Curriculum Fra'!$E:$F,2,0),"")</f>
        <v/>
      </c>
      <c r="BK36" s="49"/>
      <c r="BL36" s="52" t="str">
        <f>IFERROR(VLOOKUP(BK36,'[1]AP CS Principles Curriculum Fra'!$E:$F,2,0),"")</f>
        <v/>
      </c>
      <c r="BM36" s="49"/>
      <c r="BN36" s="52" t="str">
        <f>IFERROR(VLOOKUP(BM36,'[1]AP CS Principles Curriculum Fra'!$E:$F,2,0),"")</f>
        <v/>
      </c>
      <c r="BO36" s="49"/>
      <c r="BP36" s="52" t="str">
        <f>IFERROR(VLOOKUP(BO36,'[1]AP CS Principles Curriculum Fra'!$E:$F,2,0),"")</f>
        <v/>
      </c>
      <c r="BQ36" s="49"/>
      <c r="BR36" s="52" t="str">
        <f>IFERROR(VLOOKUP(BQ36,'[1]AP CS Principles Curriculum Fra'!$E:$F,2,0),"")</f>
        <v/>
      </c>
      <c r="BS36" s="47"/>
      <c r="BT36" s="52" t="str">
        <f>IFERROR(VLOOKUP(BS36,'[1]AP CS Principles Curriculum Fra'!$E:$F,2,0),"")</f>
        <v/>
      </c>
      <c r="BU36" s="47"/>
      <c r="BV36" s="52" t="str">
        <f>IFERROR(VLOOKUP(BU36,'[1]AP CS Principles Curriculum Fra'!$E:$F,2,0),"")</f>
        <v/>
      </c>
      <c r="BW36" s="47"/>
      <c r="BX36" s="52" t="str">
        <f>IFERROR(VLOOKUP(BW36,'[1]AP CS Principles Curriculum Fra'!$E:$F,2,0),"")</f>
        <v/>
      </c>
      <c r="BY36" s="47"/>
      <c r="BZ36" s="52" t="str">
        <f>IFERROR(VLOOKUP(BY36,'[1]AP CS Principles Curriculum Fra'!$E:$F,2,0),"")</f>
        <v/>
      </c>
      <c r="CA36" s="47"/>
      <c r="CB36" s="52" t="str">
        <f>IFERROR(VLOOKUP(CA36,'[1]AP CS Principles Curriculum Fra'!$E:$F,2,0),"")</f>
        <v/>
      </c>
      <c r="CC36" s="47"/>
      <c r="CD36" s="52" t="str">
        <f>IFERROR(VLOOKUP(CC36,'[1]AP CS Principles Curriculum Fra'!$E:$F,2,0),"")</f>
        <v/>
      </c>
      <c r="CE36" s="47"/>
      <c r="CF36" s="52" t="str">
        <f>IFERROR(VLOOKUP(CE36,'[1]AP CS Principles Curriculum Fra'!$E:$F,2,0),"")</f>
        <v/>
      </c>
      <c r="CG36" s="47"/>
      <c r="CH36" s="52" t="str">
        <f>IFERROR(VLOOKUP(CG36,'[1]AP CS Principles Curriculum Fra'!$E:$F,2,0),"")</f>
        <v/>
      </c>
      <c r="CI36" s="47"/>
      <c r="CJ36" s="52" t="str">
        <f>IFERROR(VLOOKUP(CI36,'[1]AP CS Principles Curriculum Fra'!$E:$F,2,0),"")</f>
        <v/>
      </c>
      <c r="CK36" s="47"/>
      <c r="CL36" s="52" t="str">
        <f>IFERROR(VLOOKUP(CK36,'[1]AP CS Principles Curriculum Fra'!$E:$F,2,0),"")</f>
        <v/>
      </c>
      <c r="CM36" s="47"/>
      <c r="CN36" s="52" t="str">
        <f>IFERROR(VLOOKUP(CM36,'[1]AP CS Principles Curriculum Fra'!$E:$F,2,0),"")</f>
        <v/>
      </c>
      <c r="CO36" s="49"/>
      <c r="CP36" s="52" t="str">
        <f>IFERROR(VLOOKUP(CO36,'[1]AP CS Principles Curriculum Fra'!$E:$F,2,0),"")</f>
        <v/>
      </c>
      <c r="CQ36" s="49"/>
      <c r="CR36" s="52" t="str">
        <f>IFERROR(VLOOKUP(CQ36,'[1]AP CS Principles Curriculum Fra'!$E:$F,2,0),"")</f>
        <v/>
      </c>
      <c r="CS36" s="49"/>
      <c r="CT36" s="52" t="str">
        <f>IFERROR(VLOOKUP(CS36,'[1]AP CS Principles Curriculum Fra'!$E:$F,2,0),"")</f>
        <v/>
      </c>
      <c r="CU36" s="49"/>
      <c r="CV36" s="52" t="str">
        <f>IFERROR(VLOOKUP(CU36,'[1]AP CS Principles Curriculum Fra'!$E:$F,2,0),"")</f>
        <v/>
      </c>
      <c r="CW36" s="49"/>
      <c r="CX36" s="52" t="str">
        <f>IFERROR(VLOOKUP(CW36,'[1]AP CS Principles Curriculum Fra'!$E:$F,2,0),"")</f>
        <v/>
      </c>
      <c r="CY36" s="49"/>
      <c r="CZ36" s="52" t="str">
        <f>IFERROR(VLOOKUP(CY36,'[1]AP CS Principles Curriculum Fra'!$E:$F,2,0),"")</f>
        <v/>
      </c>
      <c r="DA36" s="49"/>
      <c r="DB36" s="52" t="str">
        <f>IFERROR(VLOOKUP(DA36,'[1]AP CS Principles Curriculum Fra'!$E:$F,2,0),"")</f>
        <v/>
      </c>
      <c r="DC36" s="49"/>
      <c r="DD36" s="52" t="str">
        <f>IFERROR(VLOOKUP(DC36,'[1]AP CS Principles Curriculum Fra'!$E:$F,2,0),"")</f>
        <v/>
      </c>
      <c r="DE36" s="49"/>
      <c r="DF36" s="52" t="str">
        <f>IFERROR(VLOOKUP(DE36,'[1]AP CS Principles Curriculum Fra'!$E:$F,2,0),"")</f>
        <v/>
      </c>
      <c r="DG36" s="49"/>
      <c r="DH36" s="52" t="str">
        <f>IFERROR(VLOOKUP(DG36,'[1]AP CS Principles Curriculum Fra'!$E:$F,2,0),"")</f>
        <v/>
      </c>
      <c r="DI36" s="49"/>
      <c r="DJ36" s="52" t="str">
        <f>IFERROR(VLOOKUP(DI36,'[1]AP CS Principles Curriculum Fra'!$E:$F,2,0),"")</f>
        <v/>
      </c>
      <c r="DK36" s="49"/>
      <c r="DL36" s="52" t="str">
        <f>IFERROR(VLOOKUP(DK36,'[1]AP CS Principles Curriculum Fra'!$E:$F,2,0),"")</f>
        <v/>
      </c>
      <c r="DM36" s="49"/>
      <c r="DN36" s="52" t="str">
        <f>IFERROR(VLOOKUP(DM36,'[1]AP CS Principles Curriculum Fra'!$E:$F,2,0),"")</f>
        <v/>
      </c>
      <c r="DO36" s="49"/>
      <c r="DP36" s="52" t="str">
        <f>IFERROR(VLOOKUP(DO36,'[1]AP CS Principles Curriculum Fra'!$E:$F,2,0),"")</f>
        <v/>
      </c>
      <c r="DQ36" s="52"/>
      <c r="DR36" s="52" t="str">
        <f>IFERROR(VLOOKUP(DQ36,'[1]AP CS Principles Curriculum Fra'!$E:$F,2,0),"")</f>
        <v/>
      </c>
      <c r="DS36" s="52"/>
      <c r="DT36" s="52" t="str">
        <f>IFERROR(VLOOKUP(DS36,'[1]AP CS Principles Curriculum Fra'!$E:$F,2,0),"")</f>
        <v/>
      </c>
      <c r="DU36" s="52"/>
      <c r="DV36" s="52" t="str">
        <f>IFERROR(VLOOKUP(DU36,'[1]AP CS Principles Curriculum Fra'!$E:$F,2,0),"")</f>
        <v/>
      </c>
      <c r="DW36" s="52"/>
      <c r="DX36" s="52" t="str">
        <f>IFERROR(VLOOKUP(DW36,'[1]AP CS Principles Curriculum Fra'!$E:$F,2,0),"")</f>
        <v/>
      </c>
      <c r="DY36" s="52"/>
      <c r="DZ36" s="52" t="str">
        <f>IFERROR(VLOOKUP(DY36,'[1]AP CS Principles Curriculum Fra'!$E:$F,2,0),"")</f>
        <v/>
      </c>
      <c r="EA36" s="52"/>
      <c r="EB36" s="52" t="str">
        <f>IFERROR(VLOOKUP(EA36,'[1]AP CS Principles Curriculum Fra'!$E:$F,2,0),"")</f>
        <v/>
      </c>
      <c r="EC36" s="52"/>
      <c r="ED36" s="52" t="str">
        <f>IFERROR(VLOOKUP(EC36,'[1]AP CS Principles Curriculum Fra'!$E:$F,2,0),"")</f>
        <v/>
      </c>
      <c r="EE36" s="52"/>
      <c r="EF36" s="52" t="str">
        <f>IFERROR(VLOOKUP(EE36,'[1]AP CS Principles Curriculum Fra'!$E:$F,2,0),"")</f>
        <v/>
      </c>
      <c r="EG36" s="52"/>
      <c r="EH36" s="52" t="str">
        <f>IFERROR(VLOOKUP(EG36,'[1]AP CS Principles Curriculum Fra'!$E:$F,2,0),"")</f>
        <v/>
      </c>
      <c r="EI36" s="52"/>
      <c r="EJ36" s="52" t="str">
        <f>IFERROR(VLOOKUP(EI36,'[1]AP CS Principles Curriculum Fra'!$E:$F,2,0),"")</f>
        <v/>
      </c>
    </row>
    <row r="37" spans="1:140" ht="15.75" customHeight="1">
      <c r="A37" s="47">
        <v>30</v>
      </c>
      <c r="B37" s="141"/>
      <c r="C37" s="49"/>
      <c r="D37" s="47"/>
      <c r="E37" s="49"/>
      <c r="F37" s="49"/>
      <c r="G37" s="49"/>
      <c r="H37" s="49"/>
      <c r="I37" s="49"/>
      <c r="J37" s="49"/>
      <c r="K37" s="49"/>
      <c r="L37" s="49"/>
      <c r="M37" s="49"/>
      <c r="N37" s="49"/>
      <c r="O37" s="49"/>
      <c r="P37" s="50"/>
      <c r="Q37" s="47"/>
      <c r="R37" s="47"/>
      <c r="S37" s="47"/>
      <c r="T37" s="47"/>
      <c r="U37" s="47"/>
      <c r="V37" s="47"/>
      <c r="W37" s="47"/>
      <c r="X37" s="47"/>
      <c r="Y37" s="47"/>
      <c r="Z37" s="47"/>
      <c r="AA37" s="47"/>
      <c r="AB37" s="47"/>
      <c r="AC37" s="49"/>
      <c r="AD37" s="52" t="str">
        <f>IFERROR(VLOOKUP(AC37,'[1]AP CS Principles Curriculum Fra'!$E:$F,2,0),"")</f>
        <v/>
      </c>
      <c r="AE37" s="49"/>
      <c r="AF37" s="52" t="str">
        <f>IFERROR(VLOOKUP(AE37,'[1]AP CS Principles Curriculum Fra'!$E:$F,2,0),"")</f>
        <v/>
      </c>
      <c r="AG37" s="49"/>
      <c r="AH37" s="52" t="str">
        <f>IFERROR(VLOOKUP(AG37,'[1]AP CS Principles Curriculum Fra'!$E:$F,2,0),"")</f>
        <v/>
      </c>
      <c r="AI37" s="49"/>
      <c r="AJ37" s="52" t="str">
        <f>IFERROR(VLOOKUP(AI37,'[1]AP CS Principles Curriculum Fra'!$E:$F,2,0),"")</f>
        <v/>
      </c>
      <c r="AK37" s="49"/>
      <c r="AL37" s="52" t="str">
        <f>IFERROR(VLOOKUP(AK37,'[1]AP CS Principles Curriculum Fra'!$E:$F,2,0),"")</f>
        <v/>
      </c>
      <c r="AM37" s="49"/>
      <c r="AN37" s="52" t="str">
        <f>IFERROR(VLOOKUP(AM37,'[1]AP CS Principles Curriculum Fra'!$E:$F,2,0),"")</f>
        <v/>
      </c>
      <c r="AO37" s="49"/>
      <c r="AP37" s="52" t="str">
        <f>IFERROR(VLOOKUP(AO37,'[1]AP CS Principles Curriculum Fra'!$E:$F,2,0),"")</f>
        <v/>
      </c>
      <c r="AQ37" s="49"/>
      <c r="AR37" s="52" t="str">
        <f>IFERROR(VLOOKUP(AQ37,'[1]AP CS Principles Curriculum Fra'!$E:$F,2,0),"")</f>
        <v/>
      </c>
      <c r="AS37" s="49"/>
      <c r="AT37" s="52" t="str">
        <f>IFERROR(VLOOKUP(AS37,'[1]AP CS Principles Curriculum Fra'!$E:$F,2,0),"")</f>
        <v/>
      </c>
      <c r="AU37" s="49"/>
      <c r="AV37" s="52" t="str">
        <f>IFERROR(VLOOKUP(AU37,'[1]AP CS Principles Curriculum Fra'!$E:$F,2,0),"")</f>
        <v/>
      </c>
      <c r="AW37" s="49"/>
      <c r="AX37" s="52" t="str">
        <f>IFERROR(VLOOKUP(AW37,'[1]AP CS Principles Curriculum Fra'!$E:$F,2,0),"")</f>
        <v/>
      </c>
      <c r="AY37" s="49"/>
      <c r="AZ37" s="52" t="str">
        <f>IFERROR(VLOOKUP(AY37,'[1]AP CS Principles Curriculum Fra'!$E:$F,2,0),"")</f>
        <v/>
      </c>
      <c r="BA37" s="49"/>
      <c r="BB37" s="52" t="str">
        <f>IFERROR(VLOOKUP(BA37,'[1]AP CS Principles Curriculum Fra'!$E:$F,2,0),"")</f>
        <v/>
      </c>
      <c r="BC37" s="49"/>
      <c r="BD37" s="52" t="str">
        <f>IFERROR(VLOOKUP(BC37,'[1]AP CS Principles Curriculum Fra'!$E:$F,2,0),"")</f>
        <v/>
      </c>
      <c r="BE37" s="49"/>
      <c r="BF37" s="52" t="str">
        <f>IFERROR(VLOOKUP(BE37,'[1]AP CS Principles Curriculum Fra'!$E:$F,2,0),"")</f>
        <v/>
      </c>
      <c r="BG37" s="49"/>
      <c r="BH37" s="52" t="str">
        <f>IFERROR(VLOOKUP(BG37,'[1]AP CS Principles Curriculum Fra'!$E:$F,2,0),"")</f>
        <v/>
      </c>
      <c r="BI37" s="49"/>
      <c r="BJ37" s="52" t="str">
        <f>IFERROR(VLOOKUP(BI37,'[1]AP CS Principles Curriculum Fra'!$E:$F,2,0),"")</f>
        <v/>
      </c>
      <c r="BK37" s="49"/>
      <c r="BL37" s="52" t="str">
        <f>IFERROR(VLOOKUP(BK37,'[1]AP CS Principles Curriculum Fra'!$E:$F,2,0),"")</f>
        <v/>
      </c>
      <c r="BM37" s="49"/>
      <c r="BN37" s="52" t="str">
        <f>IFERROR(VLOOKUP(BM37,'[1]AP CS Principles Curriculum Fra'!$E:$F,2,0),"")</f>
        <v/>
      </c>
      <c r="BO37" s="49"/>
      <c r="BP37" s="52" t="str">
        <f>IFERROR(VLOOKUP(BO37,'[1]AP CS Principles Curriculum Fra'!$E:$F,2,0),"")</f>
        <v/>
      </c>
      <c r="BQ37" s="49"/>
      <c r="BR37" s="52" t="str">
        <f>IFERROR(VLOOKUP(BQ37,'[1]AP CS Principles Curriculum Fra'!$E:$F,2,0),"")</f>
        <v/>
      </c>
      <c r="BS37" s="47"/>
      <c r="BT37" s="52" t="str">
        <f>IFERROR(VLOOKUP(BS37,'[1]AP CS Principles Curriculum Fra'!$E:$F,2,0),"")</f>
        <v/>
      </c>
      <c r="BU37" s="47"/>
      <c r="BV37" s="52" t="str">
        <f>IFERROR(VLOOKUP(BU37,'[1]AP CS Principles Curriculum Fra'!$E:$F,2,0),"")</f>
        <v/>
      </c>
      <c r="BW37" s="47"/>
      <c r="BX37" s="52" t="str">
        <f>IFERROR(VLOOKUP(BW37,'[1]AP CS Principles Curriculum Fra'!$E:$F,2,0),"")</f>
        <v/>
      </c>
      <c r="BY37" s="47"/>
      <c r="BZ37" s="52" t="str">
        <f>IFERROR(VLOOKUP(BY37,'[1]AP CS Principles Curriculum Fra'!$E:$F,2,0),"")</f>
        <v/>
      </c>
      <c r="CA37" s="47"/>
      <c r="CB37" s="52" t="str">
        <f>IFERROR(VLOOKUP(CA37,'[1]AP CS Principles Curriculum Fra'!$E:$F,2,0),"")</f>
        <v/>
      </c>
      <c r="CC37" s="47"/>
      <c r="CD37" s="52" t="str">
        <f>IFERROR(VLOOKUP(CC37,'[1]AP CS Principles Curriculum Fra'!$E:$F,2,0),"")</f>
        <v/>
      </c>
      <c r="CE37" s="47"/>
      <c r="CF37" s="52" t="str">
        <f>IFERROR(VLOOKUP(CE37,'[1]AP CS Principles Curriculum Fra'!$E:$F,2,0),"")</f>
        <v/>
      </c>
      <c r="CG37" s="47"/>
      <c r="CH37" s="52" t="str">
        <f>IFERROR(VLOOKUP(CG37,'[1]AP CS Principles Curriculum Fra'!$E:$F,2,0),"")</f>
        <v/>
      </c>
      <c r="CI37" s="47"/>
      <c r="CJ37" s="52" t="str">
        <f>IFERROR(VLOOKUP(CI37,'[1]AP CS Principles Curriculum Fra'!$E:$F,2,0),"")</f>
        <v/>
      </c>
      <c r="CK37" s="47"/>
      <c r="CL37" s="52" t="str">
        <f>IFERROR(VLOOKUP(CK37,'[1]AP CS Principles Curriculum Fra'!$E:$F,2,0),"")</f>
        <v/>
      </c>
      <c r="CM37" s="47"/>
      <c r="CN37" s="52" t="str">
        <f>IFERROR(VLOOKUP(CM37,'[1]AP CS Principles Curriculum Fra'!$E:$F,2,0),"")</f>
        <v/>
      </c>
      <c r="CO37" s="49"/>
      <c r="CP37" s="52" t="str">
        <f>IFERROR(VLOOKUP(CO37,'[1]AP CS Principles Curriculum Fra'!$E:$F,2,0),"")</f>
        <v/>
      </c>
      <c r="CQ37" s="49"/>
      <c r="CR37" s="52" t="str">
        <f>IFERROR(VLOOKUP(CQ37,'[1]AP CS Principles Curriculum Fra'!$E:$F,2,0),"")</f>
        <v/>
      </c>
      <c r="CS37" s="49"/>
      <c r="CT37" s="52" t="str">
        <f>IFERROR(VLOOKUP(CS37,'[1]AP CS Principles Curriculum Fra'!$E:$F,2,0),"")</f>
        <v/>
      </c>
      <c r="CU37" s="49"/>
      <c r="CV37" s="52" t="str">
        <f>IFERROR(VLOOKUP(CU37,'[1]AP CS Principles Curriculum Fra'!$E:$F,2,0),"")</f>
        <v/>
      </c>
      <c r="CW37" s="49"/>
      <c r="CX37" s="52" t="str">
        <f>IFERROR(VLOOKUP(CW37,'[1]AP CS Principles Curriculum Fra'!$E:$F,2,0),"")</f>
        <v/>
      </c>
      <c r="CY37" s="49"/>
      <c r="CZ37" s="52" t="str">
        <f>IFERROR(VLOOKUP(CY37,'[1]AP CS Principles Curriculum Fra'!$E:$F,2,0),"")</f>
        <v/>
      </c>
      <c r="DA37" s="49"/>
      <c r="DB37" s="52" t="str">
        <f>IFERROR(VLOOKUP(DA37,'[1]AP CS Principles Curriculum Fra'!$E:$F,2,0),"")</f>
        <v/>
      </c>
      <c r="DC37" s="49"/>
      <c r="DD37" s="52" t="str">
        <f>IFERROR(VLOOKUP(DC37,'[1]AP CS Principles Curriculum Fra'!$E:$F,2,0),"")</f>
        <v/>
      </c>
      <c r="DE37" s="49"/>
      <c r="DF37" s="52" t="str">
        <f>IFERROR(VLOOKUP(DE37,'[1]AP CS Principles Curriculum Fra'!$E:$F,2,0),"")</f>
        <v/>
      </c>
      <c r="DG37" s="49"/>
      <c r="DH37" s="52" t="str">
        <f>IFERROR(VLOOKUP(DG37,'[1]AP CS Principles Curriculum Fra'!$E:$F,2,0),"")</f>
        <v/>
      </c>
      <c r="DI37" s="49"/>
      <c r="DJ37" s="52" t="str">
        <f>IFERROR(VLOOKUP(DI37,'[1]AP CS Principles Curriculum Fra'!$E:$F,2,0),"")</f>
        <v/>
      </c>
      <c r="DK37" s="49"/>
      <c r="DL37" s="52" t="str">
        <f>IFERROR(VLOOKUP(DK37,'[1]AP CS Principles Curriculum Fra'!$E:$F,2,0),"")</f>
        <v/>
      </c>
      <c r="DM37" s="49"/>
      <c r="DN37" s="52" t="str">
        <f>IFERROR(VLOOKUP(DM37,'[1]AP CS Principles Curriculum Fra'!$E:$F,2,0),"")</f>
        <v/>
      </c>
      <c r="DO37" s="49"/>
      <c r="DP37" s="52" t="str">
        <f>IFERROR(VLOOKUP(DO37,'[1]AP CS Principles Curriculum Fra'!$E:$F,2,0),"")</f>
        <v/>
      </c>
      <c r="DQ37" s="52"/>
      <c r="DR37" s="52" t="str">
        <f>IFERROR(VLOOKUP(DQ37,'[1]AP CS Principles Curriculum Fra'!$E:$F,2,0),"")</f>
        <v/>
      </c>
      <c r="DS37" s="52"/>
      <c r="DT37" s="52" t="str">
        <f>IFERROR(VLOOKUP(DS37,'[1]AP CS Principles Curriculum Fra'!$E:$F,2,0),"")</f>
        <v/>
      </c>
      <c r="DU37" s="52"/>
      <c r="DV37" s="52" t="str">
        <f>IFERROR(VLOOKUP(DU37,'[1]AP CS Principles Curriculum Fra'!$E:$F,2,0),"")</f>
        <v/>
      </c>
      <c r="DW37" s="52"/>
      <c r="DX37" s="52" t="str">
        <f>IFERROR(VLOOKUP(DW37,'[1]AP CS Principles Curriculum Fra'!$E:$F,2,0),"")</f>
        <v/>
      </c>
      <c r="DY37" s="52"/>
      <c r="DZ37" s="52" t="str">
        <f>IFERROR(VLOOKUP(DY37,'[1]AP CS Principles Curriculum Fra'!$E:$F,2,0),"")</f>
        <v/>
      </c>
      <c r="EA37" s="52"/>
      <c r="EB37" s="52" t="str">
        <f>IFERROR(VLOOKUP(EA37,'[1]AP CS Principles Curriculum Fra'!$E:$F,2,0),"")</f>
        <v/>
      </c>
      <c r="EC37" s="52"/>
      <c r="ED37" s="52" t="str">
        <f>IFERROR(VLOOKUP(EC37,'[1]AP CS Principles Curriculum Fra'!$E:$F,2,0),"")</f>
        <v/>
      </c>
      <c r="EE37" s="52"/>
      <c r="EF37" s="52" t="str">
        <f>IFERROR(VLOOKUP(EE37,'[1]AP CS Principles Curriculum Fra'!$E:$F,2,0),"")</f>
        <v/>
      </c>
      <c r="EG37" s="52"/>
      <c r="EH37" s="52" t="str">
        <f>IFERROR(VLOOKUP(EG37,'[1]AP CS Principles Curriculum Fra'!$E:$F,2,0),"")</f>
        <v/>
      </c>
      <c r="EI37" s="52"/>
      <c r="EJ37" s="52" t="str">
        <f>IFERROR(VLOOKUP(EI37,'[1]AP CS Principles Curriculum Fra'!$E:$F,2,0),"")</f>
        <v/>
      </c>
    </row>
    <row r="38" spans="1:140" ht="15.75" customHeight="1">
      <c r="A38" s="47">
        <v>31</v>
      </c>
      <c r="B38" s="141"/>
      <c r="C38" s="141"/>
      <c r="D38" s="47"/>
      <c r="E38" s="49"/>
      <c r="F38" s="49"/>
      <c r="G38" s="49"/>
      <c r="H38" s="49"/>
      <c r="I38" s="49"/>
      <c r="J38" s="49"/>
      <c r="K38" s="49"/>
      <c r="L38" s="49"/>
      <c r="M38" s="49"/>
      <c r="N38" s="49"/>
      <c r="O38" s="49"/>
      <c r="P38" s="50"/>
      <c r="Q38" s="47"/>
      <c r="R38" s="47"/>
      <c r="S38" s="47"/>
      <c r="T38" s="47"/>
      <c r="U38" s="47"/>
      <c r="V38" s="47"/>
      <c r="W38" s="47"/>
      <c r="X38" s="47"/>
      <c r="Y38" s="47"/>
      <c r="Z38" s="47"/>
      <c r="AA38" s="47"/>
      <c r="AB38" s="47"/>
      <c r="AC38" s="49"/>
      <c r="AD38" s="52" t="str">
        <f>IFERROR(VLOOKUP(AC38,'[1]AP CS Principles Curriculum Fra'!$E:$F,2,0),"")</f>
        <v/>
      </c>
      <c r="AE38" s="49"/>
      <c r="AF38" s="52" t="str">
        <f>IFERROR(VLOOKUP(AE38,'[1]AP CS Principles Curriculum Fra'!$E:$F,2,0),"")</f>
        <v/>
      </c>
      <c r="AG38" s="49"/>
      <c r="AH38" s="52" t="str">
        <f>IFERROR(VLOOKUP(AG38,'[1]AP CS Principles Curriculum Fra'!$E:$F,2,0),"")</f>
        <v/>
      </c>
      <c r="AI38" s="49"/>
      <c r="AJ38" s="52" t="str">
        <f>IFERROR(VLOOKUP(AI38,'[1]AP CS Principles Curriculum Fra'!$E:$F,2,0),"")</f>
        <v/>
      </c>
      <c r="AK38" s="49"/>
      <c r="AL38" s="52" t="str">
        <f>IFERROR(VLOOKUP(AK38,'[1]AP CS Principles Curriculum Fra'!$E:$F,2,0),"")</f>
        <v/>
      </c>
      <c r="AM38" s="49"/>
      <c r="AN38" s="52" t="str">
        <f>IFERROR(VLOOKUP(AM38,'[1]AP CS Principles Curriculum Fra'!$E:$F,2,0),"")</f>
        <v/>
      </c>
      <c r="AO38" s="49"/>
      <c r="AP38" s="52" t="str">
        <f>IFERROR(VLOOKUP(AO38,'[1]AP CS Principles Curriculum Fra'!$E:$F,2,0),"")</f>
        <v/>
      </c>
      <c r="AQ38" s="49"/>
      <c r="AR38" s="52" t="str">
        <f>IFERROR(VLOOKUP(AQ38,'[1]AP CS Principles Curriculum Fra'!$E:$F,2,0),"")</f>
        <v/>
      </c>
      <c r="AS38" s="49"/>
      <c r="AT38" s="52" t="str">
        <f>IFERROR(VLOOKUP(AS38,'[1]AP CS Principles Curriculum Fra'!$E:$F,2,0),"")</f>
        <v/>
      </c>
      <c r="AU38" s="49"/>
      <c r="AV38" s="52" t="str">
        <f>IFERROR(VLOOKUP(AU38,'[1]AP CS Principles Curriculum Fra'!$E:$F,2,0),"")</f>
        <v/>
      </c>
      <c r="AW38" s="49"/>
      <c r="AX38" s="52" t="str">
        <f>IFERROR(VLOOKUP(AW38,'[1]AP CS Principles Curriculum Fra'!$E:$F,2,0),"")</f>
        <v/>
      </c>
      <c r="AY38" s="49"/>
      <c r="AZ38" s="52" t="str">
        <f>IFERROR(VLOOKUP(AY38,'[1]AP CS Principles Curriculum Fra'!$E:$F,2,0),"")</f>
        <v/>
      </c>
      <c r="BA38" s="49"/>
      <c r="BB38" s="52" t="str">
        <f>IFERROR(VLOOKUP(BA38,'[1]AP CS Principles Curriculum Fra'!$E:$F,2,0),"")</f>
        <v/>
      </c>
      <c r="BC38" s="49"/>
      <c r="BD38" s="52" t="str">
        <f>IFERROR(VLOOKUP(BC38,'[1]AP CS Principles Curriculum Fra'!$E:$F,2,0),"")</f>
        <v/>
      </c>
      <c r="BE38" s="49"/>
      <c r="BF38" s="52" t="str">
        <f>IFERROR(VLOOKUP(BE38,'[1]AP CS Principles Curriculum Fra'!$E:$F,2,0),"")</f>
        <v/>
      </c>
      <c r="BG38" s="49"/>
      <c r="BH38" s="52" t="str">
        <f>IFERROR(VLOOKUP(BG38,'[1]AP CS Principles Curriculum Fra'!$E:$F,2,0),"")</f>
        <v/>
      </c>
      <c r="BI38" s="49"/>
      <c r="BJ38" s="52" t="str">
        <f>IFERROR(VLOOKUP(BI38,'[1]AP CS Principles Curriculum Fra'!$E:$F,2,0),"")</f>
        <v/>
      </c>
      <c r="BK38" s="49"/>
      <c r="BL38" s="52" t="str">
        <f>IFERROR(VLOOKUP(BK38,'[1]AP CS Principles Curriculum Fra'!$E:$F,2,0),"")</f>
        <v/>
      </c>
      <c r="BM38" s="49"/>
      <c r="BN38" s="52" t="str">
        <f>IFERROR(VLOOKUP(BM38,'[1]AP CS Principles Curriculum Fra'!$E:$F,2,0),"")</f>
        <v/>
      </c>
      <c r="BO38" s="49"/>
      <c r="BP38" s="52" t="str">
        <f>IFERROR(VLOOKUP(BO38,'[1]AP CS Principles Curriculum Fra'!$E:$F,2,0),"")</f>
        <v/>
      </c>
      <c r="BQ38" s="49"/>
      <c r="BR38" s="52" t="str">
        <f>IFERROR(VLOOKUP(BQ38,'[1]AP CS Principles Curriculum Fra'!$E:$F,2,0),"")</f>
        <v/>
      </c>
      <c r="BS38" s="47"/>
      <c r="BT38" s="52" t="str">
        <f>IFERROR(VLOOKUP(BS38,'[1]AP CS Principles Curriculum Fra'!$E:$F,2,0),"")</f>
        <v/>
      </c>
      <c r="BU38" s="47"/>
      <c r="BV38" s="52" t="str">
        <f>IFERROR(VLOOKUP(BU38,'[1]AP CS Principles Curriculum Fra'!$E:$F,2,0),"")</f>
        <v/>
      </c>
      <c r="BW38" s="47"/>
      <c r="BX38" s="52" t="str">
        <f>IFERROR(VLOOKUP(BW38,'[1]AP CS Principles Curriculum Fra'!$E:$F,2,0),"")</f>
        <v/>
      </c>
      <c r="BY38" s="47"/>
      <c r="BZ38" s="52" t="str">
        <f>IFERROR(VLOOKUP(BY38,'[1]AP CS Principles Curriculum Fra'!$E:$F,2,0),"")</f>
        <v/>
      </c>
      <c r="CA38" s="47"/>
      <c r="CB38" s="52" t="str">
        <f>IFERROR(VLOOKUP(CA38,'[1]AP CS Principles Curriculum Fra'!$E:$F,2,0),"")</f>
        <v/>
      </c>
      <c r="CC38" s="47"/>
      <c r="CD38" s="52" t="str">
        <f>IFERROR(VLOOKUP(CC38,'[1]AP CS Principles Curriculum Fra'!$E:$F,2,0),"")</f>
        <v/>
      </c>
      <c r="CE38" s="47"/>
      <c r="CF38" s="52" t="str">
        <f>IFERROR(VLOOKUP(CE38,'[1]AP CS Principles Curriculum Fra'!$E:$F,2,0),"")</f>
        <v/>
      </c>
      <c r="CG38" s="47"/>
      <c r="CH38" s="52" t="str">
        <f>IFERROR(VLOOKUP(CG38,'[1]AP CS Principles Curriculum Fra'!$E:$F,2,0),"")</f>
        <v/>
      </c>
      <c r="CI38" s="47"/>
      <c r="CJ38" s="52" t="str">
        <f>IFERROR(VLOOKUP(CI38,'[1]AP CS Principles Curriculum Fra'!$E:$F,2,0),"")</f>
        <v/>
      </c>
      <c r="CK38" s="47"/>
      <c r="CL38" s="52" t="str">
        <f>IFERROR(VLOOKUP(CK38,'[1]AP CS Principles Curriculum Fra'!$E:$F,2,0),"")</f>
        <v/>
      </c>
      <c r="CM38" s="47"/>
      <c r="CN38" s="52" t="str">
        <f>IFERROR(VLOOKUP(CM38,'[1]AP CS Principles Curriculum Fra'!$E:$F,2,0),"")</f>
        <v/>
      </c>
      <c r="CO38" s="49"/>
      <c r="CP38" s="52" t="str">
        <f>IFERROR(VLOOKUP(CO38,'[1]AP CS Principles Curriculum Fra'!$E:$F,2,0),"")</f>
        <v/>
      </c>
      <c r="CQ38" s="49"/>
      <c r="CR38" s="52" t="str">
        <f>IFERROR(VLOOKUP(CQ38,'[1]AP CS Principles Curriculum Fra'!$E:$F,2,0),"")</f>
        <v/>
      </c>
      <c r="CS38" s="49"/>
      <c r="CT38" s="52" t="str">
        <f>IFERROR(VLOOKUP(CS38,'[1]AP CS Principles Curriculum Fra'!$E:$F,2,0),"")</f>
        <v/>
      </c>
      <c r="CU38" s="49"/>
      <c r="CV38" s="52" t="str">
        <f>IFERROR(VLOOKUP(CU38,'[1]AP CS Principles Curriculum Fra'!$E:$F,2,0),"")</f>
        <v/>
      </c>
      <c r="CW38" s="49"/>
      <c r="CX38" s="52" t="str">
        <f>IFERROR(VLOOKUP(CW38,'[1]AP CS Principles Curriculum Fra'!$E:$F,2,0),"")</f>
        <v/>
      </c>
      <c r="CY38" s="49"/>
      <c r="CZ38" s="52" t="str">
        <f>IFERROR(VLOOKUP(CY38,'[1]AP CS Principles Curriculum Fra'!$E:$F,2,0),"")</f>
        <v/>
      </c>
      <c r="DA38" s="49"/>
      <c r="DB38" s="52" t="str">
        <f>IFERROR(VLOOKUP(DA38,'[1]AP CS Principles Curriculum Fra'!$E:$F,2,0),"")</f>
        <v/>
      </c>
      <c r="DC38" s="49"/>
      <c r="DD38" s="52" t="str">
        <f>IFERROR(VLOOKUP(DC38,'[1]AP CS Principles Curriculum Fra'!$E:$F,2,0),"")</f>
        <v/>
      </c>
      <c r="DE38" s="49"/>
      <c r="DF38" s="52" t="str">
        <f>IFERROR(VLOOKUP(DE38,'[1]AP CS Principles Curriculum Fra'!$E:$F,2,0),"")</f>
        <v/>
      </c>
      <c r="DG38" s="49"/>
      <c r="DH38" s="52" t="str">
        <f>IFERROR(VLOOKUP(DG38,'[1]AP CS Principles Curriculum Fra'!$E:$F,2,0),"")</f>
        <v/>
      </c>
      <c r="DI38" s="49"/>
      <c r="DJ38" s="52" t="str">
        <f>IFERROR(VLOOKUP(DI38,'[1]AP CS Principles Curriculum Fra'!$E:$F,2,0),"")</f>
        <v/>
      </c>
      <c r="DK38" s="49"/>
      <c r="DL38" s="52" t="str">
        <f>IFERROR(VLOOKUP(DK38,'[1]AP CS Principles Curriculum Fra'!$E:$F,2,0),"")</f>
        <v/>
      </c>
      <c r="DM38" s="49"/>
      <c r="DN38" s="52" t="str">
        <f>IFERROR(VLOOKUP(DM38,'[1]AP CS Principles Curriculum Fra'!$E:$F,2,0),"")</f>
        <v/>
      </c>
      <c r="DO38" s="49"/>
      <c r="DP38" s="52" t="str">
        <f>IFERROR(VLOOKUP(DO38,'[1]AP CS Principles Curriculum Fra'!$E:$F,2,0),"")</f>
        <v/>
      </c>
      <c r="DQ38" s="52"/>
      <c r="DR38" s="52" t="str">
        <f>IFERROR(VLOOKUP(DQ38,'[1]AP CS Principles Curriculum Fra'!$E:$F,2,0),"")</f>
        <v/>
      </c>
      <c r="DS38" s="52"/>
      <c r="DT38" s="52" t="str">
        <f>IFERROR(VLOOKUP(DS38,'[1]AP CS Principles Curriculum Fra'!$E:$F,2,0),"")</f>
        <v/>
      </c>
      <c r="DU38" s="52"/>
      <c r="DV38" s="52" t="str">
        <f>IFERROR(VLOOKUP(DU38,'[1]AP CS Principles Curriculum Fra'!$E:$F,2,0),"")</f>
        <v/>
      </c>
      <c r="DW38" s="52"/>
      <c r="DX38" s="52" t="str">
        <f>IFERROR(VLOOKUP(DW38,'[1]AP CS Principles Curriculum Fra'!$E:$F,2,0),"")</f>
        <v/>
      </c>
      <c r="DY38" s="52"/>
      <c r="DZ38" s="52" t="str">
        <f>IFERROR(VLOOKUP(DY38,'[1]AP CS Principles Curriculum Fra'!$E:$F,2,0),"")</f>
        <v/>
      </c>
      <c r="EA38" s="52"/>
      <c r="EB38" s="52" t="str">
        <f>IFERROR(VLOOKUP(EA38,'[1]AP CS Principles Curriculum Fra'!$E:$F,2,0),"")</f>
        <v/>
      </c>
      <c r="EC38" s="52"/>
      <c r="ED38" s="52" t="str">
        <f>IFERROR(VLOOKUP(EC38,'[1]AP CS Principles Curriculum Fra'!$E:$F,2,0),"")</f>
        <v/>
      </c>
      <c r="EE38" s="52"/>
      <c r="EF38" s="52" t="str">
        <f>IFERROR(VLOOKUP(EE38,'[1]AP CS Principles Curriculum Fra'!$E:$F,2,0),"")</f>
        <v/>
      </c>
      <c r="EG38" s="52"/>
      <c r="EH38" s="52" t="str">
        <f>IFERROR(VLOOKUP(EG38,'[1]AP CS Principles Curriculum Fra'!$E:$F,2,0),"")</f>
        <v/>
      </c>
      <c r="EI38" s="52"/>
      <c r="EJ38" s="52" t="str">
        <f>IFERROR(VLOOKUP(EI38,'[1]AP CS Principles Curriculum Fra'!$E:$F,2,0),"")</f>
        <v/>
      </c>
    </row>
  </sheetData>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14:formula1>
            <xm:f>'[2]Computational Thinking Practice'!#REF!</xm:f>
          </x14:formula1>
          <xm:sqref>W2:AB38</xm:sqref>
        </x14:dataValidation>
        <x14:dataValidation type="list" allowBlank="1">
          <x14:formula1>
            <xm:f>'[1]AP CS Principles Curriculum Fra'!#REF!</xm:f>
          </x14:formula1>
          <xm:sqref>K2:O38</xm:sqref>
        </x14:dataValidation>
        <x14:dataValidation type="list" allowBlank="1">
          <x14:formula1>
            <xm:f>'[1]AP CS Principles Curriculum Fra'!#REF!</xm:f>
          </x14:formula1>
          <xm:sqref>AC2:AC38 AE2:AE38 AG2:AG38 AI2:AI38 AK2:AK38 AM2:AM38 AO2:AO38 AQ2:AQ38 AS2:AS38 AU2:AU38 AW2:AW38 AY2:AY38 BA2:BA38 BC2:BC38 BE2:BE38 BG2:BG38 BI2:BI38 BK2:BK38 BM2:BM38 BO2:BO38 BQ2:BQ38 BS2:BS38 BU2:BU38 BW2:BW38 BY2:BY38 CA2:CA38 CC2:CC38 CE2:CE38 CG2:CG38 CI2:CI38 CK2:CK38 CM2:CM38 CO2:CO38 CQ2:CQ38 CS2:CS38 CU2:CU38 CW2:CW38 CY2:CY38 DA2:DA38 DC2:DC38 DE2:DE38 DG2:DG38 DI2:DI38 DK2:DK38 DM2:DM38 DO2:DO38 DQ2:DQ38 DS2:DS38 DU2:DU38 DW2:DW38 DY2:DY38 EA2:EA38 EC2:EC38 EE2:EE38 EG2:EG38 EI2:EI38</xm:sqref>
        </x14:dataValidation>
        <x14:dataValidation type="list" allowBlank="1">
          <x14:formula1>
            <xm:f>'[1]AP CS Principles Curriculum Fra'!#REF!</xm:f>
          </x14:formula1>
          <xm:sqref>D2:D38</xm:sqref>
        </x14:dataValidation>
        <x14:dataValidation type="list" allowBlank="1">
          <x14:formula1>
            <xm:f>'Essential Questions'!$A$2:$A$35</xm:f>
          </x14:formula1>
          <xm:sqref>E2:J38</xm:sqref>
        </x14:dataValidation>
        <x14:dataValidation type="list" allowBlank="1">
          <x14:formula1>
            <xm:f>'[1]AP CS Principles Curriculum Fra'!#REF!</xm:f>
          </x14:formula1>
          <xm:sqref>P2:V16 P17:U19 P20:V38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1C00"/>
  </sheetPr>
  <dimension ref="A1:V1014"/>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75" customHeight="1"/>
  <cols>
    <col min="1" max="1" width="30" customWidth="1"/>
    <col min="2" max="8" width="49.42578125" customWidth="1"/>
    <col min="9" max="9" width="49.42578125" hidden="1" customWidth="1"/>
    <col min="10" max="20" width="49.42578125" customWidth="1"/>
  </cols>
  <sheetData>
    <row r="1" spans="1:22" ht="12.75">
      <c r="A1" s="40"/>
      <c r="B1" s="41" t="s">
        <v>272</v>
      </c>
      <c r="C1" s="42"/>
      <c r="D1" s="43"/>
      <c r="E1" s="42"/>
      <c r="F1" s="42"/>
      <c r="G1" s="42"/>
      <c r="H1" s="42"/>
      <c r="I1" s="42"/>
      <c r="J1" s="40" t="s">
        <v>273</v>
      </c>
      <c r="K1" s="42"/>
      <c r="L1" s="42"/>
      <c r="M1" s="42"/>
      <c r="N1" s="42"/>
      <c r="O1" s="42"/>
      <c r="P1" s="42"/>
      <c r="Q1" s="42"/>
      <c r="R1" s="42"/>
      <c r="S1" s="42"/>
      <c r="T1" s="42"/>
    </row>
    <row r="2" spans="1:22" ht="12.75">
      <c r="A2" s="44" t="s">
        <v>274</v>
      </c>
      <c r="B2" s="44" t="str">
        <f t="array" ref="B2:T2">TRANSPOSE('Unit Plan Calendar'!B2:B20)</f>
        <v>Creativity</v>
      </c>
      <c r="C2" s="44" t="str">
        <v>Programming</v>
      </c>
      <c r="D2" s="44" t="str">
        <v>Abstraction</v>
      </c>
      <c r="E2" s="44" t="str">
        <v>Impact</v>
      </c>
      <c r="F2" s="44" t="str">
        <v>Internet</v>
      </c>
      <c r="G2" s="44" t="str">
        <v>Data</v>
      </c>
      <c r="H2" s="44" t="str">
        <v>Explore Performance Task</v>
      </c>
      <c r="I2" s="45" t="str">
        <v>1st Semester Subtotal</v>
      </c>
      <c r="J2" s="45" t="str">
        <v>Creativity 2</v>
      </c>
      <c r="K2" s="45" t="str">
        <v>Programming 2</v>
      </c>
      <c r="L2" s="45" t="str">
        <v>Abstraction 2</v>
      </c>
      <c r="M2" s="45" t="str">
        <v>Algorithms</v>
      </c>
      <c r="N2" s="45" t="str">
        <v>Data 2</v>
      </c>
      <c r="O2" s="45" t="str">
        <v>Internet 2</v>
      </c>
      <c r="P2" s="45" t="str">
        <v>Impact 2</v>
      </c>
      <c r="Q2" s="45" t="str">
        <v>Create Performance Task</v>
      </c>
      <c r="R2" s="45" t="str">
        <v>Test Review</v>
      </c>
      <c r="S2" s="45" t="str">
        <v>Subtotal</v>
      </c>
      <c r="T2" s="45" t="str">
        <v>Post PT Projects</v>
      </c>
    </row>
    <row r="3" spans="1:22" ht="12.75">
      <c r="A3" s="45"/>
      <c r="B3" s="46" t="str">
        <f t="array" ref="B3:V3">TRANSPOSE('Unit Plan Calendar'!DG2:DG22)</f>
        <v>Unit 0 - Creativity - Unit Plan</v>
      </c>
      <c r="C3" s="46" t="str">
        <v>Unit 1 - Programming - Unit Plan</v>
      </c>
      <c r="D3" s="48" t="str">
        <v>Unit 2 - Abstraction - Unit Plan</v>
      </c>
      <c r="E3" s="48" t="str">
        <v>Unit 3 - Impact - Unit Plan</v>
      </c>
      <c r="F3" s="48" t="str">
        <v>Unit 4 - Internet - Unit Plan</v>
      </c>
      <c r="G3" s="48" t="str">
        <v>Unit 5 - Data - Unit Plan</v>
      </c>
      <c r="H3" s="45">
        <v>0</v>
      </c>
      <c r="I3" s="45">
        <v>0</v>
      </c>
      <c r="J3" s="45">
        <v>0</v>
      </c>
      <c r="K3" s="45">
        <v>0</v>
      </c>
      <c r="L3" s="45">
        <v>0</v>
      </c>
      <c r="M3" s="45">
        <v>0</v>
      </c>
      <c r="N3" s="45">
        <v>0</v>
      </c>
      <c r="O3" s="45">
        <v>0</v>
      </c>
      <c r="P3" s="45">
        <v>0</v>
      </c>
      <c r="Q3" s="45">
        <v>0</v>
      </c>
      <c r="R3" s="45">
        <v>0</v>
      </c>
      <c r="S3" s="45">
        <v>0</v>
      </c>
      <c r="T3" s="45">
        <v>0</v>
      </c>
      <c r="U3">
        <v>0</v>
      </c>
      <c r="V3">
        <v>0</v>
      </c>
    </row>
    <row r="4" spans="1:22" ht="22.5" customHeight="1">
      <c r="A4" s="45" t="s">
        <v>302</v>
      </c>
      <c r="B4" s="40" t="str">
        <f ca="1">IFERROR(__xludf.DUMMYFUNCTION("TRANSPOSE(filter('Unit Plan Calendar'!$L:$P,'Unit Plan Calendar'!$B:$B=B$2))"),"1.1 Creative development can be an essential process for creating computational artifacts.")</f>
        <v>1.1 Creative development can be an essential process for creating computational artifacts.</v>
      </c>
      <c r="C4" s="40" t="str">
        <f ca="1">IFERROR(__xludf.DUMMYFUNCTION("TRANSPOSE(filter('Unit Plan Calendar'!$L:$P,'Unit Plan Calendar'!$B:$B=C$2))"),"5.1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D4" s="40" t="str">
        <f ca="1">IFERROR(__xludf.DUMMYFUNCTION("TRANSPOSE(filter('Unit Plan Calendar'!$L:$P,'Unit Plan Calendar'!$B:$B=D$2))"),"2.2 Multiple levels of abstraction are used to write programs or create other computational artifacts.")</f>
        <v>2.2 Multiple levels of abstraction are used to write programs or create other computational artifacts.</v>
      </c>
      <c r="E4" s="40" t="str">
        <f ca="1">IFERROR(__xludf.DUMMYFUNCTION("TRANSPOSE(filter('Unit Plan Calendar'!$L:$P,'Unit Plan Calendar'!$B:$B=E$2))"),"7.1 Computing enhances communication, interaction, and cognition.")</f>
        <v>7.1 Computing enhances communication, interaction, and cognition.</v>
      </c>
      <c r="F4" s="40" t="str">
        <f ca="1">IFERROR(__xludf.DUMMYFUNCTION("TRANSPOSE(filter('Unit Plan Calendar'!$L:$P,'Unit Plan Calendar'!$B:$B=F$2))"),"6.1 The Internet is a network of autonomous systems.")</f>
        <v>6.1 The Internet is a network of autonomous systems.</v>
      </c>
      <c r="G4" s="40" t="str">
        <f ca="1">IFERROR(__xludf.DUMMYFUNCTION("TRANSPOSE(filter('Unit Plan Calendar'!$L:$P,'Unit Plan Calendar'!$B:$B=G$2))"),"3.1 People use computer programs to process information to gain insight and knowledge.")</f>
        <v>3.1 People use computer programs to process information to gain insight and knowledge.</v>
      </c>
      <c r="H4" s="40" t="str">
        <f ca="1">IFERROR(__xludf.DUMMYFUNCTION("TRANSPOSE(filter('Unit Plan Calendar'!$L:$P,'Unit Plan Calendar'!$B:$B=H$2))"),"")</f>
        <v/>
      </c>
      <c r="I4" s="40" t="str">
        <f ca="1">IFERROR(__xludf.DUMMYFUNCTION("TRANSPOSE(filter('Unit Plan Calendar'!$L:$P,'Unit Plan Calendar'!$B:$B=I$2))"),"")</f>
        <v/>
      </c>
      <c r="J4" s="40" t="str">
        <f ca="1">IFERROR(__xludf.DUMMYFUNCTION("TRANSPOSE(filter('Unit Plan Calendar'!$L:$P,'Unit Plan Calendar'!$B:$B=J$2))"),"1.1 Creative development can be an essential process for creating computational artifacts.")</f>
        <v>1.1 Creative development can be an essential process for creating computational artifacts.</v>
      </c>
      <c r="K4" s="40" t="str">
        <f ca="1">IFERROR(__xludf.DUMMYFUNCTION("TRANSPOSE(filter('Unit Plan Calendar'!$L:$P,'Unit Plan Calendar'!$B:$B=K$2))"),"5.1 Programs can be developed for creative expression, to satisfy personal curiosity, to create new knowledge, or to solve problems (to help people, organizations, or society).")</f>
        <v>5.1 Programs can be developed for creative expression, to satisfy personal curiosity, to create new knowledge, or to solve problems (to help people, organizations, or society).</v>
      </c>
      <c r="L4" s="40" t="str">
        <f ca="1">IFERROR(__xludf.DUMMYFUNCTION("TRANSPOSE(filter('Unit Plan Calendar'!$L:$P,'Unit Plan Calendar'!$B:$B=L$2))"),"2.1 A variety of abstractions built upon binary sequences can be used to represent all digital data.")</f>
        <v>2.1 A variety of abstractions built upon binary sequences can be used to represent all digital data.</v>
      </c>
      <c r="M4" s="40" t="str">
        <f ca="1">IFERROR(__xludf.DUMMYFUNCTION("TRANSPOSE(filter('Unit Plan Calendar'!$L:$P,'Unit Plan Calendar'!$B:$B=M$2))"),"4.1 Algorithms are precise sequences of instructions for processes that can be executed by a computer and are implemented using programming languages.")</f>
        <v>4.1 Algorithms are precise sequences of instructions for processes that can be executed by a computer and are implemented using programming languages.</v>
      </c>
      <c r="N4" s="40" t="str">
        <f ca="1">IFERROR(__xludf.DUMMYFUNCTION("TRANSPOSE(filter('Unit Plan Calendar'!$L:$P,'Unit Plan Calendar'!$B:$B=N$2))"),"3.1 People use computer programs to process information to gain insight and knowledge.")</f>
        <v>3.1 People use computer programs to process information to gain insight and knowledge.</v>
      </c>
      <c r="O4" s="40" t="str">
        <f ca="1">IFERROR(__xludf.DUMMYFUNCTION("TRANSPOSE(filter('Unit Plan Calendar'!$L:$P,'Unit Plan Calendar'!$B:$B=O$2))"),"")</f>
        <v/>
      </c>
      <c r="P4" s="40" t="str">
        <f ca="1">IFERROR(__xludf.DUMMYFUNCTION("TRANSPOSE(filter('Unit Plan Calendar'!$L:$P,'Unit Plan Calendar'!$B:$B=P$2))"),"")</f>
        <v/>
      </c>
      <c r="Q4" s="40" t="str">
        <f ca="1">IFERROR(__xludf.DUMMYFUNCTION("TRANSPOSE(filter('Unit Plan Calendar'!$L:$P,'Unit Plan Calendar'!$B:$B=Q$2))"),"")</f>
        <v/>
      </c>
      <c r="R4" s="40" t="str">
        <f ca="1">IFERROR(__xludf.DUMMYFUNCTION("TRANSPOSE(filter('Unit Plan Calendar'!$L:$P,'Unit Plan Calendar'!$B:$B=R$2))"),"")</f>
        <v/>
      </c>
      <c r="S4" s="40" t="str">
        <f ca="1">IFERROR(__xludf.DUMMYFUNCTION("TRANSPOSE(filter('Unit Plan Calendar'!$L:$P,'Unit Plan Calendar'!$B:$B=S$2))"),"")</f>
        <v/>
      </c>
      <c r="T4" s="40" t="str">
        <f ca="1">IFERROR(__xludf.DUMMYFUNCTION("TRANSPOSE(filter('Unit Plan Calendar'!$L:$P,'Unit Plan Calendar'!$B:$B=T$2))"),"")</f>
        <v/>
      </c>
    </row>
    <row r="5" spans="1:22" ht="22.5" customHeight="1">
      <c r="A5" s="40"/>
      <c r="B5" s="40" t="s">
        <v>329</v>
      </c>
      <c r="C5" s="40" t="s">
        <v>330</v>
      </c>
      <c r="D5" s="40"/>
      <c r="E5" s="40" t="s">
        <v>331</v>
      </c>
      <c r="F5" s="40" t="s">
        <v>332</v>
      </c>
      <c r="G5" s="53" t="s">
        <v>333</v>
      </c>
      <c r="H5" s="53"/>
      <c r="I5" s="53"/>
      <c r="J5" s="53" t="s">
        <v>329</v>
      </c>
      <c r="K5" s="53" t="s">
        <v>301</v>
      </c>
      <c r="L5" s="53" t="s">
        <v>335</v>
      </c>
      <c r="M5" s="53" t="s">
        <v>336</v>
      </c>
      <c r="N5" s="53" t="s">
        <v>333</v>
      </c>
      <c r="O5" s="53"/>
      <c r="P5" s="53"/>
      <c r="Q5" s="53"/>
      <c r="R5" s="53"/>
      <c r="S5" s="53"/>
      <c r="T5" s="53"/>
    </row>
    <row r="6" spans="1:22" ht="22.5" customHeight="1">
      <c r="A6" s="45"/>
      <c r="B6" s="40"/>
      <c r="C6" s="40" t="s">
        <v>337</v>
      </c>
      <c r="D6" s="40"/>
      <c r="E6" s="42" t="s">
        <v>338</v>
      </c>
      <c r="F6" s="40" t="s">
        <v>339</v>
      </c>
      <c r="G6" s="53" t="s">
        <v>340</v>
      </c>
      <c r="H6" s="53"/>
      <c r="I6" s="53"/>
      <c r="J6" s="53" t="s">
        <v>341</v>
      </c>
      <c r="K6" s="53" t="s">
        <v>342</v>
      </c>
      <c r="L6" s="53" t="s">
        <v>343</v>
      </c>
      <c r="M6" s="53"/>
      <c r="N6" s="53" t="s">
        <v>340</v>
      </c>
      <c r="O6" s="53"/>
      <c r="P6" s="53"/>
      <c r="Q6" s="53"/>
      <c r="R6" s="53"/>
      <c r="S6" s="53"/>
      <c r="T6" s="53"/>
    </row>
    <row r="7" spans="1:22" ht="22.5" customHeight="1">
      <c r="A7" s="54"/>
      <c r="B7" s="40"/>
      <c r="C7" s="40"/>
      <c r="D7" s="55"/>
      <c r="E7" s="42" t="s">
        <v>344</v>
      </c>
      <c r="F7" s="40" t="s">
        <v>331</v>
      </c>
      <c r="G7" s="42" t="s">
        <v>338</v>
      </c>
      <c r="H7" s="53"/>
      <c r="I7" s="53"/>
      <c r="J7" s="53"/>
      <c r="K7" s="53" t="s">
        <v>330</v>
      </c>
      <c r="L7" s="53"/>
      <c r="M7" s="53"/>
      <c r="N7" s="53"/>
      <c r="O7" s="53"/>
      <c r="P7" s="53"/>
      <c r="Q7" s="53"/>
      <c r="R7" s="53"/>
      <c r="S7" s="53"/>
      <c r="T7" s="53"/>
    </row>
    <row r="8" spans="1:22" ht="22.5" customHeight="1">
      <c r="A8" s="45"/>
      <c r="B8" s="40"/>
      <c r="C8" s="40"/>
      <c r="D8" s="55"/>
      <c r="E8" s="42"/>
      <c r="F8" s="40"/>
      <c r="G8" s="42" t="s">
        <v>344</v>
      </c>
      <c r="H8" s="56"/>
      <c r="I8" s="56"/>
      <c r="J8" s="56"/>
      <c r="K8" s="56" t="s">
        <v>337</v>
      </c>
      <c r="L8" s="56"/>
      <c r="M8" s="56"/>
      <c r="N8" s="56"/>
      <c r="O8" s="56"/>
      <c r="P8" s="56"/>
      <c r="Q8" s="56"/>
      <c r="R8" s="56"/>
      <c r="S8" s="56"/>
      <c r="T8" s="56"/>
    </row>
    <row r="9" spans="1:22" ht="38.25">
      <c r="A9" s="57" t="s">
        <v>345</v>
      </c>
      <c r="B9" s="58" t="str">
        <f ca="1">IFERROR(__xludf.DUMMYFUNCTION("TRANSPOSE(filter('Unit Plan Calendar'!$F:$K,'Unit Plan Calendar'!$B:$B=B$2))"),"How can a creative development process affect the creation of computational artifacts?")</f>
        <v>How can a creative development process affect the creation of computational artifacts?</v>
      </c>
      <c r="C9" s="58" t="str">
        <f ca="1">IFERROR(__xludf.DUMMYFUNCTION("TRANSPOSE(filter('Unit Plan Calendar'!$F:$K,'Unit Plan Calendar'!$B:$B=C$2))"),"How do people develop and test computer programs?")</f>
        <v>How do people develop and test computer programs?</v>
      </c>
      <c r="D9" s="58" t="str">
        <f ca="1">IFERROR(__xludf.DUMMYFUNCTION("TRANSPOSE(filter('Unit Plan Calendar'!$F:$K,'Unit Plan Calendar'!$B:$B=D$2))"),"How does abstraction help us in writing programs, creating computational artifacts, and solving problems?")</f>
        <v>How does abstraction help us in writing programs, creating computational artifacts, and solving problems?</v>
      </c>
      <c r="E9" s="58" t="str">
        <f ca="1">IFERROR(__xludf.DUMMYFUNCTION("TRANSPOSE(filter('Unit Plan Calendar'!$F:$K,'Unit Plan Calendar'!$B:$B=E$2))"),"How does computing enhance human communication, interaction, and cognition?")</f>
        <v>How does computing enhance human communication, interaction, and cognition?</v>
      </c>
      <c r="F9" s="58" t="str">
        <f ca="1">IFERROR(__xludf.DUMMYFUNCTION("TRANSPOSE(filter('Unit Plan Calendar'!$F:$K,'Unit Plan Calendar'!$B:$B=F$2))"),"What is the Internet? How is it built? How does it function?")</f>
        <v>What is the Internet? How is it built? How does it function?</v>
      </c>
      <c r="G9" s="58" t="str">
        <f ca="1">IFERROR(__xludf.DUMMYFUNCTION("TRANSPOSE(filter('Unit Plan Calendar'!$F:$K,'Unit Plan Calendar'!$B:$B=G$2))"),"What considerations and trade-offs arise in the computational manipulation of data?")</f>
        <v>What considerations and trade-offs arise in the computational manipulation of data?</v>
      </c>
      <c r="H9" s="58" t="str">
        <f ca="1">IFERROR(__xludf.DUMMYFUNCTION("TRANSPOSE(filter('Unit Plan Calendar'!$F:$K,'Unit Plan Calendar'!$B:$B=H$2))"),"What are some potential beneficial and harmful effects of computing?")</f>
        <v>What are some potential beneficial and harmful effects of computing?</v>
      </c>
      <c r="I9" s="58" t="str">
        <f ca="1">IFERROR(__xludf.DUMMYFUNCTION("TRANSPOSE(filter('Unit Plan Calendar'!$F:$K,'Unit Plan Calendar'!$B:$B=I$2))"),"")</f>
        <v/>
      </c>
      <c r="J9" s="58" t="str">
        <f ca="1">IFERROR(__xludf.DUMMYFUNCTION("TRANSPOSE(filter('Unit Plan Calendar'!$F:$K,'Unit Plan Calendar'!$B:$B=J$2))"),"How can computing and the use of computational tools foster creative expression?")</f>
        <v>How can computing and the use of computational tools foster creative expression?</v>
      </c>
      <c r="K9" s="58" t="str">
        <f ca="1">IFERROR(__xludf.DUMMYFUNCTION("TRANSPOSE(filter('Unit Plan Calendar'!$F:$K,'Unit Plan Calendar'!$B:$B=K$2))"),"How do computer programs implement algorithms?")</f>
        <v>How do computer programs implement algorithms?</v>
      </c>
      <c r="L9" s="58" t="str">
        <f ca="1">IFERROR(__xludf.DUMMYFUNCTION("TRANSPOSE(filter('Unit Plan Calendar'!$F:$K,'Unit Plan Calendar'!$B:$B=L$2))"),"How are vastly different kinds of data, physical phenomena, and mathematical concepts represented on a computer?")</f>
        <v>How are vastly different kinds of data, physical phenomena, and mathematical concepts represented on a computer?</v>
      </c>
      <c r="M9" s="58" t="str">
        <f ca="1">IFERROR(__xludf.DUMMYFUNCTION("TRANSPOSE(filter('Unit Plan Calendar'!$F:$K,'Unit Plan Calendar'!$B:$B=M$2))"),"How can computational models and simulations help generate new understanding and knowledge?")</f>
        <v>How can computational models and simulations help generate new understanding and knowledge?</v>
      </c>
      <c r="N9" s="58" t="str">
        <f ca="1">IFERROR(__xludf.DUMMYFUNCTION("TRANSPOSE(filter('Unit Plan Calendar'!$F:$K,'Unit Plan Calendar'!$B:$B=N$2))"),"What considerations and trade-offs arise in the computational manipulation of data?")</f>
        <v>What considerations and trade-offs arise in the computational manipulation of data?</v>
      </c>
      <c r="O9" s="58" t="str">
        <f ca="1">IFERROR(__xludf.DUMMYFUNCTION("TRANSPOSE(filter('Unit Plan Calendar'!$F:$K,'Unit Plan Calendar'!$B:$B=O$2))"),"")</f>
        <v/>
      </c>
      <c r="P9" s="58" t="str">
        <f ca="1">IFERROR(__xludf.DUMMYFUNCTION("TRANSPOSE(filter('Unit Plan Calendar'!$F:$K,'Unit Plan Calendar'!$B:$B=P$2))"),"")</f>
        <v/>
      </c>
      <c r="Q9" s="58" t="str">
        <f ca="1">IFERROR(__xludf.DUMMYFUNCTION("TRANSPOSE(filter('Unit Plan Calendar'!$F:$K,'Unit Plan Calendar'!$B:$B=Q$2))"),"")</f>
        <v/>
      </c>
      <c r="R9" s="58" t="str">
        <f ca="1">IFERROR(__xludf.DUMMYFUNCTION("TRANSPOSE(filter('Unit Plan Calendar'!$F:$K,'Unit Plan Calendar'!$B:$B=R$2))"),"")</f>
        <v/>
      </c>
      <c r="S9" s="58" t="str">
        <f ca="1">IFERROR(__xludf.DUMMYFUNCTION("TRANSPOSE(filter('Unit Plan Calendar'!$F:$K,'Unit Plan Calendar'!$B:$B=S$2))"),"")</f>
        <v/>
      </c>
      <c r="T9" s="58" t="str">
        <f ca="1">IFERROR(__xludf.DUMMYFUNCTION("TRANSPOSE(filter('Unit Plan Calendar'!$F:$K,'Unit Plan Calendar'!$B:$B=T$2))"),"")</f>
        <v/>
      </c>
    </row>
    <row r="10" spans="1:22" ht="38.25">
      <c r="A10" s="45"/>
      <c r="B10" s="40" t="s">
        <v>356</v>
      </c>
      <c r="C10" s="40" t="s">
        <v>357</v>
      </c>
      <c r="D10" s="55"/>
      <c r="E10" s="40" t="s">
        <v>359</v>
      </c>
      <c r="F10" s="40" t="s">
        <v>360</v>
      </c>
      <c r="G10" s="40" t="s">
        <v>361</v>
      </c>
      <c r="H10" s="40"/>
      <c r="I10" s="40"/>
      <c r="J10" s="40" t="s">
        <v>363</v>
      </c>
      <c r="K10" s="40" t="s">
        <v>364</v>
      </c>
      <c r="L10" s="40" t="s">
        <v>174</v>
      </c>
      <c r="M10" s="40" t="s">
        <v>365</v>
      </c>
      <c r="N10" s="40" t="s">
        <v>361</v>
      </c>
      <c r="O10" s="40"/>
      <c r="P10" s="40"/>
      <c r="Q10" s="40"/>
      <c r="R10" s="40"/>
      <c r="S10" s="40"/>
      <c r="T10" s="40"/>
    </row>
    <row r="11" spans="1:22" ht="38.25">
      <c r="A11" s="45"/>
      <c r="B11" s="40" t="s">
        <v>363</v>
      </c>
      <c r="C11" s="40"/>
      <c r="D11" s="55"/>
      <c r="E11" s="40" t="s">
        <v>366</v>
      </c>
      <c r="F11" s="40" t="s">
        <v>368</v>
      </c>
      <c r="G11" s="40" t="s">
        <v>366</v>
      </c>
      <c r="H11" s="40"/>
      <c r="I11" s="40"/>
      <c r="J11" s="40"/>
      <c r="K11" s="40"/>
      <c r="L11" s="40" t="s">
        <v>369</v>
      </c>
      <c r="M11" s="40" t="s">
        <v>370</v>
      </c>
      <c r="N11" s="40"/>
      <c r="O11" s="40"/>
      <c r="P11" s="40"/>
      <c r="Q11" s="40"/>
      <c r="R11" s="40"/>
      <c r="S11" s="40"/>
      <c r="T11" s="40"/>
    </row>
    <row r="12" spans="1:22" ht="25.5">
      <c r="A12" s="42"/>
      <c r="B12" s="42"/>
      <c r="C12" s="42"/>
      <c r="D12" s="55"/>
      <c r="E12" s="40" t="s">
        <v>371</v>
      </c>
      <c r="F12" s="40"/>
      <c r="G12" s="42" t="s">
        <v>371</v>
      </c>
      <c r="H12" s="40"/>
      <c r="I12" s="40"/>
      <c r="J12" s="40"/>
      <c r="K12" s="40"/>
      <c r="L12" s="40"/>
      <c r="M12" s="40" t="s">
        <v>373</v>
      </c>
      <c r="N12" s="40"/>
      <c r="O12" s="40"/>
      <c r="P12" s="40"/>
      <c r="Q12" s="40"/>
      <c r="R12" s="40"/>
      <c r="S12" s="40"/>
      <c r="T12" s="40"/>
    </row>
    <row r="13" spans="1:22" ht="25.5">
      <c r="A13" s="42"/>
      <c r="B13" s="42"/>
      <c r="C13" s="42"/>
      <c r="D13" s="42"/>
      <c r="E13" s="42"/>
      <c r="F13" s="40"/>
      <c r="G13" s="42" t="s">
        <v>376</v>
      </c>
      <c r="H13" s="45"/>
      <c r="I13" s="45"/>
      <c r="J13" s="45"/>
      <c r="K13" s="45"/>
      <c r="L13" s="45"/>
      <c r="M13" s="45"/>
      <c r="N13" s="45"/>
      <c r="O13" s="45"/>
      <c r="P13" s="45"/>
      <c r="Q13" s="45"/>
      <c r="R13" s="45"/>
      <c r="S13" s="45"/>
      <c r="T13" s="45"/>
    </row>
    <row r="14" spans="1:22" ht="40.5" customHeight="1">
      <c r="A14" s="43"/>
      <c r="B14" s="42"/>
      <c r="C14" s="40"/>
      <c r="D14" s="55"/>
      <c r="E14" s="42"/>
      <c r="F14" s="40"/>
      <c r="G14" s="42"/>
      <c r="H14" s="45"/>
      <c r="I14" s="45"/>
      <c r="J14" s="45"/>
      <c r="K14" s="45"/>
      <c r="L14" s="45"/>
      <c r="M14" s="45"/>
      <c r="N14" s="45"/>
      <c r="O14" s="45"/>
      <c r="P14" s="45"/>
      <c r="Q14" s="45"/>
      <c r="R14" s="45"/>
      <c r="S14" s="45"/>
      <c r="T14" s="45"/>
    </row>
    <row r="15" spans="1:22" ht="40.5" customHeight="1">
      <c r="A15" s="45"/>
      <c r="B15" s="42"/>
      <c r="C15" s="40"/>
      <c r="D15" s="55"/>
      <c r="E15" s="42"/>
      <c r="F15" s="40"/>
      <c r="G15" s="42"/>
      <c r="H15" s="45"/>
      <c r="I15" s="45"/>
      <c r="J15" s="45"/>
      <c r="K15" s="45"/>
      <c r="L15" s="45"/>
      <c r="M15" s="45"/>
      <c r="N15" s="45"/>
      <c r="O15" s="45"/>
      <c r="P15" s="45"/>
      <c r="Q15" s="45"/>
      <c r="R15" s="45"/>
      <c r="S15" s="45"/>
      <c r="T15" s="45"/>
    </row>
    <row r="16" spans="1:22" ht="25.5">
      <c r="A16" s="59" t="s">
        <v>377</v>
      </c>
      <c r="B16" s="60"/>
      <c r="C16" s="61"/>
      <c r="D16" s="61"/>
      <c r="E16" s="61"/>
      <c r="F16" s="60"/>
      <c r="G16" s="61"/>
      <c r="H16" s="59"/>
      <c r="I16" s="59"/>
      <c r="J16" s="59"/>
      <c r="K16" s="59"/>
      <c r="L16" s="59"/>
      <c r="M16" s="59"/>
      <c r="N16" s="59"/>
      <c r="O16" s="59"/>
      <c r="P16" s="59"/>
      <c r="Q16" s="59"/>
      <c r="R16" s="59"/>
      <c r="S16" s="59"/>
      <c r="T16" s="59"/>
    </row>
    <row r="17" spans="1:20" ht="216.75">
      <c r="A17" s="45" t="s">
        <v>382</v>
      </c>
      <c r="B17" s="40" t="s">
        <v>1492</v>
      </c>
      <c r="C17" s="40" t="s">
        <v>1493</v>
      </c>
      <c r="D17" s="40" t="s">
        <v>1494</v>
      </c>
      <c r="E17" s="40" t="s">
        <v>1495</v>
      </c>
      <c r="F17" s="40" t="s">
        <v>1496</v>
      </c>
      <c r="G17" s="40" t="s">
        <v>1497</v>
      </c>
      <c r="H17" s="40" t="str">
        <f ca="1">IFERROR(__xludf.DUMMYFUNCTION("concatenate(filter('Unit Plan Calendar'!$Q:$AD,'Unit Plan Calendar'!$B:$B=H$2))"),"")</f>
        <v/>
      </c>
      <c r="I17" s="40" t="str">
        <f ca="1">IFERROR(__xludf.DUMMYFUNCTION("concatenate(filter('Unit Plan Calendar'!$Q:$AD,'Unit Plan Calendar'!$B:$B=I$2))"),"")</f>
        <v/>
      </c>
      <c r="J17" s="40" t="s">
        <v>1498</v>
      </c>
      <c r="K17" s="40" t="s">
        <v>1499</v>
      </c>
      <c r="L17" s="40" t="s">
        <v>1500</v>
      </c>
      <c r="M17" s="40" t="s">
        <v>1501</v>
      </c>
      <c r="N17" s="40" t="s">
        <v>1502</v>
      </c>
      <c r="O17" s="40" t="str">
        <f ca="1">IFERROR(__xludf.DUMMYFUNCTION("concatenate(filter('Unit Plan Calendar'!$Q:$AD,'Unit Plan Calendar'!$B:$B=O$2))"),"")</f>
        <v/>
      </c>
      <c r="P17" s="40" t="str">
        <f ca="1">IFERROR(__xludf.DUMMYFUNCTION("concatenate(filter('Unit Plan Calendar'!$Q:$AD,'Unit Plan Calendar'!$B:$B=P$2))"),"")</f>
        <v/>
      </c>
      <c r="Q17" s="40" t="str">
        <f ca="1">IFERROR(__xludf.DUMMYFUNCTION("concatenate(filter('Unit Plan Calendar'!$Q:$AD,'Unit Plan Calendar'!$B:$B=Q$2))"),"")</f>
        <v/>
      </c>
      <c r="R17" s="40" t="str">
        <f ca="1">IFERROR(__xludf.DUMMYFUNCTION("concatenate(filter('Unit Plan Calendar'!$Q:$AD,'Unit Plan Calendar'!$B:$B=R$2))"),"")</f>
        <v/>
      </c>
      <c r="S17" s="40" t="str">
        <f ca="1">IFERROR(__xludf.DUMMYFUNCTION("concatenate(filter('Unit Plan Calendar'!$Q:$AD,'Unit Plan Calendar'!$B:$B=S$2))"),"")</f>
        <v/>
      </c>
      <c r="T17" s="40" t="str">
        <f ca="1">IFERROR(__xludf.DUMMYFUNCTION("concatenate(filter('Unit Plan Calendar'!$Q:$AD,'Unit Plan Calendar'!$B:$B=T$2))"),"")</f>
        <v/>
      </c>
    </row>
    <row r="18" spans="1:20" ht="25.5">
      <c r="A18" s="62" t="s">
        <v>423</v>
      </c>
      <c r="B18" s="40"/>
      <c r="C18" s="42"/>
      <c r="D18" s="42"/>
      <c r="E18" s="42"/>
      <c r="F18" s="42"/>
      <c r="G18" s="42"/>
      <c r="H18" s="45"/>
      <c r="I18" s="45"/>
      <c r="J18" s="45"/>
      <c r="K18" s="45"/>
      <c r="L18" s="45"/>
      <c r="M18" s="45"/>
      <c r="N18" s="45"/>
      <c r="O18" s="45"/>
      <c r="P18" s="45"/>
      <c r="Q18" s="45"/>
      <c r="R18" s="45"/>
      <c r="S18" s="45"/>
      <c r="T18" s="45"/>
    </row>
    <row r="19" spans="1:20" ht="17.25" customHeight="1">
      <c r="A19" s="62" t="s">
        <v>426</v>
      </c>
      <c r="B19" s="40" t="s">
        <v>1503</v>
      </c>
      <c r="C19" s="40" t="s">
        <v>1504</v>
      </c>
      <c r="D19" s="40" t="s">
        <v>1505</v>
      </c>
      <c r="E19" s="40" t="s">
        <v>1506</v>
      </c>
      <c r="F19" s="40" t="s">
        <v>1507</v>
      </c>
      <c r="G19" s="40" t="s">
        <v>1508</v>
      </c>
      <c r="H19" s="40" t="str">
        <f ca="1">IFERROR(__xludf.DUMMYFUNCTION("concatenate(filter('Unit Plan Calendar'!$AK:$BX,'Unit Plan Calendar'!$B:$B=H$2))"),"")</f>
        <v/>
      </c>
      <c r="I19" s="40" t="str">
        <f ca="1">IFERROR(__xludf.DUMMYFUNCTION("concatenate(filter('Unit Plan Calendar'!$AK:$BX,'Unit Plan Calendar'!$B:$B=I$2))"),"")</f>
        <v/>
      </c>
      <c r="J19" s="40" t="s">
        <v>1509</v>
      </c>
      <c r="K19" s="40" t="s">
        <v>1510</v>
      </c>
      <c r="L19" s="40" t="s">
        <v>1511</v>
      </c>
      <c r="M19" s="40" t="s">
        <v>1512</v>
      </c>
      <c r="N19" s="40" t="s">
        <v>1513</v>
      </c>
      <c r="O19" s="40" t="str">
        <f ca="1">IFERROR(__xludf.DUMMYFUNCTION("concatenate(filter('Unit Plan Calendar'!$AK:$BX,'Unit Plan Calendar'!$B:$B=O$2))"),"")</f>
        <v/>
      </c>
      <c r="P19" s="40" t="str">
        <f ca="1">IFERROR(__xludf.DUMMYFUNCTION("concatenate(filter('Unit Plan Calendar'!$AK:$BX,'Unit Plan Calendar'!$B:$B=P$2))"),"")</f>
        <v/>
      </c>
      <c r="Q19" s="40" t="str">
        <f ca="1">IFERROR(__xludf.DUMMYFUNCTION("concatenate(filter('Unit Plan Calendar'!$AK:$BX,'Unit Plan Calendar'!$B:$B=Q$2))"),"")</f>
        <v/>
      </c>
      <c r="R19" s="40" t="str">
        <f ca="1">IFERROR(__xludf.DUMMYFUNCTION("concatenate(filter('Unit Plan Calendar'!$AK:$BX,'Unit Plan Calendar'!$B:$B=R$2))"),"")</f>
        <v/>
      </c>
      <c r="S19" s="40" t="str">
        <f ca="1">IFERROR(__xludf.DUMMYFUNCTION("concatenate(filter('Unit Plan Calendar'!$AK:$BX,'Unit Plan Calendar'!$B:$B=S$2))"),"")</f>
        <v/>
      </c>
      <c r="T19" s="40" t="str">
        <f ca="1">IFERROR(__xludf.DUMMYFUNCTION("concatenate(filter('Unit Plan Calendar'!$AK:$BX,'Unit Plan Calendar'!$B:$B=T$2))"),"")</f>
        <v/>
      </c>
    </row>
    <row r="20" spans="1:20" ht="17.25" customHeight="1">
      <c r="A20" s="62" t="s">
        <v>454</v>
      </c>
      <c r="B20" s="40"/>
      <c r="C20" s="42"/>
      <c r="D20" s="42"/>
      <c r="E20" s="42"/>
      <c r="F20" s="42"/>
      <c r="G20" s="42"/>
      <c r="H20" s="40"/>
      <c r="I20" s="40"/>
      <c r="J20" s="40"/>
      <c r="K20" s="40"/>
      <c r="L20" s="40"/>
      <c r="M20" s="40"/>
      <c r="N20" s="40"/>
      <c r="O20" s="40"/>
      <c r="P20" s="40"/>
      <c r="Q20" s="40"/>
      <c r="R20" s="40"/>
      <c r="S20" s="40"/>
      <c r="T20" s="40"/>
    </row>
    <row r="21" spans="1:20" ht="12.75">
      <c r="A21" s="45" t="s">
        <v>456</v>
      </c>
      <c r="B21" s="40"/>
      <c r="C21" s="42"/>
      <c r="D21" s="42"/>
      <c r="E21" s="42"/>
      <c r="F21" s="42"/>
      <c r="G21" s="42"/>
      <c r="H21" s="40"/>
      <c r="I21" s="40"/>
      <c r="J21" s="40"/>
      <c r="K21" s="40"/>
      <c r="L21" s="40"/>
      <c r="M21" s="40"/>
      <c r="N21" s="40"/>
      <c r="O21" s="40"/>
      <c r="P21" s="40"/>
      <c r="Q21" s="40"/>
      <c r="R21" s="40"/>
      <c r="S21" s="40"/>
      <c r="T21" s="40"/>
    </row>
    <row r="22" spans="1:20" ht="12.75">
      <c r="A22" s="45" t="s">
        <v>457</v>
      </c>
      <c r="B22" s="63" t="str">
        <f ca="1">IFERROR(__xludf.DUMMYFUNCTION("transpose(filter('Unit Plan Calendar'!$CZ:$CZ,'Unit Plan Calendar'!$B:$B=B$2))"),"Unit 0 - Creativity")</f>
        <v>Unit 0 - Creativity</v>
      </c>
      <c r="C22" s="63" t="str">
        <f ca="1">IFERROR(__xludf.DUMMYFUNCTION("transpose(filter('Unit Plan Calendar'!$CZ:$CZ,'Unit Plan Calendar'!$B:$B=C$2))"),"Unit 1 - Programming")</f>
        <v>Unit 1 - Programming</v>
      </c>
      <c r="D22" s="63" t="str">
        <f ca="1">IFERROR(__xludf.DUMMYFUNCTION("transpose(filter('Unit Plan Calendar'!$CZ:$CZ,'Unit Plan Calendar'!$B:$B=D$2))"),"Unit 2 - Abstraction")</f>
        <v>Unit 2 - Abstraction</v>
      </c>
      <c r="E22" s="63" t="str">
        <f ca="1">IFERROR(__xludf.DUMMYFUNCTION("transpose(filter('Unit Plan Calendar'!$CZ:$CZ,'Unit Plan Calendar'!$B:$B=E$2))"),"Unit 3 - Impact")</f>
        <v>Unit 3 - Impact</v>
      </c>
      <c r="F22" s="63" t="str">
        <f ca="1">IFERROR(__xludf.DUMMYFUNCTION("transpose(filter('Unit Plan Calendar'!$CZ:$CZ,'Unit Plan Calendar'!$B:$B=F$2))"),"Unit 4 - Internet")</f>
        <v>Unit 4 - Internet</v>
      </c>
      <c r="G22" s="63" t="str">
        <f ca="1">IFERROR(__xludf.DUMMYFUNCTION("transpose(filter('Unit Plan Calendar'!$CZ:$CZ,'Unit Plan Calendar'!$B:$B=G$2))"),"Unit 5 - Data")</f>
        <v>Unit 5 - Data</v>
      </c>
      <c r="H22" s="63" t="str">
        <f ca="1">IFERROR(__xludf.DUMMYFUNCTION("transpose(filter('Unit Plan Calendar'!$CZ:$CZ,'Unit Plan Calendar'!$B:$B=H$2))"),"Unit 6 - Explore Performance Task")</f>
        <v>Unit 6 - Explore Performance Task</v>
      </c>
      <c r="I22" s="42" t="str">
        <f ca="1">IFERROR(__xludf.DUMMYFUNCTION("transpose(filter('Unit Plan Calendar'!$CZ:$CZ,'Unit Plan Calendar'!$B:$B=I$2))"),"")</f>
        <v/>
      </c>
      <c r="J22" s="63" t="str">
        <f ca="1">IFERROR(__xludf.DUMMYFUNCTION("transpose(filter('Unit Plan Calendar'!$CZ:$CZ,'Unit Plan Calendar'!$B:$B=J$2))"),"Unit 7 - Creativity 2")</f>
        <v>Unit 7 - Creativity 2</v>
      </c>
      <c r="K22" s="63" t="str">
        <f ca="1">IFERROR(__xludf.DUMMYFUNCTION("transpose(filter('Unit Plan Calendar'!$CZ:$CZ,'Unit Plan Calendar'!$B:$B=K$2))"),"Unit 8 - Programming 2")</f>
        <v>Unit 8 - Programming 2</v>
      </c>
      <c r="L22" s="63" t="str">
        <f ca="1">IFERROR(__xludf.DUMMYFUNCTION("transpose(filter('Unit Plan Calendar'!$CZ:$CZ,'Unit Plan Calendar'!$B:$B=L$2))"),"Unit 9 - Abstraction 2")</f>
        <v>Unit 9 - Abstraction 2</v>
      </c>
      <c r="M22" s="63" t="str">
        <f ca="1">IFERROR(__xludf.DUMMYFUNCTION("transpose(filter('Unit Plan Calendar'!$CZ:$CZ,'Unit Plan Calendar'!$B:$B=M$2))"),"Unit 10 - Algorithms")</f>
        <v>Unit 10 - Algorithms</v>
      </c>
      <c r="N22" s="63" t="str">
        <f ca="1">IFERROR(__xludf.DUMMYFUNCTION("transpose(filter('Unit Plan Calendar'!$CZ:$CZ,'Unit Plan Calendar'!$B:$B=N$2))"),"Unit 11 - Data 2")</f>
        <v>Unit 11 - Data 2</v>
      </c>
      <c r="O22" s="63" t="str">
        <f ca="1">IFERROR(__xludf.DUMMYFUNCTION("transpose(filter('Unit Plan Calendar'!$CZ:$CZ,'Unit Plan Calendar'!$B:$B=O$2))"),"Unit  - Internet 2")</f>
        <v>Unit  - Internet 2</v>
      </c>
      <c r="P22" s="63" t="str">
        <f ca="1">IFERROR(__xludf.DUMMYFUNCTION("transpose(filter('Unit Plan Calendar'!$CZ:$CZ,'Unit Plan Calendar'!$B:$B=P$2))"),"Unit  - Impact 2")</f>
        <v>Unit  - Impact 2</v>
      </c>
      <c r="Q22" s="63" t="str">
        <f ca="1">IFERROR(__xludf.DUMMYFUNCTION("transpose(filter('Unit Plan Calendar'!$CZ:$CZ,'Unit Plan Calendar'!$B:$B=Q$2))"),"Unit 12 - Create Performance Task")</f>
        <v>Unit 12 - Create Performance Task</v>
      </c>
      <c r="R22" s="63" t="str">
        <f ca="1">IFERROR(__xludf.DUMMYFUNCTION("transpose(filter('Unit Plan Calendar'!$CZ:$CZ,'Unit Plan Calendar'!$B:$B=R$2))"),"Unit 13 - Test Review")</f>
        <v>Unit 13 - Test Review</v>
      </c>
      <c r="S22" s="42" t="str">
        <f ca="1">IFERROR(__xludf.DUMMYFUNCTION("transpose(filter('Unit Plan Calendar'!$CZ:$CZ,'Unit Plan Calendar'!$B:$B=S$2))"),"")</f>
        <v/>
      </c>
      <c r="T22" s="63" t="str">
        <f ca="1">IFERROR(__xludf.DUMMYFUNCTION("transpose(filter('Unit Plan Calendar'!$CZ:$CZ,'Unit Plan Calendar'!$B:$B=T$2))"),"Unit 14 - Post PT Projects")</f>
        <v>Unit 14 - Post PT Projects</v>
      </c>
    </row>
    <row r="23" spans="1:20" ht="12.75">
      <c r="A23" s="45" t="s">
        <v>481</v>
      </c>
      <c r="B23" s="40"/>
      <c r="C23" s="42"/>
      <c r="D23" s="42"/>
      <c r="E23" s="42"/>
      <c r="F23" s="42"/>
      <c r="G23" s="42"/>
      <c r="H23" s="42"/>
      <c r="I23" s="42"/>
      <c r="J23" s="42"/>
      <c r="K23" s="42"/>
      <c r="L23" s="42"/>
      <c r="M23" s="42"/>
      <c r="N23" s="42"/>
      <c r="O23" s="42"/>
      <c r="P23" s="42"/>
      <c r="Q23" s="42"/>
      <c r="R23" s="42"/>
      <c r="S23" s="42"/>
      <c r="T23" s="42"/>
    </row>
    <row r="24" spans="1:20" ht="12.75">
      <c r="A24" s="40"/>
      <c r="B24" s="40"/>
      <c r="C24" s="42"/>
      <c r="D24" s="42"/>
      <c r="E24" s="42"/>
      <c r="F24" s="42"/>
      <c r="G24" s="42"/>
      <c r="H24" s="42"/>
      <c r="I24" s="42"/>
      <c r="J24" s="42"/>
      <c r="K24" s="42"/>
      <c r="L24" s="42"/>
      <c r="M24" s="42"/>
      <c r="N24" s="42"/>
      <c r="O24" s="42"/>
      <c r="P24" s="42"/>
      <c r="Q24" s="42"/>
      <c r="R24" s="42"/>
      <c r="S24" s="42"/>
      <c r="T24" s="42"/>
    </row>
    <row r="25" spans="1:20" ht="12.75">
      <c r="A25" s="40"/>
      <c r="B25" s="40"/>
      <c r="C25" s="42"/>
      <c r="D25" s="42"/>
      <c r="E25" s="42"/>
      <c r="F25" s="42"/>
      <c r="G25" s="42"/>
      <c r="H25" s="42"/>
      <c r="I25" s="42"/>
      <c r="J25" s="42"/>
      <c r="K25" s="42"/>
      <c r="L25" s="42"/>
      <c r="M25" s="42"/>
      <c r="N25" s="42"/>
      <c r="O25" s="42"/>
      <c r="P25" s="42"/>
      <c r="Q25" s="42"/>
      <c r="R25" s="42"/>
      <c r="S25" s="42"/>
      <c r="T25" s="42"/>
    </row>
    <row r="26" spans="1:20" ht="12.75">
      <c r="A26" s="42"/>
      <c r="B26" s="40"/>
      <c r="C26" s="42"/>
      <c r="D26" s="42"/>
      <c r="E26" s="42"/>
      <c r="F26" s="42"/>
      <c r="G26" s="42"/>
      <c r="H26" s="42"/>
      <c r="I26" s="42"/>
      <c r="J26" s="42"/>
      <c r="K26" s="42"/>
      <c r="L26" s="42"/>
      <c r="M26" s="42"/>
      <c r="N26" s="42"/>
      <c r="O26" s="42"/>
      <c r="P26" s="42"/>
      <c r="Q26" s="42"/>
      <c r="R26" s="42"/>
      <c r="S26" s="42"/>
      <c r="T26" s="42"/>
    </row>
    <row r="27" spans="1:20" ht="12.75">
      <c r="A27" s="42"/>
      <c r="B27" s="64"/>
      <c r="C27" s="42"/>
      <c r="D27" s="42"/>
      <c r="E27" s="42"/>
      <c r="F27" s="42"/>
      <c r="G27" s="42"/>
      <c r="H27" s="42"/>
      <c r="I27" s="42"/>
      <c r="J27" s="42"/>
      <c r="K27" s="42"/>
      <c r="L27" s="42"/>
      <c r="M27" s="42"/>
      <c r="N27" s="42"/>
      <c r="O27" s="42"/>
      <c r="P27" s="42"/>
      <c r="Q27" s="42"/>
      <c r="R27" s="42"/>
      <c r="S27" s="42"/>
      <c r="T27" s="42"/>
    </row>
    <row r="28" spans="1:20" ht="12.75">
      <c r="A28" s="42"/>
      <c r="B28" s="40"/>
      <c r="C28" s="42"/>
      <c r="D28" s="42"/>
      <c r="E28" s="42"/>
      <c r="F28" s="42"/>
      <c r="G28" s="42"/>
      <c r="H28" s="42"/>
      <c r="I28" s="42"/>
      <c r="J28" s="42"/>
      <c r="K28" s="42"/>
      <c r="L28" s="42"/>
      <c r="M28" s="42"/>
      <c r="N28" s="42"/>
      <c r="O28" s="42"/>
      <c r="P28" s="42"/>
      <c r="Q28" s="42"/>
      <c r="R28" s="42"/>
      <c r="S28" s="42"/>
      <c r="T28" s="42"/>
    </row>
    <row r="29" spans="1:20" ht="12.75">
      <c r="A29" s="42"/>
      <c r="B29" s="42"/>
      <c r="C29" s="42"/>
      <c r="D29" s="42"/>
      <c r="E29" s="42"/>
      <c r="F29" s="42"/>
      <c r="G29" s="42"/>
      <c r="H29" s="42"/>
      <c r="I29" s="42"/>
      <c r="J29" s="42"/>
      <c r="K29" s="42"/>
      <c r="L29" s="42"/>
      <c r="M29" s="42"/>
      <c r="N29" s="42"/>
      <c r="O29" s="42"/>
      <c r="P29" s="42"/>
      <c r="Q29" s="42"/>
      <c r="R29" s="42"/>
      <c r="S29" s="42"/>
      <c r="T29" s="42"/>
    </row>
    <row r="30" spans="1:20" ht="12.75">
      <c r="A30" s="42"/>
      <c r="B30" s="42"/>
      <c r="C30" s="42"/>
      <c r="D30" s="42"/>
      <c r="E30" s="42"/>
      <c r="F30" s="42"/>
      <c r="G30" s="42"/>
      <c r="H30" s="42"/>
      <c r="I30" s="42"/>
      <c r="J30" s="42"/>
      <c r="K30" s="42"/>
      <c r="L30" s="42"/>
      <c r="M30" s="42"/>
      <c r="N30" s="42"/>
      <c r="O30" s="42"/>
      <c r="P30" s="42"/>
      <c r="Q30" s="42"/>
      <c r="R30" s="42"/>
      <c r="S30" s="42"/>
      <c r="T30" s="42"/>
    </row>
    <row r="31" spans="1:20" ht="12.75">
      <c r="A31" s="42"/>
      <c r="B31" s="42"/>
      <c r="C31" s="42"/>
      <c r="D31" s="42"/>
      <c r="E31" s="42"/>
      <c r="F31" s="42"/>
      <c r="G31" s="42"/>
      <c r="H31" s="42"/>
      <c r="I31" s="42"/>
      <c r="J31" s="42"/>
      <c r="K31" s="42"/>
      <c r="L31" s="42"/>
      <c r="M31" s="42"/>
      <c r="N31" s="42"/>
      <c r="O31" s="42"/>
      <c r="P31" s="42"/>
      <c r="Q31" s="42"/>
      <c r="R31" s="42"/>
      <c r="S31" s="42"/>
      <c r="T31" s="42"/>
    </row>
    <row r="32" spans="1:20" ht="12.75">
      <c r="A32" s="42"/>
      <c r="B32" s="42"/>
      <c r="C32" s="42"/>
      <c r="D32" s="42"/>
      <c r="E32" s="42"/>
      <c r="F32" s="42"/>
      <c r="G32" s="42"/>
      <c r="H32" s="42"/>
      <c r="I32" s="42"/>
      <c r="J32" s="42"/>
      <c r="K32" s="42"/>
      <c r="L32" s="42"/>
      <c r="M32" s="42"/>
      <c r="N32" s="42"/>
      <c r="O32" s="42"/>
      <c r="P32" s="42"/>
      <c r="Q32" s="42"/>
      <c r="R32" s="42"/>
      <c r="S32" s="42"/>
      <c r="T32" s="42"/>
    </row>
    <row r="33" spans="1:20" ht="12.75">
      <c r="A33" s="42"/>
      <c r="B33" s="42"/>
      <c r="C33" s="42"/>
      <c r="D33" s="42"/>
      <c r="E33" s="42"/>
      <c r="F33" s="42"/>
      <c r="G33" s="42"/>
      <c r="H33" s="42"/>
      <c r="I33" s="42"/>
      <c r="J33" s="42"/>
      <c r="K33" s="42"/>
      <c r="L33" s="42"/>
      <c r="M33" s="42"/>
      <c r="N33" s="42"/>
      <c r="O33" s="42"/>
      <c r="P33" s="42"/>
      <c r="Q33" s="42"/>
      <c r="R33" s="42"/>
      <c r="S33" s="42"/>
      <c r="T33" s="42"/>
    </row>
    <row r="34" spans="1:20" ht="12.75">
      <c r="A34" s="42"/>
      <c r="B34" s="42"/>
      <c r="C34" s="42"/>
      <c r="D34" s="42"/>
      <c r="E34" s="42"/>
      <c r="F34" s="42"/>
      <c r="G34" s="42"/>
      <c r="H34" s="42"/>
      <c r="I34" s="42"/>
      <c r="J34" s="42"/>
      <c r="K34" s="42"/>
      <c r="L34" s="42"/>
      <c r="M34" s="42"/>
      <c r="N34" s="42"/>
      <c r="O34" s="42"/>
      <c r="P34" s="42"/>
      <c r="Q34" s="42"/>
      <c r="R34" s="42"/>
      <c r="S34" s="42"/>
      <c r="T34" s="42"/>
    </row>
    <row r="35" spans="1:20" ht="12.75">
      <c r="A35" s="42"/>
      <c r="B35" s="42"/>
      <c r="C35" s="42"/>
      <c r="D35" s="42"/>
      <c r="E35" s="42"/>
      <c r="F35" s="42"/>
      <c r="G35" s="42"/>
      <c r="H35" s="42"/>
      <c r="I35" s="42"/>
      <c r="J35" s="42"/>
      <c r="K35" s="42"/>
      <c r="L35" s="42"/>
      <c r="M35" s="42"/>
      <c r="N35" s="42"/>
      <c r="O35" s="42"/>
      <c r="P35" s="42"/>
      <c r="Q35" s="42"/>
      <c r="R35" s="42"/>
      <c r="S35" s="42"/>
      <c r="T35" s="42"/>
    </row>
    <row r="36" spans="1:20" ht="12.75">
      <c r="A36" s="42"/>
      <c r="B36" s="42"/>
      <c r="C36" s="42"/>
      <c r="D36" s="42"/>
      <c r="E36" s="42"/>
      <c r="F36" s="42"/>
      <c r="G36" s="42"/>
      <c r="H36" s="42"/>
      <c r="I36" s="42"/>
      <c r="J36" s="42"/>
      <c r="K36" s="42"/>
      <c r="L36" s="42"/>
      <c r="M36" s="42"/>
      <c r="N36" s="42"/>
      <c r="O36" s="42"/>
      <c r="P36" s="42"/>
      <c r="Q36" s="42"/>
      <c r="R36" s="42"/>
      <c r="S36" s="42"/>
      <c r="T36" s="42"/>
    </row>
    <row r="37" spans="1:20" ht="12.75">
      <c r="A37" s="42"/>
      <c r="B37" s="42"/>
      <c r="C37" s="42"/>
      <c r="D37" s="42"/>
      <c r="E37" s="42"/>
      <c r="F37" s="42"/>
      <c r="G37" s="42"/>
      <c r="H37" s="42"/>
      <c r="I37" s="42"/>
      <c r="J37" s="42"/>
      <c r="K37" s="42"/>
      <c r="L37" s="42"/>
      <c r="M37" s="42"/>
      <c r="N37" s="42"/>
      <c r="O37" s="42"/>
      <c r="P37" s="42"/>
      <c r="Q37" s="42"/>
      <c r="R37" s="42"/>
      <c r="S37" s="42"/>
      <c r="T37" s="42"/>
    </row>
    <row r="38" spans="1:20" ht="12.75">
      <c r="A38" s="42"/>
      <c r="B38" s="42"/>
      <c r="C38" s="42"/>
      <c r="D38" s="42"/>
      <c r="E38" s="42"/>
      <c r="F38" s="42"/>
      <c r="G38" s="42"/>
      <c r="H38" s="42"/>
      <c r="I38" s="42"/>
      <c r="J38" s="42"/>
      <c r="K38" s="42"/>
      <c r="L38" s="42"/>
      <c r="M38" s="42"/>
      <c r="N38" s="42"/>
      <c r="O38" s="42"/>
      <c r="P38" s="42"/>
      <c r="Q38" s="42"/>
      <c r="R38" s="42"/>
      <c r="S38" s="42"/>
      <c r="T38" s="42"/>
    </row>
    <row r="39" spans="1:20" ht="12.75">
      <c r="A39" s="42"/>
      <c r="B39" s="42"/>
      <c r="C39" s="42"/>
      <c r="D39" s="42"/>
      <c r="E39" s="42"/>
      <c r="F39" s="42"/>
      <c r="G39" s="42"/>
      <c r="H39" s="42"/>
      <c r="I39" s="42"/>
      <c r="J39" s="42"/>
      <c r="K39" s="42"/>
      <c r="L39" s="42"/>
      <c r="M39" s="42"/>
      <c r="N39" s="42"/>
      <c r="O39" s="42"/>
      <c r="P39" s="42"/>
      <c r="Q39" s="42"/>
      <c r="R39" s="42"/>
      <c r="S39" s="42"/>
      <c r="T39" s="42"/>
    </row>
    <row r="40" spans="1:20" ht="12.75">
      <c r="A40" s="42"/>
      <c r="B40" s="42"/>
      <c r="C40" s="42"/>
      <c r="D40" s="42"/>
      <c r="E40" s="42"/>
      <c r="F40" s="42"/>
      <c r="G40" s="42"/>
      <c r="H40" s="42"/>
      <c r="I40" s="42"/>
      <c r="J40" s="42"/>
      <c r="K40" s="42"/>
      <c r="L40" s="42"/>
      <c r="M40" s="42"/>
      <c r="N40" s="42"/>
      <c r="O40" s="42"/>
      <c r="P40" s="42"/>
      <c r="Q40" s="42"/>
      <c r="R40" s="42"/>
      <c r="S40" s="42"/>
      <c r="T40" s="42"/>
    </row>
    <row r="41" spans="1:20" ht="12.75">
      <c r="A41" s="42"/>
      <c r="B41" s="42"/>
      <c r="C41" s="42"/>
      <c r="D41" s="42"/>
      <c r="E41" s="42"/>
      <c r="F41" s="42"/>
      <c r="G41" s="42"/>
      <c r="H41" s="42"/>
      <c r="I41" s="42"/>
      <c r="J41" s="42"/>
      <c r="K41" s="42"/>
      <c r="L41" s="42"/>
      <c r="M41" s="42"/>
      <c r="N41" s="42"/>
      <c r="O41" s="42"/>
      <c r="P41" s="42"/>
      <c r="Q41" s="42"/>
      <c r="R41" s="42"/>
      <c r="S41" s="42"/>
      <c r="T41" s="42"/>
    </row>
    <row r="42" spans="1:20" ht="12.75">
      <c r="A42" s="42"/>
      <c r="B42" s="42"/>
      <c r="C42" s="42"/>
      <c r="D42" s="42"/>
      <c r="E42" s="42"/>
      <c r="F42" s="42"/>
      <c r="G42" s="42"/>
      <c r="H42" s="42"/>
      <c r="I42" s="42"/>
      <c r="J42" s="42"/>
      <c r="K42" s="42"/>
      <c r="L42" s="42"/>
      <c r="M42" s="42"/>
      <c r="N42" s="42"/>
      <c r="O42" s="42"/>
      <c r="P42" s="42"/>
      <c r="Q42" s="42"/>
      <c r="R42" s="42"/>
      <c r="S42" s="42"/>
      <c r="T42" s="42"/>
    </row>
    <row r="43" spans="1:20" ht="12.75">
      <c r="A43" s="42"/>
      <c r="B43" s="42"/>
      <c r="C43" s="42"/>
      <c r="D43" s="42"/>
      <c r="E43" s="42"/>
      <c r="F43" s="42"/>
      <c r="G43" s="42"/>
      <c r="H43" s="42"/>
      <c r="I43" s="42"/>
      <c r="J43" s="42"/>
      <c r="K43" s="42"/>
      <c r="L43" s="42"/>
      <c r="M43" s="42"/>
      <c r="N43" s="42"/>
      <c r="O43" s="42"/>
      <c r="P43" s="42"/>
      <c r="Q43" s="42"/>
      <c r="R43" s="42"/>
      <c r="S43" s="42"/>
      <c r="T43" s="42"/>
    </row>
    <row r="44" spans="1:20" ht="12.75">
      <c r="A44" s="42"/>
      <c r="B44" s="42"/>
      <c r="C44" s="42"/>
      <c r="D44" s="42"/>
      <c r="E44" s="42"/>
      <c r="F44" s="42"/>
      <c r="G44" s="42"/>
      <c r="H44" s="42"/>
      <c r="I44" s="42"/>
      <c r="J44" s="42"/>
      <c r="K44" s="42"/>
      <c r="L44" s="42"/>
      <c r="M44" s="42"/>
      <c r="N44" s="42"/>
      <c r="O44" s="42"/>
      <c r="P44" s="42"/>
      <c r="Q44" s="42"/>
      <c r="R44" s="42"/>
      <c r="S44" s="42"/>
      <c r="T44" s="42"/>
    </row>
    <row r="45" spans="1:20" ht="12.75">
      <c r="A45" s="42"/>
      <c r="B45" s="42"/>
      <c r="C45" s="42"/>
      <c r="D45" s="42"/>
      <c r="E45" s="42"/>
      <c r="F45" s="42"/>
      <c r="G45" s="42"/>
      <c r="H45" s="42"/>
      <c r="I45" s="42"/>
      <c r="J45" s="42"/>
      <c r="K45" s="42"/>
      <c r="L45" s="42"/>
      <c r="M45" s="42"/>
      <c r="N45" s="42"/>
      <c r="O45" s="42"/>
      <c r="P45" s="42"/>
      <c r="Q45" s="42"/>
      <c r="R45" s="42"/>
      <c r="S45" s="42"/>
      <c r="T45" s="42"/>
    </row>
    <row r="46" spans="1:20" ht="12.75">
      <c r="A46" s="42"/>
      <c r="B46" s="42"/>
      <c r="C46" s="42"/>
      <c r="D46" s="42"/>
      <c r="E46" s="42"/>
      <c r="F46" s="42"/>
      <c r="G46" s="42"/>
      <c r="H46" s="42"/>
      <c r="I46" s="42"/>
      <c r="J46" s="42"/>
      <c r="K46" s="42"/>
      <c r="L46" s="42"/>
      <c r="M46" s="42"/>
      <c r="N46" s="42"/>
      <c r="O46" s="42"/>
      <c r="P46" s="42"/>
      <c r="Q46" s="42"/>
      <c r="R46" s="42"/>
      <c r="S46" s="42"/>
      <c r="T46" s="42"/>
    </row>
    <row r="47" spans="1:20" ht="12.75">
      <c r="A47" s="42"/>
      <c r="B47" s="42"/>
      <c r="C47" s="42"/>
      <c r="D47" s="42"/>
      <c r="E47" s="42"/>
      <c r="F47" s="42"/>
      <c r="G47" s="42"/>
      <c r="H47" s="42"/>
      <c r="I47" s="42"/>
      <c r="J47" s="42"/>
      <c r="K47" s="42"/>
      <c r="L47" s="42"/>
      <c r="M47" s="42"/>
      <c r="N47" s="42"/>
      <c r="O47" s="42"/>
      <c r="P47" s="42"/>
      <c r="Q47" s="42"/>
      <c r="R47" s="42"/>
      <c r="S47" s="42"/>
      <c r="T47" s="42"/>
    </row>
    <row r="48" spans="1:20" ht="12.75">
      <c r="A48" s="42"/>
      <c r="B48" s="42"/>
      <c r="C48" s="42"/>
      <c r="D48" s="42"/>
      <c r="E48" s="42"/>
      <c r="F48" s="42"/>
      <c r="G48" s="42"/>
      <c r="H48" s="42"/>
      <c r="I48" s="42"/>
      <c r="J48" s="42"/>
      <c r="K48" s="42"/>
      <c r="L48" s="42"/>
      <c r="M48" s="42"/>
      <c r="N48" s="42"/>
      <c r="O48" s="42"/>
      <c r="P48" s="42"/>
      <c r="Q48" s="42"/>
      <c r="R48" s="42"/>
      <c r="S48" s="42"/>
      <c r="T48" s="42"/>
    </row>
    <row r="49" spans="1:20" ht="12.75">
      <c r="A49" s="42"/>
      <c r="B49" s="42"/>
      <c r="C49" s="42"/>
      <c r="D49" s="42"/>
      <c r="E49" s="42"/>
      <c r="F49" s="42"/>
      <c r="G49" s="42"/>
      <c r="H49" s="42"/>
      <c r="I49" s="42"/>
      <c r="J49" s="42"/>
      <c r="K49" s="42"/>
      <c r="L49" s="42"/>
      <c r="M49" s="42"/>
      <c r="N49" s="42"/>
      <c r="O49" s="42"/>
      <c r="P49" s="42"/>
      <c r="Q49" s="42"/>
      <c r="R49" s="42"/>
      <c r="S49" s="42"/>
      <c r="T49" s="42"/>
    </row>
    <row r="50" spans="1:20" ht="12.75">
      <c r="A50" s="42"/>
      <c r="B50" s="42"/>
      <c r="C50" s="42"/>
      <c r="D50" s="42"/>
      <c r="E50" s="42"/>
      <c r="F50" s="42"/>
      <c r="G50" s="42"/>
      <c r="H50" s="42"/>
      <c r="I50" s="42"/>
      <c r="J50" s="42"/>
      <c r="K50" s="42"/>
      <c r="L50" s="42"/>
      <c r="M50" s="42"/>
      <c r="N50" s="42"/>
      <c r="O50" s="42"/>
      <c r="P50" s="42"/>
      <c r="Q50" s="42"/>
      <c r="R50" s="42"/>
      <c r="S50" s="42"/>
      <c r="T50" s="42"/>
    </row>
    <row r="51" spans="1:20" ht="12.75">
      <c r="A51" s="42"/>
      <c r="B51" s="42"/>
      <c r="C51" s="42"/>
      <c r="D51" s="42"/>
      <c r="E51" s="42"/>
      <c r="F51" s="42"/>
      <c r="G51" s="42"/>
      <c r="H51" s="42"/>
      <c r="I51" s="42"/>
      <c r="J51" s="42"/>
      <c r="K51" s="42"/>
      <c r="L51" s="42"/>
      <c r="M51" s="42"/>
      <c r="N51" s="42"/>
      <c r="O51" s="42"/>
      <c r="P51" s="42"/>
      <c r="Q51" s="42"/>
      <c r="R51" s="42"/>
      <c r="S51" s="42"/>
      <c r="T51" s="42"/>
    </row>
    <row r="52" spans="1:20" ht="12.75">
      <c r="A52" s="42"/>
      <c r="B52" s="42"/>
      <c r="C52" s="42"/>
      <c r="D52" s="42"/>
      <c r="E52" s="42"/>
      <c r="F52" s="42"/>
      <c r="G52" s="42"/>
      <c r="H52" s="42"/>
      <c r="I52" s="42"/>
      <c r="J52" s="42"/>
      <c r="K52" s="42"/>
      <c r="L52" s="42"/>
      <c r="M52" s="42"/>
      <c r="N52" s="42"/>
      <c r="O52" s="42"/>
      <c r="P52" s="42"/>
      <c r="Q52" s="42"/>
      <c r="R52" s="42"/>
      <c r="S52" s="42"/>
      <c r="T52" s="42"/>
    </row>
    <row r="53" spans="1:20" ht="12.75">
      <c r="A53" s="42"/>
      <c r="B53" s="42"/>
      <c r="C53" s="42"/>
      <c r="D53" s="42"/>
      <c r="E53" s="42"/>
      <c r="F53" s="42"/>
      <c r="G53" s="42"/>
      <c r="H53" s="42"/>
      <c r="I53" s="42"/>
      <c r="J53" s="42"/>
      <c r="K53" s="42"/>
      <c r="L53" s="42"/>
      <c r="M53" s="42"/>
      <c r="N53" s="42"/>
      <c r="O53" s="42"/>
      <c r="P53" s="42"/>
      <c r="Q53" s="42"/>
      <c r="R53" s="42"/>
      <c r="S53" s="42"/>
      <c r="T53" s="42"/>
    </row>
    <row r="54" spans="1:20" ht="12.75">
      <c r="A54" s="42"/>
      <c r="B54" s="42"/>
      <c r="C54" s="42"/>
      <c r="D54" s="42"/>
      <c r="E54" s="42"/>
      <c r="F54" s="42"/>
      <c r="G54" s="42"/>
      <c r="H54" s="42"/>
      <c r="I54" s="42"/>
      <c r="J54" s="42"/>
      <c r="K54" s="42"/>
      <c r="L54" s="42"/>
      <c r="M54" s="42"/>
      <c r="N54" s="42"/>
      <c r="O54" s="42"/>
      <c r="P54" s="42"/>
      <c r="Q54" s="42"/>
      <c r="R54" s="42"/>
      <c r="S54" s="42"/>
      <c r="T54" s="42"/>
    </row>
    <row r="55" spans="1:20" ht="12.75">
      <c r="A55" s="42"/>
      <c r="B55" s="42"/>
      <c r="C55" s="42"/>
      <c r="D55" s="42"/>
      <c r="E55" s="42"/>
      <c r="F55" s="42"/>
      <c r="G55" s="42"/>
      <c r="H55" s="42"/>
      <c r="I55" s="42"/>
      <c r="J55" s="42"/>
      <c r="K55" s="42"/>
      <c r="L55" s="42"/>
      <c r="M55" s="42"/>
      <c r="N55" s="42"/>
      <c r="O55" s="42"/>
      <c r="P55" s="42"/>
      <c r="Q55" s="42"/>
      <c r="R55" s="42"/>
      <c r="S55" s="42"/>
      <c r="T55" s="42"/>
    </row>
    <row r="56" spans="1:20" ht="12.75">
      <c r="A56" s="42"/>
      <c r="B56" s="42"/>
      <c r="C56" s="42"/>
      <c r="D56" s="42"/>
      <c r="E56" s="42"/>
      <c r="F56" s="42"/>
      <c r="G56" s="42"/>
      <c r="H56" s="42"/>
      <c r="I56" s="42"/>
      <c r="J56" s="42"/>
      <c r="K56" s="42"/>
      <c r="L56" s="42"/>
      <c r="M56" s="42"/>
      <c r="N56" s="42"/>
      <c r="O56" s="42"/>
      <c r="P56" s="42"/>
      <c r="Q56" s="42"/>
      <c r="R56" s="42"/>
      <c r="S56" s="42"/>
      <c r="T56" s="42"/>
    </row>
    <row r="57" spans="1:20" ht="12.75">
      <c r="A57" s="42"/>
      <c r="B57" s="42"/>
      <c r="C57" s="42"/>
      <c r="D57" s="42"/>
      <c r="E57" s="42"/>
      <c r="F57" s="42"/>
      <c r="G57" s="42"/>
      <c r="H57" s="42"/>
      <c r="I57" s="42"/>
      <c r="J57" s="42"/>
      <c r="K57" s="42"/>
      <c r="L57" s="42"/>
      <c r="M57" s="42"/>
      <c r="N57" s="42"/>
      <c r="O57" s="42"/>
      <c r="P57" s="42"/>
      <c r="Q57" s="42"/>
      <c r="R57" s="42"/>
      <c r="S57" s="42"/>
      <c r="T57" s="42"/>
    </row>
    <row r="58" spans="1:20" ht="12.75">
      <c r="A58" s="42"/>
      <c r="B58" s="42"/>
      <c r="C58" s="42"/>
      <c r="D58" s="42"/>
      <c r="E58" s="42"/>
      <c r="F58" s="42"/>
      <c r="G58" s="42"/>
      <c r="H58" s="42"/>
      <c r="I58" s="42"/>
      <c r="J58" s="42"/>
      <c r="K58" s="42"/>
      <c r="L58" s="42"/>
      <c r="M58" s="42"/>
      <c r="N58" s="42"/>
      <c r="O58" s="42"/>
      <c r="P58" s="42"/>
      <c r="Q58" s="42"/>
      <c r="R58" s="42"/>
      <c r="S58" s="42"/>
      <c r="T58" s="42"/>
    </row>
    <row r="59" spans="1:20" ht="12.75">
      <c r="A59" s="42"/>
      <c r="B59" s="42"/>
      <c r="C59" s="42"/>
      <c r="D59" s="42"/>
      <c r="E59" s="42"/>
      <c r="F59" s="42"/>
      <c r="G59" s="42"/>
      <c r="H59" s="42"/>
      <c r="I59" s="42"/>
      <c r="J59" s="42"/>
      <c r="K59" s="42"/>
      <c r="L59" s="42"/>
      <c r="M59" s="42"/>
      <c r="N59" s="42"/>
      <c r="O59" s="42"/>
      <c r="P59" s="42"/>
      <c r="Q59" s="42"/>
      <c r="R59" s="42"/>
      <c r="S59" s="42"/>
      <c r="T59" s="42"/>
    </row>
    <row r="60" spans="1:20" ht="12.75">
      <c r="A60" s="42"/>
      <c r="B60" s="42"/>
      <c r="C60" s="42"/>
      <c r="D60" s="42"/>
      <c r="E60" s="42"/>
      <c r="F60" s="42"/>
      <c r="G60" s="42"/>
      <c r="H60" s="42"/>
      <c r="I60" s="42"/>
      <c r="J60" s="42"/>
      <c r="K60" s="42"/>
      <c r="L60" s="42"/>
      <c r="M60" s="42"/>
      <c r="N60" s="42"/>
      <c r="O60" s="42"/>
      <c r="P60" s="42"/>
      <c r="Q60" s="42"/>
      <c r="R60" s="42"/>
      <c r="S60" s="42"/>
      <c r="T60" s="42"/>
    </row>
    <row r="61" spans="1:20" ht="12.75">
      <c r="A61" s="42"/>
      <c r="B61" s="42"/>
      <c r="C61" s="42"/>
      <c r="D61" s="42"/>
      <c r="E61" s="42"/>
      <c r="F61" s="42"/>
      <c r="G61" s="42"/>
      <c r="H61" s="42"/>
      <c r="I61" s="42"/>
      <c r="J61" s="42"/>
      <c r="K61" s="42"/>
      <c r="L61" s="42"/>
      <c r="M61" s="42"/>
      <c r="N61" s="42"/>
      <c r="O61" s="42"/>
      <c r="P61" s="42"/>
      <c r="Q61" s="42"/>
      <c r="R61" s="42"/>
      <c r="S61" s="42"/>
      <c r="T61" s="42"/>
    </row>
    <row r="62" spans="1:20" ht="12.75">
      <c r="A62" s="42"/>
      <c r="B62" s="42"/>
      <c r="C62" s="42"/>
      <c r="D62" s="42"/>
      <c r="E62" s="42"/>
      <c r="F62" s="42"/>
      <c r="G62" s="42"/>
      <c r="H62" s="42"/>
      <c r="I62" s="42"/>
      <c r="J62" s="42"/>
      <c r="K62" s="42"/>
      <c r="L62" s="42"/>
      <c r="M62" s="42"/>
      <c r="N62" s="42"/>
      <c r="O62" s="42"/>
      <c r="P62" s="42"/>
      <c r="Q62" s="42"/>
      <c r="R62" s="42"/>
      <c r="S62" s="42"/>
      <c r="T62" s="42"/>
    </row>
    <row r="63" spans="1:20" ht="12.75">
      <c r="A63" s="42"/>
      <c r="B63" s="42"/>
      <c r="C63" s="42"/>
      <c r="D63" s="42"/>
      <c r="E63" s="42"/>
      <c r="F63" s="42"/>
      <c r="G63" s="42"/>
      <c r="H63" s="42"/>
      <c r="I63" s="42"/>
      <c r="J63" s="42"/>
      <c r="K63" s="42"/>
      <c r="L63" s="42"/>
      <c r="M63" s="42"/>
      <c r="N63" s="42"/>
      <c r="O63" s="42"/>
      <c r="P63" s="42"/>
      <c r="Q63" s="42"/>
      <c r="R63" s="42"/>
      <c r="S63" s="42"/>
      <c r="T63" s="42"/>
    </row>
    <row r="64" spans="1:20" ht="12.75">
      <c r="A64" s="42"/>
      <c r="B64" s="42"/>
      <c r="C64" s="42"/>
      <c r="D64" s="42"/>
      <c r="E64" s="42"/>
      <c r="F64" s="42"/>
      <c r="G64" s="42"/>
      <c r="H64" s="42"/>
      <c r="I64" s="42"/>
      <c r="J64" s="42"/>
      <c r="K64" s="42"/>
      <c r="L64" s="42"/>
      <c r="M64" s="42"/>
      <c r="N64" s="42"/>
      <c r="O64" s="42"/>
      <c r="P64" s="42"/>
      <c r="Q64" s="42"/>
      <c r="R64" s="42"/>
      <c r="S64" s="42"/>
      <c r="T64" s="42"/>
    </row>
    <row r="65" spans="1:20" ht="12.75">
      <c r="A65" s="42"/>
      <c r="B65" s="42"/>
      <c r="C65" s="42"/>
      <c r="D65" s="42"/>
      <c r="E65" s="42"/>
      <c r="F65" s="42"/>
      <c r="G65" s="42"/>
      <c r="H65" s="42"/>
      <c r="I65" s="42"/>
      <c r="J65" s="42"/>
      <c r="K65" s="42"/>
      <c r="L65" s="42"/>
      <c r="M65" s="42"/>
      <c r="N65" s="42"/>
      <c r="O65" s="42"/>
      <c r="P65" s="42"/>
      <c r="Q65" s="42"/>
      <c r="R65" s="42"/>
      <c r="S65" s="42"/>
      <c r="T65" s="42"/>
    </row>
    <row r="66" spans="1:20" ht="12.75">
      <c r="A66" s="42"/>
      <c r="B66" s="42"/>
      <c r="C66" s="42"/>
      <c r="D66" s="42"/>
      <c r="E66" s="42"/>
      <c r="F66" s="42"/>
      <c r="G66" s="42"/>
      <c r="H66" s="42"/>
      <c r="I66" s="42"/>
      <c r="J66" s="42"/>
      <c r="K66" s="42"/>
      <c r="L66" s="42"/>
      <c r="M66" s="42"/>
      <c r="N66" s="42"/>
      <c r="O66" s="42"/>
      <c r="P66" s="42"/>
      <c r="Q66" s="42"/>
      <c r="R66" s="42"/>
      <c r="S66" s="42"/>
      <c r="T66" s="42"/>
    </row>
    <row r="67" spans="1:20" ht="12.75">
      <c r="A67" s="42"/>
      <c r="B67" s="42"/>
      <c r="C67" s="42"/>
      <c r="D67" s="42"/>
      <c r="E67" s="42"/>
      <c r="F67" s="42"/>
      <c r="G67" s="42"/>
      <c r="H67" s="42"/>
      <c r="I67" s="42"/>
      <c r="J67" s="42"/>
      <c r="K67" s="42"/>
      <c r="L67" s="42"/>
      <c r="M67" s="42"/>
      <c r="N67" s="42"/>
      <c r="O67" s="42"/>
      <c r="P67" s="42"/>
      <c r="Q67" s="42"/>
      <c r="R67" s="42"/>
      <c r="S67" s="42"/>
      <c r="T67" s="42"/>
    </row>
    <row r="68" spans="1:20" ht="12.75">
      <c r="A68" s="42"/>
      <c r="B68" s="42"/>
      <c r="C68" s="42"/>
      <c r="D68" s="42"/>
      <c r="E68" s="42"/>
      <c r="F68" s="42"/>
      <c r="G68" s="42"/>
      <c r="H68" s="42"/>
      <c r="I68" s="42"/>
      <c r="J68" s="42"/>
      <c r="K68" s="42"/>
      <c r="L68" s="42"/>
      <c r="M68" s="42"/>
      <c r="N68" s="42"/>
      <c r="O68" s="42"/>
      <c r="P68" s="42"/>
      <c r="Q68" s="42"/>
      <c r="R68" s="42"/>
      <c r="S68" s="42"/>
      <c r="T68" s="42"/>
    </row>
    <row r="69" spans="1:20" ht="12.75">
      <c r="A69" s="42"/>
      <c r="B69" s="42"/>
      <c r="C69" s="42"/>
      <c r="D69" s="42"/>
      <c r="E69" s="42"/>
      <c r="F69" s="42"/>
      <c r="G69" s="42"/>
      <c r="H69" s="42"/>
      <c r="I69" s="42"/>
      <c r="J69" s="42"/>
      <c r="K69" s="42"/>
      <c r="L69" s="42"/>
      <c r="M69" s="42"/>
      <c r="N69" s="42"/>
      <c r="O69" s="42"/>
      <c r="P69" s="42"/>
      <c r="Q69" s="42"/>
      <c r="R69" s="42"/>
      <c r="S69" s="42"/>
      <c r="T69" s="42"/>
    </row>
    <row r="70" spans="1:20" ht="12.75">
      <c r="A70" s="42"/>
      <c r="B70" s="42"/>
      <c r="C70" s="42"/>
      <c r="D70" s="42"/>
      <c r="E70" s="42"/>
      <c r="F70" s="42"/>
      <c r="G70" s="42"/>
      <c r="H70" s="42"/>
      <c r="I70" s="42"/>
      <c r="J70" s="42"/>
      <c r="K70" s="42"/>
      <c r="L70" s="42"/>
      <c r="M70" s="42"/>
      <c r="N70" s="42"/>
      <c r="O70" s="42"/>
      <c r="P70" s="42"/>
      <c r="Q70" s="42"/>
      <c r="R70" s="42"/>
      <c r="S70" s="42"/>
      <c r="T70" s="42"/>
    </row>
    <row r="71" spans="1:20" ht="12.75">
      <c r="A71" s="42"/>
      <c r="B71" s="42"/>
      <c r="C71" s="42"/>
      <c r="D71" s="42"/>
      <c r="E71" s="42"/>
      <c r="F71" s="42"/>
      <c r="G71" s="42"/>
      <c r="H71" s="42"/>
      <c r="I71" s="42"/>
      <c r="J71" s="42"/>
      <c r="K71" s="42"/>
      <c r="L71" s="42"/>
      <c r="M71" s="42"/>
      <c r="N71" s="42"/>
      <c r="O71" s="42"/>
      <c r="P71" s="42"/>
      <c r="Q71" s="42"/>
      <c r="R71" s="42"/>
      <c r="S71" s="42"/>
      <c r="T71" s="42"/>
    </row>
    <row r="72" spans="1:20" ht="12.75">
      <c r="A72" s="42"/>
      <c r="B72" s="42"/>
      <c r="C72" s="42"/>
      <c r="D72" s="42"/>
      <c r="E72" s="42"/>
      <c r="F72" s="42"/>
      <c r="G72" s="42"/>
      <c r="H72" s="42"/>
      <c r="I72" s="42"/>
      <c r="J72" s="42"/>
      <c r="K72" s="42"/>
      <c r="L72" s="42"/>
      <c r="M72" s="42"/>
      <c r="N72" s="42"/>
      <c r="O72" s="42"/>
      <c r="P72" s="42"/>
      <c r="Q72" s="42"/>
      <c r="R72" s="42"/>
      <c r="S72" s="42"/>
      <c r="T72" s="42"/>
    </row>
    <row r="73" spans="1:20" ht="12.75">
      <c r="A73" s="42"/>
      <c r="B73" s="42"/>
      <c r="C73" s="42"/>
      <c r="D73" s="42"/>
      <c r="E73" s="42"/>
      <c r="F73" s="42"/>
      <c r="G73" s="42"/>
      <c r="H73" s="42"/>
      <c r="I73" s="42"/>
      <c r="J73" s="42"/>
      <c r="K73" s="42"/>
      <c r="L73" s="42"/>
      <c r="M73" s="42"/>
      <c r="N73" s="42"/>
      <c r="O73" s="42"/>
      <c r="P73" s="42"/>
      <c r="Q73" s="42"/>
      <c r="R73" s="42"/>
      <c r="S73" s="42"/>
      <c r="T73" s="42"/>
    </row>
    <row r="74" spans="1:20" ht="12.75">
      <c r="A74" s="42"/>
      <c r="B74" s="42"/>
      <c r="C74" s="42"/>
      <c r="D74" s="42"/>
      <c r="E74" s="42"/>
      <c r="F74" s="42"/>
      <c r="G74" s="42"/>
      <c r="H74" s="42"/>
      <c r="I74" s="42"/>
      <c r="J74" s="42"/>
      <c r="K74" s="42"/>
      <c r="L74" s="42"/>
      <c r="M74" s="42"/>
      <c r="N74" s="42"/>
      <c r="O74" s="42"/>
      <c r="P74" s="42"/>
      <c r="Q74" s="42"/>
      <c r="R74" s="42"/>
      <c r="S74" s="42"/>
      <c r="T74" s="42"/>
    </row>
    <row r="75" spans="1:20" ht="12.75">
      <c r="A75" s="42"/>
      <c r="B75" s="42"/>
      <c r="C75" s="42"/>
      <c r="D75" s="42"/>
      <c r="E75" s="42"/>
      <c r="F75" s="42"/>
      <c r="G75" s="42"/>
      <c r="H75" s="42"/>
      <c r="I75" s="42"/>
      <c r="J75" s="42"/>
      <c r="K75" s="42"/>
      <c r="L75" s="42"/>
      <c r="M75" s="42"/>
      <c r="N75" s="42"/>
      <c r="O75" s="42"/>
      <c r="P75" s="42"/>
      <c r="Q75" s="42"/>
      <c r="R75" s="42"/>
      <c r="S75" s="42"/>
      <c r="T75" s="42"/>
    </row>
    <row r="76" spans="1:20" ht="12.75">
      <c r="A76" s="42"/>
      <c r="B76" s="42"/>
      <c r="C76" s="42"/>
      <c r="D76" s="42"/>
      <c r="E76" s="42"/>
      <c r="F76" s="42"/>
      <c r="G76" s="42"/>
      <c r="H76" s="42"/>
      <c r="I76" s="42"/>
      <c r="J76" s="42"/>
      <c r="K76" s="42"/>
      <c r="L76" s="42"/>
      <c r="M76" s="42"/>
      <c r="N76" s="42"/>
      <c r="O76" s="42"/>
      <c r="P76" s="42"/>
      <c r="Q76" s="42"/>
      <c r="R76" s="42"/>
      <c r="S76" s="42"/>
      <c r="T76" s="42"/>
    </row>
    <row r="77" spans="1:20" ht="12.75">
      <c r="A77" s="42"/>
      <c r="B77" s="42"/>
      <c r="C77" s="42"/>
      <c r="D77" s="42"/>
      <c r="E77" s="42"/>
      <c r="F77" s="42"/>
      <c r="G77" s="42"/>
      <c r="H77" s="42"/>
      <c r="I77" s="42"/>
      <c r="J77" s="42"/>
      <c r="K77" s="42"/>
      <c r="L77" s="42"/>
      <c r="M77" s="42"/>
      <c r="N77" s="42"/>
      <c r="O77" s="42"/>
      <c r="P77" s="42"/>
      <c r="Q77" s="42"/>
      <c r="R77" s="42"/>
      <c r="S77" s="42"/>
      <c r="T77" s="42"/>
    </row>
    <row r="78" spans="1:20" ht="12.75">
      <c r="A78" s="42"/>
      <c r="B78" s="42"/>
      <c r="C78" s="42"/>
      <c r="D78" s="42"/>
      <c r="E78" s="42"/>
      <c r="F78" s="42"/>
      <c r="G78" s="42"/>
      <c r="H78" s="42"/>
      <c r="I78" s="42"/>
      <c r="J78" s="42"/>
      <c r="K78" s="42"/>
      <c r="L78" s="42"/>
      <c r="M78" s="42"/>
      <c r="N78" s="42"/>
      <c r="O78" s="42"/>
      <c r="P78" s="42"/>
      <c r="Q78" s="42"/>
      <c r="R78" s="42"/>
      <c r="S78" s="42"/>
      <c r="T78" s="42"/>
    </row>
    <row r="79" spans="1:20" ht="12.75">
      <c r="A79" s="42"/>
      <c r="B79" s="42"/>
      <c r="C79" s="42"/>
      <c r="D79" s="42"/>
      <c r="E79" s="42"/>
      <c r="F79" s="42"/>
      <c r="G79" s="42"/>
      <c r="H79" s="42"/>
      <c r="I79" s="42"/>
      <c r="J79" s="42"/>
      <c r="K79" s="42"/>
      <c r="L79" s="42"/>
      <c r="M79" s="42"/>
      <c r="N79" s="42"/>
      <c r="O79" s="42"/>
      <c r="P79" s="42"/>
      <c r="Q79" s="42"/>
      <c r="R79" s="42"/>
      <c r="S79" s="42"/>
      <c r="T79" s="42"/>
    </row>
    <row r="80" spans="1:20" ht="12.75">
      <c r="A80" s="42"/>
      <c r="B80" s="42"/>
      <c r="C80" s="42"/>
      <c r="D80" s="42"/>
      <c r="E80" s="42"/>
      <c r="F80" s="42"/>
      <c r="G80" s="42"/>
      <c r="H80" s="42"/>
      <c r="I80" s="42"/>
      <c r="J80" s="42"/>
      <c r="K80" s="42"/>
      <c r="L80" s="42"/>
      <c r="M80" s="42"/>
      <c r="N80" s="42"/>
      <c r="O80" s="42"/>
      <c r="P80" s="42"/>
      <c r="Q80" s="42"/>
      <c r="R80" s="42"/>
      <c r="S80" s="42"/>
      <c r="T80" s="42"/>
    </row>
    <row r="81" spans="1:20" ht="12.75">
      <c r="A81" s="42"/>
      <c r="B81" s="42"/>
      <c r="C81" s="42"/>
      <c r="D81" s="42"/>
      <c r="E81" s="42"/>
      <c r="F81" s="42"/>
      <c r="G81" s="42"/>
      <c r="H81" s="42"/>
      <c r="I81" s="42"/>
      <c r="J81" s="42"/>
      <c r="K81" s="42"/>
      <c r="L81" s="42"/>
      <c r="M81" s="42"/>
      <c r="N81" s="42"/>
      <c r="O81" s="42"/>
      <c r="P81" s="42"/>
      <c r="Q81" s="42"/>
      <c r="R81" s="42"/>
      <c r="S81" s="42"/>
      <c r="T81" s="42"/>
    </row>
    <row r="82" spans="1:20" ht="12.75">
      <c r="A82" s="42"/>
      <c r="B82" s="42"/>
      <c r="C82" s="42"/>
      <c r="D82" s="42"/>
      <c r="E82" s="42"/>
      <c r="F82" s="42"/>
      <c r="G82" s="42"/>
      <c r="H82" s="42"/>
      <c r="I82" s="42"/>
      <c r="J82" s="42"/>
      <c r="K82" s="42"/>
      <c r="L82" s="42"/>
      <c r="M82" s="42"/>
      <c r="N82" s="42"/>
      <c r="O82" s="42"/>
      <c r="P82" s="42"/>
      <c r="Q82" s="42"/>
      <c r="R82" s="42"/>
      <c r="S82" s="42"/>
      <c r="T82" s="42"/>
    </row>
    <row r="83" spans="1:20" ht="12.75">
      <c r="A83" s="42"/>
      <c r="B83" s="42"/>
      <c r="C83" s="42"/>
      <c r="D83" s="42"/>
      <c r="E83" s="42"/>
      <c r="F83" s="42"/>
      <c r="G83" s="42"/>
      <c r="H83" s="42"/>
      <c r="I83" s="42"/>
      <c r="J83" s="42"/>
      <c r="K83" s="42"/>
      <c r="L83" s="42"/>
      <c r="M83" s="42"/>
      <c r="N83" s="42"/>
      <c r="O83" s="42"/>
      <c r="P83" s="42"/>
      <c r="Q83" s="42"/>
      <c r="R83" s="42"/>
      <c r="S83" s="42"/>
      <c r="T83" s="42"/>
    </row>
    <row r="84" spans="1:20" ht="12.75">
      <c r="A84" s="42"/>
      <c r="B84" s="42"/>
      <c r="C84" s="42"/>
      <c r="D84" s="42"/>
      <c r="E84" s="42"/>
      <c r="F84" s="42"/>
      <c r="G84" s="42"/>
      <c r="H84" s="42"/>
      <c r="I84" s="42"/>
      <c r="J84" s="42"/>
      <c r="K84" s="42"/>
      <c r="L84" s="42"/>
      <c r="M84" s="42"/>
      <c r="N84" s="42"/>
      <c r="O84" s="42"/>
      <c r="P84" s="42"/>
      <c r="Q84" s="42"/>
      <c r="R84" s="42"/>
      <c r="S84" s="42"/>
      <c r="T84" s="42"/>
    </row>
    <row r="85" spans="1:20" ht="12.75">
      <c r="A85" s="42"/>
      <c r="B85" s="42"/>
      <c r="C85" s="42"/>
      <c r="D85" s="42"/>
      <c r="E85" s="42"/>
      <c r="F85" s="42"/>
      <c r="G85" s="42"/>
      <c r="H85" s="42"/>
      <c r="I85" s="42"/>
      <c r="J85" s="42"/>
      <c r="K85" s="42"/>
      <c r="L85" s="42"/>
      <c r="M85" s="42"/>
      <c r="N85" s="42"/>
      <c r="O85" s="42"/>
      <c r="P85" s="42"/>
      <c r="Q85" s="42"/>
      <c r="R85" s="42"/>
      <c r="S85" s="42"/>
      <c r="T85" s="42"/>
    </row>
    <row r="86" spans="1:20" ht="12.75">
      <c r="A86" s="42"/>
      <c r="B86" s="42"/>
      <c r="C86" s="42"/>
      <c r="D86" s="42"/>
      <c r="E86" s="42"/>
      <c r="F86" s="42"/>
      <c r="G86" s="42"/>
      <c r="H86" s="42"/>
      <c r="I86" s="42"/>
      <c r="J86" s="42"/>
      <c r="K86" s="42"/>
      <c r="L86" s="42"/>
      <c r="M86" s="42"/>
      <c r="N86" s="42"/>
      <c r="O86" s="42"/>
      <c r="P86" s="42"/>
      <c r="Q86" s="42"/>
      <c r="R86" s="42"/>
      <c r="S86" s="42"/>
      <c r="T86" s="42"/>
    </row>
    <row r="87" spans="1:20" ht="12.75">
      <c r="A87" s="42"/>
      <c r="B87" s="42"/>
      <c r="C87" s="42"/>
      <c r="D87" s="42"/>
      <c r="E87" s="42"/>
      <c r="F87" s="42"/>
      <c r="G87" s="42"/>
      <c r="H87" s="42"/>
      <c r="I87" s="42"/>
      <c r="J87" s="42"/>
      <c r="K87" s="42"/>
      <c r="L87" s="42"/>
      <c r="M87" s="42"/>
      <c r="N87" s="42"/>
      <c r="O87" s="42"/>
      <c r="P87" s="42"/>
      <c r="Q87" s="42"/>
      <c r="R87" s="42"/>
      <c r="S87" s="42"/>
      <c r="T87" s="42"/>
    </row>
    <row r="88" spans="1:20" ht="12.75">
      <c r="A88" s="42"/>
      <c r="B88" s="42"/>
      <c r="C88" s="42"/>
      <c r="D88" s="42"/>
      <c r="E88" s="42"/>
      <c r="F88" s="42"/>
      <c r="G88" s="42"/>
      <c r="H88" s="42"/>
      <c r="I88" s="42"/>
      <c r="J88" s="42"/>
      <c r="K88" s="42"/>
      <c r="L88" s="42"/>
      <c r="M88" s="42"/>
      <c r="N88" s="42"/>
      <c r="O88" s="42"/>
      <c r="P88" s="42"/>
      <c r="Q88" s="42"/>
      <c r="R88" s="42"/>
      <c r="S88" s="42"/>
      <c r="T88" s="42"/>
    </row>
    <row r="89" spans="1:20" ht="12.75">
      <c r="A89" s="42"/>
      <c r="B89" s="42"/>
      <c r="C89" s="42"/>
      <c r="D89" s="42"/>
      <c r="E89" s="42"/>
      <c r="F89" s="42"/>
      <c r="G89" s="42"/>
      <c r="H89" s="42"/>
      <c r="I89" s="42"/>
      <c r="J89" s="42"/>
      <c r="K89" s="42"/>
      <c r="L89" s="42"/>
      <c r="M89" s="42"/>
      <c r="N89" s="42"/>
      <c r="O89" s="42"/>
      <c r="P89" s="42"/>
      <c r="Q89" s="42"/>
      <c r="R89" s="42"/>
      <c r="S89" s="42"/>
      <c r="T89" s="42"/>
    </row>
    <row r="90" spans="1:20" ht="12.75">
      <c r="A90" s="42"/>
      <c r="B90" s="42"/>
      <c r="C90" s="42"/>
      <c r="D90" s="42"/>
      <c r="E90" s="42"/>
      <c r="F90" s="42"/>
      <c r="G90" s="42"/>
      <c r="H90" s="42"/>
      <c r="I90" s="42"/>
      <c r="J90" s="42"/>
      <c r="K90" s="42"/>
      <c r="L90" s="42"/>
      <c r="M90" s="42"/>
      <c r="N90" s="42"/>
      <c r="O90" s="42"/>
      <c r="P90" s="42"/>
      <c r="Q90" s="42"/>
      <c r="R90" s="42"/>
      <c r="S90" s="42"/>
      <c r="T90" s="42"/>
    </row>
    <row r="91" spans="1:20" ht="12.75">
      <c r="A91" s="42"/>
      <c r="B91" s="42"/>
      <c r="C91" s="42"/>
      <c r="D91" s="42"/>
      <c r="E91" s="42"/>
      <c r="F91" s="42"/>
      <c r="G91" s="42"/>
      <c r="H91" s="42"/>
      <c r="I91" s="42"/>
      <c r="J91" s="42"/>
      <c r="K91" s="42"/>
      <c r="L91" s="42"/>
      <c r="M91" s="42"/>
      <c r="N91" s="42"/>
      <c r="O91" s="42"/>
      <c r="P91" s="42"/>
      <c r="Q91" s="42"/>
      <c r="R91" s="42"/>
      <c r="S91" s="42"/>
      <c r="T91" s="42"/>
    </row>
    <row r="92" spans="1:20" ht="12.75">
      <c r="A92" s="42"/>
      <c r="B92" s="42"/>
      <c r="C92" s="42"/>
      <c r="D92" s="42"/>
      <c r="E92" s="42"/>
      <c r="F92" s="42"/>
      <c r="G92" s="42"/>
      <c r="H92" s="42"/>
      <c r="I92" s="42"/>
      <c r="J92" s="42"/>
      <c r="K92" s="42"/>
      <c r="L92" s="42"/>
      <c r="M92" s="42"/>
      <c r="N92" s="42"/>
      <c r="O92" s="42"/>
      <c r="P92" s="42"/>
      <c r="Q92" s="42"/>
      <c r="R92" s="42"/>
      <c r="S92" s="42"/>
      <c r="T92" s="42"/>
    </row>
    <row r="93" spans="1:20" ht="12.75">
      <c r="A93" s="42"/>
      <c r="B93" s="42"/>
      <c r="C93" s="42"/>
      <c r="D93" s="42"/>
      <c r="E93" s="42"/>
      <c r="F93" s="42"/>
      <c r="G93" s="42"/>
      <c r="H93" s="42"/>
      <c r="I93" s="42"/>
      <c r="J93" s="42"/>
      <c r="K93" s="42"/>
      <c r="L93" s="42"/>
      <c r="M93" s="42"/>
      <c r="N93" s="42"/>
      <c r="O93" s="42"/>
      <c r="P93" s="42"/>
      <c r="Q93" s="42"/>
      <c r="R93" s="42"/>
      <c r="S93" s="42"/>
      <c r="T93" s="42"/>
    </row>
    <row r="94" spans="1:20" ht="12.75">
      <c r="A94" s="42"/>
      <c r="B94" s="42"/>
      <c r="C94" s="42"/>
      <c r="D94" s="42"/>
      <c r="E94" s="42"/>
      <c r="F94" s="42"/>
      <c r="G94" s="42"/>
      <c r="H94" s="42"/>
      <c r="I94" s="42"/>
      <c r="J94" s="42"/>
      <c r="K94" s="42"/>
      <c r="L94" s="42"/>
      <c r="M94" s="42"/>
      <c r="N94" s="42"/>
      <c r="O94" s="42"/>
      <c r="P94" s="42"/>
      <c r="Q94" s="42"/>
      <c r="R94" s="42"/>
      <c r="S94" s="42"/>
      <c r="T94" s="42"/>
    </row>
    <row r="95" spans="1:20" ht="12.75">
      <c r="A95" s="42"/>
      <c r="B95" s="42"/>
      <c r="C95" s="42"/>
      <c r="D95" s="42"/>
      <c r="E95" s="42"/>
      <c r="F95" s="42"/>
      <c r="G95" s="42"/>
      <c r="H95" s="42"/>
      <c r="I95" s="42"/>
      <c r="J95" s="42"/>
      <c r="K95" s="42"/>
      <c r="L95" s="42"/>
      <c r="M95" s="42"/>
      <c r="N95" s="42"/>
      <c r="O95" s="42"/>
      <c r="P95" s="42"/>
      <c r="Q95" s="42"/>
      <c r="R95" s="42"/>
      <c r="S95" s="42"/>
      <c r="T95" s="42"/>
    </row>
    <row r="96" spans="1:20" ht="12.75">
      <c r="A96" s="42"/>
      <c r="B96" s="42"/>
      <c r="C96" s="42"/>
      <c r="D96" s="42"/>
      <c r="E96" s="42"/>
      <c r="F96" s="42"/>
      <c r="G96" s="42"/>
      <c r="H96" s="42"/>
      <c r="I96" s="42"/>
      <c r="J96" s="42"/>
      <c r="K96" s="42"/>
      <c r="L96" s="42"/>
      <c r="M96" s="42"/>
      <c r="N96" s="42"/>
      <c r="O96" s="42"/>
      <c r="P96" s="42"/>
      <c r="Q96" s="42"/>
      <c r="R96" s="42"/>
      <c r="S96" s="42"/>
      <c r="T96" s="42"/>
    </row>
    <row r="97" spans="1:20" ht="12.75">
      <c r="A97" s="42"/>
      <c r="B97" s="42"/>
      <c r="C97" s="42"/>
      <c r="D97" s="42"/>
      <c r="E97" s="42"/>
      <c r="F97" s="42"/>
      <c r="G97" s="42"/>
      <c r="H97" s="42"/>
      <c r="I97" s="42"/>
      <c r="J97" s="42"/>
      <c r="K97" s="42"/>
      <c r="L97" s="42"/>
      <c r="M97" s="42"/>
      <c r="N97" s="42"/>
      <c r="O97" s="42"/>
      <c r="P97" s="42"/>
      <c r="Q97" s="42"/>
      <c r="R97" s="42"/>
      <c r="S97" s="42"/>
      <c r="T97" s="42"/>
    </row>
    <row r="98" spans="1:20" ht="12.75">
      <c r="A98" s="42"/>
      <c r="B98" s="42"/>
      <c r="C98" s="42"/>
      <c r="D98" s="42"/>
      <c r="E98" s="42"/>
      <c r="F98" s="42"/>
      <c r="G98" s="42"/>
      <c r="H98" s="42"/>
      <c r="I98" s="42"/>
      <c r="J98" s="42"/>
      <c r="K98" s="42"/>
      <c r="L98" s="42"/>
      <c r="M98" s="42"/>
      <c r="N98" s="42"/>
      <c r="O98" s="42"/>
      <c r="P98" s="42"/>
      <c r="Q98" s="42"/>
      <c r="R98" s="42"/>
      <c r="S98" s="42"/>
      <c r="T98" s="42"/>
    </row>
    <row r="99" spans="1:20" ht="12.75">
      <c r="A99" s="42"/>
      <c r="B99" s="42"/>
      <c r="C99" s="42"/>
      <c r="D99" s="42"/>
      <c r="E99" s="42"/>
      <c r="F99" s="42"/>
      <c r="G99" s="42"/>
      <c r="H99" s="42"/>
      <c r="I99" s="42"/>
      <c r="J99" s="42"/>
      <c r="K99" s="42"/>
      <c r="L99" s="42"/>
      <c r="M99" s="42"/>
      <c r="N99" s="42"/>
      <c r="O99" s="42"/>
      <c r="P99" s="42"/>
      <c r="Q99" s="42"/>
      <c r="R99" s="42"/>
      <c r="S99" s="42"/>
      <c r="T99" s="42"/>
    </row>
    <row r="100" spans="1:20" ht="12.75">
      <c r="A100" s="42"/>
      <c r="B100" s="42"/>
      <c r="C100" s="42"/>
      <c r="D100" s="42"/>
      <c r="E100" s="42"/>
      <c r="F100" s="42"/>
      <c r="G100" s="42"/>
      <c r="H100" s="42"/>
      <c r="I100" s="42"/>
      <c r="J100" s="42"/>
      <c r="K100" s="42"/>
      <c r="L100" s="42"/>
      <c r="M100" s="42"/>
      <c r="N100" s="42"/>
      <c r="O100" s="42"/>
      <c r="P100" s="42"/>
      <c r="Q100" s="42"/>
      <c r="R100" s="42"/>
      <c r="S100" s="42"/>
      <c r="T100" s="42"/>
    </row>
    <row r="101" spans="1:20" ht="12.75">
      <c r="A101" s="42"/>
      <c r="B101" s="42"/>
      <c r="C101" s="42"/>
      <c r="D101" s="42"/>
      <c r="E101" s="42"/>
      <c r="F101" s="42"/>
      <c r="G101" s="42"/>
      <c r="H101" s="42"/>
      <c r="I101" s="42"/>
      <c r="J101" s="42"/>
      <c r="K101" s="42"/>
      <c r="L101" s="42"/>
      <c r="M101" s="42"/>
      <c r="N101" s="42"/>
      <c r="O101" s="42"/>
      <c r="P101" s="42"/>
      <c r="Q101" s="42"/>
      <c r="R101" s="42"/>
      <c r="S101" s="42"/>
      <c r="T101" s="42"/>
    </row>
    <row r="102" spans="1:20" ht="12.75">
      <c r="A102" s="42"/>
      <c r="B102" s="42"/>
      <c r="C102" s="42"/>
      <c r="D102" s="42"/>
      <c r="E102" s="42"/>
      <c r="F102" s="42"/>
      <c r="G102" s="42"/>
      <c r="H102" s="42"/>
      <c r="I102" s="42"/>
      <c r="J102" s="42"/>
      <c r="K102" s="42"/>
      <c r="L102" s="42"/>
      <c r="M102" s="42"/>
      <c r="N102" s="42"/>
      <c r="O102" s="42"/>
      <c r="P102" s="42"/>
      <c r="Q102" s="42"/>
      <c r="R102" s="42"/>
      <c r="S102" s="42"/>
      <c r="T102" s="42"/>
    </row>
    <row r="103" spans="1:20" ht="12.75">
      <c r="A103" s="42"/>
      <c r="B103" s="42"/>
      <c r="C103" s="42"/>
      <c r="D103" s="42"/>
      <c r="E103" s="42"/>
      <c r="F103" s="42"/>
      <c r="G103" s="42"/>
      <c r="H103" s="42"/>
      <c r="I103" s="42"/>
      <c r="J103" s="42"/>
      <c r="K103" s="42"/>
      <c r="L103" s="42"/>
      <c r="M103" s="42"/>
      <c r="N103" s="42"/>
      <c r="O103" s="42"/>
      <c r="P103" s="42"/>
      <c r="Q103" s="42"/>
      <c r="R103" s="42"/>
      <c r="S103" s="42"/>
      <c r="T103" s="42"/>
    </row>
    <row r="104" spans="1:20" ht="12.75">
      <c r="A104" s="42"/>
      <c r="B104" s="42"/>
      <c r="C104" s="42"/>
      <c r="D104" s="42"/>
      <c r="E104" s="42"/>
      <c r="F104" s="42"/>
      <c r="G104" s="42"/>
      <c r="H104" s="42"/>
      <c r="I104" s="42"/>
      <c r="J104" s="42"/>
      <c r="K104" s="42"/>
      <c r="L104" s="42"/>
      <c r="M104" s="42"/>
      <c r="N104" s="42"/>
      <c r="O104" s="42"/>
      <c r="P104" s="42"/>
      <c r="Q104" s="42"/>
      <c r="R104" s="42"/>
      <c r="S104" s="42"/>
      <c r="T104" s="42"/>
    </row>
    <row r="105" spans="1:20" ht="12.75">
      <c r="A105" s="42"/>
      <c r="B105" s="42"/>
      <c r="C105" s="42"/>
      <c r="D105" s="42"/>
      <c r="E105" s="42"/>
      <c r="F105" s="42"/>
      <c r="G105" s="42"/>
      <c r="H105" s="42"/>
      <c r="I105" s="42"/>
      <c r="J105" s="42"/>
      <c r="K105" s="42"/>
      <c r="L105" s="42"/>
      <c r="M105" s="42"/>
      <c r="N105" s="42"/>
      <c r="O105" s="42"/>
      <c r="P105" s="42"/>
      <c r="Q105" s="42"/>
      <c r="R105" s="42"/>
      <c r="S105" s="42"/>
      <c r="T105" s="42"/>
    </row>
    <row r="106" spans="1:20" ht="12.75">
      <c r="A106" s="42"/>
      <c r="B106" s="42"/>
      <c r="C106" s="42"/>
      <c r="D106" s="42"/>
      <c r="E106" s="42"/>
      <c r="F106" s="42"/>
      <c r="G106" s="42"/>
      <c r="H106" s="42"/>
      <c r="I106" s="42"/>
      <c r="J106" s="42"/>
      <c r="K106" s="42"/>
      <c r="L106" s="42"/>
      <c r="M106" s="42"/>
      <c r="N106" s="42"/>
      <c r="O106" s="42"/>
      <c r="P106" s="42"/>
      <c r="Q106" s="42"/>
      <c r="R106" s="42"/>
      <c r="S106" s="42"/>
      <c r="T106" s="42"/>
    </row>
    <row r="107" spans="1:20" ht="12.75">
      <c r="A107" s="42"/>
      <c r="B107" s="42"/>
      <c r="C107" s="42"/>
      <c r="D107" s="42"/>
      <c r="E107" s="42"/>
      <c r="F107" s="42"/>
      <c r="G107" s="42"/>
      <c r="H107" s="42"/>
      <c r="I107" s="42"/>
      <c r="J107" s="42"/>
      <c r="K107" s="42"/>
      <c r="L107" s="42"/>
      <c r="M107" s="42"/>
      <c r="N107" s="42"/>
      <c r="O107" s="42"/>
      <c r="P107" s="42"/>
      <c r="Q107" s="42"/>
      <c r="R107" s="42"/>
      <c r="S107" s="42"/>
      <c r="T107" s="42"/>
    </row>
    <row r="108" spans="1:20" ht="12.75">
      <c r="A108" s="42"/>
      <c r="B108" s="42"/>
      <c r="C108" s="42"/>
      <c r="D108" s="42"/>
      <c r="E108" s="42"/>
      <c r="F108" s="42"/>
      <c r="G108" s="42"/>
      <c r="H108" s="42"/>
      <c r="I108" s="42"/>
      <c r="J108" s="42"/>
      <c r="K108" s="42"/>
      <c r="L108" s="42"/>
      <c r="M108" s="42"/>
      <c r="N108" s="42"/>
      <c r="O108" s="42"/>
      <c r="P108" s="42"/>
      <c r="Q108" s="42"/>
      <c r="R108" s="42"/>
      <c r="S108" s="42"/>
      <c r="T108" s="42"/>
    </row>
    <row r="109" spans="1:20" ht="12.75">
      <c r="A109" s="42"/>
      <c r="B109" s="42"/>
      <c r="C109" s="42"/>
      <c r="D109" s="42"/>
      <c r="E109" s="42"/>
      <c r="F109" s="42"/>
      <c r="G109" s="42"/>
      <c r="H109" s="42"/>
      <c r="I109" s="42"/>
      <c r="J109" s="42"/>
      <c r="K109" s="42"/>
      <c r="L109" s="42"/>
      <c r="M109" s="42"/>
      <c r="N109" s="42"/>
      <c r="O109" s="42"/>
      <c r="P109" s="42"/>
      <c r="Q109" s="42"/>
      <c r="R109" s="42"/>
      <c r="S109" s="42"/>
      <c r="T109" s="42"/>
    </row>
    <row r="110" spans="1:20" ht="12.75">
      <c r="A110" s="42"/>
      <c r="B110" s="42"/>
      <c r="C110" s="42"/>
      <c r="D110" s="42"/>
      <c r="E110" s="42"/>
      <c r="F110" s="42"/>
      <c r="G110" s="42"/>
      <c r="H110" s="42"/>
      <c r="I110" s="42"/>
      <c r="J110" s="42"/>
      <c r="K110" s="42"/>
      <c r="L110" s="42"/>
      <c r="M110" s="42"/>
      <c r="N110" s="42"/>
      <c r="O110" s="42"/>
      <c r="P110" s="42"/>
      <c r="Q110" s="42"/>
      <c r="R110" s="42"/>
      <c r="S110" s="42"/>
      <c r="T110" s="42"/>
    </row>
    <row r="111" spans="1:20" ht="12.75">
      <c r="A111" s="42"/>
      <c r="B111" s="42"/>
      <c r="C111" s="42"/>
      <c r="D111" s="42"/>
      <c r="E111" s="42"/>
      <c r="F111" s="42"/>
      <c r="G111" s="42"/>
      <c r="H111" s="42"/>
      <c r="I111" s="42"/>
      <c r="J111" s="42"/>
      <c r="K111" s="42"/>
      <c r="L111" s="42"/>
      <c r="M111" s="42"/>
      <c r="N111" s="42"/>
      <c r="O111" s="42"/>
      <c r="P111" s="42"/>
      <c r="Q111" s="42"/>
      <c r="R111" s="42"/>
      <c r="S111" s="42"/>
      <c r="T111" s="42"/>
    </row>
    <row r="112" spans="1:20" ht="12.75">
      <c r="A112" s="42"/>
      <c r="B112" s="42"/>
      <c r="C112" s="42"/>
      <c r="D112" s="42"/>
      <c r="E112" s="42"/>
      <c r="F112" s="42"/>
      <c r="G112" s="42"/>
      <c r="H112" s="42"/>
      <c r="I112" s="42"/>
      <c r="J112" s="42"/>
      <c r="K112" s="42"/>
      <c r="L112" s="42"/>
      <c r="M112" s="42"/>
      <c r="N112" s="42"/>
      <c r="O112" s="42"/>
      <c r="P112" s="42"/>
      <c r="Q112" s="42"/>
      <c r="R112" s="42"/>
      <c r="S112" s="42"/>
      <c r="T112" s="42"/>
    </row>
    <row r="113" spans="1:20" ht="12.75">
      <c r="A113" s="42"/>
      <c r="B113" s="42"/>
      <c r="C113" s="42"/>
      <c r="D113" s="42"/>
      <c r="E113" s="42"/>
      <c r="F113" s="42"/>
      <c r="G113" s="42"/>
      <c r="H113" s="42"/>
      <c r="I113" s="42"/>
      <c r="J113" s="42"/>
      <c r="K113" s="42"/>
      <c r="L113" s="42"/>
      <c r="M113" s="42"/>
      <c r="N113" s="42"/>
      <c r="O113" s="42"/>
      <c r="P113" s="42"/>
      <c r="Q113" s="42"/>
      <c r="R113" s="42"/>
      <c r="S113" s="42"/>
      <c r="T113" s="42"/>
    </row>
    <row r="114" spans="1:20" ht="12.75">
      <c r="A114" s="42"/>
      <c r="B114" s="42"/>
      <c r="C114" s="42"/>
      <c r="D114" s="42"/>
      <c r="E114" s="42"/>
      <c r="F114" s="42"/>
      <c r="G114" s="42"/>
      <c r="H114" s="42"/>
      <c r="I114" s="42"/>
      <c r="J114" s="42"/>
      <c r="K114" s="42"/>
      <c r="L114" s="42"/>
      <c r="M114" s="42"/>
      <c r="N114" s="42"/>
      <c r="O114" s="42"/>
      <c r="P114" s="42"/>
      <c r="Q114" s="42"/>
      <c r="R114" s="42"/>
      <c r="S114" s="42"/>
      <c r="T114" s="42"/>
    </row>
    <row r="115" spans="1:20" ht="12.75">
      <c r="A115" s="42"/>
      <c r="B115" s="42"/>
      <c r="C115" s="42"/>
      <c r="D115" s="42"/>
      <c r="E115" s="42"/>
      <c r="F115" s="42"/>
      <c r="G115" s="42"/>
      <c r="H115" s="42"/>
      <c r="I115" s="42"/>
      <c r="J115" s="42"/>
      <c r="K115" s="42"/>
      <c r="L115" s="42"/>
      <c r="M115" s="42"/>
      <c r="N115" s="42"/>
      <c r="O115" s="42"/>
      <c r="P115" s="42"/>
      <c r="Q115" s="42"/>
      <c r="R115" s="42"/>
      <c r="S115" s="42"/>
      <c r="T115" s="42"/>
    </row>
    <row r="116" spans="1:20" ht="12.75">
      <c r="A116" s="42"/>
      <c r="B116" s="42"/>
      <c r="C116" s="42"/>
      <c r="D116" s="42"/>
      <c r="E116" s="42"/>
      <c r="F116" s="42"/>
      <c r="G116" s="42"/>
      <c r="H116" s="42"/>
      <c r="I116" s="42"/>
      <c r="J116" s="42"/>
      <c r="K116" s="42"/>
      <c r="L116" s="42"/>
      <c r="M116" s="42"/>
      <c r="N116" s="42"/>
      <c r="O116" s="42"/>
      <c r="P116" s="42"/>
      <c r="Q116" s="42"/>
      <c r="R116" s="42"/>
      <c r="S116" s="42"/>
      <c r="T116" s="42"/>
    </row>
    <row r="117" spans="1:20" ht="12.75">
      <c r="A117" s="42"/>
      <c r="B117" s="42"/>
      <c r="C117" s="42"/>
      <c r="D117" s="42"/>
      <c r="E117" s="42"/>
      <c r="F117" s="42"/>
      <c r="G117" s="42"/>
      <c r="H117" s="42"/>
      <c r="I117" s="42"/>
      <c r="J117" s="42"/>
      <c r="K117" s="42"/>
      <c r="L117" s="42"/>
      <c r="M117" s="42"/>
      <c r="N117" s="42"/>
      <c r="O117" s="42"/>
      <c r="P117" s="42"/>
      <c r="Q117" s="42"/>
      <c r="R117" s="42"/>
      <c r="S117" s="42"/>
      <c r="T117" s="42"/>
    </row>
    <row r="118" spans="1:20" ht="12.75">
      <c r="A118" s="42"/>
      <c r="B118" s="42"/>
      <c r="C118" s="42"/>
      <c r="D118" s="42"/>
      <c r="E118" s="42"/>
      <c r="F118" s="42"/>
      <c r="G118" s="42"/>
      <c r="H118" s="42"/>
      <c r="I118" s="42"/>
      <c r="J118" s="42"/>
      <c r="K118" s="42"/>
      <c r="L118" s="42"/>
      <c r="M118" s="42"/>
      <c r="N118" s="42"/>
      <c r="O118" s="42"/>
      <c r="P118" s="42"/>
      <c r="Q118" s="42"/>
      <c r="R118" s="42"/>
      <c r="S118" s="42"/>
      <c r="T118" s="42"/>
    </row>
    <row r="119" spans="1:20" ht="12.75">
      <c r="A119" s="42"/>
      <c r="B119" s="42"/>
      <c r="C119" s="42"/>
      <c r="D119" s="42"/>
      <c r="E119" s="42"/>
      <c r="F119" s="42"/>
      <c r="G119" s="42"/>
      <c r="H119" s="42"/>
      <c r="I119" s="42"/>
      <c r="J119" s="42"/>
      <c r="K119" s="42"/>
      <c r="L119" s="42"/>
      <c r="M119" s="42"/>
      <c r="N119" s="42"/>
      <c r="O119" s="42"/>
      <c r="P119" s="42"/>
      <c r="Q119" s="42"/>
      <c r="R119" s="42"/>
      <c r="S119" s="42"/>
      <c r="T119" s="42"/>
    </row>
    <row r="120" spans="1:20" ht="12.75">
      <c r="A120" s="42"/>
      <c r="B120" s="42"/>
      <c r="C120" s="42"/>
      <c r="D120" s="42"/>
      <c r="E120" s="42"/>
      <c r="F120" s="42"/>
      <c r="G120" s="42"/>
      <c r="H120" s="42"/>
      <c r="I120" s="42"/>
      <c r="J120" s="42"/>
      <c r="K120" s="42"/>
      <c r="L120" s="42"/>
      <c r="M120" s="42"/>
      <c r="N120" s="42"/>
      <c r="O120" s="42"/>
      <c r="P120" s="42"/>
      <c r="Q120" s="42"/>
      <c r="R120" s="42"/>
      <c r="S120" s="42"/>
      <c r="T120" s="42"/>
    </row>
    <row r="121" spans="1:20" ht="12.75">
      <c r="A121" s="42"/>
      <c r="B121" s="42"/>
      <c r="C121" s="42"/>
      <c r="D121" s="42"/>
      <c r="E121" s="42"/>
      <c r="F121" s="42"/>
      <c r="G121" s="42"/>
      <c r="H121" s="42"/>
      <c r="I121" s="42"/>
      <c r="J121" s="42"/>
      <c r="K121" s="42"/>
      <c r="L121" s="42"/>
      <c r="M121" s="42"/>
      <c r="N121" s="42"/>
      <c r="O121" s="42"/>
      <c r="P121" s="42"/>
      <c r="Q121" s="42"/>
      <c r="R121" s="42"/>
      <c r="S121" s="42"/>
      <c r="T121" s="42"/>
    </row>
    <row r="122" spans="1:20" ht="12.75">
      <c r="A122" s="42"/>
      <c r="B122" s="42"/>
      <c r="C122" s="42"/>
      <c r="D122" s="42"/>
      <c r="E122" s="42"/>
      <c r="F122" s="42"/>
      <c r="G122" s="42"/>
      <c r="H122" s="42"/>
      <c r="I122" s="42"/>
      <c r="J122" s="42"/>
      <c r="K122" s="42"/>
      <c r="L122" s="42"/>
      <c r="M122" s="42"/>
      <c r="N122" s="42"/>
      <c r="O122" s="42"/>
      <c r="P122" s="42"/>
      <c r="Q122" s="42"/>
      <c r="R122" s="42"/>
      <c r="S122" s="42"/>
      <c r="T122" s="42"/>
    </row>
    <row r="123" spans="1:20" ht="12.75">
      <c r="A123" s="42"/>
      <c r="B123" s="42"/>
      <c r="C123" s="42"/>
      <c r="D123" s="42"/>
      <c r="E123" s="42"/>
      <c r="F123" s="42"/>
      <c r="G123" s="42"/>
      <c r="H123" s="42"/>
      <c r="I123" s="42"/>
      <c r="J123" s="42"/>
      <c r="K123" s="42"/>
      <c r="L123" s="42"/>
      <c r="M123" s="42"/>
      <c r="N123" s="42"/>
      <c r="O123" s="42"/>
      <c r="P123" s="42"/>
      <c r="Q123" s="42"/>
      <c r="R123" s="42"/>
      <c r="S123" s="42"/>
      <c r="T123" s="42"/>
    </row>
    <row r="124" spans="1:20" ht="12.75">
      <c r="A124" s="42"/>
      <c r="B124" s="42"/>
      <c r="C124" s="42"/>
      <c r="D124" s="42"/>
      <c r="E124" s="42"/>
      <c r="F124" s="42"/>
      <c r="G124" s="42"/>
      <c r="H124" s="42"/>
      <c r="I124" s="42"/>
      <c r="J124" s="42"/>
      <c r="K124" s="42"/>
      <c r="L124" s="42"/>
      <c r="M124" s="42"/>
      <c r="N124" s="42"/>
      <c r="O124" s="42"/>
      <c r="P124" s="42"/>
      <c r="Q124" s="42"/>
      <c r="R124" s="42"/>
      <c r="S124" s="42"/>
      <c r="T124" s="42"/>
    </row>
    <row r="125" spans="1:20" ht="12.75">
      <c r="A125" s="42"/>
      <c r="B125" s="42"/>
      <c r="C125" s="42"/>
      <c r="D125" s="42"/>
      <c r="E125" s="42"/>
      <c r="F125" s="42"/>
      <c r="G125" s="42"/>
      <c r="H125" s="42"/>
      <c r="I125" s="42"/>
      <c r="J125" s="42"/>
      <c r="K125" s="42"/>
      <c r="L125" s="42"/>
      <c r="M125" s="42"/>
      <c r="N125" s="42"/>
      <c r="O125" s="42"/>
      <c r="P125" s="42"/>
      <c r="Q125" s="42"/>
      <c r="R125" s="42"/>
      <c r="S125" s="42"/>
      <c r="T125" s="42"/>
    </row>
    <row r="126" spans="1:20" ht="12.75">
      <c r="A126" s="42"/>
      <c r="B126" s="42"/>
      <c r="C126" s="42"/>
      <c r="D126" s="42"/>
      <c r="E126" s="42"/>
      <c r="F126" s="42"/>
      <c r="G126" s="42"/>
      <c r="H126" s="42"/>
      <c r="I126" s="42"/>
      <c r="J126" s="42"/>
      <c r="K126" s="42"/>
      <c r="L126" s="42"/>
      <c r="M126" s="42"/>
      <c r="N126" s="42"/>
      <c r="O126" s="42"/>
      <c r="P126" s="42"/>
      <c r="Q126" s="42"/>
      <c r="R126" s="42"/>
      <c r="S126" s="42"/>
      <c r="T126" s="42"/>
    </row>
    <row r="127" spans="1:20" ht="12.75">
      <c r="A127" s="42"/>
      <c r="B127" s="42"/>
      <c r="C127" s="42"/>
      <c r="D127" s="42"/>
      <c r="E127" s="42"/>
      <c r="F127" s="42"/>
      <c r="G127" s="42"/>
      <c r="H127" s="42"/>
      <c r="I127" s="42"/>
      <c r="J127" s="42"/>
      <c r="K127" s="42"/>
      <c r="L127" s="42"/>
      <c r="M127" s="42"/>
      <c r="N127" s="42"/>
      <c r="O127" s="42"/>
      <c r="P127" s="42"/>
      <c r="Q127" s="42"/>
      <c r="R127" s="42"/>
      <c r="S127" s="42"/>
      <c r="T127" s="42"/>
    </row>
    <row r="128" spans="1:20" ht="12.75">
      <c r="A128" s="42"/>
      <c r="B128" s="42"/>
      <c r="C128" s="42"/>
      <c r="D128" s="42"/>
      <c r="E128" s="42"/>
      <c r="F128" s="42"/>
      <c r="G128" s="42"/>
      <c r="H128" s="42"/>
      <c r="I128" s="42"/>
      <c r="J128" s="42"/>
      <c r="K128" s="42"/>
      <c r="L128" s="42"/>
      <c r="M128" s="42"/>
      <c r="N128" s="42"/>
      <c r="O128" s="42"/>
      <c r="P128" s="42"/>
      <c r="Q128" s="42"/>
      <c r="R128" s="42"/>
      <c r="S128" s="42"/>
      <c r="T128" s="42"/>
    </row>
    <row r="129" spans="1:20" ht="12.75">
      <c r="A129" s="42"/>
      <c r="B129" s="42"/>
      <c r="C129" s="42"/>
      <c r="D129" s="42"/>
      <c r="E129" s="42"/>
      <c r="F129" s="42"/>
      <c r="G129" s="42"/>
      <c r="H129" s="42"/>
      <c r="I129" s="42"/>
      <c r="J129" s="42"/>
      <c r="K129" s="42"/>
      <c r="L129" s="42"/>
      <c r="M129" s="42"/>
      <c r="N129" s="42"/>
      <c r="O129" s="42"/>
      <c r="P129" s="42"/>
      <c r="Q129" s="42"/>
      <c r="R129" s="42"/>
      <c r="S129" s="42"/>
      <c r="T129" s="42"/>
    </row>
    <row r="130" spans="1:20" ht="12.75">
      <c r="A130" s="42"/>
      <c r="B130" s="42"/>
      <c r="C130" s="42"/>
      <c r="D130" s="42"/>
      <c r="E130" s="42"/>
      <c r="F130" s="42"/>
      <c r="G130" s="42"/>
      <c r="H130" s="42"/>
      <c r="I130" s="42"/>
      <c r="J130" s="42"/>
      <c r="K130" s="42"/>
      <c r="L130" s="42"/>
      <c r="M130" s="42"/>
      <c r="N130" s="42"/>
      <c r="O130" s="42"/>
      <c r="P130" s="42"/>
      <c r="Q130" s="42"/>
      <c r="R130" s="42"/>
      <c r="S130" s="42"/>
      <c r="T130" s="42"/>
    </row>
    <row r="131" spans="1:20" ht="12.75">
      <c r="A131" s="42"/>
      <c r="B131" s="42"/>
      <c r="C131" s="42"/>
      <c r="D131" s="42"/>
      <c r="E131" s="42"/>
      <c r="F131" s="42"/>
      <c r="G131" s="42"/>
      <c r="H131" s="42"/>
      <c r="I131" s="42"/>
      <c r="J131" s="42"/>
      <c r="K131" s="42"/>
      <c r="L131" s="42"/>
      <c r="M131" s="42"/>
      <c r="N131" s="42"/>
      <c r="O131" s="42"/>
      <c r="P131" s="42"/>
      <c r="Q131" s="42"/>
      <c r="R131" s="42"/>
      <c r="S131" s="42"/>
      <c r="T131" s="42"/>
    </row>
    <row r="132" spans="1:20" ht="12.75">
      <c r="A132" s="42"/>
      <c r="B132" s="42"/>
      <c r="C132" s="42"/>
      <c r="D132" s="42"/>
      <c r="E132" s="42"/>
      <c r="F132" s="42"/>
      <c r="G132" s="42"/>
      <c r="H132" s="42"/>
      <c r="I132" s="42"/>
      <c r="J132" s="42"/>
      <c r="K132" s="42"/>
      <c r="L132" s="42"/>
      <c r="M132" s="42"/>
      <c r="N132" s="42"/>
      <c r="O132" s="42"/>
      <c r="P132" s="42"/>
      <c r="Q132" s="42"/>
      <c r="R132" s="42"/>
      <c r="S132" s="42"/>
      <c r="T132" s="42"/>
    </row>
    <row r="133" spans="1:20" ht="12.75">
      <c r="A133" s="42"/>
      <c r="B133" s="42"/>
      <c r="C133" s="42"/>
      <c r="D133" s="42"/>
      <c r="E133" s="42"/>
      <c r="F133" s="42"/>
      <c r="G133" s="42"/>
      <c r="H133" s="42"/>
      <c r="I133" s="42"/>
      <c r="J133" s="42"/>
      <c r="K133" s="42"/>
      <c r="L133" s="42"/>
      <c r="M133" s="42"/>
      <c r="N133" s="42"/>
      <c r="O133" s="42"/>
      <c r="P133" s="42"/>
      <c r="Q133" s="42"/>
      <c r="R133" s="42"/>
      <c r="S133" s="42"/>
      <c r="T133" s="42"/>
    </row>
    <row r="134" spans="1:20" ht="12.75">
      <c r="A134" s="42"/>
      <c r="B134" s="42"/>
      <c r="C134" s="42"/>
      <c r="D134" s="42"/>
      <c r="E134" s="42"/>
      <c r="F134" s="42"/>
      <c r="G134" s="42"/>
      <c r="H134" s="42"/>
      <c r="I134" s="42"/>
      <c r="J134" s="42"/>
      <c r="K134" s="42"/>
      <c r="L134" s="42"/>
      <c r="M134" s="42"/>
      <c r="N134" s="42"/>
      <c r="O134" s="42"/>
      <c r="P134" s="42"/>
      <c r="Q134" s="42"/>
      <c r="R134" s="42"/>
      <c r="S134" s="42"/>
      <c r="T134" s="42"/>
    </row>
    <row r="135" spans="1:20" ht="12.75">
      <c r="A135" s="42"/>
      <c r="B135" s="42"/>
      <c r="C135" s="42"/>
      <c r="D135" s="42"/>
      <c r="E135" s="42"/>
      <c r="F135" s="42"/>
      <c r="G135" s="42"/>
      <c r="H135" s="42"/>
      <c r="I135" s="42"/>
      <c r="J135" s="42"/>
      <c r="K135" s="42"/>
      <c r="L135" s="42"/>
      <c r="M135" s="42"/>
      <c r="N135" s="42"/>
      <c r="O135" s="42"/>
      <c r="P135" s="42"/>
      <c r="Q135" s="42"/>
      <c r="R135" s="42"/>
      <c r="S135" s="42"/>
      <c r="T135" s="42"/>
    </row>
    <row r="136" spans="1:20" ht="12.75">
      <c r="A136" s="42"/>
      <c r="B136" s="42"/>
      <c r="C136" s="42"/>
      <c r="D136" s="42"/>
      <c r="E136" s="42"/>
      <c r="F136" s="42"/>
      <c r="G136" s="42"/>
      <c r="H136" s="42"/>
      <c r="I136" s="42"/>
      <c r="J136" s="42"/>
      <c r="K136" s="42"/>
      <c r="L136" s="42"/>
      <c r="M136" s="42"/>
      <c r="N136" s="42"/>
      <c r="O136" s="42"/>
      <c r="P136" s="42"/>
      <c r="Q136" s="42"/>
      <c r="R136" s="42"/>
      <c r="S136" s="42"/>
      <c r="T136" s="42"/>
    </row>
    <row r="137" spans="1:20" ht="12.75">
      <c r="A137" s="42"/>
      <c r="B137" s="42"/>
      <c r="C137" s="42"/>
      <c r="D137" s="42"/>
      <c r="E137" s="42"/>
      <c r="F137" s="42"/>
      <c r="G137" s="42"/>
      <c r="H137" s="42"/>
      <c r="I137" s="42"/>
      <c r="J137" s="42"/>
      <c r="K137" s="42"/>
      <c r="L137" s="42"/>
      <c r="M137" s="42"/>
      <c r="N137" s="42"/>
      <c r="O137" s="42"/>
      <c r="P137" s="42"/>
      <c r="Q137" s="42"/>
      <c r="R137" s="42"/>
      <c r="S137" s="42"/>
      <c r="T137" s="42"/>
    </row>
    <row r="138" spans="1:20" ht="12.75">
      <c r="A138" s="42"/>
      <c r="B138" s="42"/>
      <c r="C138" s="42"/>
      <c r="D138" s="42"/>
      <c r="E138" s="42"/>
      <c r="F138" s="42"/>
      <c r="G138" s="42"/>
      <c r="H138" s="42"/>
      <c r="I138" s="42"/>
      <c r="J138" s="42"/>
      <c r="K138" s="42"/>
      <c r="L138" s="42"/>
      <c r="M138" s="42"/>
      <c r="N138" s="42"/>
      <c r="O138" s="42"/>
      <c r="P138" s="42"/>
      <c r="Q138" s="42"/>
      <c r="R138" s="42"/>
      <c r="S138" s="42"/>
      <c r="T138" s="42"/>
    </row>
    <row r="139" spans="1:20" ht="12.75">
      <c r="A139" s="42"/>
      <c r="B139" s="42"/>
      <c r="C139" s="42"/>
      <c r="D139" s="42"/>
      <c r="E139" s="42"/>
      <c r="F139" s="42"/>
      <c r="G139" s="42"/>
      <c r="H139" s="42"/>
      <c r="I139" s="42"/>
      <c r="J139" s="42"/>
      <c r="K139" s="42"/>
      <c r="L139" s="42"/>
      <c r="M139" s="42"/>
      <c r="N139" s="42"/>
      <c r="O139" s="42"/>
      <c r="P139" s="42"/>
      <c r="Q139" s="42"/>
      <c r="R139" s="42"/>
      <c r="S139" s="42"/>
      <c r="T139" s="42"/>
    </row>
    <row r="140" spans="1:20" ht="12.75">
      <c r="A140" s="42"/>
      <c r="B140" s="42"/>
      <c r="C140" s="42"/>
      <c r="D140" s="42"/>
      <c r="E140" s="42"/>
      <c r="F140" s="42"/>
      <c r="G140" s="42"/>
      <c r="H140" s="42"/>
      <c r="I140" s="42"/>
      <c r="J140" s="42"/>
      <c r="K140" s="42"/>
      <c r="L140" s="42"/>
      <c r="M140" s="42"/>
      <c r="N140" s="42"/>
      <c r="O140" s="42"/>
      <c r="P140" s="42"/>
      <c r="Q140" s="42"/>
      <c r="R140" s="42"/>
      <c r="S140" s="42"/>
      <c r="T140" s="42"/>
    </row>
    <row r="141" spans="1:20" ht="12.75">
      <c r="A141" s="42"/>
      <c r="B141" s="42"/>
      <c r="C141" s="42"/>
      <c r="D141" s="42"/>
      <c r="E141" s="42"/>
      <c r="F141" s="42"/>
      <c r="G141" s="42"/>
      <c r="H141" s="42"/>
      <c r="I141" s="42"/>
      <c r="J141" s="42"/>
      <c r="K141" s="42"/>
      <c r="L141" s="42"/>
      <c r="M141" s="42"/>
      <c r="N141" s="42"/>
      <c r="O141" s="42"/>
      <c r="P141" s="42"/>
      <c r="Q141" s="42"/>
      <c r="R141" s="42"/>
      <c r="S141" s="42"/>
      <c r="T141" s="42"/>
    </row>
    <row r="142" spans="1:20" ht="12.75">
      <c r="A142" s="42"/>
      <c r="B142" s="42"/>
      <c r="C142" s="42"/>
      <c r="D142" s="42"/>
      <c r="E142" s="42"/>
      <c r="F142" s="42"/>
      <c r="G142" s="42"/>
      <c r="H142" s="42"/>
      <c r="I142" s="42"/>
      <c r="J142" s="42"/>
      <c r="K142" s="42"/>
      <c r="L142" s="42"/>
      <c r="M142" s="42"/>
      <c r="N142" s="42"/>
      <c r="O142" s="42"/>
      <c r="P142" s="42"/>
      <c r="Q142" s="42"/>
      <c r="R142" s="42"/>
      <c r="S142" s="42"/>
      <c r="T142" s="42"/>
    </row>
    <row r="143" spans="1:20" ht="12.75">
      <c r="A143" s="42"/>
      <c r="B143" s="42"/>
      <c r="C143" s="42"/>
      <c r="D143" s="42"/>
      <c r="E143" s="42"/>
      <c r="F143" s="42"/>
      <c r="G143" s="42"/>
      <c r="H143" s="42"/>
      <c r="I143" s="42"/>
      <c r="J143" s="42"/>
      <c r="K143" s="42"/>
      <c r="L143" s="42"/>
      <c r="M143" s="42"/>
      <c r="N143" s="42"/>
      <c r="O143" s="42"/>
      <c r="P143" s="42"/>
      <c r="Q143" s="42"/>
      <c r="R143" s="42"/>
      <c r="S143" s="42"/>
      <c r="T143" s="42"/>
    </row>
    <row r="144" spans="1:20" ht="12.75">
      <c r="A144" s="42"/>
      <c r="B144" s="42"/>
      <c r="C144" s="42"/>
      <c r="D144" s="42"/>
      <c r="E144" s="42"/>
      <c r="F144" s="42"/>
      <c r="G144" s="42"/>
      <c r="H144" s="42"/>
      <c r="I144" s="42"/>
      <c r="J144" s="42"/>
      <c r="K144" s="42"/>
      <c r="L144" s="42"/>
      <c r="M144" s="42"/>
      <c r="N144" s="42"/>
      <c r="O144" s="42"/>
      <c r="P144" s="42"/>
      <c r="Q144" s="42"/>
      <c r="R144" s="42"/>
      <c r="S144" s="42"/>
      <c r="T144" s="42"/>
    </row>
    <row r="145" spans="1:20" ht="12.75">
      <c r="A145" s="42"/>
      <c r="B145" s="42"/>
      <c r="C145" s="42"/>
      <c r="D145" s="42"/>
      <c r="E145" s="42"/>
      <c r="F145" s="42"/>
      <c r="G145" s="42"/>
      <c r="H145" s="42"/>
      <c r="I145" s="42"/>
      <c r="J145" s="42"/>
      <c r="K145" s="42"/>
      <c r="L145" s="42"/>
      <c r="M145" s="42"/>
      <c r="N145" s="42"/>
      <c r="O145" s="42"/>
      <c r="P145" s="42"/>
      <c r="Q145" s="42"/>
      <c r="R145" s="42"/>
      <c r="S145" s="42"/>
      <c r="T145" s="42"/>
    </row>
    <row r="146" spans="1:20" ht="12.75">
      <c r="A146" s="42"/>
      <c r="B146" s="42"/>
      <c r="C146" s="42"/>
      <c r="D146" s="42"/>
      <c r="E146" s="42"/>
      <c r="F146" s="42"/>
      <c r="G146" s="42"/>
      <c r="H146" s="42"/>
      <c r="I146" s="42"/>
      <c r="J146" s="42"/>
      <c r="K146" s="42"/>
      <c r="L146" s="42"/>
      <c r="M146" s="42"/>
      <c r="N146" s="42"/>
      <c r="O146" s="42"/>
      <c r="P146" s="42"/>
      <c r="Q146" s="42"/>
      <c r="R146" s="42"/>
      <c r="S146" s="42"/>
      <c r="T146" s="42"/>
    </row>
    <row r="147" spans="1:20" ht="12.75">
      <c r="A147" s="42"/>
      <c r="B147" s="42"/>
      <c r="C147" s="42"/>
      <c r="D147" s="42"/>
      <c r="E147" s="42"/>
      <c r="F147" s="42"/>
      <c r="G147" s="42"/>
      <c r="H147" s="42"/>
      <c r="I147" s="42"/>
      <c r="J147" s="42"/>
      <c r="K147" s="42"/>
      <c r="L147" s="42"/>
      <c r="M147" s="42"/>
      <c r="N147" s="42"/>
      <c r="O147" s="42"/>
      <c r="P147" s="42"/>
      <c r="Q147" s="42"/>
      <c r="R147" s="42"/>
      <c r="S147" s="42"/>
      <c r="T147" s="42"/>
    </row>
    <row r="148" spans="1:20" ht="12.75">
      <c r="A148" s="42"/>
      <c r="B148" s="42"/>
      <c r="C148" s="42"/>
      <c r="D148" s="42"/>
      <c r="E148" s="42"/>
      <c r="F148" s="42"/>
      <c r="G148" s="42"/>
      <c r="H148" s="42"/>
      <c r="I148" s="42"/>
      <c r="J148" s="42"/>
      <c r="K148" s="42"/>
      <c r="L148" s="42"/>
      <c r="M148" s="42"/>
      <c r="N148" s="42"/>
      <c r="O148" s="42"/>
      <c r="P148" s="42"/>
      <c r="Q148" s="42"/>
      <c r="R148" s="42"/>
      <c r="S148" s="42"/>
      <c r="T148" s="42"/>
    </row>
    <row r="149" spans="1:20" ht="12.75">
      <c r="A149" s="42"/>
      <c r="B149" s="42"/>
      <c r="C149" s="42"/>
      <c r="D149" s="42"/>
      <c r="E149" s="42"/>
      <c r="F149" s="42"/>
      <c r="G149" s="42"/>
      <c r="H149" s="42"/>
      <c r="I149" s="42"/>
      <c r="J149" s="42"/>
      <c r="K149" s="42"/>
      <c r="L149" s="42"/>
      <c r="M149" s="42"/>
      <c r="N149" s="42"/>
      <c r="O149" s="42"/>
      <c r="P149" s="42"/>
      <c r="Q149" s="42"/>
      <c r="R149" s="42"/>
      <c r="S149" s="42"/>
      <c r="T149" s="42"/>
    </row>
    <row r="150" spans="1:20" ht="12.75">
      <c r="A150" s="42"/>
      <c r="B150" s="42"/>
      <c r="C150" s="42"/>
      <c r="D150" s="42"/>
      <c r="E150" s="42"/>
      <c r="F150" s="42"/>
      <c r="G150" s="42"/>
      <c r="H150" s="42"/>
      <c r="I150" s="42"/>
      <c r="J150" s="42"/>
      <c r="K150" s="42"/>
      <c r="L150" s="42"/>
      <c r="M150" s="42"/>
      <c r="N150" s="42"/>
      <c r="O150" s="42"/>
      <c r="P150" s="42"/>
      <c r="Q150" s="42"/>
      <c r="R150" s="42"/>
      <c r="S150" s="42"/>
      <c r="T150" s="42"/>
    </row>
    <row r="151" spans="1:20" ht="12.75">
      <c r="A151" s="42"/>
      <c r="B151" s="42"/>
      <c r="C151" s="42"/>
      <c r="D151" s="42"/>
      <c r="E151" s="42"/>
      <c r="F151" s="42"/>
      <c r="G151" s="42"/>
      <c r="H151" s="42"/>
      <c r="I151" s="42"/>
      <c r="J151" s="42"/>
      <c r="K151" s="42"/>
      <c r="L151" s="42"/>
      <c r="M151" s="42"/>
      <c r="N151" s="42"/>
      <c r="O151" s="42"/>
      <c r="P151" s="42"/>
      <c r="Q151" s="42"/>
      <c r="R151" s="42"/>
      <c r="S151" s="42"/>
      <c r="T151" s="42"/>
    </row>
    <row r="152" spans="1:20" ht="12.75">
      <c r="A152" s="42"/>
      <c r="B152" s="42"/>
      <c r="C152" s="42"/>
      <c r="D152" s="42"/>
      <c r="E152" s="42"/>
      <c r="F152" s="42"/>
      <c r="G152" s="42"/>
      <c r="H152" s="42"/>
      <c r="I152" s="42"/>
      <c r="J152" s="42"/>
      <c r="K152" s="42"/>
      <c r="L152" s="42"/>
      <c r="M152" s="42"/>
      <c r="N152" s="42"/>
      <c r="O152" s="42"/>
      <c r="P152" s="42"/>
      <c r="Q152" s="42"/>
      <c r="R152" s="42"/>
      <c r="S152" s="42"/>
      <c r="T152" s="42"/>
    </row>
    <row r="153" spans="1:20" ht="12.75">
      <c r="A153" s="42"/>
      <c r="B153" s="42"/>
      <c r="C153" s="42"/>
      <c r="D153" s="42"/>
      <c r="E153" s="42"/>
      <c r="F153" s="42"/>
      <c r="G153" s="42"/>
      <c r="H153" s="42"/>
      <c r="I153" s="42"/>
      <c r="J153" s="42"/>
      <c r="K153" s="42"/>
      <c r="L153" s="42"/>
      <c r="M153" s="42"/>
      <c r="N153" s="42"/>
      <c r="O153" s="42"/>
      <c r="P153" s="42"/>
      <c r="Q153" s="42"/>
      <c r="R153" s="42"/>
      <c r="S153" s="42"/>
      <c r="T153" s="42"/>
    </row>
    <row r="154" spans="1:20" ht="12.75">
      <c r="A154" s="42"/>
      <c r="B154" s="42"/>
      <c r="C154" s="42"/>
      <c r="D154" s="42"/>
      <c r="E154" s="42"/>
      <c r="F154" s="42"/>
      <c r="G154" s="42"/>
      <c r="H154" s="42"/>
      <c r="I154" s="42"/>
      <c r="J154" s="42"/>
      <c r="K154" s="42"/>
      <c r="L154" s="42"/>
      <c r="M154" s="42"/>
      <c r="N154" s="42"/>
      <c r="O154" s="42"/>
      <c r="P154" s="42"/>
      <c r="Q154" s="42"/>
      <c r="R154" s="42"/>
      <c r="S154" s="42"/>
      <c r="T154" s="42"/>
    </row>
    <row r="155" spans="1:20" ht="12.75">
      <c r="A155" s="42"/>
      <c r="B155" s="42"/>
      <c r="C155" s="42"/>
      <c r="D155" s="42"/>
      <c r="E155" s="42"/>
      <c r="F155" s="42"/>
      <c r="G155" s="42"/>
      <c r="H155" s="42"/>
      <c r="I155" s="42"/>
      <c r="J155" s="42"/>
      <c r="K155" s="42"/>
      <c r="L155" s="42"/>
      <c r="M155" s="42"/>
      <c r="N155" s="42"/>
      <c r="O155" s="42"/>
      <c r="P155" s="42"/>
      <c r="Q155" s="42"/>
      <c r="R155" s="42"/>
      <c r="S155" s="42"/>
      <c r="T155" s="42"/>
    </row>
    <row r="156" spans="1:20" ht="12.75">
      <c r="A156" s="42"/>
      <c r="B156" s="42"/>
      <c r="C156" s="42"/>
      <c r="D156" s="42"/>
      <c r="E156" s="42"/>
      <c r="F156" s="42"/>
      <c r="G156" s="42"/>
      <c r="H156" s="42"/>
      <c r="I156" s="42"/>
      <c r="J156" s="42"/>
      <c r="K156" s="42"/>
      <c r="L156" s="42"/>
      <c r="M156" s="42"/>
      <c r="N156" s="42"/>
      <c r="O156" s="42"/>
      <c r="P156" s="42"/>
      <c r="Q156" s="42"/>
      <c r="R156" s="42"/>
      <c r="S156" s="42"/>
      <c r="T156" s="42"/>
    </row>
    <row r="157" spans="1:20" ht="12.75">
      <c r="A157" s="42"/>
      <c r="B157" s="42"/>
      <c r="C157" s="42"/>
      <c r="D157" s="42"/>
      <c r="E157" s="42"/>
      <c r="F157" s="42"/>
      <c r="G157" s="42"/>
      <c r="H157" s="42"/>
      <c r="I157" s="42"/>
      <c r="J157" s="42"/>
      <c r="K157" s="42"/>
      <c r="L157" s="42"/>
      <c r="M157" s="42"/>
      <c r="N157" s="42"/>
      <c r="O157" s="42"/>
      <c r="P157" s="42"/>
      <c r="Q157" s="42"/>
      <c r="R157" s="42"/>
      <c r="S157" s="42"/>
      <c r="T157" s="42"/>
    </row>
    <row r="158" spans="1:20" ht="12.75">
      <c r="A158" s="42"/>
      <c r="B158" s="42"/>
      <c r="C158" s="42"/>
      <c r="D158" s="42"/>
      <c r="E158" s="42"/>
      <c r="F158" s="42"/>
      <c r="G158" s="42"/>
      <c r="H158" s="42"/>
      <c r="I158" s="42"/>
      <c r="J158" s="42"/>
      <c r="K158" s="42"/>
      <c r="L158" s="42"/>
      <c r="M158" s="42"/>
      <c r="N158" s="42"/>
      <c r="O158" s="42"/>
      <c r="P158" s="42"/>
      <c r="Q158" s="42"/>
      <c r="R158" s="42"/>
      <c r="S158" s="42"/>
      <c r="T158" s="42"/>
    </row>
    <row r="159" spans="1:20" ht="12.75">
      <c r="A159" s="42"/>
      <c r="B159" s="42"/>
      <c r="C159" s="42"/>
      <c r="D159" s="42"/>
      <c r="E159" s="42"/>
      <c r="F159" s="42"/>
      <c r="G159" s="42"/>
      <c r="H159" s="42"/>
      <c r="I159" s="42"/>
      <c r="J159" s="42"/>
      <c r="K159" s="42"/>
      <c r="L159" s="42"/>
      <c r="M159" s="42"/>
      <c r="N159" s="42"/>
      <c r="O159" s="42"/>
      <c r="P159" s="42"/>
      <c r="Q159" s="42"/>
      <c r="R159" s="42"/>
      <c r="S159" s="42"/>
      <c r="T159" s="42"/>
    </row>
    <row r="160" spans="1:20" ht="12.75">
      <c r="A160" s="42"/>
      <c r="B160" s="42"/>
      <c r="C160" s="42"/>
      <c r="D160" s="42"/>
      <c r="E160" s="42"/>
      <c r="F160" s="42"/>
      <c r="G160" s="42"/>
      <c r="H160" s="42"/>
      <c r="I160" s="42"/>
      <c r="J160" s="42"/>
      <c r="K160" s="42"/>
      <c r="L160" s="42"/>
      <c r="M160" s="42"/>
      <c r="N160" s="42"/>
      <c r="O160" s="42"/>
      <c r="P160" s="42"/>
      <c r="Q160" s="42"/>
      <c r="R160" s="42"/>
      <c r="S160" s="42"/>
      <c r="T160" s="42"/>
    </row>
    <row r="161" spans="1:20" ht="12.75">
      <c r="A161" s="42"/>
      <c r="B161" s="42"/>
      <c r="C161" s="42"/>
      <c r="D161" s="42"/>
      <c r="E161" s="42"/>
      <c r="F161" s="42"/>
      <c r="G161" s="42"/>
      <c r="H161" s="42"/>
      <c r="I161" s="42"/>
      <c r="J161" s="42"/>
      <c r="K161" s="42"/>
      <c r="L161" s="42"/>
      <c r="M161" s="42"/>
      <c r="N161" s="42"/>
      <c r="O161" s="42"/>
      <c r="P161" s="42"/>
      <c r="Q161" s="42"/>
      <c r="R161" s="42"/>
      <c r="S161" s="42"/>
      <c r="T161" s="42"/>
    </row>
    <row r="162" spans="1:20" ht="12.75">
      <c r="A162" s="42"/>
      <c r="B162" s="42"/>
      <c r="C162" s="42"/>
      <c r="D162" s="42"/>
      <c r="E162" s="42"/>
      <c r="F162" s="42"/>
      <c r="G162" s="42"/>
      <c r="H162" s="42"/>
      <c r="I162" s="42"/>
      <c r="J162" s="42"/>
      <c r="K162" s="42"/>
      <c r="L162" s="42"/>
      <c r="M162" s="42"/>
      <c r="N162" s="42"/>
      <c r="O162" s="42"/>
      <c r="P162" s="42"/>
      <c r="Q162" s="42"/>
      <c r="R162" s="42"/>
      <c r="S162" s="42"/>
      <c r="T162" s="42"/>
    </row>
    <row r="163" spans="1:20" ht="12.75">
      <c r="A163" s="42"/>
      <c r="B163" s="42"/>
      <c r="C163" s="42"/>
      <c r="D163" s="42"/>
      <c r="E163" s="42"/>
      <c r="F163" s="42"/>
      <c r="G163" s="42"/>
      <c r="H163" s="42"/>
      <c r="I163" s="42"/>
      <c r="J163" s="42"/>
      <c r="K163" s="42"/>
      <c r="L163" s="42"/>
      <c r="M163" s="42"/>
      <c r="N163" s="42"/>
      <c r="O163" s="42"/>
      <c r="P163" s="42"/>
      <c r="Q163" s="42"/>
      <c r="R163" s="42"/>
      <c r="S163" s="42"/>
      <c r="T163" s="42"/>
    </row>
    <row r="164" spans="1:20" ht="12.75">
      <c r="A164" s="42"/>
      <c r="B164" s="42"/>
      <c r="C164" s="42"/>
      <c r="D164" s="42"/>
      <c r="E164" s="42"/>
      <c r="F164" s="42"/>
      <c r="G164" s="42"/>
      <c r="H164" s="42"/>
      <c r="I164" s="42"/>
      <c r="J164" s="42"/>
      <c r="K164" s="42"/>
      <c r="L164" s="42"/>
      <c r="M164" s="42"/>
      <c r="N164" s="42"/>
      <c r="O164" s="42"/>
      <c r="P164" s="42"/>
      <c r="Q164" s="42"/>
      <c r="R164" s="42"/>
      <c r="S164" s="42"/>
      <c r="T164" s="42"/>
    </row>
    <row r="165" spans="1:20" ht="12.75">
      <c r="A165" s="42"/>
      <c r="B165" s="42"/>
      <c r="C165" s="42"/>
      <c r="D165" s="42"/>
      <c r="E165" s="42"/>
      <c r="F165" s="42"/>
      <c r="G165" s="42"/>
      <c r="H165" s="42"/>
      <c r="I165" s="42"/>
      <c r="J165" s="42"/>
      <c r="K165" s="42"/>
      <c r="L165" s="42"/>
      <c r="M165" s="42"/>
      <c r="N165" s="42"/>
      <c r="O165" s="42"/>
      <c r="P165" s="42"/>
      <c r="Q165" s="42"/>
      <c r="R165" s="42"/>
      <c r="S165" s="42"/>
      <c r="T165" s="42"/>
    </row>
    <row r="166" spans="1:20" ht="12.75">
      <c r="A166" s="42"/>
      <c r="B166" s="42"/>
      <c r="C166" s="42"/>
      <c r="D166" s="42"/>
      <c r="E166" s="42"/>
      <c r="F166" s="42"/>
      <c r="G166" s="42"/>
      <c r="H166" s="42"/>
      <c r="I166" s="42"/>
      <c r="J166" s="42"/>
      <c r="K166" s="42"/>
      <c r="L166" s="42"/>
      <c r="M166" s="42"/>
      <c r="N166" s="42"/>
      <c r="O166" s="42"/>
      <c r="P166" s="42"/>
      <c r="Q166" s="42"/>
      <c r="R166" s="42"/>
      <c r="S166" s="42"/>
      <c r="T166" s="42"/>
    </row>
    <row r="167" spans="1:20" ht="12.75">
      <c r="A167" s="42"/>
      <c r="B167" s="42"/>
      <c r="C167" s="42"/>
      <c r="D167" s="42"/>
      <c r="E167" s="42"/>
      <c r="F167" s="42"/>
      <c r="G167" s="42"/>
      <c r="H167" s="42"/>
      <c r="I167" s="42"/>
      <c r="J167" s="42"/>
      <c r="K167" s="42"/>
      <c r="L167" s="42"/>
      <c r="M167" s="42"/>
      <c r="N167" s="42"/>
      <c r="O167" s="42"/>
      <c r="P167" s="42"/>
      <c r="Q167" s="42"/>
      <c r="R167" s="42"/>
      <c r="S167" s="42"/>
      <c r="T167" s="42"/>
    </row>
    <row r="168" spans="1:20" ht="12.75">
      <c r="A168" s="42"/>
      <c r="B168" s="42"/>
      <c r="C168" s="42"/>
      <c r="D168" s="42"/>
      <c r="E168" s="42"/>
      <c r="F168" s="42"/>
      <c r="G168" s="42"/>
      <c r="H168" s="42"/>
      <c r="I168" s="42"/>
      <c r="J168" s="42"/>
      <c r="K168" s="42"/>
      <c r="L168" s="42"/>
      <c r="M168" s="42"/>
      <c r="N168" s="42"/>
      <c r="O168" s="42"/>
      <c r="P168" s="42"/>
      <c r="Q168" s="42"/>
      <c r="R168" s="42"/>
      <c r="S168" s="42"/>
      <c r="T168" s="42"/>
    </row>
    <row r="169" spans="1:20" ht="12.75">
      <c r="A169" s="42"/>
      <c r="B169" s="42"/>
      <c r="C169" s="42"/>
      <c r="D169" s="42"/>
      <c r="E169" s="42"/>
      <c r="F169" s="42"/>
      <c r="G169" s="42"/>
      <c r="H169" s="42"/>
      <c r="I169" s="42"/>
      <c r="J169" s="42"/>
      <c r="K169" s="42"/>
      <c r="L169" s="42"/>
      <c r="M169" s="42"/>
      <c r="N169" s="42"/>
      <c r="O169" s="42"/>
      <c r="P169" s="42"/>
      <c r="Q169" s="42"/>
      <c r="R169" s="42"/>
      <c r="S169" s="42"/>
      <c r="T169" s="42"/>
    </row>
    <row r="170" spans="1:20" ht="12.75">
      <c r="A170" s="42"/>
      <c r="B170" s="42"/>
      <c r="C170" s="42"/>
      <c r="D170" s="42"/>
      <c r="E170" s="42"/>
      <c r="F170" s="42"/>
      <c r="G170" s="42"/>
      <c r="H170" s="42"/>
      <c r="I170" s="42"/>
      <c r="J170" s="42"/>
      <c r="K170" s="42"/>
      <c r="L170" s="42"/>
      <c r="M170" s="42"/>
      <c r="N170" s="42"/>
      <c r="O170" s="42"/>
      <c r="P170" s="42"/>
      <c r="Q170" s="42"/>
      <c r="R170" s="42"/>
      <c r="S170" s="42"/>
      <c r="T170" s="42"/>
    </row>
    <row r="171" spans="1:20" ht="12.75">
      <c r="A171" s="42"/>
      <c r="B171" s="42"/>
      <c r="C171" s="42"/>
      <c r="D171" s="42"/>
      <c r="E171" s="42"/>
      <c r="F171" s="42"/>
      <c r="G171" s="42"/>
      <c r="H171" s="42"/>
      <c r="I171" s="42"/>
      <c r="J171" s="42"/>
      <c r="K171" s="42"/>
      <c r="L171" s="42"/>
      <c r="M171" s="42"/>
      <c r="N171" s="42"/>
      <c r="O171" s="42"/>
      <c r="P171" s="42"/>
      <c r="Q171" s="42"/>
      <c r="R171" s="42"/>
      <c r="S171" s="42"/>
      <c r="T171" s="42"/>
    </row>
    <row r="172" spans="1:20" ht="12.75">
      <c r="A172" s="42"/>
      <c r="B172" s="42"/>
      <c r="C172" s="42"/>
      <c r="D172" s="42"/>
      <c r="E172" s="42"/>
      <c r="F172" s="42"/>
      <c r="G172" s="42"/>
      <c r="H172" s="42"/>
      <c r="I172" s="42"/>
      <c r="J172" s="42"/>
      <c r="K172" s="42"/>
      <c r="L172" s="42"/>
      <c r="M172" s="42"/>
      <c r="N172" s="42"/>
      <c r="O172" s="42"/>
      <c r="P172" s="42"/>
      <c r="Q172" s="42"/>
      <c r="R172" s="42"/>
      <c r="S172" s="42"/>
      <c r="T172" s="42"/>
    </row>
    <row r="173" spans="1:20" ht="12.75">
      <c r="A173" s="42"/>
      <c r="B173" s="42"/>
      <c r="C173" s="42"/>
      <c r="D173" s="42"/>
      <c r="E173" s="42"/>
      <c r="F173" s="42"/>
      <c r="G173" s="42"/>
      <c r="H173" s="42"/>
      <c r="I173" s="42"/>
      <c r="J173" s="42"/>
      <c r="K173" s="42"/>
      <c r="L173" s="42"/>
      <c r="M173" s="42"/>
      <c r="N173" s="42"/>
      <c r="O173" s="42"/>
      <c r="P173" s="42"/>
      <c r="Q173" s="42"/>
      <c r="R173" s="42"/>
      <c r="S173" s="42"/>
      <c r="T173" s="42"/>
    </row>
    <row r="174" spans="1:20" ht="12.75">
      <c r="A174" s="42"/>
      <c r="B174" s="42"/>
      <c r="C174" s="42"/>
      <c r="D174" s="42"/>
      <c r="E174" s="42"/>
      <c r="F174" s="42"/>
      <c r="G174" s="42"/>
      <c r="H174" s="42"/>
      <c r="I174" s="42"/>
      <c r="J174" s="42"/>
      <c r="K174" s="42"/>
      <c r="L174" s="42"/>
      <c r="M174" s="42"/>
      <c r="N174" s="42"/>
      <c r="O174" s="42"/>
      <c r="P174" s="42"/>
      <c r="Q174" s="42"/>
      <c r="R174" s="42"/>
      <c r="S174" s="42"/>
      <c r="T174" s="42"/>
    </row>
    <row r="175" spans="1:20" ht="12.75">
      <c r="A175" s="42"/>
      <c r="B175" s="42"/>
      <c r="C175" s="42"/>
      <c r="D175" s="42"/>
      <c r="E175" s="42"/>
      <c r="F175" s="42"/>
      <c r="G175" s="42"/>
      <c r="H175" s="42"/>
      <c r="I175" s="42"/>
      <c r="J175" s="42"/>
      <c r="K175" s="42"/>
      <c r="L175" s="42"/>
      <c r="M175" s="42"/>
      <c r="N175" s="42"/>
      <c r="O175" s="42"/>
      <c r="P175" s="42"/>
      <c r="Q175" s="42"/>
      <c r="R175" s="42"/>
      <c r="S175" s="42"/>
      <c r="T175" s="42"/>
    </row>
    <row r="176" spans="1:20" ht="12.75">
      <c r="A176" s="42"/>
      <c r="B176" s="42"/>
      <c r="C176" s="42"/>
      <c r="D176" s="42"/>
      <c r="E176" s="42"/>
      <c r="F176" s="42"/>
      <c r="G176" s="42"/>
      <c r="H176" s="42"/>
      <c r="I176" s="42"/>
      <c r="J176" s="42"/>
      <c r="K176" s="42"/>
      <c r="L176" s="42"/>
      <c r="M176" s="42"/>
      <c r="N176" s="42"/>
      <c r="O176" s="42"/>
      <c r="P176" s="42"/>
      <c r="Q176" s="42"/>
      <c r="R176" s="42"/>
      <c r="S176" s="42"/>
      <c r="T176" s="42"/>
    </row>
    <row r="177" spans="1:20" ht="12.75">
      <c r="A177" s="42"/>
      <c r="B177" s="42"/>
      <c r="C177" s="42"/>
      <c r="D177" s="42"/>
      <c r="E177" s="42"/>
      <c r="F177" s="42"/>
      <c r="G177" s="42"/>
      <c r="H177" s="42"/>
      <c r="I177" s="42"/>
      <c r="J177" s="42"/>
      <c r="K177" s="42"/>
      <c r="L177" s="42"/>
      <c r="M177" s="42"/>
      <c r="N177" s="42"/>
      <c r="O177" s="42"/>
      <c r="P177" s="42"/>
      <c r="Q177" s="42"/>
      <c r="R177" s="42"/>
      <c r="S177" s="42"/>
      <c r="T177" s="42"/>
    </row>
    <row r="178" spans="1:20" ht="12.75">
      <c r="A178" s="42"/>
      <c r="B178" s="42"/>
      <c r="C178" s="42"/>
      <c r="D178" s="42"/>
      <c r="E178" s="42"/>
      <c r="F178" s="42"/>
      <c r="G178" s="42"/>
      <c r="H178" s="42"/>
      <c r="I178" s="42"/>
      <c r="J178" s="42"/>
      <c r="K178" s="42"/>
      <c r="L178" s="42"/>
      <c r="M178" s="42"/>
      <c r="N178" s="42"/>
      <c r="O178" s="42"/>
      <c r="P178" s="42"/>
      <c r="Q178" s="42"/>
      <c r="R178" s="42"/>
      <c r="S178" s="42"/>
      <c r="T178" s="42"/>
    </row>
    <row r="179" spans="1:20" ht="12.75">
      <c r="A179" s="42"/>
      <c r="B179" s="42"/>
      <c r="C179" s="42"/>
      <c r="D179" s="42"/>
      <c r="E179" s="42"/>
      <c r="F179" s="42"/>
      <c r="G179" s="42"/>
      <c r="H179" s="42"/>
      <c r="I179" s="42"/>
      <c r="J179" s="42"/>
      <c r="K179" s="42"/>
      <c r="L179" s="42"/>
      <c r="M179" s="42"/>
      <c r="N179" s="42"/>
      <c r="O179" s="42"/>
      <c r="P179" s="42"/>
      <c r="Q179" s="42"/>
      <c r="R179" s="42"/>
      <c r="S179" s="42"/>
      <c r="T179" s="42"/>
    </row>
    <row r="180" spans="1:20" ht="12.75">
      <c r="A180" s="42"/>
      <c r="B180" s="42"/>
      <c r="C180" s="42"/>
      <c r="D180" s="42"/>
      <c r="E180" s="42"/>
      <c r="F180" s="42"/>
      <c r="G180" s="42"/>
      <c r="H180" s="42"/>
      <c r="I180" s="42"/>
      <c r="J180" s="42"/>
      <c r="K180" s="42"/>
      <c r="L180" s="42"/>
      <c r="M180" s="42"/>
      <c r="N180" s="42"/>
      <c r="O180" s="42"/>
      <c r="P180" s="42"/>
      <c r="Q180" s="42"/>
      <c r="R180" s="42"/>
      <c r="S180" s="42"/>
      <c r="T180" s="42"/>
    </row>
    <row r="181" spans="1:20" ht="12.75">
      <c r="A181" s="42"/>
      <c r="B181" s="42"/>
      <c r="C181" s="42"/>
      <c r="D181" s="42"/>
      <c r="E181" s="42"/>
      <c r="F181" s="42"/>
      <c r="G181" s="42"/>
      <c r="H181" s="42"/>
      <c r="I181" s="42"/>
      <c r="J181" s="42"/>
      <c r="K181" s="42"/>
      <c r="L181" s="42"/>
      <c r="M181" s="42"/>
      <c r="N181" s="42"/>
      <c r="O181" s="42"/>
      <c r="P181" s="42"/>
      <c r="Q181" s="42"/>
      <c r="R181" s="42"/>
      <c r="S181" s="42"/>
      <c r="T181" s="42"/>
    </row>
    <row r="182" spans="1:20" ht="12.75">
      <c r="A182" s="42"/>
      <c r="B182" s="42"/>
      <c r="C182" s="42"/>
      <c r="D182" s="42"/>
      <c r="E182" s="42"/>
      <c r="F182" s="42"/>
      <c r="G182" s="42"/>
      <c r="H182" s="42"/>
      <c r="I182" s="42"/>
      <c r="J182" s="42"/>
      <c r="K182" s="42"/>
      <c r="L182" s="42"/>
      <c r="M182" s="42"/>
      <c r="N182" s="42"/>
      <c r="O182" s="42"/>
      <c r="P182" s="42"/>
      <c r="Q182" s="42"/>
      <c r="R182" s="42"/>
      <c r="S182" s="42"/>
      <c r="T182" s="42"/>
    </row>
    <row r="183" spans="1:20" ht="12.75">
      <c r="A183" s="42"/>
      <c r="B183" s="42"/>
      <c r="C183" s="42"/>
      <c r="D183" s="42"/>
      <c r="E183" s="42"/>
      <c r="F183" s="42"/>
      <c r="G183" s="42"/>
      <c r="H183" s="42"/>
      <c r="I183" s="42"/>
      <c r="J183" s="42"/>
      <c r="K183" s="42"/>
      <c r="L183" s="42"/>
      <c r="M183" s="42"/>
      <c r="N183" s="42"/>
      <c r="O183" s="42"/>
      <c r="P183" s="42"/>
      <c r="Q183" s="42"/>
      <c r="R183" s="42"/>
      <c r="S183" s="42"/>
      <c r="T183" s="42"/>
    </row>
    <row r="184" spans="1:20" ht="12.75">
      <c r="A184" s="42"/>
      <c r="B184" s="42"/>
      <c r="C184" s="42"/>
      <c r="D184" s="42"/>
      <c r="E184" s="42"/>
      <c r="F184" s="42"/>
      <c r="G184" s="42"/>
      <c r="H184" s="42"/>
      <c r="I184" s="42"/>
      <c r="J184" s="42"/>
      <c r="K184" s="42"/>
      <c r="L184" s="42"/>
      <c r="M184" s="42"/>
      <c r="N184" s="42"/>
      <c r="O184" s="42"/>
      <c r="P184" s="42"/>
      <c r="Q184" s="42"/>
      <c r="R184" s="42"/>
      <c r="S184" s="42"/>
      <c r="T184" s="42"/>
    </row>
    <row r="185" spans="1:20" ht="12.75">
      <c r="A185" s="42"/>
      <c r="B185" s="42"/>
      <c r="C185" s="42"/>
      <c r="D185" s="42"/>
      <c r="E185" s="42"/>
      <c r="F185" s="42"/>
      <c r="G185" s="42"/>
      <c r="H185" s="42"/>
      <c r="I185" s="42"/>
      <c r="J185" s="42"/>
      <c r="K185" s="42"/>
      <c r="L185" s="42"/>
      <c r="M185" s="42"/>
      <c r="N185" s="42"/>
      <c r="O185" s="42"/>
      <c r="P185" s="42"/>
      <c r="Q185" s="42"/>
      <c r="R185" s="42"/>
      <c r="S185" s="42"/>
      <c r="T185" s="42"/>
    </row>
    <row r="186" spans="1:20" ht="12.75">
      <c r="A186" s="42"/>
      <c r="B186" s="42"/>
      <c r="C186" s="42"/>
      <c r="D186" s="42"/>
      <c r="E186" s="42"/>
      <c r="F186" s="42"/>
      <c r="G186" s="42"/>
      <c r="H186" s="42"/>
      <c r="I186" s="42"/>
      <c r="J186" s="42"/>
      <c r="K186" s="42"/>
      <c r="L186" s="42"/>
      <c r="M186" s="42"/>
      <c r="N186" s="42"/>
      <c r="O186" s="42"/>
      <c r="P186" s="42"/>
      <c r="Q186" s="42"/>
      <c r="R186" s="42"/>
      <c r="S186" s="42"/>
      <c r="T186" s="42"/>
    </row>
    <row r="187" spans="1:20" ht="12.75">
      <c r="A187" s="42"/>
      <c r="B187" s="42"/>
      <c r="C187" s="42"/>
      <c r="D187" s="42"/>
      <c r="E187" s="42"/>
      <c r="F187" s="42"/>
      <c r="G187" s="42"/>
      <c r="H187" s="42"/>
      <c r="I187" s="42"/>
      <c r="J187" s="42"/>
      <c r="K187" s="42"/>
      <c r="L187" s="42"/>
      <c r="M187" s="42"/>
      <c r="N187" s="42"/>
      <c r="O187" s="42"/>
      <c r="P187" s="42"/>
      <c r="Q187" s="42"/>
      <c r="R187" s="42"/>
      <c r="S187" s="42"/>
      <c r="T187" s="42"/>
    </row>
    <row r="188" spans="1:20" ht="12.75">
      <c r="A188" s="42"/>
      <c r="B188" s="42"/>
      <c r="C188" s="42"/>
      <c r="D188" s="42"/>
      <c r="E188" s="42"/>
      <c r="F188" s="42"/>
      <c r="G188" s="42"/>
      <c r="H188" s="42"/>
      <c r="I188" s="42"/>
      <c r="J188" s="42"/>
      <c r="K188" s="42"/>
      <c r="L188" s="42"/>
      <c r="M188" s="42"/>
      <c r="N188" s="42"/>
      <c r="O188" s="42"/>
      <c r="P188" s="42"/>
      <c r="Q188" s="42"/>
      <c r="R188" s="42"/>
      <c r="S188" s="42"/>
      <c r="T188" s="42"/>
    </row>
    <row r="189" spans="1:20" ht="12.75">
      <c r="A189" s="42"/>
      <c r="B189" s="42"/>
      <c r="C189" s="42"/>
      <c r="D189" s="42"/>
      <c r="E189" s="42"/>
      <c r="F189" s="42"/>
      <c r="G189" s="42"/>
      <c r="H189" s="42"/>
      <c r="I189" s="42"/>
      <c r="J189" s="42"/>
      <c r="K189" s="42"/>
      <c r="L189" s="42"/>
      <c r="M189" s="42"/>
      <c r="N189" s="42"/>
      <c r="O189" s="42"/>
      <c r="P189" s="42"/>
      <c r="Q189" s="42"/>
      <c r="R189" s="42"/>
      <c r="S189" s="42"/>
      <c r="T189" s="42"/>
    </row>
    <row r="190" spans="1:20" ht="12.75">
      <c r="A190" s="42"/>
      <c r="B190" s="42"/>
      <c r="C190" s="42"/>
      <c r="D190" s="42"/>
      <c r="E190" s="42"/>
      <c r="F190" s="42"/>
      <c r="G190" s="42"/>
      <c r="H190" s="42"/>
      <c r="I190" s="42"/>
      <c r="J190" s="42"/>
      <c r="K190" s="42"/>
      <c r="L190" s="42"/>
      <c r="M190" s="42"/>
      <c r="N190" s="42"/>
      <c r="O190" s="42"/>
      <c r="P190" s="42"/>
      <c r="Q190" s="42"/>
      <c r="R190" s="42"/>
      <c r="S190" s="42"/>
      <c r="T190" s="42"/>
    </row>
    <row r="191" spans="1:20" ht="12.75">
      <c r="A191" s="42"/>
      <c r="B191" s="42"/>
      <c r="C191" s="42"/>
      <c r="D191" s="42"/>
      <c r="E191" s="42"/>
      <c r="F191" s="42"/>
      <c r="G191" s="42"/>
      <c r="H191" s="42"/>
      <c r="I191" s="42"/>
      <c r="J191" s="42"/>
      <c r="K191" s="42"/>
      <c r="L191" s="42"/>
      <c r="M191" s="42"/>
      <c r="N191" s="42"/>
      <c r="O191" s="42"/>
      <c r="P191" s="42"/>
      <c r="Q191" s="42"/>
      <c r="R191" s="42"/>
      <c r="S191" s="42"/>
      <c r="T191" s="42"/>
    </row>
    <row r="192" spans="1:20" ht="12.75">
      <c r="A192" s="42"/>
      <c r="B192" s="42"/>
      <c r="C192" s="42"/>
      <c r="D192" s="42"/>
      <c r="E192" s="42"/>
      <c r="F192" s="42"/>
      <c r="G192" s="42"/>
      <c r="H192" s="42"/>
      <c r="I192" s="42"/>
      <c r="J192" s="42"/>
      <c r="K192" s="42"/>
      <c r="L192" s="42"/>
      <c r="M192" s="42"/>
      <c r="N192" s="42"/>
      <c r="O192" s="42"/>
      <c r="P192" s="42"/>
      <c r="Q192" s="42"/>
      <c r="R192" s="42"/>
      <c r="S192" s="42"/>
      <c r="T192" s="42"/>
    </row>
    <row r="193" spans="1:20" ht="12.75">
      <c r="A193" s="42"/>
      <c r="B193" s="42"/>
      <c r="C193" s="42"/>
      <c r="D193" s="42"/>
      <c r="E193" s="42"/>
      <c r="F193" s="42"/>
      <c r="G193" s="42"/>
      <c r="H193" s="42"/>
      <c r="I193" s="42"/>
      <c r="J193" s="42"/>
      <c r="K193" s="42"/>
      <c r="L193" s="42"/>
      <c r="M193" s="42"/>
      <c r="N193" s="42"/>
      <c r="O193" s="42"/>
      <c r="P193" s="42"/>
      <c r="Q193" s="42"/>
      <c r="R193" s="42"/>
      <c r="S193" s="42"/>
      <c r="T193" s="42"/>
    </row>
    <row r="194" spans="1:20" ht="12.75">
      <c r="A194" s="42"/>
      <c r="B194" s="42"/>
      <c r="C194" s="42"/>
      <c r="D194" s="42"/>
      <c r="E194" s="42"/>
      <c r="F194" s="42"/>
      <c r="G194" s="42"/>
      <c r="H194" s="42"/>
      <c r="I194" s="42"/>
      <c r="J194" s="42"/>
      <c r="K194" s="42"/>
      <c r="L194" s="42"/>
      <c r="M194" s="42"/>
      <c r="N194" s="42"/>
      <c r="O194" s="42"/>
      <c r="P194" s="42"/>
      <c r="Q194" s="42"/>
      <c r="R194" s="42"/>
      <c r="S194" s="42"/>
      <c r="T194" s="42"/>
    </row>
    <row r="195" spans="1:20" ht="12.75">
      <c r="A195" s="42"/>
      <c r="B195" s="42"/>
      <c r="C195" s="42"/>
      <c r="D195" s="42"/>
      <c r="E195" s="42"/>
      <c r="F195" s="42"/>
      <c r="G195" s="42"/>
      <c r="H195" s="42"/>
      <c r="I195" s="42"/>
      <c r="J195" s="42"/>
      <c r="K195" s="42"/>
      <c r="L195" s="42"/>
      <c r="M195" s="42"/>
      <c r="N195" s="42"/>
      <c r="O195" s="42"/>
      <c r="P195" s="42"/>
      <c r="Q195" s="42"/>
      <c r="R195" s="42"/>
      <c r="S195" s="42"/>
      <c r="T195" s="42"/>
    </row>
    <row r="196" spans="1:20" ht="12.75">
      <c r="A196" s="42"/>
      <c r="B196" s="42"/>
      <c r="C196" s="42"/>
      <c r="D196" s="42"/>
      <c r="E196" s="42"/>
      <c r="F196" s="42"/>
      <c r="G196" s="42"/>
      <c r="H196" s="42"/>
      <c r="I196" s="42"/>
      <c r="J196" s="42"/>
      <c r="K196" s="42"/>
      <c r="L196" s="42"/>
      <c r="M196" s="42"/>
      <c r="N196" s="42"/>
      <c r="O196" s="42"/>
      <c r="P196" s="42"/>
      <c r="Q196" s="42"/>
      <c r="R196" s="42"/>
      <c r="S196" s="42"/>
      <c r="T196" s="42"/>
    </row>
    <row r="197" spans="1:20" ht="12.75">
      <c r="A197" s="42"/>
      <c r="B197" s="42"/>
      <c r="C197" s="42"/>
      <c r="D197" s="42"/>
      <c r="E197" s="42"/>
      <c r="F197" s="42"/>
      <c r="G197" s="42"/>
      <c r="H197" s="42"/>
      <c r="I197" s="42"/>
      <c r="J197" s="42"/>
      <c r="K197" s="42"/>
      <c r="L197" s="42"/>
      <c r="M197" s="42"/>
      <c r="N197" s="42"/>
      <c r="O197" s="42"/>
      <c r="P197" s="42"/>
      <c r="Q197" s="42"/>
      <c r="R197" s="42"/>
      <c r="S197" s="42"/>
      <c r="T197" s="42"/>
    </row>
    <row r="198" spans="1:20" ht="12.75">
      <c r="A198" s="42"/>
      <c r="B198" s="42"/>
      <c r="C198" s="42"/>
      <c r="D198" s="42"/>
      <c r="E198" s="42"/>
      <c r="F198" s="42"/>
      <c r="G198" s="42"/>
      <c r="H198" s="42"/>
      <c r="I198" s="42"/>
      <c r="J198" s="42"/>
      <c r="K198" s="42"/>
      <c r="L198" s="42"/>
      <c r="M198" s="42"/>
      <c r="N198" s="42"/>
      <c r="O198" s="42"/>
      <c r="P198" s="42"/>
      <c r="Q198" s="42"/>
      <c r="R198" s="42"/>
      <c r="S198" s="42"/>
      <c r="T198" s="42"/>
    </row>
    <row r="199" spans="1:20" ht="12.75">
      <c r="A199" s="42"/>
      <c r="B199" s="42"/>
      <c r="C199" s="42"/>
      <c r="D199" s="42"/>
      <c r="E199" s="42"/>
      <c r="F199" s="42"/>
      <c r="G199" s="42"/>
      <c r="H199" s="42"/>
      <c r="I199" s="42"/>
      <c r="J199" s="42"/>
      <c r="K199" s="42"/>
      <c r="L199" s="42"/>
      <c r="M199" s="42"/>
      <c r="N199" s="42"/>
      <c r="O199" s="42"/>
      <c r="P199" s="42"/>
      <c r="Q199" s="42"/>
      <c r="R199" s="42"/>
      <c r="S199" s="42"/>
      <c r="T199" s="42"/>
    </row>
    <row r="200" spans="1:20" ht="12.75">
      <c r="A200" s="42"/>
      <c r="B200" s="42"/>
      <c r="C200" s="42"/>
      <c r="D200" s="42"/>
      <c r="E200" s="42"/>
      <c r="F200" s="42"/>
      <c r="G200" s="42"/>
      <c r="H200" s="42"/>
      <c r="I200" s="42"/>
      <c r="J200" s="42"/>
      <c r="K200" s="42"/>
      <c r="L200" s="42"/>
      <c r="M200" s="42"/>
      <c r="N200" s="42"/>
      <c r="O200" s="42"/>
      <c r="P200" s="42"/>
      <c r="Q200" s="42"/>
      <c r="R200" s="42"/>
      <c r="S200" s="42"/>
      <c r="T200" s="42"/>
    </row>
    <row r="201" spans="1:20" ht="12.75">
      <c r="A201" s="42"/>
      <c r="B201" s="42"/>
      <c r="C201" s="42"/>
      <c r="D201" s="42"/>
      <c r="E201" s="42"/>
      <c r="F201" s="42"/>
      <c r="G201" s="42"/>
      <c r="H201" s="42"/>
      <c r="I201" s="42"/>
      <c r="J201" s="42"/>
      <c r="K201" s="42"/>
      <c r="L201" s="42"/>
      <c r="M201" s="42"/>
      <c r="N201" s="42"/>
      <c r="O201" s="42"/>
      <c r="P201" s="42"/>
      <c r="Q201" s="42"/>
      <c r="R201" s="42"/>
      <c r="S201" s="42"/>
      <c r="T201" s="42"/>
    </row>
    <row r="202" spans="1:20" ht="12.75">
      <c r="A202" s="42"/>
      <c r="B202" s="42"/>
      <c r="C202" s="42"/>
      <c r="D202" s="42"/>
      <c r="E202" s="42"/>
      <c r="F202" s="42"/>
      <c r="G202" s="42"/>
      <c r="H202" s="42"/>
      <c r="I202" s="42"/>
      <c r="J202" s="42"/>
      <c r="K202" s="42"/>
      <c r="L202" s="42"/>
      <c r="M202" s="42"/>
      <c r="N202" s="42"/>
      <c r="O202" s="42"/>
      <c r="P202" s="42"/>
      <c r="Q202" s="42"/>
      <c r="R202" s="42"/>
      <c r="S202" s="42"/>
      <c r="T202" s="42"/>
    </row>
    <row r="203" spans="1:20" ht="12.75">
      <c r="A203" s="42"/>
      <c r="B203" s="42"/>
      <c r="C203" s="42"/>
      <c r="D203" s="42"/>
      <c r="E203" s="42"/>
      <c r="F203" s="42"/>
      <c r="G203" s="42"/>
      <c r="H203" s="42"/>
      <c r="I203" s="42"/>
      <c r="J203" s="42"/>
      <c r="K203" s="42"/>
      <c r="L203" s="42"/>
      <c r="M203" s="42"/>
      <c r="N203" s="42"/>
      <c r="O203" s="42"/>
      <c r="P203" s="42"/>
      <c r="Q203" s="42"/>
      <c r="R203" s="42"/>
      <c r="S203" s="42"/>
      <c r="T203" s="42"/>
    </row>
    <row r="204" spans="1:20" ht="12.75">
      <c r="A204" s="42"/>
      <c r="B204" s="42"/>
      <c r="C204" s="42"/>
      <c r="D204" s="42"/>
      <c r="E204" s="42"/>
      <c r="F204" s="42"/>
      <c r="G204" s="42"/>
      <c r="H204" s="42"/>
      <c r="I204" s="42"/>
      <c r="J204" s="42"/>
      <c r="K204" s="42"/>
      <c r="L204" s="42"/>
      <c r="M204" s="42"/>
      <c r="N204" s="42"/>
      <c r="O204" s="42"/>
      <c r="P204" s="42"/>
      <c r="Q204" s="42"/>
      <c r="R204" s="42"/>
      <c r="S204" s="42"/>
      <c r="T204" s="42"/>
    </row>
    <row r="205" spans="1:20" ht="12.75">
      <c r="A205" s="42"/>
      <c r="B205" s="42"/>
      <c r="C205" s="42"/>
      <c r="D205" s="42"/>
      <c r="E205" s="42"/>
      <c r="F205" s="42"/>
      <c r="G205" s="42"/>
      <c r="H205" s="42"/>
      <c r="I205" s="42"/>
      <c r="J205" s="42"/>
      <c r="K205" s="42"/>
      <c r="L205" s="42"/>
      <c r="M205" s="42"/>
      <c r="N205" s="42"/>
      <c r="O205" s="42"/>
      <c r="P205" s="42"/>
      <c r="Q205" s="42"/>
      <c r="R205" s="42"/>
      <c r="S205" s="42"/>
      <c r="T205" s="42"/>
    </row>
    <row r="206" spans="1:20" ht="12.75">
      <c r="A206" s="42"/>
      <c r="B206" s="42"/>
      <c r="C206" s="42"/>
      <c r="D206" s="42"/>
      <c r="E206" s="42"/>
      <c r="F206" s="42"/>
      <c r="G206" s="42"/>
      <c r="H206" s="42"/>
      <c r="I206" s="42"/>
      <c r="J206" s="42"/>
      <c r="K206" s="42"/>
      <c r="L206" s="42"/>
      <c r="M206" s="42"/>
      <c r="N206" s="42"/>
      <c r="O206" s="42"/>
      <c r="P206" s="42"/>
      <c r="Q206" s="42"/>
      <c r="R206" s="42"/>
      <c r="S206" s="42"/>
      <c r="T206" s="42"/>
    </row>
    <row r="207" spans="1:20" ht="12.75">
      <c r="A207" s="42"/>
      <c r="B207" s="42"/>
      <c r="C207" s="42"/>
      <c r="D207" s="42"/>
      <c r="E207" s="42"/>
      <c r="F207" s="42"/>
      <c r="G207" s="42"/>
      <c r="H207" s="42"/>
      <c r="I207" s="42"/>
      <c r="J207" s="42"/>
      <c r="K207" s="42"/>
      <c r="L207" s="42"/>
      <c r="M207" s="42"/>
      <c r="N207" s="42"/>
      <c r="O207" s="42"/>
      <c r="P207" s="42"/>
      <c r="Q207" s="42"/>
      <c r="R207" s="42"/>
      <c r="S207" s="42"/>
      <c r="T207" s="42"/>
    </row>
    <row r="208" spans="1:20" ht="12.75">
      <c r="A208" s="42"/>
      <c r="B208" s="42"/>
      <c r="C208" s="42"/>
      <c r="D208" s="42"/>
      <c r="E208" s="42"/>
      <c r="F208" s="42"/>
      <c r="G208" s="42"/>
      <c r="H208" s="42"/>
      <c r="I208" s="42"/>
      <c r="J208" s="42"/>
      <c r="K208" s="42"/>
      <c r="L208" s="42"/>
      <c r="M208" s="42"/>
      <c r="N208" s="42"/>
      <c r="O208" s="42"/>
      <c r="P208" s="42"/>
      <c r="Q208" s="42"/>
      <c r="R208" s="42"/>
      <c r="S208" s="42"/>
      <c r="T208" s="42"/>
    </row>
    <row r="209" spans="1:20" ht="12.75">
      <c r="A209" s="42"/>
      <c r="B209" s="42"/>
      <c r="C209" s="42"/>
      <c r="D209" s="42"/>
      <c r="E209" s="42"/>
      <c r="F209" s="42"/>
      <c r="G209" s="42"/>
      <c r="H209" s="42"/>
      <c r="I209" s="42"/>
      <c r="J209" s="42"/>
      <c r="K209" s="42"/>
      <c r="L209" s="42"/>
      <c r="M209" s="42"/>
      <c r="N209" s="42"/>
      <c r="O209" s="42"/>
      <c r="P209" s="42"/>
      <c r="Q209" s="42"/>
      <c r="R209" s="42"/>
      <c r="S209" s="42"/>
      <c r="T209" s="42"/>
    </row>
    <row r="210" spans="1:20" ht="12.75">
      <c r="A210" s="42"/>
      <c r="B210" s="42"/>
      <c r="C210" s="42"/>
      <c r="D210" s="42"/>
      <c r="E210" s="42"/>
      <c r="F210" s="42"/>
      <c r="G210" s="42"/>
      <c r="H210" s="42"/>
      <c r="I210" s="42"/>
      <c r="J210" s="42"/>
      <c r="K210" s="42"/>
      <c r="L210" s="42"/>
      <c r="M210" s="42"/>
      <c r="N210" s="42"/>
      <c r="O210" s="42"/>
      <c r="P210" s="42"/>
      <c r="Q210" s="42"/>
      <c r="R210" s="42"/>
      <c r="S210" s="42"/>
      <c r="T210" s="42"/>
    </row>
    <row r="211" spans="1:20" ht="12.75">
      <c r="A211" s="42"/>
      <c r="B211" s="42"/>
      <c r="C211" s="42"/>
      <c r="D211" s="42"/>
      <c r="E211" s="42"/>
      <c r="F211" s="42"/>
      <c r="G211" s="42"/>
      <c r="H211" s="42"/>
      <c r="I211" s="42"/>
      <c r="J211" s="42"/>
      <c r="K211" s="42"/>
      <c r="L211" s="42"/>
      <c r="M211" s="42"/>
      <c r="N211" s="42"/>
      <c r="O211" s="42"/>
      <c r="P211" s="42"/>
      <c r="Q211" s="42"/>
      <c r="R211" s="42"/>
      <c r="S211" s="42"/>
      <c r="T211" s="42"/>
    </row>
    <row r="212" spans="1:20" ht="12.75">
      <c r="A212" s="42"/>
      <c r="B212" s="42"/>
      <c r="C212" s="42"/>
      <c r="D212" s="42"/>
      <c r="E212" s="42"/>
      <c r="F212" s="42"/>
      <c r="G212" s="42"/>
      <c r="H212" s="42"/>
      <c r="I212" s="42"/>
      <c r="J212" s="42"/>
      <c r="K212" s="42"/>
      <c r="L212" s="42"/>
      <c r="M212" s="42"/>
      <c r="N212" s="42"/>
      <c r="O212" s="42"/>
      <c r="P212" s="42"/>
      <c r="Q212" s="42"/>
      <c r="R212" s="42"/>
      <c r="S212" s="42"/>
      <c r="T212" s="42"/>
    </row>
    <row r="213" spans="1:20" ht="12.75">
      <c r="A213" s="42"/>
      <c r="B213" s="42"/>
      <c r="C213" s="42"/>
      <c r="D213" s="42"/>
      <c r="E213" s="42"/>
      <c r="F213" s="42"/>
      <c r="G213" s="42"/>
      <c r="H213" s="42"/>
      <c r="I213" s="42"/>
      <c r="J213" s="42"/>
      <c r="K213" s="42"/>
      <c r="L213" s="42"/>
      <c r="M213" s="42"/>
      <c r="N213" s="42"/>
      <c r="O213" s="42"/>
      <c r="P213" s="42"/>
      <c r="Q213" s="42"/>
      <c r="R213" s="42"/>
      <c r="S213" s="42"/>
      <c r="T213" s="42"/>
    </row>
    <row r="214" spans="1:20" ht="12.75">
      <c r="A214" s="42"/>
      <c r="B214" s="42"/>
      <c r="C214" s="42"/>
      <c r="D214" s="42"/>
      <c r="E214" s="42"/>
      <c r="F214" s="42"/>
      <c r="G214" s="42"/>
      <c r="H214" s="42"/>
      <c r="I214" s="42"/>
      <c r="J214" s="42"/>
      <c r="K214" s="42"/>
      <c r="L214" s="42"/>
      <c r="M214" s="42"/>
      <c r="N214" s="42"/>
      <c r="O214" s="42"/>
      <c r="P214" s="42"/>
      <c r="Q214" s="42"/>
      <c r="R214" s="42"/>
      <c r="S214" s="42"/>
      <c r="T214" s="42"/>
    </row>
    <row r="215" spans="1:20" ht="12.75">
      <c r="A215" s="42"/>
      <c r="B215" s="42"/>
      <c r="C215" s="42"/>
      <c r="D215" s="42"/>
      <c r="E215" s="42"/>
      <c r="F215" s="42"/>
      <c r="G215" s="42"/>
      <c r="H215" s="42"/>
      <c r="I215" s="42"/>
      <c r="J215" s="42"/>
      <c r="K215" s="42"/>
      <c r="L215" s="42"/>
      <c r="M215" s="42"/>
      <c r="N215" s="42"/>
      <c r="O215" s="42"/>
      <c r="P215" s="42"/>
      <c r="Q215" s="42"/>
      <c r="R215" s="42"/>
      <c r="S215" s="42"/>
      <c r="T215" s="42"/>
    </row>
    <row r="216" spans="1:20" ht="12.75">
      <c r="A216" s="42"/>
      <c r="B216" s="42"/>
      <c r="C216" s="42"/>
      <c r="D216" s="42"/>
      <c r="E216" s="42"/>
      <c r="F216" s="42"/>
      <c r="G216" s="42"/>
      <c r="H216" s="42"/>
      <c r="I216" s="42"/>
      <c r="J216" s="42"/>
      <c r="K216" s="42"/>
      <c r="L216" s="42"/>
      <c r="M216" s="42"/>
      <c r="N216" s="42"/>
      <c r="O216" s="42"/>
      <c r="P216" s="42"/>
      <c r="Q216" s="42"/>
      <c r="R216" s="42"/>
      <c r="S216" s="42"/>
      <c r="T216" s="42"/>
    </row>
    <row r="217" spans="1:20" ht="12.75">
      <c r="A217" s="42"/>
      <c r="B217" s="42"/>
      <c r="C217" s="42"/>
      <c r="D217" s="42"/>
      <c r="E217" s="42"/>
      <c r="F217" s="42"/>
      <c r="G217" s="42"/>
      <c r="H217" s="42"/>
      <c r="I217" s="42"/>
      <c r="J217" s="42"/>
      <c r="K217" s="42"/>
      <c r="L217" s="42"/>
      <c r="M217" s="42"/>
      <c r="N217" s="42"/>
      <c r="O217" s="42"/>
      <c r="P217" s="42"/>
      <c r="Q217" s="42"/>
      <c r="R217" s="42"/>
      <c r="S217" s="42"/>
      <c r="T217" s="42"/>
    </row>
    <row r="218" spans="1:20" ht="12.75">
      <c r="A218" s="42"/>
      <c r="B218" s="42"/>
      <c r="C218" s="42"/>
      <c r="D218" s="42"/>
      <c r="E218" s="42"/>
      <c r="F218" s="42"/>
      <c r="G218" s="42"/>
      <c r="H218" s="42"/>
      <c r="I218" s="42"/>
      <c r="J218" s="42"/>
      <c r="K218" s="42"/>
      <c r="L218" s="42"/>
      <c r="M218" s="42"/>
      <c r="N218" s="42"/>
      <c r="O218" s="42"/>
      <c r="P218" s="42"/>
      <c r="Q218" s="42"/>
      <c r="R218" s="42"/>
      <c r="S218" s="42"/>
      <c r="T218" s="42"/>
    </row>
    <row r="219" spans="1:20" ht="12.75">
      <c r="A219" s="42"/>
      <c r="B219" s="42"/>
      <c r="C219" s="42"/>
      <c r="D219" s="42"/>
      <c r="E219" s="42"/>
      <c r="F219" s="42"/>
      <c r="G219" s="42"/>
      <c r="H219" s="42"/>
      <c r="I219" s="42"/>
      <c r="J219" s="42"/>
      <c r="K219" s="42"/>
      <c r="L219" s="42"/>
      <c r="M219" s="42"/>
      <c r="N219" s="42"/>
      <c r="O219" s="42"/>
      <c r="P219" s="42"/>
      <c r="Q219" s="42"/>
      <c r="R219" s="42"/>
      <c r="S219" s="42"/>
      <c r="T219" s="42"/>
    </row>
    <row r="220" spans="1:20" ht="12.75">
      <c r="A220" s="42"/>
      <c r="B220" s="42"/>
      <c r="C220" s="42"/>
      <c r="D220" s="42"/>
      <c r="E220" s="42"/>
      <c r="F220" s="42"/>
      <c r="G220" s="42"/>
      <c r="H220" s="42"/>
      <c r="I220" s="42"/>
      <c r="J220" s="42"/>
      <c r="K220" s="42"/>
      <c r="L220" s="42"/>
      <c r="M220" s="42"/>
      <c r="N220" s="42"/>
      <c r="O220" s="42"/>
      <c r="P220" s="42"/>
      <c r="Q220" s="42"/>
      <c r="R220" s="42"/>
      <c r="S220" s="42"/>
      <c r="T220" s="42"/>
    </row>
    <row r="221" spans="1:20" ht="12.75">
      <c r="A221" s="42"/>
      <c r="B221" s="42"/>
      <c r="C221" s="42"/>
      <c r="D221" s="42"/>
      <c r="E221" s="42"/>
      <c r="F221" s="42"/>
      <c r="G221" s="42"/>
      <c r="H221" s="42"/>
      <c r="I221" s="42"/>
      <c r="J221" s="42"/>
      <c r="K221" s="42"/>
      <c r="L221" s="42"/>
      <c r="M221" s="42"/>
      <c r="N221" s="42"/>
      <c r="O221" s="42"/>
      <c r="P221" s="42"/>
      <c r="Q221" s="42"/>
      <c r="R221" s="42"/>
      <c r="S221" s="42"/>
      <c r="T221" s="42"/>
    </row>
    <row r="222" spans="1:20" ht="12.75">
      <c r="A222" s="42"/>
      <c r="B222" s="42"/>
      <c r="C222" s="42"/>
      <c r="D222" s="42"/>
      <c r="E222" s="42"/>
      <c r="F222" s="42"/>
      <c r="G222" s="42"/>
      <c r="H222" s="42"/>
      <c r="I222" s="42"/>
      <c r="J222" s="42"/>
      <c r="K222" s="42"/>
      <c r="L222" s="42"/>
      <c r="M222" s="42"/>
      <c r="N222" s="42"/>
      <c r="O222" s="42"/>
      <c r="P222" s="42"/>
      <c r="Q222" s="42"/>
      <c r="R222" s="42"/>
      <c r="S222" s="42"/>
      <c r="T222" s="42"/>
    </row>
    <row r="223" spans="1:20" ht="12.75">
      <c r="A223" s="42"/>
      <c r="B223" s="42"/>
      <c r="C223" s="42"/>
      <c r="D223" s="42"/>
      <c r="E223" s="42"/>
      <c r="F223" s="42"/>
      <c r="G223" s="42"/>
      <c r="H223" s="42"/>
      <c r="I223" s="42"/>
      <c r="J223" s="42"/>
      <c r="K223" s="42"/>
      <c r="L223" s="42"/>
      <c r="M223" s="42"/>
      <c r="N223" s="42"/>
      <c r="O223" s="42"/>
      <c r="P223" s="42"/>
      <c r="Q223" s="42"/>
      <c r="R223" s="42"/>
      <c r="S223" s="42"/>
      <c r="T223" s="42"/>
    </row>
    <row r="224" spans="1:20" ht="12.75">
      <c r="A224" s="42"/>
      <c r="B224" s="42"/>
      <c r="C224" s="42"/>
      <c r="D224" s="42"/>
      <c r="E224" s="42"/>
      <c r="F224" s="42"/>
      <c r="G224" s="42"/>
      <c r="H224" s="42"/>
      <c r="I224" s="42"/>
      <c r="J224" s="42"/>
      <c r="K224" s="42"/>
      <c r="L224" s="42"/>
      <c r="M224" s="42"/>
      <c r="N224" s="42"/>
      <c r="O224" s="42"/>
      <c r="P224" s="42"/>
      <c r="Q224" s="42"/>
      <c r="R224" s="42"/>
      <c r="S224" s="42"/>
      <c r="T224" s="42"/>
    </row>
    <row r="225" spans="1:20" ht="12.75">
      <c r="A225" s="42"/>
      <c r="B225" s="42"/>
      <c r="C225" s="42"/>
      <c r="D225" s="42"/>
      <c r="E225" s="42"/>
      <c r="F225" s="42"/>
      <c r="G225" s="42"/>
      <c r="H225" s="42"/>
      <c r="I225" s="42"/>
      <c r="J225" s="42"/>
      <c r="K225" s="42"/>
      <c r="L225" s="42"/>
      <c r="M225" s="42"/>
      <c r="N225" s="42"/>
      <c r="O225" s="42"/>
      <c r="P225" s="42"/>
      <c r="Q225" s="42"/>
      <c r="R225" s="42"/>
      <c r="S225" s="42"/>
      <c r="T225" s="42"/>
    </row>
    <row r="226" spans="1:20" ht="12.75">
      <c r="A226" s="42"/>
      <c r="B226" s="42"/>
      <c r="C226" s="42"/>
      <c r="D226" s="42"/>
      <c r="E226" s="42"/>
      <c r="F226" s="42"/>
      <c r="G226" s="42"/>
      <c r="H226" s="42"/>
      <c r="I226" s="42"/>
      <c r="J226" s="42"/>
      <c r="K226" s="42"/>
      <c r="L226" s="42"/>
      <c r="M226" s="42"/>
      <c r="N226" s="42"/>
      <c r="O226" s="42"/>
      <c r="P226" s="42"/>
      <c r="Q226" s="42"/>
      <c r="R226" s="42"/>
      <c r="S226" s="42"/>
      <c r="T226" s="42"/>
    </row>
    <row r="227" spans="1:20" ht="12.75">
      <c r="A227" s="42"/>
      <c r="B227" s="42"/>
      <c r="C227" s="42"/>
      <c r="D227" s="42"/>
      <c r="E227" s="42"/>
      <c r="F227" s="42"/>
      <c r="G227" s="42"/>
      <c r="H227" s="42"/>
      <c r="I227" s="42"/>
      <c r="J227" s="42"/>
      <c r="K227" s="42"/>
      <c r="L227" s="42"/>
      <c r="M227" s="42"/>
      <c r="N227" s="42"/>
      <c r="O227" s="42"/>
      <c r="P227" s="42"/>
      <c r="Q227" s="42"/>
      <c r="R227" s="42"/>
      <c r="S227" s="42"/>
      <c r="T227" s="42"/>
    </row>
    <row r="228" spans="1:20" ht="12.75">
      <c r="A228" s="42"/>
      <c r="B228" s="42"/>
      <c r="C228" s="42"/>
      <c r="D228" s="42"/>
      <c r="E228" s="42"/>
      <c r="F228" s="42"/>
      <c r="G228" s="42"/>
      <c r="H228" s="42"/>
      <c r="I228" s="42"/>
      <c r="J228" s="42"/>
      <c r="K228" s="42"/>
      <c r="L228" s="42"/>
      <c r="M228" s="42"/>
      <c r="N228" s="42"/>
      <c r="O228" s="42"/>
      <c r="P228" s="42"/>
      <c r="Q228" s="42"/>
      <c r="R228" s="42"/>
      <c r="S228" s="42"/>
      <c r="T228" s="42"/>
    </row>
    <row r="229" spans="1:20" ht="12.75">
      <c r="A229" s="42"/>
      <c r="B229" s="42"/>
      <c r="C229" s="42"/>
      <c r="D229" s="42"/>
      <c r="E229" s="42"/>
      <c r="F229" s="42"/>
      <c r="G229" s="42"/>
      <c r="H229" s="42"/>
      <c r="I229" s="42"/>
      <c r="J229" s="42"/>
      <c r="K229" s="42"/>
      <c r="L229" s="42"/>
      <c r="M229" s="42"/>
      <c r="N229" s="42"/>
      <c r="O229" s="42"/>
      <c r="P229" s="42"/>
      <c r="Q229" s="42"/>
      <c r="R229" s="42"/>
      <c r="S229" s="42"/>
      <c r="T229" s="42"/>
    </row>
    <row r="230" spans="1:20" ht="12.75">
      <c r="A230" s="42"/>
      <c r="B230" s="42"/>
      <c r="C230" s="42"/>
      <c r="D230" s="42"/>
      <c r="E230" s="42"/>
      <c r="F230" s="42"/>
      <c r="G230" s="42"/>
      <c r="H230" s="42"/>
      <c r="I230" s="42"/>
      <c r="J230" s="42"/>
      <c r="K230" s="42"/>
      <c r="L230" s="42"/>
      <c r="M230" s="42"/>
      <c r="N230" s="42"/>
      <c r="O230" s="42"/>
      <c r="P230" s="42"/>
      <c r="Q230" s="42"/>
      <c r="R230" s="42"/>
      <c r="S230" s="42"/>
      <c r="T230" s="42"/>
    </row>
    <row r="231" spans="1:20" ht="12.75">
      <c r="A231" s="42"/>
      <c r="B231" s="42"/>
      <c r="C231" s="42"/>
      <c r="D231" s="42"/>
      <c r="E231" s="42"/>
      <c r="F231" s="42"/>
      <c r="G231" s="42"/>
      <c r="H231" s="42"/>
      <c r="I231" s="42"/>
      <c r="J231" s="42"/>
      <c r="K231" s="42"/>
      <c r="L231" s="42"/>
      <c r="M231" s="42"/>
      <c r="N231" s="42"/>
      <c r="O231" s="42"/>
      <c r="P231" s="42"/>
      <c r="Q231" s="42"/>
      <c r="R231" s="42"/>
      <c r="S231" s="42"/>
      <c r="T231" s="42"/>
    </row>
    <row r="232" spans="1:20" ht="12.75">
      <c r="A232" s="42"/>
      <c r="B232" s="42"/>
      <c r="C232" s="42"/>
      <c r="D232" s="42"/>
      <c r="E232" s="42"/>
      <c r="F232" s="42"/>
      <c r="G232" s="42"/>
      <c r="H232" s="42"/>
      <c r="I232" s="42"/>
      <c r="J232" s="42"/>
      <c r="K232" s="42"/>
      <c r="L232" s="42"/>
      <c r="M232" s="42"/>
      <c r="N232" s="42"/>
      <c r="O232" s="42"/>
      <c r="P232" s="42"/>
      <c r="Q232" s="42"/>
      <c r="R232" s="42"/>
      <c r="S232" s="42"/>
      <c r="T232" s="42"/>
    </row>
    <row r="233" spans="1:20" ht="12.75">
      <c r="A233" s="42"/>
      <c r="B233" s="42"/>
      <c r="C233" s="42"/>
      <c r="D233" s="42"/>
      <c r="E233" s="42"/>
      <c r="F233" s="42"/>
      <c r="G233" s="42"/>
      <c r="H233" s="42"/>
      <c r="I233" s="42"/>
      <c r="J233" s="42"/>
      <c r="K233" s="42"/>
      <c r="L233" s="42"/>
      <c r="M233" s="42"/>
      <c r="N233" s="42"/>
      <c r="O233" s="42"/>
      <c r="P233" s="42"/>
      <c r="Q233" s="42"/>
      <c r="R233" s="42"/>
      <c r="S233" s="42"/>
      <c r="T233" s="42"/>
    </row>
    <row r="234" spans="1:20" ht="12.75">
      <c r="A234" s="42"/>
      <c r="B234" s="42"/>
      <c r="C234" s="42"/>
      <c r="D234" s="42"/>
      <c r="E234" s="42"/>
      <c r="F234" s="42"/>
      <c r="G234" s="42"/>
      <c r="H234" s="42"/>
      <c r="I234" s="42"/>
      <c r="J234" s="42"/>
      <c r="K234" s="42"/>
      <c r="L234" s="42"/>
      <c r="M234" s="42"/>
      <c r="N234" s="42"/>
      <c r="O234" s="42"/>
      <c r="P234" s="42"/>
      <c r="Q234" s="42"/>
      <c r="R234" s="42"/>
      <c r="S234" s="42"/>
      <c r="T234" s="42"/>
    </row>
    <row r="235" spans="1:20" ht="12.75">
      <c r="A235" s="42"/>
      <c r="B235" s="42"/>
      <c r="C235" s="42"/>
      <c r="D235" s="42"/>
      <c r="E235" s="42"/>
      <c r="F235" s="42"/>
      <c r="G235" s="42"/>
      <c r="H235" s="42"/>
      <c r="I235" s="42"/>
      <c r="J235" s="42"/>
      <c r="K235" s="42"/>
      <c r="L235" s="42"/>
      <c r="M235" s="42"/>
      <c r="N235" s="42"/>
      <c r="O235" s="42"/>
      <c r="P235" s="42"/>
      <c r="Q235" s="42"/>
      <c r="R235" s="42"/>
      <c r="S235" s="42"/>
      <c r="T235" s="42"/>
    </row>
    <row r="236" spans="1:20" ht="12.75">
      <c r="A236" s="42"/>
      <c r="B236" s="42"/>
      <c r="C236" s="42"/>
      <c r="D236" s="42"/>
      <c r="E236" s="42"/>
      <c r="F236" s="42"/>
      <c r="G236" s="42"/>
      <c r="H236" s="42"/>
      <c r="I236" s="42"/>
      <c r="J236" s="42"/>
      <c r="K236" s="42"/>
      <c r="L236" s="42"/>
      <c r="M236" s="42"/>
      <c r="N236" s="42"/>
      <c r="O236" s="42"/>
      <c r="P236" s="42"/>
      <c r="Q236" s="42"/>
      <c r="R236" s="42"/>
      <c r="S236" s="42"/>
      <c r="T236" s="42"/>
    </row>
    <row r="237" spans="1:20" ht="12.75">
      <c r="A237" s="42"/>
      <c r="B237" s="42"/>
      <c r="C237" s="42"/>
      <c r="D237" s="42"/>
      <c r="E237" s="42"/>
      <c r="F237" s="42"/>
      <c r="G237" s="42"/>
      <c r="H237" s="42"/>
      <c r="I237" s="42"/>
      <c r="J237" s="42"/>
      <c r="K237" s="42"/>
      <c r="L237" s="42"/>
      <c r="M237" s="42"/>
      <c r="N237" s="42"/>
      <c r="O237" s="42"/>
      <c r="P237" s="42"/>
      <c r="Q237" s="42"/>
      <c r="R237" s="42"/>
      <c r="S237" s="42"/>
      <c r="T237" s="42"/>
    </row>
    <row r="238" spans="1:20" ht="12.75">
      <c r="A238" s="42"/>
      <c r="B238" s="42"/>
      <c r="C238" s="42"/>
      <c r="D238" s="42"/>
      <c r="E238" s="42"/>
      <c r="F238" s="42"/>
      <c r="G238" s="42"/>
      <c r="H238" s="42"/>
      <c r="I238" s="42"/>
      <c r="J238" s="42"/>
      <c r="K238" s="42"/>
      <c r="L238" s="42"/>
      <c r="M238" s="42"/>
      <c r="N238" s="42"/>
      <c r="O238" s="42"/>
      <c r="P238" s="42"/>
      <c r="Q238" s="42"/>
      <c r="R238" s="42"/>
      <c r="S238" s="42"/>
      <c r="T238" s="42"/>
    </row>
    <row r="239" spans="1:20" ht="12.75">
      <c r="A239" s="42"/>
      <c r="B239" s="42"/>
      <c r="C239" s="42"/>
      <c r="D239" s="42"/>
      <c r="E239" s="42"/>
      <c r="F239" s="42"/>
      <c r="G239" s="42"/>
      <c r="H239" s="42"/>
      <c r="I239" s="42"/>
      <c r="J239" s="42"/>
      <c r="K239" s="42"/>
      <c r="L239" s="42"/>
      <c r="M239" s="42"/>
      <c r="N239" s="42"/>
      <c r="O239" s="42"/>
      <c r="P239" s="42"/>
      <c r="Q239" s="42"/>
      <c r="R239" s="42"/>
      <c r="S239" s="42"/>
      <c r="T239" s="42"/>
    </row>
    <row r="240" spans="1:20" ht="12.75">
      <c r="A240" s="42"/>
      <c r="B240" s="42"/>
      <c r="C240" s="42"/>
      <c r="D240" s="42"/>
      <c r="E240" s="42"/>
      <c r="F240" s="42"/>
      <c r="G240" s="42"/>
      <c r="H240" s="42"/>
      <c r="I240" s="42"/>
      <c r="J240" s="42"/>
      <c r="K240" s="42"/>
      <c r="L240" s="42"/>
      <c r="M240" s="42"/>
      <c r="N240" s="42"/>
      <c r="O240" s="42"/>
      <c r="P240" s="42"/>
      <c r="Q240" s="42"/>
      <c r="R240" s="42"/>
      <c r="S240" s="42"/>
      <c r="T240" s="42"/>
    </row>
    <row r="241" spans="1:20" ht="12.75">
      <c r="A241" s="42"/>
      <c r="B241" s="42"/>
      <c r="C241" s="42"/>
      <c r="D241" s="42"/>
      <c r="E241" s="42"/>
      <c r="F241" s="42"/>
      <c r="G241" s="42"/>
      <c r="H241" s="42"/>
      <c r="I241" s="42"/>
      <c r="J241" s="42"/>
      <c r="K241" s="42"/>
      <c r="L241" s="42"/>
      <c r="M241" s="42"/>
      <c r="N241" s="42"/>
      <c r="O241" s="42"/>
      <c r="P241" s="42"/>
      <c r="Q241" s="42"/>
      <c r="R241" s="42"/>
      <c r="S241" s="42"/>
      <c r="T241" s="42"/>
    </row>
    <row r="242" spans="1:20" ht="12.75">
      <c r="A242" s="42"/>
      <c r="B242" s="42"/>
      <c r="C242" s="42"/>
      <c r="D242" s="42"/>
      <c r="E242" s="42"/>
      <c r="F242" s="42"/>
      <c r="G242" s="42"/>
      <c r="H242" s="42"/>
      <c r="I242" s="42"/>
      <c r="J242" s="42"/>
      <c r="K242" s="42"/>
      <c r="L242" s="42"/>
      <c r="M242" s="42"/>
      <c r="N242" s="42"/>
      <c r="O242" s="42"/>
      <c r="P242" s="42"/>
      <c r="Q242" s="42"/>
      <c r="R242" s="42"/>
      <c r="S242" s="42"/>
      <c r="T242" s="42"/>
    </row>
    <row r="243" spans="1:20" ht="12.75">
      <c r="A243" s="42"/>
      <c r="B243" s="42"/>
      <c r="C243" s="42"/>
      <c r="D243" s="42"/>
      <c r="E243" s="42"/>
      <c r="F243" s="42"/>
      <c r="G243" s="42"/>
      <c r="H243" s="42"/>
      <c r="I243" s="42"/>
      <c r="J243" s="42"/>
      <c r="K243" s="42"/>
      <c r="L243" s="42"/>
      <c r="M243" s="42"/>
      <c r="N243" s="42"/>
      <c r="O243" s="42"/>
      <c r="P243" s="42"/>
      <c r="Q243" s="42"/>
      <c r="R243" s="42"/>
      <c r="S243" s="42"/>
      <c r="T243" s="42"/>
    </row>
    <row r="244" spans="1:20" ht="12.75">
      <c r="A244" s="42"/>
      <c r="B244" s="42"/>
      <c r="C244" s="42"/>
      <c r="D244" s="42"/>
      <c r="E244" s="42"/>
      <c r="F244" s="42"/>
      <c r="G244" s="42"/>
      <c r="H244" s="42"/>
      <c r="I244" s="42"/>
      <c r="J244" s="42"/>
      <c r="K244" s="42"/>
      <c r="L244" s="42"/>
      <c r="M244" s="42"/>
      <c r="N244" s="42"/>
      <c r="O244" s="42"/>
      <c r="P244" s="42"/>
      <c r="Q244" s="42"/>
      <c r="R244" s="42"/>
      <c r="S244" s="42"/>
      <c r="T244" s="42"/>
    </row>
    <row r="245" spans="1:20" ht="12.75">
      <c r="A245" s="42"/>
      <c r="B245" s="42"/>
      <c r="C245" s="42"/>
      <c r="D245" s="42"/>
      <c r="E245" s="42"/>
      <c r="F245" s="42"/>
      <c r="G245" s="42"/>
      <c r="H245" s="42"/>
      <c r="I245" s="42"/>
      <c r="J245" s="42"/>
      <c r="K245" s="42"/>
      <c r="L245" s="42"/>
      <c r="M245" s="42"/>
      <c r="N245" s="42"/>
      <c r="O245" s="42"/>
      <c r="P245" s="42"/>
      <c r="Q245" s="42"/>
      <c r="R245" s="42"/>
      <c r="S245" s="42"/>
      <c r="T245" s="42"/>
    </row>
    <row r="246" spans="1:20" ht="12.75">
      <c r="A246" s="42"/>
      <c r="B246" s="42"/>
      <c r="C246" s="42"/>
      <c r="D246" s="42"/>
      <c r="E246" s="42"/>
      <c r="F246" s="42"/>
      <c r="G246" s="42"/>
      <c r="H246" s="42"/>
      <c r="I246" s="42"/>
      <c r="J246" s="42"/>
      <c r="K246" s="42"/>
      <c r="L246" s="42"/>
      <c r="M246" s="42"/>
      <c r="N246" s="42"/>
      <c r="O246" s="42"/>
      <c r="P246" s="42"/>
      <c r="Q246" s="42"/>
      <c r="R246" s="42"/>
      <c r="S246" s="42"/>
      <c r="T246" s="42"/>
    </row>
    <row r="247" spans="1:20" ht="12.75">
      <c r="A247" s="42"/>
      <c r="B247" s="42"/>
      <c r="C247" s="42"/>
      <c r="D247" s="42"/>
      <c r="E247" s="42"/>
      <c r="F247" s="42"/>
      <c r="G247" s="42"/>
      <c r="H247" s="42"/>
      <c r="I247" s="42"/>
      <c r="J247" s="42"/>
      <c r="K247" s="42"/>
      <c r="L247" s="42"/>
      <c r="M247" s="42"/>
      <c r="N247" s="42"/>
      <c r="O247" s="42"/>
      <c r="P247" s="42"/>
      <c r="Q247" s="42"/>
      <c r="R247" s="42"/>
      <c r="S247" s="42"/>
      <c r="T247" s="42"/>
    </row>
    <row r="248" spans="1:20" ht="12.75">
      <c r="A248" s="42"/>
      <c r="B248" s="42"/>
      <c r="C248" s="42"/>
      <c r="D248" s="42"/>
      <c r="E248" s="42"/>
      <c r="F248" s="42"/>
      <c r="G248" s="42"/>
      <c r="H248" s="42"/>
      <c r="I248" s="42"/>
      <c r="J248" s="42"/>
      <c r="K248" s="42"/>
      <c r="L248" s="42"/>
      <c r="M248" s="42"/>
      <c r="N248" s="42"/>
      <c r="O248" s="42"/>
      <c r="P248" s="42"/>
      <c r="Q248" s="42"/>
      <c r="R248" s="42"/>
      <c r="S248" s="42"/>
      <c r="T248" s="42"/>
    </row>
    <row r="249" spans="1:20" ht="12.75">
      <c r="A249" s="42"/>
      <c r="B249" s="42"/>
      <c r="C249" s="42"/>
      <c r="D249" s="42"/>
      <c r="E249" s="42"/>
      <c r="F249" s="42"/>
      <c r="G249" s="42"/>
      <c r="H249" s="42"/>
      <c r="I249" s="42"/>
      <c r="J249" s="42"/>
      <c r="K249" s="42"/>
      <c r="L249" s="42"/>
      <c r="M249" s="42"/>
      <c r="N249" s="42"/>
      <c r="O249" s="42"/>
      <c r="P249" s="42"/>
      <c r="Q249" s="42"/>
      <c r="R249" s="42"/>
      <c r="S249" s="42"/>
      <c r="T249" s="42"/>
    </row>
    <row r="250" spans="1:20" ht="12.75">
      <c r="A250" s="42"/>
      <c r="B250" s="42"/>
      <c r="C250" s="42"/>
      <c r="D250" s="42"/>
      <c r="E250" s="42"/>
      <c r="F250" s="42"/>
      <c r="G250" s="42"/>
      <c r="H250" s="42"/>
      <c r="I250" s="42"/>
      <c r="J250" s="42"/>
      <c r="K250" s="42"/>
      <c r="L250" s="42"/>
      <c r="M250" s="42"/>
      <c r="N250" s="42"/>
      <c r="O250" s="42"/>
      <c r="P250" s="42"/>
      <c r="Q250" s="42"/>
      <c r="R250" s="42"/>
      <c r="S250" s="42"/>
      <c r="T250" s="42"/>
    </row>
    <row r="251" spans="1:20" ht="12.75">
      <c r="A251" s="42"/>
      <c r="B251" s="42"/>
      <c r="C251" s="42"/>
      <c r="D251" s="42"/>
      <c r="E251" s="42"/>
      <c r="F251" s="42"/>
      <c r="G251" s="42"/>
      <c r="H251" s="42"/>
      <c r="I251" s="42"/>
      <c r="J251" s="42"/>
      <c r="K251" s="42"/>
      <c r="L251" s="42"/>
      <c r="M251" s="42"/>
      <c r="N251" s="42"/>
      <c r="O251" s="42"/>
      <c r="P251" s="42"/>
      <c r="Q251" s="42"/>
      <c r="R251" s="42"/>
      <c r="S251" s="42"/>
      <c r="T251" s="42"/>
    </row>
    <row r="252" spans="1:20" ht="12.75">
      <c r="A252" s="42"/>
      <c r="B252" s="42"/>
      <c r="C252" s="42"/>
      <c r="D252" s="42"/>
      <c r="E252" s="42"/>
      <c r="F252" s="42"/>
      <c r="G252" s="42"/>
      <c r="H252" s="42"/>
      <c r="I252" s="42"/>
      <c r="J252" s="42"/>
      <c r="K252" s="42"/>
      <c r="L252" s="42"/>
      <c r="M252" s="42"/>
      <c r="N252" s="42"/>
      <c r="O252" s="42"/>
      <c r="P252" s="42"/>
      <c r="Q252" s="42"/>
      <c r="R252" s="42"/>
      <c r="S252" s="42"/>
      <c r="T252" s="42"/>
    </row>
    <row r="253" spans="1:20" ht="12.75">
      <c r="A253" s="42"/>
      <c r="B253" s="42"/>
      <c r="C253" s="42"/>
      <c r="D253" s="42"/>
      <c r="E253" s="42"/>
      <c r="F253" s="42"/>
      <c r="G253" s="42"/>
      <c r="H253" s="42"/>
      <c r="I253" s="42"/>
      <c r="J253" s="42"/>
      <c r="K253" s="42"/>
      <c r="L253" s="42"/>
      <c r="M253" s="42"/>
      <c r="N253" s="42"/>
      <c r="O253" s="42"/>
      <c r="P253" s="42"/>
      <c r="Q253" s="42"/>
      <c r="R253" s="42"/>
      <c r="S253" s="42"/>
      <c r="T253" s="42"/>
    </row>
    <row r="254" spans="1:20" ht="12.75">
      <c r="A254" s="42"/>
      <c r="B254" s="42"/>
      <c r="C254" s="42"/>
      <c r="D254" s="42"/>
      <c r="E254" s="42"/>
      <c r="F254" s="42"/>
      <c r="G254" s="42"/>
      <c r="H254" s="42"/>
      <c r="I254" s="42"/>
      <c r="J254" s="42"/>
      <c r="K254" s="42"/>
      <c r="L254" s="42"/>
      <c r="M254" s="42"/>
      <c r="N254" s="42"/>
      <c r="O254" s="42"/>
      <c r="P254" s="42"/>
      <c r="Q254" s="42"/>
      <c r="R254" s="42"/>
      <c r="S254" s="42"/>
      <c r="T254" s="42"/>
    </row>
    <row r="255" spans="1:20" ht="12.75">
      <c r="A255" s="42"/>
      <c r="B255" s="42"/>
      <c r="C255" s="42"/>
      <c r="D255" s="42"/>
      <c r="E255" s="42"/>
      <c r="F255" s="42"/>
      <c r="G255" s="42"/>
      <c r="H255" s="42"/>
      <c r="I255" s="42"/>
      <c r="J255" s="42"/>
      <c r="K255" s="42"/>
      <c r="L255" s="42"/>
      <c r="M255" s="42"/>
      <c r="N255" s="42"/>
      <c r="O255" s="42"/>
      <c r="P255" s="42"/>
      <c r="Q255" s="42"/>
      <c r="R255" s="42"/>
      <c r="S255" s="42"/>
      <c r="T255" s="42"/>
    </row>
    <row r="256" spans="1:20" ht="12.75">
      <c r="A256" s="42"/>
      <c r="B256" s="42"/>
      <c r="C256" s="42"/>
      <c r="D256" s="42"/>
      <c r="E256" s="42"/>
      <c r="F256" s="42"/>
      <c r="G256" s="42"/>
      <c r="H256" s="42"/>
      <c r="I256" s="42"/>
      <c r="J256" s="42"/>
      <c r="K256" s="42"/>
      <c r="L256" s="42"/>
      <c r="M256" s="42"/>
      <c r="N256" s="42"/>
      <c r="O256" s="42"/>
      <c r="P256" s="42"/>
      <c r="Q256" s="42"/>
      <c r="R256" s="42"/>
      <c r="S256" s="42"/>
      <c r="T256" s="42"/>
    </row>
    <row r="257" spans="1:20" ht="12.75">
      <c r="A257" s="42"/>
      <c r="B257" s="42"/>
      <c r="C257" s="42"/>
      <c r="D257" s="42"/>
      <c r="E257" s="42"/>
      <c r="F257" s="42"/>
      <c r="G257" s="42"/>
      <c r="H257" s="42"/>
      <c r="I257" s="42"/>
      <c r="J257" s="42"/>
      <c r="K257" s="42"/>
      <c r="L257" s="42"/>
      <c r="M257" s="42"/>
      <c r="N257" s="42"/>
      <c r="O257" s="42"/>
      <c r="P257" s="42"/>
      <c r="Q257" s="42"/>
      <c r="R257" s="42"/>
      <c r="S257" s="42"/>
      <c r="T257" s="42"/>
    </row>
    <row r="258" spans="1:20" ht="12.75">
      <c r="A258" s="42"/>
      <c r="B258" s="42"/>
      <c r="C258" s="42"/>
      <c r="D258" s="42"/>
      <c r="E258" s="42"/>
      <c r="F258" s="42"/>
      <c r="G258" s="42"/>
      <c r="H258" s="42"/>
      <c r="I258" s="42"/>
      <c r="J258" s="42"/>
      <c r="K258" s="42"/>
      <c r="L258" s="42"/>
      <c r="M258" s="42"/>
      <c r="N258" s="42"/>
      <c r="O258" s="42"/>
      <c r="P258" s="42"/>
      <c r="Q258" s="42"/>
      <c r="R258" s="42"/>
      <c r="S258" s="42"/>
      <c r="T258" s="42"/>
    </row>
    <row r="259" spans="1:20" ht="12.75">
      <c r="A259" s="42"/>
      <c r="B259" s="42"/>
      <c r="C259" s="42"/>
      <c r="D259" s="42"/>
      <c r="E259" s="42"/>
      <c r="F259" s="42"/>
      <c r="G259" s="42"/>
      <c r="H259" s="42"/>
      <c r="I259" s="42"/>
      <c r="J259" s="42"/>
      <c r="K259" s="42"/>
      <c r="L259" s="42"/>
      <c r="M259" s="42"/>
      <c r="N259" s="42"/>
      <c r="O259" s="42"/>
      <c r="P259" s="42"/>
      <c r="Q259" s="42"/>
      <c r="R259" s="42"/>
      <c r="S259" s="42"/>
      <c r="T259" s="42"/>
    </row>
    <row r="260" spans="1:20" ht="12.75">
      <c r="A260" s="42"/>
      <c r="B260" s="42"/>
      <c r="C260" s="42"/>
      <c r="D260" s="42"/>
      <c r="E260" s="42"/>
      <c r="F260" s="42"/>
      <c r="G260" s="42"/>
      <c r="H260" s="42"/>
      <c r="I260" s="42"/>
      <c r="J260" s="42"/>
      <c r="K260" s="42"/>
      <c r="L260" s="42"/>
      <c r="M260" s="42"/>
      <c r="N260" s="42"/>
      <c r="O260" s="42"/>
      <c r="P260" s="42"/>
      <c r="Q260" s="42"/>
      <c r="R260" s="42"/>
      <c r="S260" s="42"/>
      <c r="T260" s="42"/>
    </row>
    <row r="261" spans="1:20" ht="12.75">
      <c r="A261" s="42"/>
      <c r="B261" s="42"/>
      <c r="C261" s="42"/>
      <c r="D261" s="42"/>
      <c r="E261" s="42"/>
      <c r="F261" s="42"/>
      <c r="G261" s="42"/>
      <c r="H261" s="42"/>
      <c r="I261" s="42"/>
      <c r="J261" s="42"/>
      <c r="K261" s="42"/>
      <c r="L261" s="42"/>
      <c r="M261" s="42"/>
      <c r="N261" s="42"/>
      <c r="O261" s="42"/>
      <c r="P261" s="42"/>
      <c r="Q261" s="42"/>
      <c r="R261" s="42"/>
      <c r="S261" s="42"/>
      <c r="T261" s="42"/>
    </row>
    <row r="262" spans="1:20" ht="12.75">
      <c r="A262" s="42"/>
      <c r="B262" s="42"/>
      <c r="C262" s="42"/>
      <c r="D262" s="42"/>
      <c r="E262" s="42"/>
      <c r="F262" s="42"/>
      <c r="G262" s="42"/>
      <c r="H262" s="42"/>
      <c r="I262" s="42"/>
      <c r="J262" s="42"/>
      <c r="K262" s="42"/>
      <c r="L262" s="42"/>
      <c r="M262" s="42"/>
      <c r="N262" s="42"/>
      <c r="O262" s="42"/>
      <c r="P262" s="42"/>
      <c r="Q262" s="42"/>
      <c r="R262" s="42"/>
      <c r="S262" s="42"/>
      <c r="T262" s="42"/>
    </row>
    <row r="263" spans="1:20" ht="12.75">
      <c r="A263" s="42"/>
      <c r="B263" s="42"/>
      <c r="C263" s="42"/>
      <c r="D263" s="42"/>
      <c r="E263" s="42"/>
      <c r="F263" s="42"/>
      <c r="G263" s="42"/>
      <c r="H263" s="42"/>
      <c r="I263" s="42"/>
      <c r="J263" s="42"/>
      <c r="K263" s="42"/>
      <c r="L263" s="42"/>
      <c r="M263" s="42"/>
      <c r="N263" s="42"/>
      <c r="O263" s="42"/>
      <c r="P263" s="42"/>
      <c r="Q263" s="42"/>
      <c r="R263" s="42"/>
      <c r="S263" s="42"/>
      <c r="T263" s="42"/>
    </row>
    <row r="264" spans="1:20" ht="12.75">
      <c r="A264" s="42"/>
      <c r="B264" s="42"/>
      <c r="C264" s="42"/>
      <c r="D264" s="42"/>
      <c r="E264" s="42"/>
      <c r="F264" s="42"/>
      <c r="G264" s="42"/>
      <c r="H264" s="42"/>
      <c r="I264" s="42"/>
      <c r="J264" s="42"/>
      <c r="K264" s="42"/>
      <c r="L264" s="42"/>
      <c r="M264" s="42"/>
      <c r="N264" s="42"/>
      <c r="O264" s="42"/>
      <c r="P264" s="42"/>
      <c r="Q264" s="42"/>
      <c r="R264" s="42"/>
      <c r="S264" s="42"/>
      <c r="T264" s="42"/>
    </row>
    <row r="265" spans="1:20" ht="12.75">
      <c r="A265" s="42"/>
      <c r="B265" s="42"/>
      <c r="C265" s="42"/>
      <c r="D265" s="42"/>
      <c r="E265" s="42"/>
      <c r="F265" s="42"/>
      <c r="G265" s="42"/>
      <c r="H265" s="42"/>
      <c r="I265" s="42"/>
      <c r="J265" s="42"/>
      <c r="K265" s="42"/>
      <c r="L265" s="42"/>
      <c r="M265" s="42"/>
      <c r="N265" s="42"/>
      <c r="O265" s="42"/>
      <c r="P265" s="42"/>
      <c r="Q265" s="42"/>
      <c r="R265" s="42"/>
      <c r="S265" s="42"/>
      <c r="T265" s="42"/>
    </row>
    <row r="266" spans="1:20" ht="12.75">
      <c r="A266" s="42"/>
      <c r="B266" s="42"/>
      <c r="C266" s="42"/>
      <c r="D266" s="42"/>
      <c r="E266" s="42"/>
      <c r="F266" s="42"/>
      <c r="G266" s="42"/>
      <c r="H266" s="42"/>
      <c r="I266" s="42"/>
      <c r="J266" s="42"/>
      <c r="K266" s="42"/>
      <c r="L266" s="42"/>
      <c r="M266" s="42"/>
      <c r="N266" s="42"/>
      <c r="O266" s="42"/>
      <c r="P266" s="42"/>
      <c r="Q266" s="42"/>
      <c r="R266" s="42"/>
      <c r="S266" s="42"/>
      <c r="T266" s="42"/>
    </row>
    <row r="267" spans="1:20" ht="12.75">
      <c r="A267" s="42"/>
      <c r="B267" s="42"/>
      <c r="C267" s="42"/>
      <c r="D267" s="42"/>
      <c r="E267" s="42"/>
      <c r="F267" s="42"/>
      <c r="G267" s="42"/>
      <c r="H267" s="42"/>
      <c r="I267" s="42"/>
      <c r="J267" s="42"/>
      <c r="K267" s="42"/>
      <c r="L267" s="42"/>
      <c r="M267" s="42"/>
      <c r="N267" s="42"/>
      <c r="O267" s="42"/>
      <c r="P267" s="42"/>
      <c r="Q267" s="42"/>
      <c r="R267" s="42"/>
      <c r="S267" s="42"/>
      <c r="T267" s="42"/>
    </row>
    <row r="268" spans="1:20" ht="12.75">
      <c r="A268" s="42"/>
      <c r="B268" s="42"/>
      <c r="C268" s="42"/>
      <c r="D268" s="42"/>
      <c r="E268" s="42"/>
      <c r="F268" s="42"/>
      <c r="G268" s="42"/>
      <c r="H268" s="42"/>
      <c r="I268" s="42"/>
      <c r="J268" s="42"/>
      <c r="K268" s="42"/>
      <c r="L268" s="42"/>
      <c r="M268" s="42"/>
      <c r="N268" s="42"/>
      <c r="O268" s="42"/>
      <c r="P268" s="42"/>
      <c r="Q268" s="42"/>
      <c r="R268" s="42"/>
      <c r="S268" s="42"/>
      <c r="T268" s="42"/>
    </row>
    <row r="269" spans="1:20" ht="12.75">
      <c r="A269" s="42"/>
      <c r="B269" s="42"/>
      <c r="C269" s="42"/>
      <c r="D269" s="42"/>
      <c r="E269" s="42"/>
      <c r="F269" s="42"/>
      <c r="G269" s="42"/>
      <c r="H269" s="42"/>
      <c r="I269" s="42"/>
      <c r="J269" s="42"/>
      <c r="K269" s="42"/>
      <c r="L269" s="42"/>
      <c r="M269" s="42"/>
      <c r="N269" s="42"/>
      <c r="O269" s="42"/>
      <c r="P269" s="42"/>
      <c r="Q269" s="42"/>
      <c r="R269" s="42"/>
      <c r="S269" s="42"/>
      <c r="T269" s="42"/>
    </row>
    <row r="270" spans="1:20" ht="12.75">
      <c r="A270" s="42"/>
      <c r="B270" s="42"/>
      <c r="C270" s="42"/>
      <c r="D270" s="42"/>
      <c r="E270" s="42"/>
      <c r="F270" s="42"/>
      <c r="G270" s="42"/>
      <c r="H270" s="42"/>
      <c r="I270" s="42"/>
      <c r="J270" s="42"/>
      <c r="K270" s="42"/>
      <c r="L270" s="42"/>
      <c r="M270" s="42"/>
      <c r="N270" s="42"/>
      <c r="O270" s="42"/>
      <c r="P270" s="42"/>
      <c r="Q270" s="42"/>
      <c r="R270" s="42"/>
      <c r="S270" s="42"/>
      <c r="T270" s="42"/>
    </row>
    <row r="271" spans="1:20" ht="12.75">
      <c r="A271" s="42"/>
      <c r="B271" s="42"/>
      <c r="C271" s="42"/>
      <c r="D271" s="42"/>
      <c r="E271" s="42"/>
      <c r="F271" s="42"/>
      <c r="G271" s="42"/>
      <c r="H271" s="42"/>
      <c r="I271" s="42"/>
      <c r="J271" s="42"/>
      <c r="K271" s="42"/>
      <c r="L271" s="42"/>
      <c r="M271" s="42"/>
      <c r="N271" s="42"/>
      <c r="O271" s="42"/>
      <c r="P271" s="42"/>
      <c r="Q271" s="42"/>
      <c r="R271" s="42"/>
      <c r="S271" s="42"/>
      <c r="T271" s="42"/>
    </row>
    <row r="272" spans="1:20" ht="12.75">
      <c r="A272" s="42"/>
      <c r="B272" s="42"/>
      <c r="C272" s="42"/>
      <c r="D272" s="42"/>
      <c r="E272" s="42"/>
      <c r="F272" s="42"/>
      <c r="G272" s="42"/>
      <c r="H272" s="42"/>
      <c r="I272" s="42"/>
      <c r="J272" s="42"/>
      <c r="K272" s="42"/>
      <c r="L272" s="42"/>
      <c r="M272" s="42"/>
      <c r="N272" s="42"/>
      <c r="O272" s="42"/>
      <c r="P272" s="42"/>
      <c r="Q272" s="42"/>
      <c r="R272" s="42"/>
      <c r="S272" s="42"/>
      <c r="T272" s="42"/>
    </row>
    <row r="273" spans="1:20" ht="12.75">
      <c r="A273" s="42"/>
      <c r="B273" s="42"/>
      <c r="C273" s="42"/>
      <c r="D273" s="42"/>
      <c r="E273" s="42"/>
      <c r="F273" s="42"/>
      <c r="G273" s="42"/>
      <c r="H273" s="42"/>
      <c r="I273" s="42"/>
      <c r="J273" s="42"/>
      <c r="K273" s="42"/>
      <c r="L273" s="42"/>
      <c r="M273" s="42"/>
      <c r="N273" s="42"/>
      <c r="O273" s="42"/>
      <c r="P273" s="42"/>
      <c r="Q273" s="42"/>
      <c r="R273" s="42"/>
      <c r="S273" s="42"/>
      <c r="T273" s="42"/>
    </row>
    <row r="274" spans="1:20" ht="12.75">
      <c r="A274" s="42"/>
      <c r="B274" s="42"/>
      <c r="C274" s="42"/>
      <c r="D274" s="42"/>
      <c r="E274" s="42"/>
      <c r="F274" s="42"/>
      <c r="G274" s="42"/>
      <c r="H274" s="42"/>
      <c r="I274" s="42"/>
      <c r="J274" s="42"/>
      <c r="K274" s="42"/>
      <c r="L274" s="42"/>
      <c r="M274" s="42"/>
      <c r="N274" s="42"/>
      <c r="O274" s="42"/>
      <c r="P274" s="42"/>
      <c r="Q274" s="42"/>
      <c r="R274" s="42"/>
      <c r="S274" s="42"/>
      <c r="T274" s="42"/>
    </row>
    <row r="275" spans="1:20" ht="12.75">
      <c r="A275" s="42"/>
      <c r="B275" s="42"/>
      <c r="C275" s="42"/>
      <c r="D275" s="42"/>
      <c r="E275" s="42"/>
      <c r="F275" s="42"/>
      <c r="G275" s="42"/>
      <c r="H275" s="42"/>
      <c r="I275" s="42"/>
      <c r="J275" s="42"/>
      <c r="K275" s="42"/>
      <c r="L275" s="42"/>
      <c r="M275" s="42"/>
      <c r="N275" s="42"/>
      <c r="O275" s="42"/>
      <c r="P275" s="42"/>
      <c r="Q275" s="42"/>
      <c r="R275" s="42"/>
      <c r="S275" s="42"/>
      <c r="T275" s="42"/>
    </row>
    <row r="276" spans="1:20" ht="12.75">
      <c r="A276" s="42"/>
      <c r="B276" s="42"/>
      <c r="C276" s="42"/>
      <c r="D276" s="42"/>
      <c r="E276" s="42"/>
      <c r="F276" s="42"/>
      <c r="G276" s="42"/>
      <c r="H276" s="42"/>
      <c r="I276" s="42"/>
      <c r="J276" s="42"/>
      <c r="K276" s="42"/>
      <c r="L276" s="42"/>
      <c r="M276" s="42"/>
      <c r="N276" s="42"/>
      <c r="O276" s="42"/>
      <c r="P276" s="42"/>
      <c r="Q276" s="42"/>
      <c r="R276" s="42"/>
      <c r="S276" s="42"/>
      <c r="T276" s="42"/>
    </row>
    <row r="277" spans="1:20" ht="12.75">
      <c r="A277" s="42"/>
      <c r="B277" s="42"/>
      <c r="C277" s="42"/>
      <c r="D277" s="42"/>
      <c r="E277" s="42"/>
      <c r="F277" s="42"/>
      <c r="G277" s="42"/>
      <c r="H277" s="42"/>
      <c r="I277" s="42"/>
      <c r="J277" s="42"/>
      <c r="K277" s="42"/>
      <c r="L277" s="42"/>
      <c r="M277" s="42"/>
      <c r="N277" s="42"/>
      <c r="O277" s="42"/>
      <c r="P277" s="42"/>
      <c r="Q277" s="42"/>
      <c r="R277" s="42"/>
      <c r="S277" s="42"/>
      <c r="T277" s="42"/>
    </row>
    <row r="278" spans="1:20" ht="12.75">
      <c r="A278" s="42"/>
      <c r="B278" s="42"/>
      <c r="C278" s="42"/>
      <c r="D278" s="42"/>
      <c r="E278" s="42"/>
      <c r="F278" s="42"/>
      <c r="G278" s="42"/>
      <c r="H278" s="42"/>
      <c r="I278" s="42"/>
      <c r="J278" s="42"/>
      <c r="K278" s="42"/>
      <c r="L278" s="42"/>
      <c r="M278" s="42"/>
      <c r="N278" s="42"/>
      <c r="O278" s="42"/>
      <c r="P278" s="42"/>
      <c r="Q278" s="42"/>
      <c r="R278" s="42"/>
      <c r="S278" s="42"/>
      <c r="T278" s="42"/>
    </row>
    <row r="279" spans="1:20" ht="12.75">
      <c r="A279" s="42"/>
      <c r="B279" s="42"/>
      <c r="C279" s="42"/>
      <c r="D279" s="42"/>
      <c r="E279" s="42"/>
      <c r="F279" s="42"/>
      <c r="G279" s="42"/>
      <c r="H279" s="42"/>
      <c r="I279" s="42"/>
      <c r="J279" s="42"/>
      <c r="K279" s="42"/>
      <c r="L279" s="42"/>
      <c r="M279" s="42"/>
      <c r="N279" s="42"/>
      <c r="O279" s="42"/>
      <c r="P279" s="42"/>
      <c r="Q279" s="42"/>
      <c r="R279" s="42"/>
      <c r="S279" s="42"/>
      <c r="T279" s="42"/>
    </row>
    <row r="280" spans="1:20" ht="12.75">
      <c r="A280" s="42"/>
      <c r="B280" s="42"/>
      <c r="C280" s="42"/>
      <c r="D280" s="42"/>
      <c r="E280" s="42"/>
      <c r="F280" s="42"/>
      <c r="G280" s="42"/>
      <c r="H280" s="42"/>
      <c r="I280" s="42"/>
      <c r="J280" s="42"/>
      <c r="K280" s="42"/>
      <c r="L280" s="42"/>
      <c r="M280" s="42"/>
      <c r="N280" s="42"/>
      <c r="O280" s="42"/>
      <c r="P280" s="42"/>
      <c r="Q280" s="42"/>
      <c r="R280" s="42"/>
      <c r="S280" s="42"/>
      <c r="T280" s="42"/>
    </row>
    <row r="281" spans="1:20" ht="12.75">
      <c r="A281" s="42"/>
      <c r="B281" s="42"/>
      <c r="C281" s="42"/>
      <c r="D281" s="42"/>
      <c r="E281" s="42"/>
      <c r="F281" s="42"/>
      <c r="G281" s="42"/>
      <c r="H281" s="42"/>
      <c r="I281" s="42"/>
      <c r="J281" s="42"/>
      <c r="K281" s="42"/>
      <c r="L281" s="42"/>
      <c r="M281" s="42"/>
      <c r="N281" s="42"/>
      <c r="O281" s="42"/>
      <c r="P281" s="42"/>
      <c r="Q281" s="42"/>
      <c r="R281" s="42"/>
      <c r="S281" s="42"/>
      <c r="T281" s="42"/>
    </row>
    <row r="282" spans="1:20" ht="12.75">
      <c r="A282" s="42"/>
      <c r="B282" s="42"/>
      <c r="C282" s="42"/>
      <c r="D282" s="42"/>
      <c r="E282" s="42"/>
      <c r="F282" s="42"/>
      <c r="G282" s="42"/>
      <c r="H282" s="42"/>
      <c r="I282" s="42"/>
      <c r="J282" s="42"/>
      <c r="K282" s="42"/>
      <c r="L282" s="42"/>
      <c r="M282" s="42"/>
      <c r="N282" s="42"/>
      <c r="O282" s="42"/>
      <c r="P282" s="42"/>
      <c r="Q282" s="42"/>
      <c r="R282" s="42"/>
      <c r="S282" s="42"/>
      <c r="T282" s="42"/>
    </row>
    <row r="283" spans="1:20" ht="12.75">
      <c r="A283" s="42"/>
      <c r="B283" s="42"/>
      <c r="C283" s="42"/>
      <c r="D283" s="42"/>
      <c r="E283" s="42"/>
      <c r="F283" s="42"/>
      <c r="G283" s="42"/>
      <c r="H283" s="42"/>
      <c r="I283" s="42"/>
      <c r="J283" s="42"/>
      <c r="K283" s="42"/>
      <c r="L283" s="42"/>
      <c r="M283" s="42"/>
      <c r="N283" s="42"/>
      <c r="O283" s="42"/>
      <c r="P283" s="42"/>
      <c r="Q283" s="42"/>
      <c r="R283" s="42"/>
      <c r="S283" s="42"/>
      <c r="T283" s="42"/>
    </row>
    <row r="284" spans="1:20" ht="12.75">
      <c r="A284" s="42"/>
      <c r="B284" s="42"/>
      <c r="C284" s="42"/>
      <c r="D284" s="42"/>
      <c r="E284" s="42"/>
      <c r="F284" s="42"/>
      <c r="G284" s="42"/>
      <c r="H284" s="42"/>
      <c r="I284" s="42"/>
      <c r="J284" s="42"/>
      <c r="K284" s="42"/>
      <c r="L284" s="42"/>
      <c r="M284" s="42"/>
      <c r="N284" s="42"/>
      <c r="O284" s="42"/>
      <c r="P284" s="42"/>
      <c r="Q284" s="42"/>
      <c r="R284" s="42"/>
      <c r="S284" s="42"/>
      <c r="T284" s="42"/>
    </row>
    <row r="285" spans="1:20" ht="12.75">
      <c r="A285" s="42"/>
      <c r="B285" s="42"/>
      <c r="C285" s="42"/>
      <c r="D285" s="42"/>
      <c r="E285" s="42"/>
      <c r="F285" s="42"/>
      <c r="G285" s="42"/>
      <c r="H285" s="42"/>
      <c r="I285" s="42"/>
      <c r="J285" s="42"/>
      <c r="K285" s="42"/>
      <c r="L285" s="42"/>
      <c r="M285" s="42"/>
      <c r="N285" s="42"/>
      <c r="O285" s="42"/>
      <c r="P285" s="42"/>
      <c r="Q285" s="42"/>
      <c r="R285" s="42"/>
      <c r="S285" s="42"/>
      <c r="T285" s="42"/>
    </row>
    <row r="286" spans="1:20" ht="12.75">
      <c r="A286" s="42"/>
      <c r="B286" s="42"/>
      <c r="C286" s="42"/>
      <c r="D286" s="42"/>
      <c r="E286" s="42"/>
      <c r="F286" s="42"/>
      <c r="G286" s="42"/>
      <c r="H286" s="42"/>
      <c r="I286" s="42"/>
      <c r="J286" s="42"/>
      <c r="K286" s="42"/>
      <c r="L286" s="42"/>
      <c r="M286" s="42"/>
      <c r="N286" s="42"/>
      <c r="O286" s="42"/>
      <c r="P286" s="42"/>
      <c r="Q286" s="42"/>
      <c r="R286" s="42"/>
      <c r="S286" s="42"/>
      <c r="T286" s="42"/>
    </row>
    <row r="287" spans="1:20" ht="12.75">
      <c r="A287" s="42"/>
      <c r="B287" s="42"/>
      <c r="C287" s="42"/>
      <c r="D287" s="42"/>
      <c r="E287" s="42"/>
      <c r="F287" s="42"/>
      <c r="G287" s="42"/>
      <c r="H287" s="42"/>
      <c r="I287" s="42"/>
      <c r="J287" s="42"/>
      <c r="K287" s="42"/>
      <c r="L287" s="42"/>
      <c r="M287" s="42"/>
      <c r="N287" s="42"/>
      <c r="O287" s="42"/>
      <c r="P287" s="42"/>
      <c r="Q287" s="42"/>
      <c r="R287" s="42"/>
      <c r="S287" s="42"/>
      <c r="T287" s="42"/>
    </row>
    <row r="288" spans="1:20" ht="12.75">
      <c r="A288" s="42"/>
      <c r="B288" s="42"/>
      <c r="C288" s="42"/>
      <c r="D288" s="42"/>
      <c r="E288" s="42"/>
      <c r="F288" s="42"/>
      <c r="G288" s="42"/>
      <c r="H288" s="42"/>
      <c r="I288" s="42"/>
      <c r="J288" s="42"/>
      <c r="K288" s="42"/>
      <c r="L288" s="42"/>
      <c r="M288" s="42"/>
      <c r="N288" s="42"/>
      <c r="O288" s="42"/>
      <c r="P288" s="42"/>
      <c r="Q288" s="42"/>
      <c r="R288" s="42"/>
      <c r="S288" s="42"/>
      <c r="T288" s="42"/>
    </row>
    <row r="289" spans="1:20" ht="12.75">
      <c r="A289" s="42"/>
      <c r="B289" s="42"/>
      <c r="C289" s="42"/>
      <c r="D289" s="42"/>
      <c r="E289" s="42"/>
      <c r="F289" s="42"/>
      <c r="G289" s="42"/>
      <c r="H289" s="42"/>
      <c r="I289" s="42"/>
      <c r="J289" s="42"/>
      <c r="K289" s="42"/>
      <c r="L289" s="42"/>
      <c r="M289" s="42"/>
      <c r="N289" s="42"/>
      <c r="O289" s="42"/>
      <c r="P289" s="42"/>
      <c r="Q289" s="42"/>
      <c r="R289" s="42"/>
      <c r="S289" s="42"/>
      <c r="T289" s="42"/>
    </row>
    <row r="290" spans="1:20" ht="12.75">
      <c r="A290" s="42"/>
      <c r="B290" s="42"/>
      <c r="C290" s="42"/>
      <c r="D290" s="42"/>
      <c r="E290" s="42"/>
      <c r="F290" s="42"/>
      <c r="G290" s="42"/>
      <c r="H290" s="42"/>
      <c r="I290" s="42"/>
      <c r="J290" s="42"/>
      <c r="K290" s="42"/>
      <c r="L290" s="42"/>
      <c r="M290" s="42"/>
      <c r="N290" s="42"/>
      <c r="O290" s="42"/>
      <c r="P290" s="42"/>
      <c r="Q290" s="42"/>
      <c r="R290" s="42"/>
      <c r="S290" s="42"/>
      <c r="T290" s="42"/>
    </row>
    <row r="291" spans="1:20" ht="12.75">
      <c r="A291" s="42"/>
      <c r="B291" s="42"/>
      <c r="C291" s="42"/>
      <c r="D291" s="42"/>
      <c r="E291" s="42"/>
      <c r="F291" s="42"/>
      <c r="G291" s="42"/>
      <c r="H291" s="42"/>
      <c r="I291" s="42"/>
      <c r="J291" s="42"/>
      <c r="K291" s="42"/>
      <c r="L291" s="42"/>
      <c r="M291" s="42"/>
      <c r="N291" s="42"/>
      <c r="O291" s="42"/>
      <c r="P291" s="42"/>
      <c r="Q291" s="42"/>
      <c r="R291" s="42"/>
      <c r="S291" s="42"/>
      <c r="T291" s="42"/>
    </row>
    <row r="292" spans="1:20" ht="12.75">
      <c r="A292" s="42"/>
      <c r="B292" s="42"/>
      <c r="C292" s="42"/>
      <c r="D292" s="42"/>
      <c r="E292" s="42"/>
      <c r="F292" s="42"/>
      <c r="G292" s="42"/>
      <c r="H292" s="42"/>
      <c r="I292" s="42"/>
      <c r="J292" s="42"/>
      <c r="K292" s="42"/>
      <c r="L292" s="42"/>
      <c r="M292" s="42"/>
      <c r="N292" s="42"/>
      <c r="O292" s="42"/>
      <c r="P292" s="42"/>
      <c r="Q292" s="42"/>
      <c r="R292" s="42"/>
      <c r="S292" s="42"/>
      <c r="T292" s="42"/>
    </row>
    <row r="293" spans="1:20" ht="12.75">
      <c r="A293" s="42"/>
      <c r="B293" s="42"/>
      <c r="C293" s="42"/>
      <c r="D293" s="42"/>
      <c r="E293" s="42"/>
      <c r="F293" s="42"/>
      <c r="G293" s="42"/>
      <c r="H293" s="42"/>
      <c r="I293" s="42"/>
      <c r="J293" s="42"/>
      <c r="K293" s="42"/>
      <c r="L293" s="42"/>
      <c r="M293" s="42"/>
      <c r="N293" s="42"/>
      <c r="O293" s="42"/>
      <c r="P293" s="42"/>
      <c r="Q293" s="42"/>
      <c r="R293" s="42"/>
      <c r="S293" s="42"/>
      <c r="T293" s="42"/>
    </row>
    <row r="294" spans="1:20" ht="12.75">
      <c r="A294" s="42"/>
      <c r="B294" s="42"/>
      <c r="C294" s="42"/>
      <c r="D294" s="42"/>
      <c r="E294" s="42"/>
      <c r="F294" s="42"/>
      <c r="G294" s="42"/>
      <c r="H294" s="42"/>
      <c r="I294" s="42"/>
      <c r="J294" s="42"/>
      <c r="K294" s="42"/>
      <c r="L294" s="42"/>
      <c r="M294" s="42"/>
      <c r="N294" s="42"/>
      <c r="O294" s="42"/>
      <c r="P294" s="42"/>
      <c r="Q294" s="42"/>
      <c r="R294" s="42"/>
      <c r="S294" s="42"/>
      <c r="T294" s="42"/>
    </row>
    <row r="295" spans="1:20" ht="12.75">
      <c r="A295" s="42"/>
      <c r="B295" s="42"/>
      <c r="C295" s="42"/>
      <c r="D295" s="42"/>
      <c r="E295" s="42"/>
      <c r="F295" s="42"/>
      <c r="G295" s="42"/>
      <c r="H295" s="42"/>
      <c r="I295" s="42"/>
      <c r="J295" s="42"/>
      <c r="K295" s="42"/>
      <c r="L295" s="42"/>
      <c r="M295" s="42"/>
      <c r="N295" s="42"/>
      <c r="O295" s="42"/>
      <c r="P295" s="42"/>
      <c r="Q295" s="42"/>
      <c r="R295" s="42"/>
      <c r="S295" s="42"/>
      <c r="T295" s="42"/>
    </row>
    <row r="296" spans="1:20" ht="12.75">
      <c r="A296" s="42"/>
      <c r="B296" s="42"/>
      <c r="C296" s="42"/>
      <c r="D296" s="42"/>
      <c r="E296" s="42"/>
      <c r="F296" s="42"/>
      <c r="G296" s="42"/>
      <c r="H296" s="42"/>
      <c r="I296" s="42"/>
      <c r="J296" s="42"/>
      <c r="K296" s="42"/>
      <c r="L296" s="42"/>
      <c r="M296" s="42"/>
      <c r="N296" s="42"/>
      <c r="O296" s="42"/>
      <c r="P296" s="42"/>
      <c r="Q296" s="42"/>
      <c r="R296" s="42"/>
      <c r="S296" s="42"/>
      <c r="T296" s="42"/>
    </row>
    <row r="297" spans="1:20" ht="12.75">
      <c r="A297" s="42"/>
      <c r="B297" s="42"/>
      <c r="C297" s="42"/>
      <c r="D297" s="42"/>
      <c r="E297" s="42"/>
      <c r="F297" s="42"/>
      <c r="G297" s="42"/>
      <c r="H297" s="42"/>
      <c r="I297" s="42"/>
      <c r="J297" s="42"/>
      <c r="K297" s="42"/>
      <c r="L297" s="42"/>
      <c r="M297" s="42"/>
      <c r="N297" s="42"/>
      <c r="O297" s="42"/>
      <c r="P297" s="42"/>
      <c r="Q297" s="42"/>
      <c r="R297" s="42"/>
      <c r="S297" s="42"/>
      <c r="T297" s="42"/>
    </row>
    <row r="298" spans="1:20" ht="12.75">
      <c r="A298" s="42"/>
      <c r="B298" s="42"/>
      <c r="C298" s="42"/>
      <c r="D298" s="42"/>
      <c r="E298" s="42"/>
      <c r="F298" s="42"/>
      <c r="G298" s="42"/>
      <c r="H298" s="42"/>
      <c r="I298" s="42"/>
      <c r="J298" s="42"/>
      <c r="K298" s="42"/>
      <c r="L298" s="42"/>
      <c r="M298" s="42"/>
      <c r="N298" s="42"/>
      <c r="O298" s="42"/>
      <c r="P298" s="42"/>
      <c r="Q298" s="42"/>
      <c r="R298" s="42"/>
      <c r="S298" s="42"/>
      <c r="T298" s="42"/>
    </row>
    <row r="299" spans="1:20" ht="12.75">
      <c r="A299" s="42"/>
      <c r="B299" s="42"/>
      <c r="C299" s="42"/>
      <c r="D299" s="42"/>
      <c r="E299" s="42"/>
      <c r="F299" s="42"/>
      <c r="G299" s="42"/>
      <c r="H299" s="42"/>
      <c r="I299" s="42"/>
      <c r="J299" s="42"/>
      <c r="K299" s="42"/>
      <c r="L299" s="42"/>
      <c r="M299" s="42"/>
      <c r="N299" s="42"/>
      <c r="O299" s="42"/>
      <c r="P299" s="42"/>
      <c r="Q299" s="42"/>
      <c r="R299" s="42"/>
      <c r="S299" s="42"/>
      <c r="T299" s="42"/>
    </row>
    <row r="300" spans="1:20" ht="12.75">
      <c r="A300" s="42"/>
      <c r="B300" s="42"/>
      <c r="C300" s="42"/>
      <c r="D300" s="42"/>
      <c r="E300" s="42"/>
      <c r="F300" s="42"/>
      <c r="G300" s="42"/>
      <c r="H300" s="42"/>
      <c r="I300" s="42"/>
      <c r="J300" s="42"/>
      <c r="K300" s="42"/>
      <c r="L300" s="42"/>
      <c r="M300" s="42"/>
      <c r="N300" s="42"/>
      <c r="O300" s="42"/>
      <c r="P300" s="42"/>
      <c r="Q300" s="42"/>
      <c r="R300" s="42"/>
      <c r="S300" s="42"/>
      <c r="T300" s="42"/>
    </row>
    <row r="301" spans="1:20" ht="12.75">
      <c r="A301" s="42"/>
      <c r="B301" s="42"/>
      <c r="C301" s="42"/>
      <c r="D301" s="42"/>
      <c r="E301" s="42"/>
      <c r="F301" s="42"/>
      <c r="G301" s="42"/>
      <c r="H301" s="42"/>
      <c r="I301" s="42"/>
      <c r="J301" s="42"/>
      <c r="K301" s="42"/>
      <c r="L301" s="42"/>
      <c r="M301" s="42"/>
      <c r="N301" s="42"/>
      <c r="O301" s="42"/>
      <c r="P301" s="42"/>
      <c r="Q301" s="42"/>
      <c r="R301" s="42"/>
      <c r="S301" s="42"/>
      <c r="T301" s="42"/>
    </row>
    <row r="302" spans="1:20" ht="12.75">
      <c r="A302" s="42"/>
      <c r="B302" s="42"/>
      <c r="C302" s="42"/>
      <c r="D302" s="42"/>
      <c r="E302" s="42"/>
      <c r="F302" s="42"/>
      <c r="G302" s="42"/>
      <c r="H302" s="42"/>
      <c r="I302" s="42"/>
      <c r="J302" s="42"/>
      <c r="K302" s="42"/>
      <c r="L302" s="42"/>
      <c r="M302" s="42"/>
      <c r="N302" s="42"/>
      <c r="O302" s="42"/>
      <c r="P302" s="42"/>
      <c r="Q302" s="42"/>
      <c r="R302" s="42"/>
      <c r="S302" s="42"/>
      <c r="T302" s="42"/>
    </row>
    <row r="303" spans="1:20" ht="12.75">
      <c r="A303" s="42"/>
      <c r="B303" s="42"/>
      <c r="C303" s="42"/>
      <c r="D303" s="42"/>
      <c r="E303" s="42"/>
      <c r="F303" s="42"/>
      <c r="G303" s="42"/>
      <c r="H303" s="42"/>
      <c r="I303" s="42"/>
      <c r="J303" s="42"/>
      <c r="K303" s="42"/>
      <c r="L303" s="42"/>
      <c r="M303" s="42"/>
      <c r="N303" s="42"/>
      <c r="O303" s="42"/>
      <c r="P303" s="42"/>
      <c r="Q303" s="42"/>
      <c r="R303" s="42"/>
      <c r="S303" s="42"/>
      <c r="T303" s="42"/>
    </row>
    <row r="304" spans="1:20" ht="12.75">
      <c r="A304" s="42"/>
      <c r="B304" s="42"/>
      <c r="C304" s="42"/>
      <c r="D304" s="42"/>
      <c r="E304" s="42"/>
      <c r="F304" s="42"/>
      <c r="G304" s="42"/>
      <c r="H304" s="42"/>
      <c r="I304" s="42"/>
      <c r="J304" s="42"/>
      <c r="K304" s="42"/>
      <c r="L304" s="42"/>
      <c r="M304" s="42"/>
      <c r="N304" s="42"/>
      <c r="O304" s="42"/>
      <c r="P304" s="42"/>
      <c r="Q304" s="42"/>
      <c r="R304" s="42"/>
      <c r="S304" s="42"/>
      <c r="T304" s="42"/>
    </row>
    <row r="305" spans="1:20" ht="12.75">
      <c r="A305" s="42"/>
      <c r="B305" s="42"/>
      <c r="C305" s="42"/>
      <c r="D305" s="42"/>
      <c r="E305" s="42"/>
      <c r="F305" s="42"/>
      <c r="G305" s="42"/>
      <c r="H305" s="42"/>
      <c r="I305" s="42"/>
      <c r="J305" s="42"/>
      <c r="K305" s="42"/>
      <c r="L305" s="42"/>
      <c r="M305" s="42"/>
      <c r="N305" s="42"/>
      <c r="O305" s="42"/>
      <c r="P305" s="42"/>
      <c r="Q305" s="42"/>
      <c r="R305" s="42"/>
      <c r="S305" s="42"/>
      <c r="T305" s="42"/>
    </row>
    <row r="306" spans="1:20" ht="12.75">
      <c r="A306" s="42"/>
      <c r="B306" s="42"/>
      <c r="C306" s="42"/>
      <c r="D306" s="42"/>
      <c r="E306" s="42"/>
      <c r="F306" s="42"/>
      <c r="G306" s="42"/>
      <c r="H306" s="42"/>
      <c r="I306" s="42"/>
      <c r="J306" s="42"/>
      <c r="K306" s="42"/>
      <c r="L306" s="42"/>
      <c r="M306" s="42"/>
      <c r="N306" s="42"/>
      <c r="O306" s="42"/>
      <c r="P306" s="42"/>
      <c r="Q306" s="42"/>
      <c r="R306" s="42"/>
      <c r="S306" s="42"/>
      <c r="T306" s="42"/>
    </row>
    <row r="307" spans="1:20" ht="12.75">
      <c r="A307" s="42"/>
      <c r="B307" s="42"/>
      <c r="C307" s="42"/>
      <c r="D307" s="42"/>
      <c r="E307" s="42"/>
      <c r="F307" s="42"/>
      <c r="G307" s="42"/>
      <c r="H307" s="42"/>
      <c r="I307" s="42"/>
      <c r="J307" s="42"/>
      <c r="K307" s="42"/>
      <c r="L307" s="42"/>
      <c r="M307" s="42"/>
      <c r="N307" s="42"/>
      <c r="O307" s="42"/>
      <c r="P307" s="42"/>
      <c r="Q307" s="42"/>
      <c r="R307" s="42"/>
      <c r="S307" s="42"/>
      <c r="T307" s="42"/>
    </row>
    <row r="308" spans="1:20" ht="12.75">
      <c r="A308" s="42"/>
      <c r="B308" s="42"/>
      <c r="C308" s="42"/>
      <c r="D308" s="42"/>
      <c r="E308" s="42"/>
      <c r="F308" s="42"/>
      <c r="G308" s="42"/>
      <c r="H308" s="42"/>
      <c r="I308" s="42"/>
      <c r="J308" s="42"/>
      <c r="K308" s="42"/>
      <c r="L308" s="42"/>
      <c r="M308" s="42"/>
      <c r="N308" s="42"/>
      <c r="O308" s="42"/>
      <c r="P308" s="42"/>
      <c r="Q308" s="42"/>
      <c r="R308" s="42"/>
      <c r="S308" s="42"/>
      <c r="T308" s="42"/>
    </row>
    <row r="309" spans="1:20" ht="12.75">
      <c r="A309" s="42"/>
      <c r="B309" s="42"/>
      <c r="C309" s="42"/>
      <c r="D309" s="42"/>
      <c r="E309" s="42"/>
      <c r="F309" s="42"/>
      <c r="G309" s="42"/>
      <c r="H309" s="42"/>
      <c r="I309" s="42"/>
      <c r="J309" s="42"/>
      <c r="K309" s="42"/>
      <c r="L309" s="42"/>
      <c r="M309" s="42"/>
      <c r="N309" s="42"/>
      <c r="O309" s="42"/>
      <c r="P309" s="42"/>
      <c r="Q309" s="42"/>
      <c r="R309" s="42"/>
      <c r="S309" s="42"/>
      <c r="T309" s="42"/>
    </row>
    <row r="310" spans="1:20" ht="12.75">
      <c r="A310" s="42"/>
      <c r="B310" s="42"/>
      <c r="C310" s="42"/>
      <c r="D310" s="42"/>
      <c r="E310" s="42"/>
      <c r="F310" s="42"/>
      <c r="G310" s="42"/>
      <c r="H310" s="42"/>
      <c r="I310" s="42"/>
      <c r="J310" s="42"/>
      <c r="K310" s="42"/>
      <c r="L310" s="42"/>
      <c r="M310" s="42"/>
      <c r="N310" s="42"/>
      <c r="O310" s="42"/>
      <c r="P310" s="42"/>
      <c r="Q310" s="42"/>
      <c r="R310" s="42"/>
      <c r="S310" s="42"/>
      <c r="T310" s="42"/>
    </row>
    <row r="311" spans="1:20" ht="12.75">
      <c r="A311" s="42"/>
      <c r="B311" s="42"/>
      <c r="C311" s="42"/>
      <c r="D311" s="42"/>
      <c r="E311" s="42"/>
      <c r="F311" s="42"/>
      <c r="G311" s="42"/>
      <c r="H311" s="42"/>
      <c r="I311" s="42"/>
      <c r="J311" s="42"/>
      <c r="K311" s="42"/>
      <c r="L311" s="42"/>
      <c r="M311" s="42"/>
      <c r="N311" s="42"/>
      <c r="O311" s="42"/>
      <c r="P311" s="42"/>
      <c r="Q311" s="42"/>
      <c r="R311" s="42"/>
      <c r="S311" s="42"/>
      <c r="T311" s="42"/>
    </row>
    <row r="312" spans="1:20" ht="12.75">
      <c r="A312" s="42"/>
      <c r="B312" s="42"/>
      <c r="C312" s="42"/>
      <c r="D312" s="42"/>
      <c r="E312" s="42"/>
      <c r="F312" s="42"/>
      <c r="G312" s="42"/>
      <c r="H312" s="42"/>
      <c r="I312" s="42"/>
      <c r="J312" s="42"/>
      <c r="K312" s="42"/>
      <c r="L312" s="42"/>
      <c r="M312" s="42"/>
      <c r="N312" s="42"/>
      <c r="O312" s="42"/>
      <c r="P312" s="42"/>
      <c r="Q312" s="42"/>
      <c r="R312" s="42"/>
      <c r="S312" s="42"/>
      <c r="T312" s="42"/>
    </row>
    <row r="313" spans="1:20" ht="12.75">
      <c r="A313" s="42"/>
      <c r="B313" s="42"/>
      <c r="C313" s="42"/>
      <c r="D313" s="42"/>
      <c r="E313" s="42"/>
      <c r="F313" s="42"/>
      <c r="G313" s="42"/>
      <c r="H313" s="42"/>
      <c r="I313" s="42"/>
      <c r="J313" s="42"/>
      <c r="K313" s="42"/>
      <c r="L313" s="42"/>
      <c r="M313" s="42"/>
      <c r="N313" s="42"/>
      <c r="O313" s="42"/>
      <c r="P313" s="42"/>
      <c r="Q313" s="42"/>
      <c r="R313" s="42"/>
      <c r="S313" s="42"/>
      <c r="T313" s="42"/>
    </row>
    <row r="314" spans="1:20" ht="12.75">
      <c r="A314" s="42"/>
      <c r="B314" s="42"/>
      <c r="C314" s="42"/>
      <c r="D314" s="42"/>
      <c r="E314" s="42"/>
      <c r="F314" s="42"/>
      <c r="G314" s="42"/>
      <c r="H314" s="42"/>
      <c r="I314" s="42"/>
      <c r="J314" s="42"/>
      <c r="K314" s="42"/>
      <c r="L314" s="42"/>
      <c r="M314" s="42"/>
      <c r="N314" s="42"/>
      <c r="O314" s="42"/>
      <c r="P314" s="42"/>
      <c r="Q314" s="42"/>
      <c r="R314" s="42"/>
      <c r="S314" s="42"/>
      <c r="T314" s="42"/>
    </row>
    <row r="315" spans="1:20" ht="12.75">
      <c r="A315" s="42"/>
      <c r="B315" s="42"/>
      <c r="C315" s="42"/>
      <c r="D315" s="42"/>
      <c r="E315" s="42"/>
      <c r="F315" s="42"/>
      <c r="G315" s="42"/>
      <c r="H315" s="42"/>
      <c r="I315" s="42"/>
      <c r="J315" s="42"/>
      <c r="K315" s="42"/>
      <c r="L315" s="42"/>
      <c r="M315" s="42"/>
      <c r="N315" s="42"/>
      <c r="O315" s="42"/>
      <c r="P315" s="42"/>
      <c r="Q315" s="42"/>
      <c r="R315" s="42"/>
      <c r="S315" s="42"/>
      <c r="T315" s="42"/>
    </row>
    <row r="316" spans="1:20" ht="12.75">
      <c r="A316" s="42"/>
      <c r="B316" s="42"/>
      <c r="C316" s="42"/>
      <c r="D316" s="42"/>
      <c r="E316" s="42"/>
      <c r="F316" s="42"/>
      <c r="G316" s="42"/>
      <c r="H316" s="42"/>
      <c r="I316" s="42"/>
      <c r="J316" s="42"/>
      <c r="K316" s="42"/>
      <c r="L316" s="42"/>
      <c r="M316" s="42"/>
      <c r="N316" s="42"/>
      <c r="O316" s="42"/>
      <c r="P316" s="42"/>
      <c r="Q316" s="42"/>
      <c r="R316" s="42"/>
      <c r="S316" s="42"/>
      <c r="T316" s="42"/>
    </row>
    <row r="317" spans="1:20" ht="12.75">
      <c r="A317" s="42"/>
      <c r="B317" s="42"/>
      <c r="C317" s="42"/>
      <c r="D317" s="42"/>
      <c r="E317" s="42"/>
      <c r="F317" s="42"/>
      <c r="G317" s="42"/>
      <c r="H317" s="42"/>
      <c r="I317" s="42"/>
      <c r="J317" s="42"/>
      <c r="K317" s="42"/>
      <c r="L317" s="42"/>
      <c r="M317" s="42"/>
      <c r="N317" s="42"/>
      <c r="O317" s="42"/>
      <c r="P317" s="42"/>
      <c r="Q317" s="42"/>
      <c r="R317" s="42"/>
      <c r="S317" s="42"/>
      <c r="T317" s="42"/>
    </row>
    <row r="318" spans="1:20" ht="12.75">
      <c r="A318" s="42"/>
      <c r="B318" s="42"/>
      <c r="C318" s="42"/>
      <c r="D318" s="42"/>
      <c r="E318" s="42"/>
      <c r="F318" s="42"/>
      <c r="G318" s="42"/>
      <c r="H318" s="42"/>
      <c r="I318" s="42"/>
      <c r="J318" s="42"/>
      <c r="K318" s="42"/>
      <c r="L318" s="42"/>
      <c r="M318" s="42"/>
      <c r="N318" s="42"/>
      <c r="O318" s="42"/>
      <c r="P318" s="42"/>
      <c r="Q318" s="42"/>
      <c r="R318" s="42"/>
      <c r="S318" s="42"/>
      <c r="T318" s="42"/>
    </row>
    <row r="319" spans="1:20" ht="12.75">
      <c r="A319" s="42"/>
      <c r="B319" s="42"/>
      <c r="C319" s="42"/>
      <c r="D319" s="42"/>
      <c r="E319" s="42"/>
      <c r="F319" s="42"/>
      <c r="G319" s="42"/>
      <c r="H319" s="42"/>
      <c r="I319" s="42"/>
      <c r="J319" s="42"/>
      <c r="K319" s="42"/>
      <c r="L319" s="42"/>
      <c r="M319" s="42"/>
      <c r="N319" s="42"/>
      <c r="O319" s="42"/>
      <c r="P319" s="42"/>
      <c r="Q319" s="42"/>
      <c r="R319" s="42"/>
      <c r="S319" s="42"/>
      <c r="T319" s="42"/>
    </row>
    <row r="320" spans="1:20" ht="12.75">
      <c r="A320" s="42"/>
      <c r="B320" s="42"/>
      <c r="C320" s="42"/>
      <c r="D320" s="42"/>
      <c r="E320" s="42"/>
      <c r="F320" s="42"/>
      <c r="G320" s="42"/>
      <c r="H320" s="42"/>
      <c r="I320" s="42"/>
      <c r="J320" s="42"/>
      <c r="K320" s="42"/>
      <c r="L320" s="42"/>
      <c r="M320" s="42"/>
      <c r="N320" s="42"/>
      <c r="O320" s="42"/>
      <c r="P320" s="42"/>
      <c r="Q320" s="42"/>
      <c r="R320" s="42"/>
      <c r="S320" s="42"/>
      <c r="T320" s="42"/>
    </row>
    <row r="321" spans="1:20" ht="12.75">
      <c r="A321" s="42"/>
      <c r="B321" s="42"/>
      <c r="C321" s="42"/>
      <c r="D321" s="42"/>
      <c r="E321" s="42"/>
      <c r="F321" s="42"/>
      <c r="G321" s="42"/>
      <c r="H321" s="42"/>
      <c r="I321" s="42"/>
      <c r="J321" s="42"/>
      <c r="K321" s="42"/>
      <c r="L321" s="42"/>
      <c r="M321" s="42"/>
      <c r="N321" s="42"/>
      <c r="O321" s="42"/>
      <c r="P321" s="42"/>
      <c r="Q321" s="42"/>
      <c r="R321" s="42"/>
      <c r="S321" s="42"/>
      <c r="T321" s="42"/>
    </row>
    <row r="322" spans="1:20" ht="12.75">
      <c r="A322" s="42"/>
      <c r="B322" s="42"/>
      <c r="C322" s="42"/>
      <c r="D322" s="42"/>
      <c r="E322" s="42"/>
      <c r="F322" s="42"/>
      <c r="G322" s="42"/>
      <c r="H322" s="42"/>
      <c r="I322" s="42"/>
      <c r="J322" s="42"/>
      <c r="K322" s="42"/>
      <c r="L322" s="42"/>
      <c r="M322" s="42"/>
      <c r="N322" s="42"/>
      <c r="O322" s="42"/>
      <c r="P322" s="42"/>
      <c r="Q322" s="42"/>
      <c r="R322" s="42"/>
      <c r="S322" s="42"/>
      <c r="T322" s="42"/>
    </row>
    <row r="323" spans="1:20" ht="12.75">
      <c r="A323" s="42"/>
      <c r="B323" s="42"/>
      <c r="C323" s="42"/>
      <c r="D323" s="42"/>
      <c r="E323" s="42"/>
      <c r="F323" s="42"/>
      <c r="G323" s="42"/>
      <c r="H323" s="42"/>
      <c r="I323" s="42"/>
      <c r="J323" s="42"/>
      <c r="K323" s="42"/>
      <c r="L323" s="42"/>
      <c r="M323" s="42"/>
      <c r="N323" s="42"/>
      <c r="O323" s="42"/>
      <c r="P323" s="42"/>
      <c r="Q323" s="42"/>
      <c r="R323" s="42"/>
      <c r="S323" s="42"/>
      <c r="T323" s="42"/>
    </row>
    <row r="324" spans="1:20" ht="12.75">
      <c r="A324" s="42"/>
      <c r="B324" s="42"/>
      <c r="C324" s="42"/>
      <c r="D324" s="42"/>
      <c r="E324" s="42"/>
      <c r="F324" s="42"/>
      <c r="G324" s="42"/>
      <c r="H324" s="42"/>
      <c r="I324" s="42"/>
      <c r="J324" s="42"/>
      <c r="K324" s="42"/>
      <c r="L324" s="42"/>
      <c r="M324" s="42"/>
      <c r="N324" s="42"/>
      <c r="O324" s="42"/>
      <c r="P324" s="42"/>
      <c r="Q324" s="42"/>
      <c r="R324" s="42"/>
      <c r="S324" s="42"/>
      <c r="T324" s="42"/>
    </row>
    <row r="325" spans="1:20" ht="12.75">
      <c r="A325" s="42"/>
      <c r="B325" s="42"/>
      <c r="C325" s="42"/>
      <c r="D325" s="42"/>
      <c r="E325" s="42"/>
      <c r="F325" s="42"/>
      <c r="G325" s="42"/>
      <c r="H325" s="42"/>
      <c r="I325" s="42"/>
      <c r="J325" s="42"/>
      <c r="K325" s="42"/>
      <c r="L325" s="42"/>
      <c r="M325" s="42"/>
      <c r="N325" s="42"/>
      <c r="O325" s="42"/>
      <c r="P325" s="42"/>
      <c r="Q325" s="42"/>
      <c r="R325" s="42"/>
      <c r="S325" s="42"/>
      <c r="T325" s="42"/>
    </row>
    <row r="326" spans="1:20" ht="12.75">
      <c r="A326" s="42"/>
      <c r="B326" s="42"/>
      <c r="C326" s="42"/>
      <c r="D326" s="42"/>
      <c r="E326" s="42"/>
      <c r="F326" s="42"/>
      <c r="G326" s="42"/>
      <c r="H326" s="42"/>
      <c r="I326" s="42"/>
      <c r="J326" s="42"/>
      <c r="K326" s="42"/>
      <c r="L326" s="42"/>
      <c r="M326" s="42"/>
      <c r="N326" s="42"/>
      <c r="O326" s="42"/>
      <c r="P326" s="42"/>
      <c r="Q326" s="42"/>
      <c r="R326" s="42"/>
      <c r="S326" s="42"/>
      <c r="T326" s="42"/>
    </row>
    <row r="327" spans="1:20" ht="12.75">
      <c r="A327" s="42"/>
      <c r="B327" s="42"/>
      <c r="C327" s="42"/>
      <c r="D327" s="42"/>
      <c r="E327" s="42"/>
      <c r="F327" s="42"/>
      <c r="G327" s="42"/>
      <c r="H327" s="42"/>
      <c r="I327" s="42"/>
      <c r="J327" s="42"/>
      <c r="K327" s="42"/>
      <c r="L327" s="42"/>
      <c r="M327" s="42"/>
      <c r="N327" s="42"/>
      <c r="O327" s="42"/>
      <c r="P327" s="42"/>
      <c r="Q327" s="42"/>
      <c r="R327" s="42"/>
      <c r="S327" s="42"/>
      <c r="T327" s="42"/>
    </row>
    <row r="328" spans="1:20" ht="12.75">
      <c r="A328" s="42"/>
      <c r="B328" s="42"/>
      <c r="C328" s="42"/>
      <c r="D328" s="42"/>
      <c r="E328" s="42"/>
      <c r="F328" s="42"/>
      <c r="G328" s="42"/>
      <c r="H328" s="42"/>
      <c r="I328" s="42"/>
      <c r="J328" s="42"/>
      <c r="K328" s="42"/>
      <c r="L328" s="42"/>
      <c r="M328" s="42"/>
      <c r="N328" s="42"/>
      <c r="O328" s="42"/>
      <c r="P328" s="42"/>
      <c r="Q328" s="42"/>
      <c r="R328" s="42"/>
      <c r="S328" s="42"/>
      <c r="T328" s="42"/>
    </row>
    <row r="329" spans="1:20" ht="12.75">
      <c r="A329" s="42"/>
      <c r="B329" s="42"/>
      <c r="C329" s="42"/>
      <c r="D329" s="42"/>
      <c r="E329" s="42"/>
      <c r="F329" s="42"/>
      <c r="G329" s="42"/>
      <c r="H329" s="42"/>
      <c r="I329" s="42"/>
      <c r="J329" s="42"/>
      <c r="K329" s="42"/>
      <c r="L329" s="42"/>
      <c r="M329" s="42"/>
      <c r="N329" s="42"/>
      <c r="O329" s="42"/>
      <c r="P329" s="42"/>
      <c r="Q329" s="42"/>
      <c r="R329" s="42"/>
      <c r="S329" s="42"/>
      <c r="T329" s="42"/>
    </row>
    <row r="330" spans="1:20" ht="12.75">
      <c r="A330" s="42"/>
      <c r="B330" s="42"/>
      <c r="C330" s="42"/>
      <c r="D330" s="42"/>
      <c r="E330" s="42"/>
      <c r="F330" s="42"/>
      <c r="G330" s="42"/>
      <c r="H330" s="42"/>
      <c r="I330" s="42"/>
      <c r="J330" s="42"/>
      <c r="K330" s="42"/>
      <c r="L330" s="42"/>
      <c r="M330" s="42"/>
      <c r="N330" s="42"/>
      <c r="O330" s="42"/>
      <c r="P330" s="42"/>
      <c r="Q330" s="42"/>
      <c r="R330" s="42"/>
      <c r="S330" s="42"/>
      <c r="T330" s="42"/>
    </row>
    <row r="331" spans="1:20" ht="12.75">
      <c r="A331" s="42"/>
      <c r="B331" s="42"/>
      <c r="C331" s="42"/>
      <c r="D331" s="42"/>
      <c r="E331" s="42"/>
      <c r="F331" s="42"/>
      <c r="G331" s="42"/>
      <c r="H331" s="42"/>
      <c r="I331" s="42"/>
      <c r="J331" s="42"/>
      <c r="K331" s="42"/>
      <c r="L331" s="42"/>
      <c r="M331" s="42"/>
      <c r="N331" s="42"/>
      <c r="O331" s="42"/>
      <c r="P331" s="42"/>
      <c r="Q331" s="42"/>
      <c r="R331" s="42"/>
      <c r="S331" s="42"/>
      <c r="T331" s="42"/>
    </row>
    <row r="332" spans="1:20" ht="12.75">
      <c r="A332" s="42"/>
      <c r="B332" s="42"/>
      <c r="C332" s="42"/>
      <c r="D332" s="42"/>
      <c r="E332" s="42"/>
      <c r="F332" s="42"/>
      <c r="G332" s="42"/>
      <c r="H332" s="42"/>
      <c r="I332" s="42"/>
      <c r="J332" s="42"/>
      <c r="K332" s="42"/>
      <c r="L332" s="42"/>
      <c r="M332" s="42"/>
      <c r="N332" s="42"/>
      <c r="O332" s="42"/>
      <c r="P332" s="42"/>
      <c r="Q332" s="42"/>
      <c r="R332" s="42"/>
      <c r="S332" s="42"/>
      <c r="T332" s="42"/>
    </row>
    <row r="333" spans="1:20" ht="12.75">
      <c r="A333" s="42"/>
      <c r="B333" s="42"/>
      <c r="C333" s="42"/>
      <c r="D333" s="42"/>
      <c r="E333" s="42"/>
      <c r="F333" s="42"/>
      <c r="G333" s="42"/>
      <c r="H333" s="42"/>
      <c r="I333" s="42"/>
      <c r="J333" s="42"/>
      <c r="K333" s="42"/>
      <c r="L333" s="42"/>
      <c r="M333" s="42"/>
      <c r="N333" s="42"/>
      <c r="O333" s="42"/>
      <c r="P333" s="42"/>
      <c r="Q333" s="42"/>
      <c r="R333" s="42"/>
      <c r="S333" s="42"/>
      <c r="T333" s="42"/>
    </row>
    <row r="334" spans="1:20" ht="12.75">
      <c r="A334" s="42"/>
      <c r="B334" s="42"/>
      <c r="C334" s="42"/>
      <c r="D334" s="42"/>
      <c r="E334" s="42"/>
      <c r="F334" s="42"/>
      <c r="G334" s="42"/>
      <c r="H334" s="42"/>
      <c r="I334" s="42"/>
      <c r="J334" s="42"/>
      <c r="K334" s="42"/>
      <c r="L334" s="42"/>
      <c r="M334" s="42"/>
      <c r="N334" s="42"/>
      <c r="O334" s="42"/>
      <c r="P334" s="42"/>
      <c r="Q334" s="42"/>
      <c r="R334" s="42"/>
      <c r="S334" s="42"/>
      <c r="T334" s="42"/>
    </row>
    <row r="335" spans="1:20" ht="12.75">
      <c r="A335" s="42"/>
      <c r="B335" s="42"/>
      <c r="C335" s="42"/>
      <c r="D335" s="42"/>
      <c r="E335" s="42"/>
      <c r="F335" s="42"/>
      <c r="G335" s="42"/>
      <c r="H335" s="42"/>
      <c r="I335" s="42"/>
      <c r="J335" s="42"/>
      <c r="K335" s="42"/>
      <c r="L335" s="42"/>
      <c r="M335" s="42"/>
      <c r="N335" s="42"/>
      <c r="O335" s="42"/>
      <c r="P335" s="42"/>
      <c r="Q335" s="42"/>
      <c r="R335" s="42"/>
      <c r="S335" s="42"/>
      <c r="T335" s="42"/>
    </row>
    <row r="336" spans="1:20" ht="12.75">
      <c r="A336" s="42"/>
      <c r="B336" s="42"/>
      <c r="C336" s="42"/>
      <c r="D336" s="42"/>
      <c r="E336" s="42"/>
      <c r="F336" s="42"/>
      <c r="G336" s="42"/>
      <c r="H336" s="42"/>
      <c r="I336" s="42"/>
      <c r="J336" s="42"/>
      <c r="K336" s="42"/>
      <c r="L336" s="42"/>
      <c r="M336" s="42"/>
      <c r="N336" s="42"/>
      <c r="O336" s="42"/>
      <c r="P336" s="42"/>
      <c r="Q336" s="42"/>
      <c r="R336" s="42"/>
      <c r="S336" s="42"/>
      <c r="T336" s="42"/>
    </row>
    <row r="337" spans="1:20" ht="12.75">
      <c r="A337" s="42"/>
      <c r="B337" s="42"/>
      <c r="C337" s="42"/>
      <c r="D337" s="42"/>
      <c r="E337" s="42"/>
      <c r="F337" s="42"/>
      <c r="G337" s="42"/>
      <c r="H337" s="42"/>
      <c r="I337" s="42"/>
      <c r="J337" s="42"/>
      <c r="K337" s="42"/>
      <c r="L337" s="42"/>
      <c r="M337" s="42"/>
      <c r="N337" s="42"/>
      <c r="O337" s="42"/>
      <c r="P337" s="42"/>
      <c r="Q337" s="42"/>
      <c r="R337" s="42"/>
      <c r="S337" s="42"/>
      <c r="T337" s="42"/>
    </row>
    <row r="338" spans="1:20" ht="12.75">
      <c r="A338" s="42"/>
      <c r="B338" s="42"/>
      <c r="C338" s="42"/>
      <c r="D338" s="42"/>
      <c r="E338" s="42"/>
      <c r="F338" s="42"/>
      <c r="G338" s="42"/>
      <c r="H338" s="42"/>
      <c r="I338" s="42"/>
      <c r="J338" s="42"/>
      <c r="K338" s="42"/>
      <c r="L338" s="42"/>
      <c r="M338" s="42"/>
      <c r="N338" s="42"/>
      <c r="O338" s="42"/>
      <c r="P338" s="42"/>
      <c r="Q338" s="42"/>
      <c r="R338" s="42"/>
      <c r="S338" s="42"/>
      <c r="T338" s="42"/>
    </row>
    <row r="339" spans="1:20" ht="12.75">
      <c r="A339" s="42"/>
      <c r="B339" s="42"/>
      <c r="C339" s="42"/>
      <c r="D339" s="42"/>
      <c r="E339" s="42"/>
      <c r="F339" s="42"/>
      <c r="G339" s="42"/>
      <c r="H339" s="42"/>
      <c r="I339" s="42"/>
      <c r="J339" s="42"/>
      <c r="K339" s="42"/>
      <c r="L339" s="42"/>
      <c r="M339" s="42"/>
      <c r="N339" s="42"/>
      <c r="O339" s="42"/>
      <c r="P339" s="42"/>
      <c r="Q339" s="42"/>
      <c r="R339" s="42"/>
      <c r="S339" s="42"/>
      <c r="T339" s="42"/>
    </row>
    <row r="340" spans="1:20" ht="12.75">
      <c r="A340" s="42"/>
      <c r="B340" s="42"/>
      <c r="C340" s="42"/>
      <c r="D340" s="42"/>
      <c r="E340" s="42"/>
      <c r="F340" s="42"/>
      <c r="G340" s="42"/>
      <c r="H340" s="42"/>
      <c r="I340" s="42"/>
      <c r="J340" s="42"/>
      <c r="K340" s="42"/>
      <c r="L340" s="42"/>
      <c r="M340" s="42"/>
      <c r="N340" s="42"/>
      <c r="O340" s="42"/>
      <c r="P340" s="42"/>
      <c r="Q340" s="42"/>
      <c r="R340" s="42"/>
      <c r="S340" s="42"/>
      <c r="T340" s="42"/>
    </row>
    <row r="341" spans="1:20" ht="12.75">
      <c r="A341" s="42"/>
      <c r="B341" s="42"/>
      <c r="C341" s="42"/>
      <c r="D341" s="42"/>
      <c r="E341" s="42"/>
      <c r="F341" s="42"/>
      <c r="G341" s="42"/>
      <c r="H341" s="42"/>
      <c r="I341" s="42"/>
      <c r="J341" s="42"/>
      <c r="K341" s="42"/>
      <c r="L341" s="42"/>
      <c r="M341" s="42"/>
      <c r="N341" s="42"/>
      <c r="O341" s="42"/>
      <c r="P341" s="42"/>
      <c r="Q341" s="42"/>
      <c r="R341" s="42"/>
      <c r="S341" s="42"/>
      <c r="T341" s="42"/>
    </row>
    <row r="342" spans="1:20" ht="12.75">
      <c r="A342" s="42"/>
      <c r="B342" s="42"/>
      <c r="C342" s="42"/>
      <c r="D342" s="42"/>
      <c r="E342" s="42"/>
      <c r="F342" s="42"/>
      <c r="G342" s="42"/>
      <c r="H342" s="42"/>
      <c r="I342" s="42"/>
      <c r="J342" s="42"/>
      <c r="K342" s="42"/>
      <c r="L342" s="42"/>
      <c r="M342" s="42"/>
      <c r="N342" s="42"/>
      <c r="O342" s="42"/>
      <c r="P342" s="42"/>
      <c r="Q342" s="42"/>
      <c r="R342" s="42"/>
      <c r="S342" s="42"/>
      <c r="T342" s="42"/>
    </row>
    <row r="343" spans="1:20" ht="12.75">
      <c r="A343" s="42"/>
      <c r="B343" s="42"/>
      <c r="C343" s="42"/>
      <c r="D343" s="42"/>
      <c r="E343" s="42"/>
      <c r="F343" s="42"/>
      <c r="G343" s="42"/>
      <c r="H343" s="42"/>
      <c r="I343" s="42"/>
      <c r="J343" s="42"/>
      <c r="K343" s="42"/>
      <c r="L343" s="42"/>
      <c r="M343" s="42"/>
      <c r="N343" s="42"/>
      <c r="O343" s="42"/>
      <c r="P343" s="42"/>
      <c r="Q343" s="42"/>
      <c r="R343" s="42"/>
      <c r="S343" s="42"/>
      <c r="T343" s="42"/>
    </row>
    <row r="344" spans="1:20" ht="12.75">
      <c r="A344" s="42"/>
      <c r="B344" s="42"/>
      <c r="C344" s="42"/>
      <c r="D344" s="42"/>
      <c r="E344" s="42"/>
      <c r="F344" s="42"/>
      <c r="G344" s="42"/>
      <c r="H344" s="42"/>
      <c r="I344" s="42"/>
      <c r="J344" s="42"/>
      <c r="K344" s="42"/>
      <c r="L344" s="42"/>
      <c r="M344" s="42"/>
      <c r="N344" s="42"/>
      <c r="O344" s="42"/>
      <c r="P344" s="42"/>
      <c r="Q344" s="42"/>
      <c r="R344" s="42"/>
      <c r="S344" s="42"/>
      <c r="T344" s="42"/>
    </row>
    <row r="345" spans="1:20" ht="12.75">
      <c r="A345" s="42"/>
      <c r="B345" s="42"/>
      <c r="C345" s="42"/>
      <c r="D345" s="42"/>
      <c r="E345" s="42"/>
      <c r="F345" s="42"/>
      <c r="G345" s="42"/>
      <c r="H345" s="42"/>
      <c r="I345" s="42"/>
      <c r="J345" s="42"/>
      <c r="K345" s="42"/>
      <c r="L345" s="42"/>
      <c r="M345" s="42"/>
      <c r="N345" s="42"/>
      <c r="O345" s="42"/>
      <c r="P345" s="42"/>
      <c r="Q345" s="42"/>
      <c r="R345" s="42"/>
      <c r="S345" s="42"/>
      <c r="T345" s="42"/>
    </row>
    <row r="346" spans="1:20" ht="12.75">
      <c r="A346" s="42"/>
      <c r="B346" s="42"/>
      <c r="C346" s="42"/>
      <c r="D346" s="42"/>
      <c r="E346" s="42"/>
      <c r="F346" s="42"/>
      <c r="G346" s="42"/>
      <c r="H346" s="42"/>
      <c r="I346" s="42"/>
      <c r="J346" s="42"/>
      <c r="K346" s="42"/>
      <c r="L346" s="42"/>
      <c r="M346" s="42"/>
      <c r="N346" s="42"/>
      <c r="O346" s="42"/>
      <c r="P346" s="42"/>
      <c r="Q346" s="42"/>
      <c r="R346" s="42"/>
      <c r="S346" s="42"/>
      <c r="T346" s="42"/>
    </row>
    <row r="347" spans="1:20" ht="12.75">
      <c r="A347" s="42"/>
      <c r="B347" s="42"/>
      <c r="C347" s="42"/>
      <c r="D347" s="42"/>
      <c r="E347" s="42"/>
      <c r="F347" s="42"/>
      <c r="G347" s="42"/>
      <c r="H347" s="42"/>
      <c r="I347" s="42"/>
      <c r="J347" s="42"/>
      <c r="K347" s="42"/>
      <c r="L347" s="42"/>
      <c r="M347" s="42"/>
      <c r="N347" s="42"/>
      <c r="O347" s="42"/>
      <c r="P347" s="42"/>
      <c r="Q347" s="42"/>
      <c r="R347" s="42"/>
      <c r="S347" s="42"/>
      <c r="T347" s="42"/>
    </row>
    <row r="348" spans="1:20" ht="12.75">
      <c r="A348" s="42"/>
      <c r="B348" s="42"/>
      <c r="C348" s="42"/>
      <c r="D348" s="42"/>
      <c r="E348" s="42"/>
      <c r="F348" s="42"/>
      <c r="G348" s="42"/>
      <c r="H348" s="42"/>
      <c r="I348" s="42"/>
      <c r="J348" s="42"/>
      <c r="K348" s="42"/>
      <c r="L348" s="42"/>
      <c r="M348" s="42"/>
      <c r="N348" s="42"/>
      <c r="O348" s="42"/>
      <c r="P348" s="42"/>
      <c r="Q348" s="42"/>
      <c r="R348" s="42"/>
      <c r="S348" s="42"/>
      <c r="T348" s="42"/>
    </row>
    <row r="349" spans="1:20" ht="12.75">
      <c r="A349" s="42"/>
      <c r="B349" s="42"/>
      <c r="C349" s="42"/>
      <c r="D349" s="42"/>
      <c r="E349" s="42"/>
      <c r="F349" s="42"/>
      <c r="G349" s="42"/>
      <c r="H349" s="42"/>
      <c r="I349" s="42"/>
      <c r="J349" s="42"/>
      <c r="K349" s="42"/>
      <c r="L349" s="42"/>
      <c r="M349" s="42"/>
      <c r="N349" s="42"/>
      <c r="O349" s="42"/>
      <c r="P349" s="42"/>
      <c r="Q349" s="42"/>
      <c r="R349" s="42"/>
      <c r="S349" s="42"/>
      <c r="T349" s="42"/>
    </row>
    <row r="350" spans="1:20" ht="12.75">
      <c r="A350" s="42"/>
      <c r="B350" s="42"/>
      <c r="C350" s="42"/>
      <c r="D350" s="42"/>
      <c r="E350" s="42"/>
      <c r="F350" s="42"/>
      <c r="G350" s="42"/>
      <c r="H350" s="42"/>
      <c r="I350" s="42"/>
      <c r="J350" s="42"/>
      <c r="K350" s="42"/>
      <c r="L350" s="42"/>
      <c r="M350" s="42"/>
      <c r="N350" s="42"/>
      <c r="O350" s="42"/>
      <c r="P350" s="42"/>
      <c r="Q350" s="42"/>
      <c r="R350" s="42"/>
      <c r="S350" s="42"/>
      <c r="T350" s="42"/>
    </row>
    <row r="351" spans="1:20" ht="12.75">
      <c r="A351" s="42"/>
      <c r="B351" s="42"/>
      <c r="C351" s="42"/>
      <c r="D351" s="42"/>
      <c r="E351" s="42"/>
      <c r="F351" s="42"/>
      <c r="G351" s="42"/>
      <c r="H351" s="42"/>
      <c r="I351" s="42"/>
      <c r="J351" s="42"/>
      <c r="K351" s="42"/>
      <c r="L351" s="42"/>
      <c r="M351" s="42"/>
      <c r="N351" s="42"/>
      <c r="O351" s="42"/>
      <c r="P351" s="42"/>
      <c r="Q351" s="42"/>
      <c r="R351" s="42"/>
      <c r="S351" s="42"/>
      <c r="T351" s="42"/>
    </row>
    <row r="352" spans="1:20" ht="12.75">
      <c r="A352" s="42"/>
      <c r="B352" s="42"/>
      <c r="C352" s="42"/>
      <c r="D352" s="42"/>
      <c r="E352" s="42"/>
      <c r="F352" s="42"/>
      <c r="G352" s="42"/>
      <c r="H352" s="42"/>
      <c r="I352" s="42"/>
      <c r="J352" s="42"/>
      <c r="K352" s="42"/>
      <c r="L352" s="42"/>
      <c r="M352" s="42"/>
      <c r="N352" s="42"/>
      <c r="O352" s="42"/>
      <c r="P352" s="42"/>
      <c r="Q352" s="42"/>
      <c r="R352" s="42"/>
      <c r="S352" s="42"/>
      <c r="T352" s="42"/>
    </row>
    <row r="353" spans="1:20" ht="12.75">
      <c r="A353" s="42"/>
      <c r="B353" s="42"/>
      <c r="C353" s="42"/>
      <c r="D353" s="42"/>
      <c r="E353" s="42"/>
      <c r="F353" s="42"/>
      <c r="G353" s="42"/>
      <c r="H353" s="42"/>
      <c r="I353" s="42"/>
      <c r="J353" s="42"/>
      <c r="K353" s="42"/>
      <c r="L353" s="42"/>
      <c r="M353" s="42"/>
      <c r="N353" s="42"/>
      <c r="O353" s="42"/>
      <c r="P353" s="42"/>
      <c r="Q353" s="42"/>
      <c r="R353" s="42"/>
      <c r="S353" s="42"/>
      <c r="T353" s="42"/>
    </row>
    <row r="354" spans="1:20" ht="12.75">
      <c r="A354" s="42"/>
      <c r="B354" s="42"/>
      <c r="C354" s="42"/>
      <c r="D354" s="42"/>
      <c r="E354" s="42"/>
      <c r="F354" s="42"/>
      <c r="G354" s="42"/>
      <c r="H354" s="42"/>
      <c r="I354" s="42"/>
      <c r="J354" s="42"/>
      <c r="K354" s="42"/>
      <c r="L354" s="42"/>
      <c r="M354" s="42"/>
      <c r="N354" s="42"/>
      <c r="O354" s="42"/>
      <c r="P354" s="42"/>
      <c r="Q354" s="42"/>
      <c r="R354" s="42"/>
      <c r="S354" s="42"/>
      <c r="T354" s="42"/>
    </row>
    <row r="355" spans="1:20" ht="12.75">
      <c r="A355" s="42"/>
      <c r="B355" s="42"/>
      <c r="C355" s="42"/>
      <c r="D355" s="42"/>
      <c r="E355" s="42"/>
      <c r="F355" s="42"/>
      <c r="G355" s="42"/>
      <c r="H355" s="42"/>
      <c r="I355" s="42"/>
      <c r="J355" s="42"/>
      <c r="K355" s="42"/>
      <c r="L355" s="42"/>
      <c r="M355" s="42"/>
      <c r="N355" s="42"/>
      <c r="O355" s="42"/>
      <c r="P355" s="42"/>
      <c r="Q355" s="42"/>
      <c r="R355" s="42"/>
      <c r="S355" s="42"/>
      <c r="T355" s="42"/>
    </row>
    <row r="356" spans="1:20" ht="12.75">
      <c r="A356" s="42"/>
      <c r="B356" s="42"/>
      <c r="C356" s="42"/>
      <c r="D356" s="42"/>
      <c r="E356" s="42"/>
      <c r="F356" s="42"/>
      <c r="G356" s="42"/>
      <c r="H356" s="42"/>
      <c r="I356" s="42"/>
      <c r="J356" s="42"/>
      <c r="K356" s="42"/>
      <c r="L356" s="42"/>
      <c r="M356" s="42"/>
      <c r="N356" s="42"/>
      <c r="O356" s="42"/>
      <c r="P356" s="42"/>
      <c r="Q356" s="42"/>
      <c r="R356" s="42"/>
      <c r="S356" s="42"/>
      <c r="T356" s="42"/>
    </row>
    <row r="357" spans="1:20" ht="12.75">
      <c r="A357" s="42"/>
      <c r="B357" s="42"/>
      <c r="C357" s="42"/>
      <c r="D357" s="42"/>
      <c r="E357" s="42"/>
      <c r="F357" s="42"/>
      <c r="G357" s="42"/>
      <c r="H357" s="42"/>
      <c r="I357" s="42"/>
      <c r="J357" s="42"/>
      <c r="K357" s="42"/>
      <c r="L357" s="42"/>
      <c r="M357" s="42"/>
      <c r="N357" s="42"/>
      <c r="O357" s="42"/>
      <c r="P357" s="42"/>
      <c r="Q357" s="42"/>
      <c r="R357" s="42"/>
      <c r="S357" s="42"/>
      <c r="T357" s="42"/>
    </row>
    <row r="358" spans="1:20" ht="12.75">
      <c r="A358" s="42"/>
      <c r="B358" s="42"/>
      <c r="C358" s="42"/>
      <c r="D358" s="42"/>
      <c r="E358" s="42"/>
      <c r="F358" s="42"/>
      <c r="G358" s="42"/>
      <c r="H358" s="42"/>
      <c r="I358" s="42"/>
      <c r="J358" s="42"/>
      <c r="K358" s="42"/>
      <c r="L358" s="42"/>
      <c r="M358" s="42"/>
      <c r="N358" s="42"/>
      <c r="O358" s="42"/>
      <c r="P358" s="42"/>
      <c r="Q358" s="42"/>
      <c r="R358" s="42"/>
      <c r="S358" s="42"/>
      <c r="T358" s="42"/>
    </row>
    <row r="359" spans="1:20" ht="12.75">
      <c r="A359" s="42"/>
      <c r="B359" s="42"/>
      <c r="C359" s="42"/>
      <c r="D359" s="42"/>
      <c r="E359" s="42"/>
      <c r="F359" s="42"/>
      <c r="G359" s="42"/>
      <c r="H359" s="42"/>
      <c r="I359" s="42"/>
      <c r="J359" s="42"/>
      <c r="K359" s="42"/>
      <c r="L359" s="42"/>
      <c r="M359" s="42"/>
      <c r="N359" s="42"/>
      <c r="O359" s="42"/>
      <c r="P359" s="42"/>
      <c r="Q359" s="42"/>
      <c r="R359" s="42"/>
      <c r="S359" s="42"/>
      <c r="T359" s="42"/>
    </row>
    <row r="360" spans="1:20" ht="12.75">
      <c r="A360" s="42"/>
      <c r="B360" s="42"/>
      <c r="C360" s="42"/>
      <c r="D360" s="42"/>
      <c r="E360" s="42"/>
      <c r="F360" s="42"/>
      <c r="G360" s="42"/>
      <c r="H360" s="42"/>
      <c r="I360" s="42"/>
      <c r="J360" s="42"/>
      <c r="K360" s="42"/>
      <c r="L360" s="42"/>
      <c r="M360" s="42"/>
      <c r="N360" s="42"/>
      <c r="O360" s="42"/>
      <c r="P360" s="42"/>
      <c r="Q360" s="42"/>
      <c r="R360" s="42"/>
      <c r="S360" s="42"/>
      <c r="T360" s="42"/>
    </row>
    <row r="361" spans="1:20" ht="12.75">
      <c r="A361" s="42"/>
      <c r="B361" s="42"/>
      <c r="C361" s="42"/>
      <c r="D361" s="42"/>
      <c r="E361" s="42"/>
      <c r="F361" s="42"/>
      <c r="G361" s="42"/>
      <c r="H361" s="42"/>
      <c r="I361" s="42"/>
      <c r="J361" s="42"/>
      <c r="K361" s="42"/>
      <c r="L361" s="42"/>
      <c r="M361" s="42"/>
      <c r="N361" s="42"/>
      <c r="O361" s="42"/>
      <c r="P361" s="42"/>
      <c r="Q361" s="42"/>
      <c r="R361" s="42"/>
      <c r="S361" s="42"/>
      <c r="T361" s="42"/>
    </row>
    <row r="362" spans="1:20" ht="12.75">
      <c r="A362" s="42"/>
      <c r="B362" s="42"/>
      <c r="C362" s="42"/>
      <c r="D362" s="42"/>
      <c r="E362" s="42"/>
      <c r="F362" s="42"/>
      <c r="G362" s="42"/>
      <c r="H362" s="42"/>
      <c r="I362" s="42"/>
      <c r="J362" s="42"/>
      <c r="K362" s="42"/>
      <c r="L362" s="42"/>
      <c r="M362" s="42"/>
      <c r="N362" s="42"/>
      <c r="O362" s="42"/>
      <c r="P362" s="42"/>
      <c r="Q362" s="42"/>
      <c r="R362" s="42"/>
      <c r="S362" s="42"/>
      <c r="T362" s="42"/>
    </row>
    <row r="363" spans="1:20" ht="12.75">
      <c r="A363" s="42"/>
      <c r="B363" s="42"/>
      <c r="C363" s="42"/>
      <c r="D363" s="42"/>
      <c r="E363" s="42"/>
      <c r="F363" s="42"/>
      <c r="G363" s="42"/>
      <c r="H363" s="42"/>
      <c r="I363" s="42"/>
      <c r="J363" s="42"/>
      <c r="K363" s="42"/>
      <c r="L363" s="42"/>
      <c r="M363" s="42"/>
      <c r="N363" s="42"/>
      <c r="O363" s="42"/>
      <c r="P363" s="42"/>
      <c r="Q363" s="42"/>
      <c r="R363" s="42"/>
      <c r="S363" s="42"/>
      <c r="T363" s="42"/>
    </row>
    <row r="364" spans="1:20" ht="12.75">
      <c r="A364" s="42"/>
      <c r="B364" s="42"/>
      <c r="C364" s="42"/>
      <c r="D364" s="42"/>
      <c r="E364" s="42"/>
      <c r="F364" s="42"/>
      <c r="G364" s="42"/>
      <c r="H364" s="42"/>
      <c r="I364" s="42"/>
      <c r="J364" s="42"/>
      <c r="K364" s="42"/>
      <c r="L364" s="42"/>
      <c r="M364" s="42"/>
      <c r="N364" s="42"/>
      <c r="O364" s="42"/>
      <c r="P364" s="42"/>
      <c r="Q364" s="42"/>
      <c r="R364" s="42"/>
      <c r="S364" s="42"/>
      <c r="T364" s="42"/>
    </row>
    <row r="365" spans="1:20" ht="12.75">
      <c r="A365" s="42"/>
      <c r="B365" s="42"/>
      <c r="C365" s="42"/>
      <c r="D365" s="42"/>
      <c r="E365" s="42"/>
      <c r="F365" s="42"/>
      <c r="G365" s="42"/>
      <c r="H365" s="42"/>
      <c r="I365" s="42"/>
      <c r="J365" s="42"/>
      <c r="K365" s="42"/>
      <c r="L365" s="42"/>
      <c r="M365" s="42"/>
      <c r="N365" s="42"/>
      <c r="O365" s="42"/>
      <c r="P365" s="42"/>
      <c r="Q365" s="42"/>
      <c r="R365" s="42"/>
      <c r="S365" s="42"/>
      <c r="T365" s="42"/>
    </row>
    <row r="366" spans="1:20" ht="12.75">
      <c r="A366" s="42"/>
      <c r="B366" s="42"/>
      <c r="C366" s="42"/>
      <c r="D366" s="42"/>
      <c r="E366" s="42"/>
      <c r="F366" s="42"/>
      <c r="G366" s="42"/>
      <c r="H366" s="42"/>
      <c r="I366" s="42"/>
      <c r="J366" s="42"/>
      <c r="K366" s="42"/>
      <c r="L366" s="42"/>
      <c r="M366" s="42"/>
      <c r="N366" s="42"/>
      <c r="O366" s="42"/>
      <c r="P366" s="42"/>
      <c r="Q366" s="42"/>
      <c r="R366" s="42"/>
      <c r="S366" s="42"/>
      <c r="T366" s="42"/>
    </row>
    <row r="367" spans="1:20" ht="12.75">
      <c r="A367" s="42"/>
      <c r="B367" s="42"/>
      <c r="C367" s="42"/>
      <c r="D367" s="42"/>
      <c r="E367" s="42"/>
      <c r="F367" s="42"/>
      <c r="G367" s="42"/>
      <c r="H367" s="42"/>
      <c r="I367" s="42"/>
      <c r="J367" s="42"/>
      <c r="K367" s="42"/>
      <c r="L367" s="42"/>
      <c r="M367" s="42"/>
      <c r="N367" s="42"/>
      <c r="O367" s="42"/>
      <c r="P367" s="42"/>
      <c r="Q367" s="42"/>
      <c r="R367" s="42"/>
      <c r="S367" s="42"/>
      <c r="T367" s="42"/>
    </row>
    <row r="368" spans="1:20" ht="12.75">
      <c r="A368" s="42"/>
      <c r="B368" s="42"/>
      <c r="C368" s="42"/>
      <c r="D368" s="42"/>
      <c r="E368" s="42"/>
      <c r="F368" s="42"/>
      <c r="G368" s="42"/>
      <c r="H368" s="42"/>
      <c r="I368" s="42"/>
      <c r="J368" s="42"/>
      <c r="K368" s="42"/>
      <c r="L368" s="42"/>
      <c r="M368" s="42"/>
      <c r="N368" s="42"/>
      <c r="O368" s="42"/>
      <c r="P368" s="42"/>
      <c r="Q368" s="42"/>
      <c r="R368" s="42"/>
      <c r="S368" s="42"/>
      <c r="T368" s="42"/>
    </row>
    <row r="369" spans="1:20" ht="12.75">
      <c r="A369" s="42"/>
      <c r="B369" s="42"/>
      <c r="C369" s="42"/>
      <c r="D369" s="42"/>
      <c r="E369" s="42"/>
      <c r="F369" s="42"/>
      <c r="G369" s="42"/>
      <c r="H369" s="42"/>
      <c r="I369" s="42"/>
      <c r="J369" s="42"/>
      <c r="K369" s="42"/>
      <c r="L369" s="42"/>
      <c r="M369" s="42"/>
      <c r="N369" s="42"/>
      <c r="O369" s="42"/>
      <c r="P369" s="42"/>
      <c r="Q369" s="42"/>
      <c r="R369" s="42"/>
      <c r="S369" s="42"/>
      <c r="T369" s="42"/>
    </row>
    <row r="370" spans="1:20" ht="12.75">
      <c r="A370" s="42"/>
      <c r="B370" s="42"/>
      <c r="C370" s="42"/>
      <c r="D370" s="42"/>
      <c r="E370" s="42"/>
      <c r="F370" s="42"/>
      <c r="G370" s="42"/>
      <c r="H370" s="42"/>
      <c r="I370" s="42"/>
      <c r="J370" s="42"/>
      <c r="K370" s="42"/>
      <c r="L370" s="42"/>
      <c r="M370" s="42"/>
      <c r="N370" s="42"/>
      <c r="O370" s="42"/>
      <c r="P370" s="42"/>
      <c r="Q370" s="42"/>
      <c r="R370" s="42"/>
      <c r="S370" s="42"/>
      <c r="T370" s="42"/>
    </row>
    <row r="371" spans="1:20" ht="12.75">
      <c r="A371" s="42"/>
      <c r="B371" s="42"/>
      <c r="C371" s="42"/>
      <c r="D371" s="42"/>
      <c r="E371" s="42"/>
      <c r="F371" s="42"/>
      <c r="G371" s="42"/>
      <c r="H371" s="42"/>
      <c r="I371" s="42"/>
      <c r="J371" s="42"/>
      <c r="K371" s="42"/>
      <c r="L371" s="42"/>
      <c r="M371" s="42"/>
      <c r="N371" s="42"/>
      <c r="O371" s="42"/>
      <c r="P371" s="42"/>
      <c r="Q371" s="42"/>
      <c r="R371" s="42"/>
      <c r="S371" s="42"/>
      <c r="T371" s="42"/>
    </row>
    <row r="372" spans="1:20" ht="12.75">
      <c r="A372" s="42"/>
      <c r="B372" s="42"/>
      <c r="C372" s="42"/>
      <c r="D372" s="42"/>
      <c r="E372" s="42"/>
      <c r="F372" s="42"/>
      <c r="G372" s="42"/>
      <c r="H372" s="42"/>
      <c r="I372" s="42"/>
      <c r="J372" s="42"/>
      <c r="K372" s="42"/>
      <c r="L372" s="42"/>
      <c r="M372" s="42"/>
      <c r="N372" s="42"/>
      <c r="O372" s="42"/>
      <c r="P372" s="42"/>
      <c r="Q372" s="42"/>
      <c r="R372" s="42"/>
      <c r="S372" s="42"/>
      <c r="T372" s="42"/>
    </row>
    <row r="373" spans="1:20" ht="12.75">
      <c r="A373" s="42"/>
      <c r="B373" s="42"/>
      <c r="C373" s="42"/>
      <c r="D373" s="42"/>
      <c r="E373" s="42"/>
      <c r="F373" s="42"/>
      <c r="G373" s="42"/>
      <c r="H373" s="42"/>
      <c r="I373" s="42"/>
      <c r="J373" s="42"/>
      <c r="K373" s="42"/>
      <c r="L373" s="42"/>
      <c r="M373" s="42"/>
      <c r="N373" s="42"/>
      <c r="O373" s="42"/>
      <c r="P373" s="42"/>
      <c r="Q373" s="42"/>
      <c r="R373" s="42"/>
      <c r="S373" s="42"/>
      <c r="T373" s="42"/>
    </row>
    <row r="374" spans="1:20" ht="12.75">
      <c r="A374" s="42"/>
      <c r="B374" s="42"/>
      <c r="C374" s="42"/>
      <c r="D374" s="42"/>
      <c r="E374" s="42"/>
      <c r="F374" s="42"/>
      <c r="G374" s="42"/>
      <c r="H374" s="42"/>
      <c r="I374" s="42"/>
      <c r="J374" s="42"/>
      <c r="K374" s="42"/>
      <c r="L374" s="42"/>
      <c r="M374" s="42"/>
      <c r="N374" s="42"/>
      <c r="O374" s="42"/>
      <c r="P374" s="42"/>
      <c r="Q374" s="42"/>
      <c r="R374" s="42"/>
      <c r="S374" s="42"/>
      <c r="T374" s="42"/>
    </row>
    <row r="375" spans="1:20" ht="12.75">
      <c r="A375" s="42"/>
      <c r="B375" s="42"/>
      <c r="C375" s="42"/>
      <c r="D375" s="42"/>
      <c r="E375" s="42"/>
      <c r="F375" s="42"/>
      <c r="G375" s="42"/>
      <c r="H375" s="42"/>
      <c r="I375" s="42"/>
      <c r="J375" s="42"/>
      <c r="K375" s="42"/>
      <c r="L375" s="42"/>
      <c r="M375" s="42"/>
      <c r="N375" s="42"/>
      <c r="O375" s="42"/>
      <c r="P375" s="42"/>
      <c r="Q375" s="42"/>
      <c r="R375" s="42"/>
      <c r="S375" s="42"/>
      <c r="T375" s="42"/>
    </row>
    <row r="376" spans="1:20" ht="12.75">
      <c r="A376" s="42"/>
      <c r="B376" s="42"/>
      <c r="C376" s="42"/>
      <c r="D376" s="42"/>
      <c r="E376" s="42"/>
      <c r="F376" s="42"/>
      <c r="G376" s="42"/>
      <c r="H376" s="42"/>
      <c r="I376" s="42"/>
      <c r="J376" s="42"/>
      <c r="K376" s="42"/>
      <c r="L376" s="42"/>
      <c r="M376" s="42"/>
      <c r="N376" s="42"/>
      <c r="O376" s="42"/>
      <c r="P376" s="42"/>
      <c r="Q376" s="42"/>
      <c r="R376" s="42"/>
      <c r="S376" s="42"/>
      <c r="T376" s="42"/>
    </row>
    <row r="377" spans="1:20" ht="12.75">
      <c r="A377" s="42"/>
      <c r="B377" s="42"/>
      <c r="C377" s="42"/>
      <c r="D377" s="42"/>
      <c r="E377" s="42"/>
      <c r="F377" s="42"/>
      <c r="G377" s="42"/>
      <c r="H377" s="42"/>
      <c r="I377" s="42"/>
      <c r="J377" s="42"/>
      <c r="K377" s="42"/>
      <c r="L377" s="42"/>
      <c r="M377" s="42"/>
      <c r="N377" s="42"/>
      <c r="O377" s="42"/>
      <c r="P377" s="42"/>
      <c r="Q377" s="42"/>
      <c r="R377" s="42"/>
      <c r="S377" s="42"/>
      <c r="T377" s="42"/>
    </row>
    <row r="378" spans="1:20" ht="12.75">
      <c r="A378" s="42"/>
      <c r="B378" s="42"/>
      <c r="C378" s="42"/>
      <c r="D378" s="42"/>
      <c r="E378" s="42"/>
      <c r="F378" s="42"/>
      <c r="G378" s="42"/>
      <c r="H378" s="42"/>
      <c r="I378" s="42"/>
      <c r="J378" s="42"/>
      <c r="K378" s="42"/>
      <c r="L378" s="42"/>
      <c r="M378" s="42"/>
      <c r="N378" s="42"/>
      <c r="O378" s="42"/>
      <c r="P378" s="42"/>
      <c r="Q378" s="42"/>
      <c r="R378" s="42"/>
      <c r="S378" s="42"/>
      <c r="T378" s="42"/>
    </row>
    <row r="379" spans="1:20" ht="12.75">
      <c r="A379" s="42"/>
      <c r="B379" s="42"/>
      <c r="C379" s="42"/>
      <c r="D379" s="42"/>
      <c r="E379" s="42"/>
      <c r="F379" s="42"/>
      <c r="G379" s="42"/>
      <c r="H379" s="42"/>
      <c r="I379" s="42"/>
      <c r="J379" s="42"/>
      <c r="K379" s="42"/>
      <c r="L379" s="42"/>
      <c r="M379" s="42"/>
      <c r="N379" s="42"/>
      <c r="O379" s="42"/>
      <c r="P379" s="42"/>
      <c r="Q379" s="42"/>
      <c r="R379" s="42"/>
      <c r="S379" s="42"/>
      <c r="T379" s="42"/>
    </row>
    <row r="380" spans="1:20" ht="12.75">
      <c r="A380" s="42"/>
      <c r="B380" s="42"/>
      <c r="C380" s="42"/>
      <c r="D380" s="42"/>
      <c r="E380" s="42"/>
      <c r="F380" s="42"/>
      <c r="G380" s="42"/>
      <c r="H380" s="42"/>
      <c r="I380" s="42"/>
      <c r="J380" s="42"/>
      <c r="K380" s="42"/>
      <c r="L380" s="42"/>
      <c r="M380" s="42"/>
      <c r="N380" s="42"/>
      <c r="O380" s="42"/>
      <c r="P380" s="42"/>
      <c r="Q380" s="42"/>
      <c r="R380" s="42"/>
      <c r="S380" s="42"/>
      <c r="T380" s="42"/>
    </row>
    <row r="381" spans="1:20" ht="12.75">
      <c r="A381" s="42"/>
      <c r="B381" s="42"/>
      <c r="C381" s="42"/>
      <c r="D381" s="42"/>
      <c r="E381" s="42"/>
      <c r="F381" s="42"/>
      <c r="G381" s="42"/>
      <c r="H381" s="42"/>
      <c r="I381" s="42"/>
      <c r="J381" s="42"/>
      <c r="K381" s="42"/>
      <c r="L381" s="42"/>
      <c r="M381" s="42"/>
      <c r="N381" s="42"/>
      <c r="O381" s="42"/>
      <c r="P381" s="42"/>
      <c r="Q381" s="42"/>
      <c r="R381" s="42"/>
      <c r="S381" s="42"/>
      <c r="T381" s="42"/>
    </row>
    <row r="382" spans="1:20" ht="12.75">
      <c r="A382" s="42"/>
      <c r="B382" s="42"/>
      <c r="C382" s="42"/>
      <c r="D382" s="42"/>
      <c r="E382" s="42"/>
      <c r="F382" s="42"/>
      <c r="G382" s="42"/>
      <c r="H382" s="42"/>
      <c r="I382" s="42"/>
      <c r="J382" s="42"/>
      <c r="K382" s="42"/>
      <c r="L382" s="42"/>
      <c r="M382" s="42"/>
      <c r="N382" s="42"/>
      <c r="O382" s="42"/>
      <c r="P382" s="42"/>
      <c r="Q382" s="42"/>
      <c r="R382" s="42"/>
      <c r="S382" s="42"/>
      <c r="T382" s="42"/>
    </row>
    <row r="383" spans="1:20" ht="12.75">
      <c r="A383" s="42"/>
      <c r="B383" s="42"/>
      <c r="C383" s="42"/>
      <c r="D383" s="42"/>
      <c r="E383" s="42"/>
      <c r="F383" s="42"/>
      <c r="G383" s="42"/>
      <c r="H383" s="42"/>
      <c r="I383" s="42"/>
      <c r="J383" s="42"/>
      <c r="K383" s="42"/>
      <c r="L383" s="42"/>
      <c r="M383" s="42"/>
      <c r="N383" s="42"/>
      <c r="O383" s="42"/>
      <c r="P383" s="42"/>
      <c r="Q383" s="42"/>
      <c r="R383" s="42"/>
      <c r="S383" s="42"/>
      <c r="T383" s="42"/>
    </row>
    <row r="384" spans="1:20" ht="12.75">
      <c r="A384" s="42"/>
      <c r="B384" s="42"/>
      <c r="C384" s="42"/>
      <c r="D384" s="42"/>
      <c r="E384" s="42"/>
      <c r="F384" s="42"/>
      <c r="G384" s="42"/>
      <c r="H384" s="42"/>
      <c r="I384" s="42"/>
      <c r="J384" s="42"/>
      <c r="K384" s="42"/>
      <c r="L384" s="42"/>
      <c r="M384" s="42"/>
      <c r="N384" s="42"/>
      <c r="O384" s="42"/>
      <c r="P384" s="42"/>
      <c r="Q384" s="42"/>
      <c r="R384" s="42"/>
      <c r="S384" s="42"/>
      <c r="T384" s="42"/>
    </row>
    <row r="385" spans="1:20" ht="12.75">
      <c r="A385" s="42"/>
      <c r="B385" s="42"/>
      <c r="C385" s="42"/>
      <c r="D385" s="42"/>
      <c r="E385" s="42"/>
      <c r="F385" s="42"/>
      <c r="G385" s="42"/>
      <c r="H385" s="42"/>
      <c r="I385" s="42"/>
      <c r="J385" s="42"/>
      <c r="K385" s="42"/>
      <c r="L385" s="42"/>
      <c r="M385" s="42"/>
      <c r="N385" s="42"/>
      <c r="O385" s="42"/>
      <c r="P385" s="42"/>
      <c r="Q385" s="42"/>
      <c r="R385" s="42"/>
      <c r="S385" s="42"/>
      <c r="T385" s="42"/>
    </row>
    <row r="386" spans="1:20" ht="12.75">
      <c r="A386" s="42"/>
      <c r="B386" s="42"/>
      <c r="C386" s="42"/>
      <c r="D386" s="42"/>
      <c r="E386" s="42"/>
      <c r="F386" s="42"/>
      <c r="G386" s="42"/>
      <c r="H386" s="42"/>
      <c r="I386" s="42"/>
      <c r="J386" s="42"/>
      <c r="K386" s="42"/>
      <c r="L386" s="42"/>
      <c r="M386" s="42"/>
      <c r="N386" s="42"/>
      <c r="O386" s="42"/>
      <c r="P386" s="42"/>
      <c r="Q386" s="42"/>
      <c r="R386" s="42"/>
      <c r="S386" s="42"/>
      <c r="T386" s="42"/>
    </row>
    <row r="387" spans="1:20" ht="12.75">
      <c r="A387" s="42"/>
      <c r="B387" s="42"/>
      <c r="C387" s="42"/>
      <c r="D387" s="42"/>
      <c r="E387" s="42"/>
      <c r="F387" s="42"/>
      <c r="G387" s="42"/>
      <c r="H387" s="42"/>
      <c r="I387" s="42"/>
      <c r="J387" s="42"/>
      <c r="K387" s="42"/>
      <c r="L387" s="42"/>
      <c r="M387" s="42"/>
      <c r="N387" s="42"/>
      <c r="O387" s="42"/>
      <c r="P387" s="42"/>
      <c r="Q387" s="42"/>
      <c r="R387" s="42"/>
      <c r="S387" s="42"/>
      <c r="T387" s="42"/>
    </row>
    <row r="388" spans="1:20" ht="12.75">
      <c r="A388" s="42"/>
      <c r="B388" s="42"/>
      <c r="C388" s="42"/>
      <c r="D388" s="42"/>
      <c r="E388" s="42"/>
      <c r="F388" s="42"/>
      <c r="G388" s="42"/>
      <c r="H388" s="42"/>
      <c r="I388" s="42"/>
      <c r="J388" s="42"/>
      <c r="K388" s="42"/>
      <c r="L388" s="42"/>
      <c r="M388" s="42"/>
      <c r="N388" s="42"/>
      <c r="O388" s="42"/>
      <c r="P388" s="42"/>
      <c r="Q388" s="42"/>
      <c r="R388" s="42"/>
      <c r="S388" s="42"/>
      <c r="T388" s="42"/>
    </row>
    <row r="389" spans="1:20" ht="12.75">
      <c r="A389" s="42"/>
      <c r="B389" s="42"/>
      <c r="C389" s="42"/>
      <c r="D389" s="42"/>
      <c r="E389" s="42"/>
      <c r="F389" s="42"/>
      <c r="G389" s="42"/>
      <c r="H389" s="42"/>
      <c r="I389" s="42"/>
      <c r="J389" s="42"/>
      <c r="K389" s="42"/>
      <c r="L389" s="42"/>
      <c r="M389" s="42"/>
      <c r="N389" s="42"/>
      <c r="O389" s="42"/>
      <c r="P389" s="42"/>
      <c r="Q389" s="42"/>
      <c r="R389" s="42"/>
      <c r="S389" s="42"/>
      <c r="T389" s="42"/>
    </row>
    <row r="390" spans="1:20" ht="12.75">
      <c r="A390" s="42"/>
      <c r="B390" s="42"/>
      <c r="C390" s="42"/>
      <c r="D390" s="42"/>
      <c r="E390" s="42"/>
      <c r="F390" s="42"/>
      <c r="G390" s="42"/>
      <c r="H390" s="42"/>
      <c r="I390" s="42"/>
      <c r="J390" s="42"/>
      <c r="K390" s="42"/>
      <c r="L390" s="42"/>
      <c r="M390" s="42"/>
      <c r="N390" s="42"/>
      <c r="O390" s="42"/>
      <c r="P390" s="42"/>
      <c r="Q390" s="42"/>
      <c r="R390" s="42"/>
      <c r="S390" s="42"/>
      <c r="T390" s="42"/>
    </row>
    <row r="391" spans="1:20" ht="12.75">
      <c r="A391" s="42"/>
      <c r="B391" s="42"/>
      <c r="C391" s="42"/>
      <c r="D391" s="42"/>
      <c r="E391" s="42"/>
      <c r="F391" s="42"/>
      <c r="G391" s="42"/>
      <c r="H391" s="42"/>
      <c r="I391" s="42"/>
      <c r="J391" s="42"/>
      <c r="K391" s="42"/>
      <c r="L391" s="42"/>
      <c r="M391" s="42"/>
      <c r="N391" s="42"/>
      <c r="O391" s="42"/>
      <c r="P391" s="42"/>
      <c r="Q391" s="42"/>
      <c r="R391" s="42"/>
      <c r="S391" s="42"/>
      <c r="T391" s="42"/>
    </row>
    <row r="392" spans="1:20" ht="12.75">
      <c r="A392" s="42"/>
      <c r="B392" s="42"/>
      <c r="C392" s="42"/>
      <c r="D392" s="42"/>
      <c r="E392" s="42"/>
      <c r="F392" s="42"/>
      <c r="G392" s="42"/>
      <c r="H392" s="42"/>
      <c r="I392" s="42"/>
      <c r="J392" s="42"/>
      <c r="K392" s="42"/>
      <c r="L392" s="42"/>
      <c r="M392" s="42"/>
      <c r="N392" s="42"/>
      <c r="O392" s="42"/>
      <c r="P392" s="42"/>
      <c r="Q392" s="42"/>
      <c r="R392" s="42"/>
      <c r="S392" s="42"/>
      <c r="T392" s="42"/>
    </row>
    <row r="393" spans="1:20" ht="12.75">
      <c r="A393" s="42"/>
      <c r="B393" s="42"/>
      <c r="C393" s="42"/>
      <c r="D393" s="42"/>
      <c r="E393" s="42"/>
      <c r="F393" s="42"/>
      <c r="G393" s="42"/>
      <c r="H393" s="42"/>
      <c r="I393" s="42"/>
      <c r="J393" s="42"/>
      <c r="K393" s="42"/>
      <c r="L393" s="42"/>
      <c r="M393" s="42"/>
      <c r="N393" s="42"/>
      <c r="O393" s="42"/>
      <c r="P393" s="42"/>
      <c r="Q393" s="42"/>
      <c r="R393" s="42"/>
      <c r="S393" s="42"/>
      <c r="T393" s="42"/>
    </row>
    <row r="394" spans="1:20" ht="12.75">
      <c r="A394" s="42"/>
      <c r="B394" s="42"/>
      <c r="C394" s="42"/>
      <c r="D394" s="42"/>
      <c r="E394" s="42"/>
      <c r="F394" s="42"/>
      <c r="G394" s="42"/>
      <c r="H394" s="42"/>
      <c r="I394" s="42"/>
      <c r="J394" s="42"/>
      <c r="K394" s="42"/>
      <c r="L394" s="42"/>
      <c r="M394" s="42"/>
      <c r="N394" s="42"/>
      <c r="O394" s="42"/>
      <c r="P394" s="42"/>
      <c r="Q394" s="42"/>
      <c r="R394" s="42"/>
      <c r="S394" s="42"/>
      <c r="T394" s="42"/>
    </row>
    <row r="395" spans="1:20" ht="12.75">
      <c r="A395" s="42"/>
      <c r="B395" s="42"/>
      <c r="C395" s="42"/>
      <c r="D395" s="42"/>
      <c r="E395" s="42"/>
      <c r="F395" s="42"/>
      <c r="G395" s="42"/>
      <c r="H395" s="42"/>
      <c r="I395" s="42"/>
      <c r="J395" s="42"/>
      <c r="K395" s="42"/>
      <c r="L395" s="42"/>
      <c r="M395" s="42"/>
      <c r="N395" s="42"/>
      <c r="O395" s="42"/>
      <c r="P395" s="42"/>
      <c r="Q395" s="42"/>
      <c r="R395" s="42"/>
      <c r="S395" s="42"/>
      <c r="T395" s="42"/>
    </row>
    <row r="396" spans="1:20" ht="12.75">
      <c r="A396" s="42"/>
      <c r="B396" s="42"/>
      <c r="C396" s="42"/>
      <c r="D396" s="42"/>
      <c r="E396" s="42"/>
      <c r="F396" s="42"/>
      <c r="G396" s="42"/>
      <c r="H396" s="42"/>
      <c r="I396" s="42"/>
      <c r="J396" s="42"/>
      <c r="K396" s="42"/>
      <c r="L396" s="42"/>
      <c r="M396" s="42"/>
      <c r="N396" s="42"/>
      <c r="O396" s="42"/>
      <c r="P396" s="42"/>
      <c r="Q396" s="42"/>
      <c r="R396" s="42"/>
      <c r="S396" s="42"/>
      <c r="T396" s="42"/>
    </row>
    <row r="397" spans="1:20" ht="12.75">
      <c r="A397" s="42"/>
      <c r="B397" s="42"/>
      <c r="C397" s="42"/>
      <c r="D397" s="42"/>
      <c r="E397" s="42"/>
      <c r="F397" s="42"/>
      <c r="G397" s="42"/>
      <c r="H397" s="42"/>
      <c r="I397" s="42"/>
      <c r="J397" s="42"/>
      <c r="K397" s="42"/>
      <c r="L397" s="42"/>
      <c r="M397" s="42"/>
      <c r="N397" s="42"/>
      <c r="O397" s="42"/>
      <c r="P397" s="42"/>
      <c r="Q397" s="42"/>
      <c r="R397" s="42"/>
      <c r="S397" s="42"/>
      <c r="T397" s="42"/>
    </row>
    <row r="398" spans="1:20" ht="12.75">
      <c r="A398" s="42"/>
      <c r="B398" s="42"/>
      <c r="C398" s="42"/>
      <c r="D398" s="42"/>
      <c r="E398" s="42"/>
      <c r="F398" s="42"/>
      <c r="G398" s="42"/>
      <c r="H398" s="42"/>
      <c r="I398" s="42"/>
      <c r="J398" s="42"/>
      <c r="K398" s="42"/>
      <c r="L398" s="42"/>
      <c r="M398" s="42"/>
      <c r="N398" s="42"/>
      <c r="O398" s="42"/>
      <c r="P398" s="42"/>
      <c r="Q398" s="42"/>
      <c r="R398" s="42"/>
      <c r="S398" s="42"/>
      <c r="T398" s="42"/>
    </row>
    <row r="399" spans="1:20" ht="12.75">
      <c r="A399" s="42"/>
      <c r="B399" s="42"/>
      <c r="C399" s="42"/>
      <c r="D399" s="42"/>
      <c r="E399" s="42"/>
      <c r="F399" s="42"/>
      <c r="G399" s="42"/>
      <c r="H399" s="42"/>
      <c r="I399" s="42"/>
      <c r="J399" s="42"/>
      <c r="K399" s="42"/>
      <c r="L399" s="42"/>
      <c r="M399" s="42"/>
      <c r="N399" s="42"/>
      <c r="O399" s="42"/>
      <c r="P399" s="42"/>
      <c r="Q399" s="42"/>
      <c r="R399" s="42"/>
      <c r="S399" s="42"/>
      <c r="T399" s="42"/>
    </row>
    <row r="400" spans="1:20" ht="12.75">
      <c r="A400" s="42"/>
      <c r="B400" s="42"/>
      <c r="C400" s="42"/>
      <c r="D400" s="42"/>
      <c r="E400" s="42"/>
      <c r="F400" s="42"/>
      <c r="G400" s="42"/>
      <c r="H400" s="42"/>
      <c r="I400" s="42"/>
      <c r="J400" s="42"/>
      <c r="K400" s="42"/>
      <c r="L400" s="42"/>
      <c r="M400" s="42"/>
      <c r="N400" s="42"/>
      <c r="O400" s="42"/>
      <c r="P400" s="42"/>
      <c r="Q400" s="42"/>
      <c r="R400" s="42"/>
      <c r="S400" s="42"/>
      <c r="T400" s="42"/>
    </row>
    <row r="401" spans="1:20" ht="12.75">
      <c r="A401" s="42"/>
      <c r="B401" s="42"/>
      <c r="C401" s="42"/>
      <c r="D401" s="42"/>
      <c r="E401" s="42"/>
      <c r="F401" s="42"/>
      <c r="G401" s="42"/>
      <c r="H401" s="42"/>
      <c r="I401" s="42"/>
      <c r="J401" s="42"/>
      <c r="K401" s="42"/>
      <c r="L401" s="42"/>
      <c r="M401" s="42"/>
      <c r="N401" s="42"/>
      <c r="O401" s="42"/>
      <c r="P401" s="42"/>
      <c r="Q401" s="42"/>
      <c r="R401" s="42"/>
      <c r="S401" s="42"/>
      <c r="T401" s="42"/>
    </row>
    <row r="402" spans="1:20" ht="12.75">
      <c r="A402" s="42"/>
      <c r="B402" s="42"/>
      <c r="C402" s="42"/>
      <c r="D402" s="42"/>
      <c r="E402" s="42"/>
      <c r="F402" s="42"/>
      <c r="G402" s="42"/>
      <c r="H402" s="42"/>
      <c r="I402" s="42"/>
      <c r="J402" s="42"/>
      <c r="K402" s="42"/>
      <c r="L402" s="42"/>
      <c r="M402" s="42"/>
      <c r="N402" s="42"/>
      <c r="O402" s="42"/>
      <c r="P402" s="42"/>
      <c r="Q402" s="42"/>
      <c r="R402" s="42"/>
      <c r="S402" s="42"/>
      <c r="T402" s="42"/>
    </row>
    <row r="403" spans="1:20" ht="12.75">
      <c r="A403" s="42"/>
      <c r="B403" s="42"/>
      <c r="C403" s="42"/>
      <c r="D403" s="42"/>
      <c r="E403" s="42"/>
      <c r="F403" s="42"/>
      <c r="G403" s="42"/>
      <c r="H403" s="42"/>
      <c r="I403" s="42"/>
      <c r="J403" s="42"/>
      <c r="K403" s="42"/>
      <c r="L403" s="42"/>
      <c r="M403" s="42"/>
      <c r="N403" s="42"/>
      <c r="O403" s="42"/>
      <c r="P403" s="42"/>
      <c r="Q403" s="42"/>
      <c r="R403" s="42"/>
      <c r="S403" s="42"/>
      <c r="T403" s="42"/>
    </row>
    <row r="404" spans="1:20" ht="12.75">
      <c r="A404" s="42"/>
      <c r="B404" s="42"/>
      <c r="C404" s="42"/>
      <c r="D404" s="42"/>
      <c r="E404" s="42"/>
      <c r="F404" s="42"/>
      <c r="G404" s="42"/>
      <c r="H404" s="42"/>
      <c r="I404" s="42"/>
      <c r="J404" s="42"/>
      <c r="K404" s="42"/>
      <c r="L404" s="42"/>
      <c r="M404" s="42"/>
      <c r="N404" s="42"/>
      <c r="O404" s="42"/>
      <c r="P404" s="42"/>
      <c r="Q404" s="42"/>
      <c r="R404" s="42"/>
      <c r="S404" s="42"/>
      <c r="T404" s="42"/>
    </row>
    <row r="405" spans="1:20" ht="12.75">
      <c r="A405" s="42"/>
      <c r="B405" s="42"/>
      <c r="C405" s="42"/>
      <c r="D405" s="42"/>
      <c r="E405" s="42"/>
      <c r="F405" s="42"/>
      <c r="G405" s="42"/>
      <c r="H405" s="42"/>
      <c r="I405" s="42"/>
      <c r="J405" s="42"/>
      <c r="K405" s="42"/>
      <c r="L405" s="42"/>
      <c r="M405" s="42"/>
      <c r="N405" s="42"/>
      <c r="O405" s="42"/>
      <c r="P405" s="42"/>
      <c r="Q405" s="42"/>
      <c r="R405" s="42"/>
      <c r="S405" s="42"/>
      <c r="T405" s="42"/>
    </row>
    <row r="406" spans="1:20" ht="12.75">
      <c r="A406" s="42"/>
      <c r="B406" s="42"/>
      <c r="C406" s="42"/>
      <c r="D406" s="42"/>
      <c r="E406" s="42"/>
      <c r="F406" s="42"/>
      <c r="G406" s="42"/>
      <c r="H406" s="42"/>
      <c r="I406" s="42"/>
      <c r="J406" s="42"/>
      <c r="K406" s="42"/>
      <c r="L406" s="42"/>
      <c r="M406" s="42"/>
      <c r="N406" s="42"/>
      <c r="O406" s="42"/>
      <c r="P406" s="42"/>
      <c r="Q406" s="42"/>
      <c r="R406" s="42"/>
      <c r="S406" s="42"/>
      <c r="T406" s="42"/>
    </row>
    <row r="407" spans="1:20" ht="12.75">
      <c r="A407" s="42"/>
      <c r="B407" s="42"/>
      <c r="C407" s="42"/>
      <c r="D407" s="42"/>
      <c r="E407" s="42"/>
      <c r="F407" s="42"/>
      <c r="G407" s="42"/>
      <c r="H407" s="42"/>
      <c r="I407" s="42"/>
      <c r="J407" s="42"/>
      <c r="K407" s="42"/>
      <c r="L407" s="42"/>
      <c r="M407" s="42"/>
      <c r="N407" s="42"/>
      <c r="O407" s="42"/>
      <c r="P407" s="42"/>
      <c r="Q407" s="42"/>
      <c r="R407" s="42"/>
      <c r="S407" s="42"/>
      <c r="T407" s="42"/>
    </row>
    <row r="408" spans="1:20" ht="12.75">
      <c r="A408" s="42"/>
      <c r="B408" s="42"/>
      <c r="C408" s="42"/>
      <c r="D408" s="42"/>
      <c r="E408" s="42"/>
      <c r="F408" s="42"/>
      <c r="G408" s="42"/>
      <c r="H408" s="42"/>
      <c r="I408" s="42"/>
      <c r="J408" s="42"/>
      <c r="K408" s="42"/>
      <c r="L408" s="42"/>
      <c r="M408" s="42"/>
      <c r="N408" s="42"/>
      <c r="O408" s="42"/>
      <c r="P408" s="42"/>
      <c r="Q408" s="42"/>
      <c r="R408" s="42"/>
      <c r="S408" s="42"/>
      <c r="T408" s="42"/>
    </row>
    <row r="409" spans="1:20" ht="12.75">
      <c r="A409" s="42"/>
      <c r="B409" s="42"/>
      <c r="C409" s="42"/>
      <c r="D409" s="42"/>
      <c r="E409" s="42"/>
      <c r="F409" s="42"/>
      <c r="G409" s="42"/>
      <c r="H409" s="42"/>
      <c r="I409" s="42"/>
      <c r="J409" s="42"/>
      <c r="K409" s="42"/>
      <c r="L409" s="42"/>
      <c r="M409" s="42"/>
      <c r="N409" s="42"/>
      <c r="O409" s="42"/>
      <c r="P409" s="42"/>
      <c r="Q409" s="42"/>
      <c r="R409" s="42"/>
      <c r="S409" s="42"/>
      <c r="T409" s="42"/>
    </row>
    <row r="410" spans="1:20" ht="12.75">
      <c r="A410" s="42"/>
      <c r="B410" s="42"/>
      <c r="C410" s="42"/>
      <c r="D410" s="42"/>
      <c r="E410" s="42"/>
      <c r="F410" s="42"/>
      <c r="G410" s="42"/>
      <c r="H410" s="42"/>
      <c r="I410" s="42"/>
      <c r="J410" s="42"/>
      <c r="K410" s="42"/>
      <c r="L410" s="42"/>
      <c r="M410" s="42"/>
      <c r="N410" s="42"/>
      <c r="O410" s="42"/>
      <c r="P410" s="42"/>
      <c r="Q410" s="42"/>
      <c r="R410" s="42"/>
      <c r="S410" s="42"/>
      <c r="T410" s="42"/>
    </row>
    <row r="411" spans="1:20" ht="12.75">
      <c r="A411" s="42"/>
      <c r="B411" s="42"/>
      <c r="C411" s="42"/>
      <c r="D411" s="42"/>
      <c r="E411" s="42"/>
      <c r="F411" s="42"/>
      <c r="G411" s="42"/>
      <c r="H411" s="42"/>
      <c r="I411" s="42"/>
      <c r="J411" s="42"/>
      <c r="K411" s="42"/>
      <c r="L411" s="42"/>
      <c r="M411" s="42"/>
      <c r="N411" s="42"/>
      <c r="O411" s="42"/>
      <c r="P411" s="42"/>
      <c r="Q411" s="42"/>
      <c r="R411" s="42"/>
      <c r="S411" s="42"/>
      <c r="T411" s="42"/>
    </row>
    <row r="412" spans="1:20" ht="12.75">
      <c r="A412" s="42"/>
      <c r="B412" s="42"/>
      <c r="C412" s="42"/>
      <c r="D412" s="42"/>
      <c r="E412" s="42"/>
      <c r="F412" s="42"/>
      <c r="G412" s="42"/>
      <c r="H412" s="42"/>
      <c r="I412" s="42"/>
      <c r="J412" s="42"/>
      <c r="K412" s="42"/>
      <c r="L412" s="42"/>
      <c r="M412" s="42"/>
      <c r="N412" s="42"/>
      <c r="O412" s="42"/>
      <c r="P412" s="42"/>
      <c r="Q412" s="42"/>
      <c r="R412" s="42"/>
      <c r="S412" s="42"/>
      <c r="T412" s="42"/>
    </row>
    <row r="413" spans="1:20" ht="12.75">
      <c r="A413" s="42"/>
      <c r="B413" s="42"/>
      <c r="C413" s="42"/>
      <c r="D413" s="42"/>
      <c r="E413" s="42"/>
      <c r="F413" s="42"/>
      <c r="G413" s="42"/>
      <c r="H413" s="42"/>
      <c r="I413" s="42"/>
      <c r="J413" s="42"/>
      <c r="K413" s="42"/>
      <c r="L413" s="42"/>
      <c r="M413" s="42"/>
      <c r="N413" s="42"/>
      <c r="O413" s="42"/>
      <c r="P413" s="42"/>
      <c r="Q413" s="42"/>
      <c r="R413" s="42"/>
      <c r="S413" s="42"/>
      <c r="T413" s="42"/>
    </row>
    <row r="414" spans="1:20" ht="12.75">
      <c r="A414" s="42"/>
      <c r="B414" s="42"/>
      <c r="C414" s="42"/>
      <c r="D414" s="42"/>
      <c r="E414" s="42"/>
      <c r="F414" s="42"/>
      <c r="G414" s="42"/>
      <c r="H414" s="42"/>
      <c r="I414" s="42"/>
      <c r="J414" s="42"/>
      <c r="K414" s="42"/>
      <c r="L414" s="42"/>
      <c r="M414" s="42"/>
      <c r="N414" s="42"/>
      <c r="O414" s="42"/>
      <c r="P414" s="42"/>
      <c r="Q414" s="42"/>
      <c r="R414" s="42"/>
      <c r="S414" s="42"/>
      <c r="T414" s="42"/>
    </row>
    <row r="415" spans="1:20" ht="12.75">
      <c r="A415" s="42"/>
      <c r="B415" s="42"/>
      <c r="C415" s="42"/>
      <c r="D415" s="42"/>
      <c r="E415" s="42"/>
      <c r="F415" s="42"/>
      <c r="G415" s="42"/>
      <c r="H415" s="42"/>
      <c r="I415" s="42"/>
      <c r="J415" s="42"/>
      <c r="K415" s="42"/>
      <c r="L415" s="42"/>
      <c r="M415" s="42"/>
      <c r="N415" s="42"/>
      <c r="O415" s="42"/>
      <c r="P415" s="42"/>
      <c r="Q415" s="42"/>
      <c r="R415" s="42"/>
      <c r="S415" s="42"/>
      <c r="T415" s="42"/>
    </row>
    <row r="416" spans="1:20" ht="12.75">
      <c r="A416" s="42"/>
      <c r="B416" s="42"/>
      <c r="C416" s="42"/>
      <c r="D416" s="42"/>
      <c r="E416" s="42"/>
      <c r="F416" s="42"/>
      <c r="G416" s="42"/>
      <c r="H416" s="42"/>
      <c r="I416" s="42"/>
      <c r="J416" s="42"/>
      <c r="K416" s="42"/>
      <c r="L416" s="42"/>
      <c r="M416" s="42"/>
      <c r="N416" s="42"/>
      <c r="O416" s="42"/>
      <c r="P416" s="42"/>
      <c r="Q416" s="42"/>
      <c r="R416" s="42"/>
      <c r="S416" s="42"/>
      <c r="T416" s="42"/>
    </row>
    <row r="417" spans="1:20" ht="12.75">
      <c r="A417" s="42"/>
      <c r="B417" s="42"/>
      <c r="C417" s="42"/>
      <c r="D417" s="42"/>
      <c r="E417" s="42"/>
      <c r="F417" s="42"/>
      <c r="G417" s="42"/>
      <c r="H417" s="42"/>
      <c r="I417" s="42"/>
      <c r="J417" s="42"/>
      <c r="K417" s="42"/>
      <c r="L417" s="42"/>
      <c r="M417" s="42"/>
      <c r="N417" s="42"/>
      <c r="O417" s="42"/>
      <c r="P417" s="42"/>
      <c r="Q417" s="42"/>
      <c r="R417" s="42"/>
      <c r="S417" s="42"/>
      <c r="T417" s="42"/>
    </row>
    <row r="418" spans="1:20" ht="12.75">
      <c r="A418" s="42"/>
      <c r="B418" s="42"/>
      <c r="C418" s="42"/>
      <c r="D418" s="42"/>
      <c r="E418" s="42"/>
      <c r="F418" s="42"/>
      <c r="G418" s="42"/>
      <c r="H418" s="42"/>
      <c r="I418" s="42"/>
      <c r="J418" s="42"/>
      <c r="K418" s="42"/>
      <c r="L418" s="42"/>
      <c r="M418" s="42"/>
      <c r="N418" s="42"/>
      <c r="O418" s="42"/>
      <c r="P418" s="42"/>
      <c r="Q418" s="42"/>
      <c r="R418" s="42"/>
      <c r="S418" s="42"/>
      <c r="T418" s="42"/>
    </row>
    <row r="419" spans="1:20" ht="12.75">
      <c r="A419" s="42"/>
      <c r="B419" s="42"/>
      <c r="C419" s="42"/>
      <c r="D419" s="42"/>
      <c r="E419" s="42"/>
      <c r="F419" s="42"/>
      <c r="G419" s="42"/>
      <c r="H419" s="42"/>
      <c r="I419" s="42"/>
      <c r="J419" s="42"/>
      <c r="K419" s="42"/>
      <c r="L419" s="42"/>
      <c r="M419" s="42"/>
      <c r="N419" s="42"/>
      <c r="O419" s="42"/>
      <c r="P419" s="42"/>
      <c r="Q419" s="42"/>
      <c r="R419" s="42"/>
      <c r="S419" s="42"/>
      <c r="T419" s="42"/>
    </row>
    <row r="420" spans="1:20" ht="12.75">
      <c r="A420" s="42"/>
      <c r="B420" s="42"/>
      <c r="C420" s="42"/>
      <c r="D420" s="42"/>
      <c r="E420" s="42"/>
      <c r="F420" s="42"/>
      <c r="G420" s="42"/>
      <c r="H420" s="42"/>
      <c r="I420" s="42"/>
      <c r="J420" s="42"/>
      <c r="K420" s="42"/>
      <c r="L420" s="42"/>
      <c r="M420" s="42"/>
      <c r="N420" s="42"/>
      <c r="O420" s="42"/>
      <c r="P420" s="42"/>
      <c r="Q420" s="42"/>
      <c r="R420" s="42"/>
      <c r="S420" s="42"/>
      <c r="T420" s="42"/>
    </row>
    <row r="421" spans="1:20" ht="12.75">
      <c r="A421" s="42"/>
      <c r="B421" s="42"/>
      <c r="C421" s="42"/>
      <c r="D421" s="42"/>
      <c r="E421" s="42"/>
      <c r="F421" s="42"/>
      <c r="G421" s="42"/>
      <c r="H421" s="42"/>
      <c r="I421" s="42"/>
      <c r="J421" s="42"/>
      <c r="K421" s="42"/>
      <c r="L421" s="42"/>
      <c r="M421" s="42"/>
      <c r="N421" s="42"/>
      <c r="O421" s="42"/>
      <c r="P421" s="42"/>
      <c r="Q421" s="42"/>
      <c r="R421" s="42"/>
      <c r="S421" s="42"/>
      <c r="T421" s="42"/>
    </row>
    <row r="422" spans="1:20" ht="12.75">
      <c r="A422" s="42"/>
      <c r="B422" s="42"/>
      <c r="C422" s="42"/>
      <c r="D422" s="42"/>
      <c r="E422" s="42"/>
      <c r="F422" s="42"/>
      <c r="G422" s="42"/>
      <c r="H422" s="42"/>
      <c r="I422" s="42"/>
      <c r="J422" s="42"/>
      <c r="K422" s="42"/>
      <c r="L422" s="42"/>
      <c r="M422" s="42"/>
      <c r="N422" s="42"/>
      <c r="O422" s="42"/>
      <c r="P422" s="42"/>
      <c r="Q422" s="42"/>
      <c r="R422" s="42"/>
      <c r="S422" s="42"/>
      <c r="T422" s="42"/>
    </row>
    <row r="423" spans="1:20" ht="12.75">
      <c r="A423" s="42"/>
      <c r="B423" s="42"/>
      <c r="C423" s="42"/>
      <c r="D423" s="42"/>
      <c r="E423" s="42"/>
      <c r="F423" s="42"/>
      <c r="G423" s="42"/>
      <c r="H423" s="42"/>
      <c r="I423" s="42"/>
      <c r="J423" s="42"/>
      <c r="K423" s="42"/>
      <c r="L423" s="42"/>
      <c r="M423" s="42"/>
      <c r="N423" s="42"/>
      <c r="O423" s="42"/>
      <c r="P423" s="42"/>
      <c r="Q423" s="42"/>
      <c r="R423" s="42"/>
      <c r="S423" s="42"/>
      <c r="T423" s="42"/>
    </row>
    <row r="424" spans="1:20" ht="12.75">
      <c r="A424" s="42"/>
      <c r="B424" s="42"/>
      <c r="C424" s="42"/>
      <c r="D424" s="42"/>
      <c r="E424" s="42"/>
      <c r="F424" s="42"/>
      <c r="G424" s="42"/>
      <c r="H424" s="42"/>
      <c r="I424" s="42"/>
      <c r="J424" s="42"/>
      <c r="K424" s="42"/>
      <c r="L424" s="42"/>
      <c r="M424" s="42"/>
      <c r="N424" s="42"/>
      <c r="O424" s="42"/>
      <c r="P424" s="42"/>
      <c r="Q424" s="42"/>
      <c r="R424" s="42"/>
      <c r="S424" s="42"/>
      <c r="T424" s="42"/>
    </row>
    <row r="425" spans="1:20" ht="12.75">
      <c r="A425" s="42"/>
      <c r="B425" s="42"/>
      <c r="C425" s="42"/>
      <c r="D425" s="42"/>
      <c r="E425" s="42"/>
      <c r="F425" s="42"/>
      <c r="G425" s="42"/>
      <c r="H425" s="42"/>
      <c r="I425" s="42"/>
      <c r="J425" s="42"/>
      <c r="K425" s="42"/>
      <c r="L425" s="42"/>
      <c r="M425" s="42"/>
      <c r="N425" s="42"/>
      <c r="O425" s="42"/>
      <c r="P425" s="42"/>
      <c r="Q425" s="42"/>
      <c r="R425" s="42"/>
      <c r="S425" s="42"/>
      <c r="T425" s="42"/>
    </row>
    <row r="426" spans="1:20" ht="12.75">
      <c r="A426" s="42"/>
      <c r="B426" s="42"/>
      <c r="C426" s="42"/>
      <c r="D426" s="42"/>
      <c r="E426" s="42"/>
      <c r="F426" s="42"/>
      <c r="G426" s="42"/>
      <c r="H426" s="42"/>
      <c r="I426" s="42"/>
      <c r="J426" s="42"/>
      <c r="K426" s="42"/>
      <c r="L426" s="42"/>
      <c r="M426" s="42"/>
      <c r="N426" s="42"/>
      <c r="O426" s="42"/>
      <c r="P426" s="42"/>
      <c r="Q426" s="42"/>
      <c r="R426" s="42"/>
      <c r="S426" s="42"/>
      <c r="T426" s="42"/>
    </row>
    <row r="427" spans="1:20" ht="12.75">
      <c r="A427" s="42"/>
      <c r="B427" s="42"/>
      <c r="C427" s="42"/>
      <c r="D427" s="42"/>
      <c r="E427" s="42"/>
      <c r="F427" s="42"/>
      <c r="G427" s="42"/>
      <c r="H427" s="42"/>
      <c r="I427" s="42"/>
      <c r="J427" s="42"/>
      <c r="K427" s="42"/>
      <c r="L427" s="42"/>
      <c r="M427" s="42"/>
      <c r="N427" s="42"/>
      <c r="O427" s="42"/>
      <c r="P427" s="42"/>
      <c r="Q427" s="42"/>
      <c r="R427" s="42"/>
      <c r="S427" s="42"/>
      <c r="T427" s="42"/>
    </row>
    <row r="428" spans="1:20" ht="12.75">
      <c r="A428" s="42"/>
      <c r="B428" s="42"/>
      <c r="C428" s="42"/>
      <c r="D428" s="42"/>
      <c r="E428" s="42"/>
      <c r="F428" s="42"/>
      <c r="G428" s="42"/>
      <c r="H428" s="42"/>
      <c r="I428" s="42"/>
      <c r="J428" s="42"/>
      <c r="K428" s="42"/>
      <c r="L428" s="42"/>
      <c r="M428" s="42"/>
      <c r="N428" s="42"/>
      <c r="O428" s="42"/>
      <c r="P428" s="42"/>
      <c r="Q428" s="42"/>
      <c r="R428" s="42"/>
      <c r="S428" s="42"/>
      <c r="T428" s="42"/>
    </row>
    <row r="429" spans="1:20" ht="12.75">
      <c r="A429" s="42"/>
      <c r="B429" s="42"/>
      <c r="C429" s="42"/>
      <c r="D429" s="42"/>
      <c r="E429" s="42"/>
      <c r="F429" s="42"/>
      <c r="G429" s="42"/>
      <c r="H429" s="42"/>
      <c r="I429" s="42"/>
      <c r="J429" s="42"/>
      <c r="K429" s="42"/>
      <c r="L429" s="42"/>
      <c r="M429" s="42"/>
      <c r="N429" s="42"/>
      <c r="O429" s="42"/>
      <c r="P429" s="42"/>
      <c r="Q429" s="42"/>
      <c r="R429" s="42"/>
      <c r="S429" s="42"/>
      <c r="T429" s="42"/>
    </row>
    <row r="430" spans="1:20" ht="12.75">
      <c r="A430" s="42"/>
      <c r="B430" s="42"/>
      <c r="C430" s="42"/>
      <c r="D430" s="42"/>
      <c r="E430" s="42"/>
      <c r="F430" s="42"/>
      <c r="G430" s="42"/>
      <c r="H430" s="42"/>
      <c r="I430" s="42"/>
      <c r="J430" s="42"/>
      <c r="K430" s="42"/>
      <c r="L430" s="42"/>
      <c r="M430" s="42"/>
      <c r="N430" s="42"/>
      <c r="O430" s="42"/>
      <c r="P430" s="42"/>
      <c r="Q430" s="42"/>
      <c r="R430" s="42"/>
      <c r="S430" s="42"/>
      <c r="T430" s="42"/>
    </row>
    <row r="431" spans="1:20" ht="12.75">
      <c r="A431" s="42"/>
      <c r="B431" s="42"/>
      <c r="C431" s="42"/>
      <c r="D431" s="42"/>
      <c r="E431" s="42"/>
      <c r="F431" s="42"/>
      <c r="G431" s="42"/>
      <c r="H431" s="42"/>
      <c r="I431" s="42"/>
      <c r="J431" s="42"/>
      <c r="K431" s="42"/>
      <c r="L431" s="42"/>
      <c r="M431" s="42"/>
      <c r="N431" s="42"/>
      <c r="O431" s="42"/>
      <c r="P431" s="42"/>
      <c r="Q431" s="42"/>
      <c r="R431" s="42"/>
      <c r="S431" s="42"/>
      <c r="T431" s="42"/>
    </row>
    <row r="432" spans="1:20" ht="12.75">
      <c r="A432" s="42"/>
      <c r="B432" s="42"/>
      <c r="C432" s="42"/>
      <c r="D432" s="42"/>
      <c r="E432" s="42"/>
      <c r="F432" s="42"/>
      <c r="G432" s="42"/>
      <c r="H432" s="42"/>
      <c r="I432" s="42"/>
      <c r="J432" s="42"/>
      <c r="K432" s="42"/>
      <c r="L432" s="42"/>
      <c r="M432" s="42"/>
      <c r="N432" s="42"/>
      <c r="O432" s="42"/>
      <c r="P432" s="42"/>
      <c r="Q432" s="42"/>
      <c r="R432" s="42"/>
      <c r="S432" s="42"/>
      <c r="T432" s="42"/>
    </row>
    <row r="433" spans="1:20" ht="12.75">
      <c r="A433" s="42"/>
      <c r="B433" s="42"/>
      <c r="C433" s="42"/>
      <c r="D433" s="42"/>
      <c r="E433" s="42"/>
      <c r="F433" s="42"/>
      <c r="G433" s="42"/>
      <c r="H433" s="42"/>
      <c r="I433" s="42"/>
      <c r="J433" s="42"/>
      <c r="K433" s="42"/>
      <c r="L433" s="42"/>
      <c r="M433" s="42"/>
      <c r="N433" s="42"/>
      <c r="O433" s="42"/>
      <c r="P433" s="42"/>
      <c r="Q433" s="42"/>
      <c r="R433" s="42"/>
      <c r="S433" s="42"/>
      <c r="T433" s="42"/>
    </row>
    <row r="434" spans="1:20" ht="12.75">
      <c r="A434" s="42"/>
      <c r="B434" s="42"/>
      <c r="C434" s="42"/>
      <c r="D434" s="42"/>
      <c r="E434" s="42"/>
      <c r="F434" s="42"/>
      <c r="G434" s="42"/>
      <c r="H434" s="42"/>
      <c r="I434" s="42"/>
      <c r="J434" s="42"/>
      <c r="K434" s="42"/>
      <c r="L434" s="42"/>
      <c r="M434" s="42"/>
      <c r="N434" s="42"/>
      <c r="O434" s="42"/>
      <c r="P434" s="42"/>
      <c r="Q434" s="42"/>
      <c r="R434" s="42"/>
      <c r="S434" s="42"/>
      <c r="T434" s="42"/>
    </row>
    <row r="435" spans="1:20" ht="12.75">
      <c r="A435" s="42"/>
      <c r="B435" s="42"/>
      <c r="C435" s="42"/>
      <c r="D435" s="42"/>
      <c r="E435" s="42"/>
      <c r="F435" s="42"/>
      <c r="G435" s="42"/>
      <c r="H435" s="42"/>
      <c r="I435" s="42"/>
      <c r="J435" s="42"/>
      <c r="K435" s="42"/>
      <c r="L435" s="42"/>
      <c r="M435" s="42"/>
      <c r="N435" s="42"/>
      <c r="O435" s="42"/>
      <c r="P435" s="42"/>
      <c r="Q435" s="42"/>
      <c r="R435" s="42"/>
      <c r="S435" s="42"/>
      <c r="T435" s="42"/>
    </row>
    <row r="436" spans="1:20" ht="12.75">
      <c r="A436" s="42"/>
      <c r="B436" s="42"/>
      <c r="C436" s="42"/>
      <c r="D436" s="42"/>
      <c r="E436" s="42"/>
      <c r="F436" s="42"/>
      <c r="G436" s="42"/>
      <c r="H436" s="42"/>
      <c r="I436" s="42"/>
      <c r="J436" s="42"/>
      <c r="K436" s="42"/>
      <c r="L436" s="42"/>
      <c r="M436" s="42"/>
      <c r="N436" s="42"/>
      <c r="O436" s="42"/>
      <c r="P436" s="42"/>
      <c r="Q436" s="42"/>
      <c r="R436" s="42"/>
      <c r="S436" s="42"/>
      <c r="T436" s="42"/>
    </row>
    <row r="437" spans="1:20" ht="12.75">
      <c r="A437" s="42"/>
      <c r="B437" s="42"/>
      <c r="C437" s="42"/>
      <c r="D437" s="42"/>
      <c r="E437" s="42"/>
      <c r="F437" s="42"/>
      <c r="G437" s="42"/>
      <c r="H437" s="42"/>
      <c r="I437" s="42"/>
      <c r="J437" s="42"/>
      <c r="K437" s="42"/>
      <c r="L437" s="42"/>
      <c r="M437" s="42"/>
      <c r="N437" s="42"/>
      <c r="O437" s="42"/>
      <c r="P437" s="42"/>
      <c r="Q437" s="42"/>
      <c r="R437" s="42"/>
      <c r="S437" s="42"/>
      <c r="T437" s="42"/>
    </row>
    <row r="438" spans="1:20" ht="12.75">
      <c r="A438" s="42"/>
      <c r="B438" s="42"/>
      <c r="C438" s="42"/>
      <c r="D438" s="42"/>
      <c r="E438" s="42"/>
      <c r="F438" s="42"/>
      <c r="G438" s="42"/>
      <c r="H438" s="42"/>
      <c r="I438" s="42"/>
      <c r="J438" s="42"/>
      <c r="K438" s="42"/>
      <c r="L438" s="42"/>
      <c r="M438" s="42"/>
      <c r="N438" s="42"/>
      <c r="O438" s="42"/>
      <c r="P438" s="42"/>
      <c r="Q438" s="42"/>
      <c r="R438" s="42"/>
      <c r="S438" s="42"/>
      <c r="T438" s="42"/>
    </row>
    <row r="439" spans="1:20" ht="12.75">
      <c r="A439" s="42"/>
      <c r="B439" s="42"/>
      <c r="C439" s="42"/>
      <c r="D439" s="42"/>
      <c r="E439" s="42"/>
      <c r="F439" s="42"/>
      <c r="G439" s="42"/>
      <c r="H439" s="42"/>
      <c r="I439" s="42"/>
      <c r="J439" s="42"/>
      <c r="K439" s="42"/>
      <c r="L439" s="42"/>
      <c r="M439" s="42"/>
      <c r="N439" s="42"/>
      <c r="O439" s="42"/>
      <c r="P439" s="42"/>
      <c r="Q439" s="42"/>
      <c r="R439" s="42"/>
      <c r="S439" s="42"/>
      <c r="T439" s="42"/>
    </row>
    <row r="440" spans="1:20" ht="12.75">
      <c r="A440" s="42"/>
      <c r="B440" s="42"/>
      <c r="C440" s="42"/>
      <c r="D440" s="42"/>
      <c r="E440" s="42"/>
      <c r="F440" s="42"/>
      <c r="G440" s="42"/>
      <c r="H440" s="42"/>
      <c r="I440" s="42"/>
      <c r="J440" s="42"/>
      <c r="K440" s="42"/>
      <c r="L440" s="42"/>
      <c r="M440" s="42"/>
      <c r="N440" s="42"/>
      <c r="O440" s="42"/>
      <c r="P440" s="42"/>
      <c r="Q440" s="42"/>
      <c r="R440" s="42"/>
      <c r="S440" s="42"/>
      <c r="T440" s="42"/>
    </row>
    <row r="441" spans="1:20" ht="12.75">
      <c r="A441" s="42"/>
      <c r="B441" s="42"/>
      <c r="C441" s="42"/>
      <c r="D441" s="42"/>
      <c r="E441" s="42"/>
      <c r="F441" s="42"/>
      <c r="G441" s="42"/>
      <c r="H441" s="42"/>
      <c r="I441" s="42"/>
      <c r="J441" s="42"/>
      <c r="K441" s="42"/>
      <c r="L441" s="42"/>
      <c r="M441" s="42"/>
      <c r="N441" s="42"/>
      <c r="O441" s="42"/>
      <c r="P441" s="42"/>
      <c r="Q441" s="42"/>
      <c r="R441" s="42"/>
      <c r="S441" s="42"/>
      <c r="T441" s="42"/>
    </row>
    <row r="442" spans="1:20" ht="12.75">
      <c r="A442" s="42"/>
      <c r="B442" s="42"/>
      <c r="C442" s="42"/>
      <c r="D442" s="42"/>
      <c r="E442" s="42"/>
      <c r="F442" s="42"/>
      <c r="G442" s="42"/>
      <c r="H442" s="42"/>
      <c r="I442" s="42"/>
      <c r="J442" s="42"/>
      <c r="K442" s="42"/>
      <c r="L442" s="42"/>
      <c r="M442" s="42"/>
      <c r="N442" s="42"/>
      <c r="O442" s="42"/>
      <c r="P442" s="42"/>
      <c r="Q442" s="42"/>
      <c r="R442" s="42"/>
      <c r="S442" s="42"/>
      <c r="T442" s="42"/>
    </row>
    <row r="443" spans="1:20" ht="12.75">
      <c r="A443" s="42"/>
      <c r="B443" s="42"/>
      <c r="C443" s="42"/>
      <c r="D443" s="42"/>
      <c r="E443" s="42"/>
      <c r="F443" s="42"/>
      <c r="G443" s="42"/>
      <c r="H443" s="42"/>
      <c r="I443" s="42"/>
      <c r="J443" s="42"/>
      <c r="K443" s="42"/>
      <c r="L443" s="42"/>
      <c r="M443" s="42"/>
      <c r="N443" s="42"/>
      <c r="O443" s="42"/>
      <c r="P443" s="42"/>
      <c r="Q443" s="42"/>
      <c r="R443" s="42"/>
      <c r="S443" s="42"/>
      <c r="T443" s="42"/>
    </row>
    <row r="444" spans="1:20" ht="12.75">
      <c r="A444" s="42"/>
      <c r="B444" s="42"/>
      <c r="C444" s="42"/>
      <c r="D444" s="42"/>
      <c r="E444" s="42"/>
      <c r="F444" s="42"/>
      <c r="G444" s="42"/>
      <c r="H444" s="42"/>
      <c r="I444" s="42"/>
      <c r="J444" s="42"/>
      <c r="K444" s="42"/>
      <c r="L444" s="42"/>
      <c r="M444" s="42"/>
      <c r="N444" s="42"/>
      <c r="O444" s="42"/>
      <c r="P444" s="42"/>
      <c r="Q444" s="42"/>
      <c r="R444" s="42"/>
      <c r="S444" s="42"/>
      <c r="T444" s="42"/>
    </row>
    <row r="445" spans="1:20" ht="12.75">
      <c r="A445" s="42"/>
      <c r="B445" s="42"/>
      <c r="C445" s="42"/>
      <c r="D445" s="42"/>
      <c r="E445" s="42"/>
      <c r="F445" s="42"/>
      <c r="G445" s="42"/>
      <c r="H445" s="42"/>
      <c r="I445" s="42"/>
      <c r="J445" s="42"/>
      <c r="K445" s="42"/>
      <c r="L445" s="42"/>
      <c r="M445" s="42"/>
      <c r="N445" s="42"/>
      <c r="O445" s="42"/>
      <c r="P445" s="42"/>
      <c r="Q445" s="42"/>
      <c r="R445" s="42"/>
      <c r="S445" s="42"/>
      <c r="T445" s="42"/>
    </row>
    <row r="446" spans="1:20" ht="12.75">
      <c r="A446" s="42"/>
      <c r="B446" s="42"/>
      <c r="C446" s="42"/>
      <c r="D446" s="42"/>
      <c r="E446" s="42"/>
      <c r="F446" s="42"/>
      <c r="G446" s="42"/>
      <c r="H446" s="42"/>
      <c r="I446" s="42"/>
      <c r="J446" s="42"/>
      <c r="K446" s="42"/>
      <c r="L446" s="42"/>
      <c r="M446" s="42"/>
      <c r="N446" s="42"/>
      <c r="O446" s="42"/>
      <c r="P446" s="42"/>
      <c r="Q446" s="42"/>
      <c r="R446" s="42"/>
      <c r="S446" s="42"/>
      <c r="T446" s="42"/>
    </row>
    <row r="447" spans="1:20" ht="12.75">
      <c r="A447" s="42"/>
      <c r="B447" s="42"/>
      <c r="C447" s="42"/>
      <c r="D447" s="42"/>
      <c r="E447" s="42"/>
      <c r="F447" s="42"/>
      <c r="G447" s="42"/>
      <c r="H447" s="42"/>
      <c r="I447" s="42"/>
      <c r="J447" s="42"/>
      <c r="K447" s="42"/>
      <c r="L447" s="42"/>
      <c r="M447" s="42"/>
      <c r="N447" s="42"/>
      <c r="O447" s="42"/>
      <c r="P447" s="42"/>
      <c r="Q447" s="42"/>
      <c r="R447" s="42"/>
      <c r="S447" s="42"/>
      <c r="T447" s="42"/>
    </row>
    <row r="448" spans="1:20" ht="12.75">
      <c r="A448" s="42"/>
      <c r="B448" s="42"/>
      <c r="C448" s="42"/>
      <c r="D448" s="42"/>
      <c r="E448" s="42"/>
      <c r="F448" s="42"/>
      <c r="G448" s="42"/>
      <c r="H448" s="42"/>
      <c r="I448" s="42"/>
      <c r="J448" s="42"/>
      <c r="K448" s="42"/>
      <c r="L448" s="42"/>
      <c r="M448" s="42"/>
      <c r="N448" s="42"/>
      <c r="O448" s="42"/>
      <c r="P448" s="42"/>
      <c r="Q448" s="42"/>
      <c r="R448" s="42"/>
      <c r="S448" s="42"/>
      <c r="T448" s="42"/>
    </row>
    <row r="449" spans="1:20" ht="12.75">
      <c r="A449" s="42"/>
      <c r="B449" s="42"/>
      <c r="C449" s="42"/>
      <c r="D449" s="42"/>
      <c r="E449" s="42"/>
      <c r="F449" s="42"/>
      <c r="G449" s="42"/>
      <c r="H449" s="42"/>
      <c r="I449" s="42"/>
      <c r="J449" s="42"/>
      <c r="K449" s="42"/>
      <c r="L449" s="42"/>
      <c r="M449" s="42"/>
      <c r="N449" s="42"/>
      <c r="O449" s="42"/>
      <c r="P449" s="42"/>
      <c r="Q449" s="42"/>
      <c r="R449" s="42"/>
      <c r="S449" s="42"/>
      <c r="T449" s="42"/>
    </row>
    <row r="450" spans="1:20" ht="12.75">
      <c r="A450" s="42"/>
      <c r="B450" s="42"/>
      <c r="C450" s="42"/>
      <c r="D450" s="42"/>
      <c r="E450" s="42"/>
      <c r="F450" s="42"/>
      <c r="G450" s="42"/>
      <c r="H450" s="42"/>
      <c r="I450" s="42"/>
      <c r="J450" s="42"/>
      <c r="K450" s="42"/>
      <c r="L450" s="42"/>
      <c r="M450" s="42"/>
      <c r="N450" s="42"/>
      <c r="O450" s="42"/>
      <c r="P450" s="42"/>
      <c r="Q450" s="42"/>
      <c r="R450" s="42"/>
      <c r="S450" s="42"/>
      <c r="T450" s="42"/>
    </row>
    <row r="451" spans="1:20" ht="12.75">
      <c r="A451" s="42"/>
      <c r="B451" s="42"/>
      <c r="C451" s="42"/>
      <c r="D451" s="42"/>
      <c r="E451" s="42"/>
      <c r="F451" s="42"/>
      <c r="G451" s="42"/>
      <c r="H451" s="42"/>
      <c r="I451" s="42"/>
      <c r="J451" s="42"/>
      <c r="K451" s="42"/>
      <c r="L451" s="42"/>
      <c r="M451" s="42"/>
      <c r="N451" s="42"/>
      <c r="O451" s="42"/>
      <c r="P451" s="42"/>
      <c r="Q451" s="42"/>
      <c r="R451" s="42"/>
      <c r="S451" s="42"/>
      <c r="T451" s="42"/>
    </row>
    <row r="452" spans="1:20" ht="12.75">
      <c r="A452" s="42"/>
      <c r="B452" s="42"/>
      <c r="C452" s="42"/>
      <c r="D452" s="42"/>
      <c r="E452" s="42"/>
      <c r="F452" s="42"/>
      <c r="G452" s="42"/>
      <c r="H452" s="42"/>
      <c r="I452" s="42"/>
      <c r="J452" s="42"/>
      <c r="K452" s="42"/>
      <c r="L452" s="42"/>
      <c r="M452" s="42"/>
      <c r="N452" s="42"/>
      <c r="O452" s="42"/>
      <c r="P452" s="42"/>
      <c r="Q452" s="42"/>
      <c r="R452" s="42"/>
      <c r="S452" s="42"/>
      <c r="T452" s="42"/>
    </row>
    <row r="453" spans="1:20" ht="12.75">
      <c r="A453" s="42"/>
      <c r="B453" s="42"/>
      <c r="C453" s="42"/>
      <c r="D453" s="42"/>
      <c r="E453" s="42"/>
      <c r="F453" s="42"/>
      <c r="G453" s="42"/>
      <c r="H453" s="42"/>
      <c r="I453" s="42"/>
      <c r="J453" s="42"/>
      <c r="K453" s="42"/>
      <c r="L453" s="42"/>
      <c r="M453" s="42"/>
      <c r="N453" s="42"/>
      <c r="O453" s="42"/>
      <c r="P453" s="42"/>
      <c r="Q453" s="42"/>
      <c r="R453" s="42"/>
      <c r="S453" s="42"/>
      <c r="T453" s="42"/>
    </row>
    <row r="454" spans="1:20" ht="12.75">
      <c r="A454" s="42"/>
      <c r="B454" s="42"/>
      <c r="C454" s="42"/>
      <c r="D454" s="42"/>
      <c r="E454" s="42"/>
      <c r="F454" s="42"/>
      <c r="G454" s="42"/>
      <c r="H454" s="42"/>
      <c r="I454" s="42"/>
      <c r="J454" s="42"/>
      <c r="K454" s="42"/>
      <c r="L454" s="42"/>
      <c r="M454" s="42"/>
      <c r="N454" s="42"/>
      <c r="O454" s="42"/>
      <c r="P454" s="42"/>
      <c r="Q454" s="42"/>
      <c r="R454" s="42"/>
      <c r="S454" s="42"/>
      <c r="T454" s="42"/>
    </row>
    <row r="455" spans="1:20" ht="12.75">
      <c r="A455" s="42"/>
      <c r="B455" s="42"/>
      <c r="C455" s="42"/>
      <c r="D455" s="42"/>
      <c r="E455" s="42"/>
      <c r="F455" s="42"/>
      <c r="G455" s="42"/>
      <c r="H455" s="42"/>
      <c r="I455" s="42"/>
      <c r="J455" s="42"/>
      <c r="K455" s="42"/>
      <c r="L455" s="42"/>
      <c r="M455" s="42"/>
      <c r="N455" s="42"/>
      <c r="O455" s="42"/>
      <c r="P455" s="42"/>
      <c r="Q455" s="42"/>
      <c r="R455" s="42"/>
      <c r="S455" s="42"/>
      <c r="T455" s="42"/>
    </row>
    <row r="456" spans="1:20" ht="12.75">
      <c r="A456" s="42"/>
      <c r="B456" s="42"/>
      <c r="C456" s="42"/>
      <c r="D456" s="42"/>
      <c r="E456" s="42"/>
      <c r="F456" s="42"/>
      <c r="G456" s="42"/>
      <c r="H456" s="42"/>
      <c r="I456" s="42"/>
      <c r="J456" s="42"/>
      <c r="K456" s="42"/>
      <c r="L456" s="42"/>
      <c r="M456" s="42"/>
      <c r="N456" s="42"/>
      <c r="O456" s="42"/>
      <c r="P456" s="42"/>
      <c r="Q456" s="42"/>
      <c r="R456" s="42"/>
      <c r="S456" s="42"/>
      <c r="T456" s="42"/>
    </row>
    <row r="457" spans="1:20" ht="12.75">
      <c r="A457" s="42"/>
      <c r="B457" s="42"/>
      <c r="C457" s="42"/>
      <c r="D457" s="42"/>
      <c r="E457" s="42"/>
      <c r="F457" s="42"/>
      <c r="G457" s="42"/>
      <c r="H457" s="42"/>
      <c r="I457" s="42"/>
      <c r="J457" s="42"/>
      <c r="K457" s="42"/>
      <c r="L457" s="42"/>
      <c r="M457" s="42"/>
      <c r="N457" s="42"/>
      <c r="O457" s="42"/>
      <c r="P457" s="42"/>
      <c r="Q457" s="42"/>
      <c r="R457" s="42"/>
      <c r="S457" s="42"/>
      <c r="T457" s="42"/>
    </row>
    <row r="458" spans="1:20" ht="12.75">
      <c r="A458" s="42"/>
      <c r="B458" s="42"/>
      <c r="C458" s="42"/>
      <c r="D458" s="42"/>
      <c r="E458" s="42"/>
      <c r="F458" s="42"/>
      <c r="G458" s="42"/>
      <c r="H458" s="42"/>
      <c r="I458" s="42"/>
      <c r="J458" s="42"/>
      <c r="K458" s="42"/>
      <c r="L458" s="42"/>
      <c r="M458" s="42"/>
      <c r="N458" s="42"/>
      <c r="O458" s="42"/>
      <c r="P458" s="42"/>
      <c r="Q458" s="42"/>
      <c r="R458" s="42"/>
      <c r="S458" s="42"/>
      <c r="T458" s="42"/>
    </row>
    <row r="459" spans="1:20" ht="12.75">
      <c r="A459" s="42"/>
      <c r="B459" s="42"/>
      <c r="C459" s="42"/>
      <c r="D459" s="42"/>
      <c r="E459" s="42"/>
      <c r="F459" s="42"/>
      <c r="G459" s="42"/>
      <c r="H459" s="42"/>
      <c r="I459" s="42"/>
      <c r="J459" s="42"/>
      <c r="K459" s="42"/>
      <c r="L459" s="42"/>
      <c r="M459" s="42"/>
      <c r="N459" s="42"/>
      <c r="O459" s="42"/>
      <c r="P459" s="42"/>
      <c r="Q459" s="42"/>
      <c r="R459" s="42"/>
      <c r="S459" s="42"/>
      <c r="T459" s="42"/>
    </row>
    <row r="460" spans="1:20" ht="12.75">
      <c r="A460" s="42"/>
      <c r="B460" s="42"/>
      <c r="C460" s="42"/>
      <c r="D460" s="42"/>
      <c r="E460" s="42"/>
      <c r="F460" s="42"/>
      <c r="G460" s="42"/>
      <c r="H460" s="42"/>
      <c r="I460" s="42"/>
      <c r="J460" s="42"/>
      <c r="K460" s="42"/>
      <c r="L460" s="42"/>
      <c r="M460" s="42"/>
      <c r="N460" s="42"/>
      <c r="O460" s="42"/>
      <c r="P460" s="42"/>
      <c r="Q460" s="42"/>
      <c r="R460" s="42"/>
      <c r="S460" s="42"/>
      <c r="T460" s="42"/>
    </row>
    <row r="461" spans="1:20" ht="12.75">
      <c r="A461" s="42"/>
      <c r="B461" s="42"/>
      <c r="C461" s="42"/>
      <c r="D461" s="42"/>
      <c r="E461" s="42"/>
      <c r="F461" s="42"/>
      <c r="G461" s="42"/>
      <c r="H461" s="42"/>
      <c r="I461" s="42"/>
      <c r="J461" s="42"/>
      <c r="K461" s="42"/>
      <c r="L461" s="42"/>
      <c r="M461" s="42"/>
      <c r="N461" s="42"/>
      <c r="O461" s="42"/>
      <c r="P461" s="42"/>
      <c r="Q461" s="42"/>
      <c r="R461" s="42"/>
      <c r="S461" s="42"/>
      <c r="T461" s="42"/>
    </row>
    <row r="462" spans="1:20" ht="12.75">
      <c r="A462" s="42"/>
      <c r="B462" s="42"/>
      <c r="C462" s="42"/>
      <c r="D462" s="42"/>
      <c r="E462" s="42"/>
      <c r="F462" s="42"/>
      <c r="G462" s="42"/>
      <c r="H462" s="42"/>
      <c r="I462" s="42"/>
      <c r="J462" s="42"/>
      <c r="K462" s="42"/>
      <c r="L462" s="42"/>
      <c r="M462" s="42"/>
      <c r="N462" s="42"/>
      <c r="O462" s="42"/>
      <c r="P462" s="42"/>
      <c r="Q462" s="42"/>
      <c r="R462" s="42"/>
      <c r="S462" s="42"/>
      <c r="T462" s="42"/>
    </row>
    <row r="463" spans="1:20" ht="12.75">
      <c r="A463" s="42"/>
      <c r="B463" s="42"/>
      <c r="C463" s="42"/>
      <c r="D463" s="42"/>
      <c r="E463" s="42"/>
      <c r="F463" s="42"/>
      <c r="G463" s="42"/>
      <c r="H463" s="42"/>
      <c r="I463" s="42"/>
      <c r="J463" s="42"/>
      <c r="K463" s="42"/>
      <c r="L463" s="42"/>
      <c r="M463" s="42"/>
      <c r="N463" s="42"/>
      <c r="O463" s="42"/>
      <c r="P463" s="42"/>
      <c r="Q463" s="42"/>
      <c r="R463" s="42"/>
      <c r="S463" s="42"/>
      <c r="T463" s="42"/>
    </row>
    <row r="464" spans="1:20" ht="12.75">
      <c r="A464" s="42"/>
      <c r="B464" s="42"/>
      <c r="C464" s="42"/>
      <c r="D464" s="42"/>
      <c r="E464" s="42"/>
      <c r="F464" s="42"/>
      <c r="G464" s="42"/>
      <c r="H464" s="42"/>
      <c r="I464" s="42"/>
      <c r="J464" s="42"/>
      <c r="K464" s="42"/>
      <c r="L464" s="42"/>
      <c r="M464" s="42"/>
      <c r="N464" s="42"/>
      <c r="O464" s="42"/>
      <c r="P464" s="42"/>
      <c r="Q464" s="42"/>
      <c r="R464" s="42"/>
      <c r="S464" s="42"/>
      <c r="T464" s="42"/>
    </row>
    <row r="465" spans="1:20" ht="12.75">
      <c r="A465" s="42"/>
      <c r="B465" s="42"/>
      <c r="C465" s="42"/>
      <c r="D465" s="42"/>
      <c r="E465" s="42"/>
      <c r="F465" s="42"/>
      <c r="G465" s="42"/>
      <c r="H465" s="42"/>
      <c r="I465" s="42"/>
      <c r="J465" s="42"/>
      <c r="K465" s="42"/>
      <c r="L465" s="42"/>
      <c r="M465" s="42"/>
      <c r="N465" s="42"/>
      <c r="O465" s="42"/>
      <c r="P465" s="42"/>
      <c r="Q465" s="42"/>
      <c r="R465" s="42"/>
      <c r="S465" s="42"/>
      <c r="T465" s="42"/>
    </row>
    <row r="466" spans="1:20" ht="12.75">
      <c r="A466" s="42"/>
      <c r="B466" s="42"/>
      <c r="C466" s="42"/>
      <c r="D466" s="42"/>
      <c r="E466" s="42"/>
      <c r="F466" s="42"/>
      <c r="G466" s="42"/>
      <c r="H466" s="42"/>
      <c r="I466" s="42"/>
      <c r="J466" s="42"/>
      <c r="K466" s="42"/>
      <c r="L466" s="42"/>
      <c r="M466" s="42"/>
      <c r="N466" s="42"/>
      <c r="O466" s="42"/>
      <c r="P466" s="42"/>
      <c r="Q466" s="42"/>
      <c r="R466" s="42"/>
      <c r="S466" s="42"/>
      <c r="T466" s="42"/>
    </row>
    <row r="467" spans="1:20" ht="12.75">
      <c r="A467" s="42"/>
      <c r="B467" s="42"/>
      <c r="C467" s="42"/>
      <c r="D467" s="42"/>
      <c r="E467" s="42"/>
      <c r="F467" s="42"/>
      <c r="G467" s="42"/>
      <c r="H467" s="42"/>
      <c r="I467" s="42"/>
      <c r="J467" s="42"/>
      <c r="K467" s="42"/>
      <c r="L467" s="42"/>
      <c r="M467" s="42"/>
      <c r="N467" s="42"/>
      <c r="O467" s="42"/>
      <c r="P467" s="42"/>
      <c r="Q467" s="42"/>
      <c r="R467" s="42"/>
      <c r="S467" s="42"/>
      <c r="T467" s="42"/>
    </row>
    <row r="468" spans="1:20" ht="12.75">
      <c r="A468" s="42"/>
      <c r="B468" s="42"/>
      <c r="C468" s="42"/>
      <c r="D468" s="42"/>
      <c r="E468" s="42"/>
      <c r="F468" s="42"/>
      <c r="G468" s="42"/>
      <c r="H468" s="42"/>
      <c r="I468" s="42"/>
      <c r="J468" s="42"/>
      <c r="K468" s="42"/>
      <c r="L468" s="42"/>
      <c r="M468" s="42"/>
      <c r="N468" s="42"/>
      <c r="O468" s="42"/>
      <c r="P468" s="42"/>
      <c r="Q468" s="42"/>
      <c r="R468" s="42"/>
      <c r="S468" s="42"/>
      <c r="T468" s="42"/>
    </row>
    <row r="469" spans="1:20" ht="12.75">
      <c r="A469" s="42"/>
      <c r="B469" s="42"/>
      <c r="C469" s="42"/>
      <c r="D469" s="42"/>
      <c r="E469" s="42"/>
      <c r="F469" s="42"/>
      <c r="G469" s="42"/>
      <c r="H469" s="42"/>
      <c r="I469" s="42"/>
      <c r="J469" s="42"/>
      <c r="K469" s="42"/>
      <c r="L469" s="42"/>
      <c r="M469" s="42"/>
      <c r="N469" s="42"/>
      <c r="O469" s="42"/>
      <c r="P469" s="42"/>
      <c r="Q469" s="42"/>
      <c r="R469" s="42"/>
      <c r="S469" s="42"/>
      <c r="T469" s="42"/>
    </row>
    <row r="470" spans="1:20" ht="12.75">
      <c r="A470" s="42"/>
      <c r="B470" s="42"/>
      <c r="C470" s="42"/>
      <c r="D470" s="42"/>
      <c r="E470" s="42"/>
      <c r="F470" s="42"/>
      <c r="G470" s="42"/>
      <c r="H470" s="42"/>
      <c r="I470" s="42"/>
      <c r="J470" s="42"/>
      <c r="K470" s="42"/>
      <c r="L470" s="42"/>
      <c r="M470" s="42"/>
      <c r="N470" s="42"/>
      <c r="O470" s="42"/>
      <c r="P470" s="42"/>
      <c r="Q470" s="42"/>
      <c r="R470" s="42"/>
      <c r="S470" s="42"/>
      <c r="T470" s="42"/>
    </row>
    <row r="471" spans="1:20" ht="12.75">
      <c r="A471" s="42"/>
      <c r="B471" s="42"/>
      <c r="C471" s="42"/>
      <c r="D471" s="42"/>
      <c r="E471" s="42"/>
      <c r="F471" s="42"/>
      <c r="G471" s="42"/>
      <c r="H471" s="42"/>
      <c r="I471" s="42"/>
      <c r="J471" s="42"/>
      <c r="K471" s="42"/>
      <c r="L471" s="42"/>
      <c r="M471" s="42"/>
      <c r="N471" s="42"/>
      <c r="O471" s="42"/>
      <c r="P471" s="42"/>
      <c r="Q471" s="42"/>
      <c r="R471" s="42"/>
      <c r="S471" s="42"/>
      <c r="T471" s="42"/>
    </row>
    <row r="472" spans="1:20" ht="12.75">
      <c r="A472" s="42"/>
      <c r="B472" s="42"/>
      <c r="C472" s="42"/>
      <c r="D472" s="42"/>
      <c r="E472" s="42"/>
      <c r="F472" s="42"/>
      <c r="G472" s="42"/>
      <c r="H472" s="42"/>
      <c r="I472" s="42"/>
      <c r="J472" s="42"/>
      <c r="K472" s="42"/>
      <c r="L472" s="42"/>
      <c r="M472" s="42"/>
      <c r="N472" s="42"/>
      <c r="O472" s="42"/>
      <c r="P472" s="42"/>
      <c r="Q472" s="42"/>
      <c r="R472" s="42"/>
      <c r="S472" s="42"/>
      <c r="T472" s="42"/>
    </row>
    <row r="473" spans="1:20" ht="12.75">
      <c r="A473" s="42"/>
      <c r="B473" s="42"/>
      <c r="C473" s="42"/>
      <c r="D473" s="42"/>
      <c r="E473" s="42"/>
      <c r="F473" s="42"/>
      <c r="G473" s="42"/>
      <c r="H473" s="42"/>
      <c r="I473" s="42"/>
      <c r="J473" s="42"/>
      <c r="K473" s="42"/>
      <c r="L473" s="42"/>
      <c r="M473" s="42"/>
      <c r="N473" s="42"/>
      <c r="O473" s="42"/>
      <c r="P473" s="42"/>
      <c r="Q473" s="42"/>
      <c r="R473" s="42"/>
      <c r="S473" s="42"/>
      <c r="T473" s="42"/>
    </row>
    <row r="474" spans="1:20" ht="12.75">
      <c r="A474" s="42"/>
      <c r="B474" s="42"/>
      <c r="C474" s="42"/>
      <c r="D474" s="42"/>
      <c r="E474" s="42"/>
      <c r="F474" s="42"/>
      <c r="G474" s="42"/>
      <c r="H474" s="42"/>
      <c r="I474" s="42"/>
      <c r="J474" s="42"/>
      <c r="K474" s="42"/>
      <c r="L474" s="42"/>
      <c r="M474" s="42"/>
      <c r="N474" s="42"/>
      <c r="O474" s="42"/>
      <c r="P474" s="42"/>
      <c r="Q474" s="42"/>
      <c r="R474" s="42"/>
      <c r="S474" s="42"/>
      <c r="T474" s="42"/>
    </row>
    <row r="475" spans="1:20" ht="12.75">
      <c r="A475" s="42"/>
      <c r="B475" s="42"/>
      <c r="C475" s="42"/>
      <c r="D475" s="42"/>
      <c r="E475" s="42"/>
      <c r="F475" s="42"/>
      <c r="G475" s="42"/>
      <c r="H475" s="42"/>
      <c r="I475" s="42"/>
      <c r="J475" s="42"/>
      <c r="K475" s="42"/>
      <c r="L475" s="42"/>
      <c r="M475" s="42"/>
      <c r="N475" s="42"/>
      <c r="O475" s="42"/>
      <c r="P475" s="42"/>
      <c r="Q475" s="42"/>
      <c r="R475" s="42"/>
      <c r="S475" s="42"/>
      <c r="T475" s="42"/>
    </row>
    <row r="476" spans="1:20" ht="12.75">
      <c r="A476" s="42"/>
      <c r="B476" s="42"/>
      <c r="C476" s="42"/>
      <c r="D476" s="42"/>
      <c r="E476" s="42"/>
      <c r="F476" s="42"/>
      <c r="G476" s="42"/>
      <c r="H476" s="42"/>
      <c r="I476" s="42"/>
      <c r="J476" s="42"/>
      <c r="K476" s="42"/>
      <c r="L476" s="42"/>
      <c r="M476" s="42"/>
      <c r="N476" s="42"/>
      <c r="O476" s="42"/>
      <c r="P476" s="42"/>
      <c r="Q476" s="42"/>
      <c r="R476" s="42"/>
      <c r="S476" s="42"/>
      <c r="T476" s="42"/>
    </row>
    <row r="477" spans="1:20" ht="12.75">
      <c r="A477" s="42"/>
      <c r="B477" s="42"/>
      <c r="C477" s="42"/>
      <c r="D477" s="42"/>
      <c r="E477" s="42"/>
      <c r="F477" s="42"/>
      <c r="G477" s="42"/>
      <c r="H477" s="42"/>
      <c r="I477" s="42"/>
      <c r="J477" s="42"/>
      <c r="K477" s="42"/>
      <c r="L477" s="42"/>
      <c r="M477" s="42"/>
      <c r="N477" s="42"/>
      <c r="O477" s="42"/>
      <c r="P477" s="42"/>
      <c r="Q477" s="42"/>
      <c r="R477" s="42"/>
      <c r="S477" s="42"/>
      <c r="T477" s="42"/>
    </row>
    <row r="478" spans="1:20" ht="12.75">
      <c r="A478" s="42"/>
      <c r="B478" s="42"/>
      <c r="C478" s="42"/>
      <c r="D478" s="42"/>
      <c r="E478" s="42"/>
      <c r="F478" s="42"/>
      <c r="G478" s="42"/>
      <c r="H478" s="42"/>
      <c r="I478" s="42"/>
      <c r="J478" s="42"/>
      <c r="K478" s="42"/>
      <c r="L478" s="42"/>
      <c r="M478" s="42"/>
      <c r="N478" s="42"/>
      <c r="O478" s="42"/>
      <c r="P478" s="42"/>
      <c r="Q478" s="42"/>
      <c r="R478" s="42"/>
      <c r="S478" s="42"/>
      <c r="T478" s="42"/>
    </row>
    <row r="479" spans="1:20" ht="12.75">
      <c r="A479" s="42"/>
      <c r="B479" s="42"/>
      <c r="C479" s="42"/>
      <c r="D479" s="42"/>
      <c r="E479" s="42"/>
      <c r="F479" s="42"/>
      <c r="G479" s="42"/>
      <c r="H479" s="42"/>
      <c r="I479" s="42"/>
      <c r="J479" s="42"/>
      <c r="K479" s="42"/>
      <c r="L479" s="42"/>
      <c r="M479" s="42"/>
      <c r="N479" s="42"/>
      <c r="O479" s="42"/>
      <c r="P479" s="42"/>
      <c r="Q479" s="42"/>
      <c r="R479" s="42"/>
      <c r="S479" s="42"/>
      <c r="T479" s="42"/>
    </row>
    <row r="480" spans="1:20" ht="12.75">
      <c r="A480" s="42"/>
      <c r="B480" s="42"/>
      <c r="C480" s="42"/>
      <c r="D480" s="42"/>
      <c r="E480" s="42"/>
      <c r="F480" s="42"/>
      <c r="G480" s="42"/>
      <c r="H480" s="42"/>
      <c r="I480" s="42"/>
      <c r="J480" s="42"/>
      <c r="K480" s="42"/>
      <c r="L480" s="42"/>
      <c r="M480" s="42"/>
      <c r="N480" s="42"/>
      <c r="O480" s="42"/>
      <c r="P480" s="42"/>
      <c r="Q480" s="42"/>
      <c r="R480" s="42"/>
      <c r="S480" s="42"/>
      <c r="T480" s="42"/>
    </row>
    <row r="481" spans="1:20" ht="12.75">
      <c r="A481" s="42"/>
      <c r="B481" s="42"/>
      <c r="C481" s="42"/>
      <c r="D481" s="42"/>
      <c r="E481" s="42"/>
      <c r="F481" s="42"/>
      <c r="G481" s="42"/>
      <c r="H481" s="42"/>
      <c r="I481" s="42"/>
      <c r="J481" s="42"/>
      <c r="K481" s="42"/>
      <c r="L481" s="42"/>
      <c r="M481" s="42"/>
      <c r="N481" s="42"/>
      <c r="O481" s="42"/>
      <c r="P481" s="42"/>
      <c r="Q481" s="42"/>
      <c r="R481" s="42"/>
      <c r="S481" s="42"/>
      <c r="T481" s="42"/>
    </row>
    <row r="482" spans="1:20" ht="12.75">
      <c r="A482" s="42"/>
      <c r="B482" s="42"/>
      <c r="C482" s="42"/>
      <c r="D482" s="42"/>
      <c r="E482" s="42"/>
      <c r="F482" s="42"/>
      <c r="G482" s="42"/>
      <c r="H482" s="42"/>
      <c r="I482" s="42"/>
      <c r="J482" s="42"/>
      <c r="K482" s="42"/>
      <c r="L482" s="42"/>
      <c r="M482" s="42"/>
      <c r="N482" s="42"/>
      <c r="O482" s="42"/>
      <c r="P482" s="42"/>
      <c r="Q482" s="42"/>
      <c r="R482" s="42"/>
      <c r="S482" s="42"/>
      <c r="T482" s="42"/>
    </row>
    <row r="483" spans="1:20" ht="12.75">
      <c r="A483" s="42"/>
      <c r="B483" s="42"/>
      <c r="C483" s="42"/>
      <c r="D483" s="42"/>
      <c r="E483" s="42"/>
      <c r="F483" s="42"/>
      <c r="G483" s="42"/>
      <c r="H483" s="42"/>
      <c r="I483" s="42"/>
      <c r="J483" s="42"/>
      <c r="K483" s="42"/>
      <c r="L483" s="42"/>
      <c r="M483" s="42"/>
      <c r="N483" s="42"/>
      <c r="O483" s="42"/>
      <c r="P483" s="42"/>
      <c r="Q483" s="42"/>
      <c r="R483" s="42"/>
      <c r="S483" s="42"/>
      <c r="T483" s="42"/>
    </row>
    <row r="484" spans="1:20" ht="12.75">
      <c r="A484" s="42"/>
      <c r="B484" s="42"/>
      <c r="C484" s="42"/>
      <c r="D484" s="42"/>
      <c r="E484" s="42"/>
      <c r="F484" s="42"/>
      <c r="G484" s="42"/>
      <c r="H484" s="42"/>
      <c r="I484" s="42"/>
      <c r="J484" s="42"/>
      <c r="K484" s="42"/>
      <c r="L484" s="42"/>
      <c r="M484" s="42"/>
      <c r="N484" s="42"/>
      <c r="O484" s="42"/>
      <c r="P484" s="42"/>
      <c r="Q484" s="42"/>
      <c r="R484" s="42"/>
      <c r="S484" s="42"/>
      <c r="T484" s="42"/>
    </row>
    <row r="485" spans="1:20" ht="12.75">
      <c r="A485" s="42"/>
      <c r="B485" s="42"/>
      <c r="C485" s="42"/>
      <c r="D485" s="42"/>
      <c r="E485" s="42"/>
      <c r="F485" s="42"/>
      <c r="G485" s="42"/>
      <c r="H485" s="42"/>
      <c r="I485" s="42"/>
      <c r="J485" s="42"/>
      <c r="K485" s="42"/>
      <c r="L485" s="42"/>
      <c r="M485" s="42"/>
      <c r="N485" s="42"/>
      <c r="O485" s="42"/>
      <c r="P485" s="42"/>
      <c r="Q485" s="42"/>
      <c r="R485" s="42"/>
      <c r="S485" s="42"/>
      <c r="T485" s="42"/>
    </row>
    <row r="486" spans="1:20" ht="12.75">
      <c r="A486" s="42"/>
      <c r="B486" s="42"/>
      <c r="C486" s="42"/>
      <c r="D486" s="42"/>
      <c r="E486" s="42"/>
      <c r="F486" s="42"/>
      <c r="G486" s="42"/>
      <c r="H486" s="42"/>
      <c r="I486" s="42"/>
      <c r="J486" s="42"/>
      <c r="K486" s="42"/>
      <c r="L486" s="42"/>
      <c r="M486" s="42"/>
      <c r="N486" s="42"/>
      <c r="O486" s="42"/>
      <c r="P486" s="42"/>
      <c r="Q486" s="42"/>
      <c r="R486" s="42"/>
      <c r="S486" s="42"/>
      <c r="T486" s="42"/>
    </row>
    <row r="487" spans="1:20" ht="12.75">
      <c r="A487" s="42"/>
      <c r="B487" s="42"/>
      <c r="C487" s="42"/>
      <c r="D487" s="42"/>
      <c r="E487" s="42"/>
      <c r="F487" s="42"/>
      <c r="G487" s="42"/>
      <c r="H487" s="42"/>
      <c r="I487" s="42"/>
      <c r="J487" s="42"/>
      <c r="K487" s="42"/>
      <c r="L487" s="42"/>
      <c r="M487" s="42"/>
      <c r="N487" s="42"/>
      <c r="O487" s="42"/>
      <c r="P487" s="42"/>
      <c r="Q487" s="42"/>
      <c r="R487" s="42"/>
      <c r="S487" s="42"/>
      <c r="T487" s="42"/>
    </row>
    <row r="488" spans="1:20" ht="12.75">
      <c r="A488" s="42"/>
      <c r="B488" s="42"/>
      <c r="C488" s="42"/>
      <c r="D488" s="42"/>
      <c r="E488" s="42"/>
      <c r="F488" s="42"/>
      <c r="G488" s="42"/>
      <c r="H488" s="42"/>
      <c r="I488" s="42"/>
      <c r="J488" s="42"/>
      <c r="K488" s="42"/>
      <c r="L488" s="42"/>
      <c r="M488" s="42"/>
      <c r="N488" s="42"/>
      <c r="O488" s="42"/>
      <c r="P488" s="42"/>
      <c r="Q488" s="42"/>
      <c r="R488" s="42"/>
      <c r="S488" s="42"/>
      <c r="T488" s="42"/>
    </row>
    <row r="489" spans="1:20" ht="12.75">
      <c r="A489" s="42"/>
      <c r="B489" s="42"/>
      <c r="C489" s="42"/>
      <c r="D489" s="42"/>
      <c r="E489" s="42"/>
      <c r="F489" s="42"/>
      <c r="G489" s="42"/>
      <c r="H489" s="42"/>
      <c r="I489" s="42"/>
      <c r="J489" s="42"/>
      <c r="K489" s="42"/>
      <c r="L489" s="42"/>
      <c r="M489" s="42"/>
      <c r="N489" s="42"/>
      <c r="O489" s="42"/>
      <c r="P489" s="42"/>
      <c r="Q489" s="42"/>
      <c r="R489" s="42"/>
      <c r="S489" s="42"/>
      <c r="T489" s="42"/>
    </row>
    <row r="490" spans="1:20" ht="12.75">
      <c r="A490" s="42"/>
      <c r="B490" s="42"/>
      <c r="C490" s="42"/>
      <c r="D490" s="42"/>
      <c r="E490" s="42"/>
      <c r="F490" s="42"/>
      <c r="G490" s="42"/>
      <c r="H490" s="42"/>
      <c r="I490" s="42"/>
      <c r="J490" s="42"/>
      <c r="K490" s="42"/>
      <c r="L490" s="42"/>
      <c r="M490" s="42"/>
      <c r="N490" s="42"/>
      <c r="O490" s="42"/>
      <c r="P490" s="42"/>
      <c r="Q490" s="42"/>
      <c r="R490" s="42"/>
      <c r="S490" s="42"/>
      <c r="T490" s="42"/>
    </row>
    <row r="491" spans="1:20" ht="12.75">
      <c r="A491" s="42"/>
      <c r="B491" s="42"/>
      <c r="C491" s="42"/>
      <c r="D491" s="42"/>
      <c r="E491" s="42"/>
      <c r="F491" s="42"/>
      <c r="G491" s="42"/>
      <c r="H491" s="42"/>
      <c r="I491" s="42"/>
      <c r="J491" s="42"/>
      <c r="K491" s="42"/>
      <c r="L491" s="42"/>
      <c r="M491" s="42"/>
      <c r="N491" s="42"/>
      <c r="O491" s="42"/>
      <c r="P491" s="42"/>
      <c r="Q491" s="42"/>
      <c r="R491" s="42"/>
      <c r="S491" s="42"/>
      <c r="T491" s="42"/>
    </row>
    <row r="492" spans="1:20" ht="12.75">
      <c r="A492" s="42"/>
      <c r="B492" s="42"/>
      <c r="C492" s="42"/>
      <c r="D492" s="42"/>
      <c r="E492" s="42"/>
      <c r="F492" s="42"/>
      <c r="G492" s="42"/>
      <c r="H492" s="42"/>
      <c r="I492" s="42"/>
      <c r="J492" s="42"/>
      <c r="K492" s="42"/>
      <c r="L492" s="42"/>
      <c r="M492" s="42"/>
      <c r="N492" s="42"/>
      <c r="O492" s="42"/>
      <c r="P492" s="42"/>
      <c r="Q492" s="42"/>
      <c r="R492" s="42"/>
      <c r="S492" s="42"/>
      <c r="T492" s="42"/>
    </row>
    <row r="493" spans="1:20" ht="12.75">
      <c r="A493" s="42"/>
      <c r="B493" s="42"/>
      <c r="C493" s="42"/>
      <c r="D493" s="42"/>
      <c r="E493" s="42"/>
      <c r="F493" s="42"/>
      <c r="G493" s="42"/>
      <c r="H493" s="42"/>
      <c r="I493" s="42"/>
      <c r="J493" s="42"/>
      <c r="K493" s="42"/>
      <c r="L493" s="42"/>
      <c r="M493" s="42"/>
      <c r="N493" s="42"/>
      <c r="O493" s="42"/>
      <c r="P493" s="42"/>
      <c r="Q493" s="42"/>
      <c r="R493" s="42"/>
      <c r="S493" s="42"/>
      <c r="T493" s="42"/>
    </row>
    <row r="494" spans="1:20" ht="12.75">
      <c r="A494" s="42"/>
      <c r="B494" s="42"/>
      <c r="C494" s="42"/>
      <c r="D494" s="42"/>
      <c r="E494" s="42"/>
      <c r="F494" s="42"/>
      <c r="G494" s="42"/>
      <c r="H494" s="42"/>
      <c r="I494" s="42"/>
      <c r="J494" s="42"/>
      <c r="K494" s="42"/>
      <c r="L494" s="42"/>
      <c r="M494" s="42"/>
      <c r="N494" s="42"/>
      <c r="O494" s="42"/>
      <c r="P494" s="42"/>
      <c r="Q494" s="42"/>
      <c r="R494" s="42"/>
      <c r="S494" s="42"/>
      <c r="T494" s="42"/>
    </row>
    <row r="495" spans="1:20" ht="12.75">
      <c r="A495" s="42"/>
      <c r="B495" s="42"/>
      <c r="C495" s="42"/>
      <c r="D495" s="42"/>
      <c r="E495" s="42"/>
      <c r="F495" s="42"/>
      <c r="G495" s="42"/>
      <c r="H495" s="42"/>
      <c r="I495" s="42"/>
      <c r="J495" s="42"/>
      <c r="K495" s="42"/>
      <c r="L495" s="42"/>
      <c r="M495" s="42"/>
      <c r="N495" s="42"/>
      <c r="O495" s="42"/>
      <c r="P495" s="42"/>
      <c r="Q495" s="42"/>
      <c r="R495" s="42"/>
      <c r="S495" s="42"/>
      <c r="T495" s="42"/>
    </row>
    <row r="496" spans="1:20" ht="12.75">
      <c r="A496" s="42"/>
      <c r="B496" s="42"/>
      <c r="C496" s="42"/>
      <c r="D496" s="42"/>
      <c r="E496" s="42"/>
      <c r="F496" s="42"/>
      <c r="G496" s="42"/>
      <c r="H496" s="42"/>
      <c r="I496" s="42"/>
      <c r="J496" s="42"/>
      <c r="K496" s="42"/>
      <c r="L496" s="42"/>
      <c r="M496" s="42"/>
      <c r="N496" s="42"/>
      <c r="O496" s="42"/>
      <c r="P496" s="42"/>
      <c r="Q496" s="42"/>
      <c r="R496" s="42"/>
      <c r="S496" s="42"/>
      <c r="T496" s="42"/>
    </row>
    <row r="497" spans="1:20" ht="12.75">
      <c r="A497" s="42"/>
      <c r="B497" s="42"/>
      <c r="C497" s="42"/>
      <c r="D497" s="42"/>
      <c r="E497" s="42"/>
      <c r="F497" s="42"/>
      <c r="G497" s="42"/>
      <c r="H497" s="42"/>
      <c r="I497" s="42"/>
      <c r="J497" s="42"/>
      <c r="K497" s="42"/>
      <c r="L497" s="42"/>
      <c r="M497" s="42"/>
      <c r="N497" s="42"/>
      <c r="O497" s="42"/>
      <c r="P497" s="42"/>
      <c r="Q497" s="42"/>
      <c r="R497" s="42"/>
      <c r="S497" s="42"/>
      <c r="T497" s="42"/>
    </row>
    <row r="498" spans="1:20" ht="12.75">
      <c r="A498" s="42"/>
      <c r="B498" s="42"/>
      <c r="C498" s="42"/>
      <c r="D498" s="42"/>
      <c r="E498" s="42"/>
      <c r="F498" s="42"/>
      <c r="G498" s="42"/>
      <c r="H498" s="42"/>
      <c r="I498" s="42"/>
      <c r="J498" s="42"/>
      <c r="K498" s="42"/>
      <c r="L498" s="42"/>
      <c r="M498" s="42"/>
      <c r="N498" s="42"/>
      <c r="O498" s="42"/>
      <c r="P498" s="42"/>
      <c r="Q498" s="42"/>
      <c r="R498" s="42"/>
      <c r="S498" s="42"/>
      <c r="T498" s="42"/>
    </row>
    <row r="499" spans="1:20" ht="12.75">
      <c r="A499" s="42"/>
      <c r="B499" s="42"/>
      <c r="C499" s="42"/>
      <c r="D499" s="42"/>
      <c r="E499" s="42"/>
      <c r="F499" s="42"/>
      <c r="G499" s="42"/>
      <c r="H499" s="42"/>
      <c r="I499" s="42"/>
      <c r="J499" s="42"/>
      <c r="K499" s="42"/>
      <c r="L499" s="42"/>
      <c r="M499" s="42"/>
      <c r="N499" s="42"/>
      <c r="O499" s="42"/>
      <c r="P499" s="42"/>
      <c r="Q499" s="42"/>
      <c r="R499" s="42"/>
      <c r="S499" s="42"/>
      <c r="T499" s="42"/>
    </row>
    <row r="500" spans="1:20" ht="12.75">
      <c r="A500" s="42"/>
      <c r="B500" s="42"/>
      <c r="C500" s="42"/>
      <c r="D500" s="42"/>
      <c r="E500" s="42"/>
      <c r="F500" s="42"/>
      <c r="G500" s="42"/>
      <c r="H500" s="42"/>
      <c r="I500" s="42"/>
      <c r="J500" s="42"/>
      <c r="K500" s="42"/>
      <c r="L500" s="42"/>
      <c r="M500" s="42"/>
      <c r="N500" s="42"/>
      <c r="O500" s="42"/>
      <c r="P500" s="42"/>
      <c r="Q500" s="42"/>
      <c r="R500" s="42"/>
      <c r="S500" s="42"/>
      <c r="T500" s="42"/>
    </row>
    <row r="501" spans="1:20" ht="12.75">
      <c r="A501" s="42"/>
      <c r="B501" s="42"/>
      <c r="C501" s="42"/>
      <c r="D501" s="42"/>
      <c r="E501" s="42"/>
      <c r="F501" s="42"/>
      <c r="G501" s="42"/>
      <c r="H501" s="42"/>
      <c r="I501" s="42"/>
      <c r="J501" s="42"/>
      <c r="K501" s="42"/>
      <c r="L501" s="42"/>
      <c r="M501" s="42"/>
      <c r="N501" s="42"/>
      <c r="O501" s="42"/>
      <c r="P501" s="42"/>
      <c r="Q501" s="42"/>
      <c r="R501" s="42"/>
      <c r="S501" s="42"/>
      <c r="T501" s="42"/>
    </row>
    <row r="502" spans="1:20" ht="12.75">
      <c r="A502" s="42"/>
      <c r="B502" s="42"/>
      <c r="C502" s="42"/>
      <c r="D502" s="42"/>
      <c r="E502" s="42"/>
      <c r="F502" s="42"/>
      <c r="G502" s="42"/>
      <c r="H502" s="42"/>
      <c r="I502" s="42"/>
      <c r="J502" s="42"/>
      <c r="K502" s="42"/>
      <c r="L502" s="42"/>
      <c r="M502" s="42"/>
      <c r="N502" s="42"/>
      <c r="O502" s="42"/>
      <c r="P502" s="42"/>
      <c r="Q502" s="42"/>
      <c r="R502" s="42"/>
      <c r="S502" s="42"/>
      <c r="T502" s="42"/>
    </row>
    <row r="503" spans="1:20" ht="12.75">
      <c r="A503" s="42"/>
      <c r="B503" s="42"/>
      <c r="C503" s="42"/>
      <c r="D503" s="42"/>
      <c r="E503" s="42"/>
      <c r="F503" s="42"/>
      <c r="G503" s="42"/>
      <c r="H503" s="42"/>
      <c r="I503" s="42"/>
      <c r="J503" s="42"/>
      <c r="K503" s="42"/>
      <c r="L503" s="42"/>
      <c r="M503" s="42"/>
      <c r="N503" s="42"/>
      <c r="O503" s="42"/>
      <c r="P503" s="42"/>
      <c r="Q503" s="42"/>
      <c r="R503" s="42"/>
      <c r="S503" s="42"/>
      <c r="T503" s="42"/>
    </row>
    <row r="504" spans="1:20" ht="12.75">
      <c r="A504" s="42"/>
      <c r="B504" s="42"/>
      <c r="C504" s="42"/>
      <c r="D504" s="42"/>
      <c r="E504" s="42"/>
      <c r="F504" s="42"/>
      <c r="G504" s="42"/>
      <c r="H504" s="42"/>
      <c r="I504" s="42"/>
      <c r="J504" s="42"/>
      <c r="K504" s="42"/>
      <c r="L504" s="42"/>
      <c r="M504" s="42"/>
      <c r="N504" s="42"/>
      <c r="O504" s="42"/>
      <c r="P504" s="42"/>
      <c r="Q504" s="42"/>
      <c r="R504" s="42"/>
      <c r="S504" s="42"/>
      <c r="T504" s="42"/>
    </row>
    <row r="505" spans="1:20" ht="12.75">
      <c r="A505" s="42"/>
      <c r="B505" s="42"/>
      <c r="C505" s="42"/>
      <c r="D505" s="42"/>
      <c r="E505" s="42"/>
      <c r="F505" s="42"/>
      <c r="G505" s="42"/>
      <c r="H505" s="42"/>
      <c r="I505" s="42"/>
      <c r="J505" s="42"/>
      <c r="K505" s="42"/>
      <c r="L505" s="42"/>
      <c r="M505" s="42"/>
      <c r="N505" s="42"/>
      <c r="O505" s="42"/>
      <c r="P505" s="42"/>
      <c r="Q505" s="42"/>
      <c r="R505" s="42"/>
      <c r="S505" s="42"/>
      <c r="T505" s="42"/>
    </row>
    <row r="506" spans="1:20" ht="12.75">
      <c r="A506" s="42"/>
      <c r="B506" s="42"/>
      <c r="C506" s="42"/>
      <c r="D506" s="42"/>
      <c r="E506" s="42"/>
      <c r="F506" s="42"/>
      <c r="G506" s="42"/>
      <c r="H506" s="42"/>
      <c r="I506" s="42"/>
      <c r="J506" s="42"/>
      <c r="K506" s="42"/>
      <c r="L506" s="42"/>
      <c r="M506" s="42"/>
      <c r="N506" s="42"/>
      <c r="O506" s="42"/>
      <c r="P506" s="42"/>
      <c r="Q506" s="42"/>
      <c r="R506" s="42"/>
      <c r="S506" s="42"/>
      <c r="T506" s="42"/>
    </row>
    <row r="507" spans="1:20" ht="12.75">
      <c r="A507" s="42"/>
      <c r="B507" s="42"/>
      <c r="C507" s="42"/>
      <c r="D507" s="42"/>
      <c r="E507" s="42"/>
      <c r="F507" s="42"/>
      <c r="G507" s="42"/>
      <c r="H507" s="42"/>
      <c r="I507" s="42"/>
      <c r="J507" s="42"/>
      <c r="K507" s="42"/>
      <c r="L507" s="42"/>
      <c r="M507" s="42"/>
      <c r="N507" s="42"/>
      <c r="O507" s="42"/>
      <c r="P507" s="42"/>
      <c r="Q507" s="42"/>
      <c r="R507" s="42"/>
      <c r="S507" s="42"/>
      <c r="T507" s="42"/>
    </row>
    <row r="508" spans="1:20" ht="12.75">
      <c r="A508" s="42"/>
      <c r="B508" s="42"/>
      <c r="C508" s="42"/>
      <c r="D508" s="42"/>
      <c r="E508" s="42"/>
      <c r="F508" s="42"/>
      <c r="G508" s="42"/>
      <c r="H508" s="42"/>
      <c r="I508" s="42"/>
      <c r="J508" s="42"/>
      <c r="K508" s="42"/>
      <c r="L508" s="42"/>
      <c r="M508" s="42"/>
      <c r="N508" s="42"/>
      <c r="O508" s="42"/>
      <c r="P508" s="42"/>
      <c r="Q508" s="42"/>
      <c r="R508" s="42"/>
      <c r="S508" s="42"/>
      <c r="T508" s="42"/>
    </row>
    <row r="509" spans="1:20" ht="12.75">
      <c r="A509" s="42"/>
      <c r="B509" s="42"/>
      <c r="C509" s="42"/>
      <c r="D509" s="42"/>
      <c r="E509" s="42"/>
      <c r="F509" s="42"/>
      <c r="G509" s="42"/>
      <c r="H509" s="42"/>
      <c r="I509" s="42"/>
      <c r="J509" s="42"/>
      <c r="K509" s="42"/>
      <c r="L509" s="42"/>
      <c r="M509" s="42"/>
      <c r="N509" s="42"/>
      <c r="O509" s="42"/>
      <c r="P509" s="42"/>
      <c r="Q509" s="42"/>
      <c r="R509" s="42"/>
      <c r="S509" s="42"/>
      <c r="T509" s="42"/>
    </row>
    <row r="510" spans="1:20" ht="12.75">
      <c r="A510" s="42"/>
      <c r="B510" s="42"/>
      <c r="C510" s="42"/>
      <c r="D510" s="42"/>
      <c r="E510" s="42"/>
      <c r="F510" s="42"/>
      <c r="G510" s="42"/>
      <c r="H510" s="42"/>
      <c r="I510" s="42"/>
      <c r="J510" s="42"/>
      <c r="K510" s="42"/>
      <c r="L510" s="42"/>
      <c r="M510" s="42"/>
      <c r="N510" s="42"/>
      <c r="O510" s="42"/>
      <c r="P510" s="42"/>
      <c r="Q510" s="42"/>
      <c r="R510" s="42"/>
      <c r="S510" s="42"/>
      <c r="T510" s="42"/>
    </row>
    <row r="511" spans="1:20" ht="12.75">
      <c r="A511" s="42"/>
      <c r="B511" s="42"/>
      <c r="C511" s="42"/>
      <c r="D511" s="42"/>
      <c r="E511" s="42"/>
      <c r="F511" s="42"/>
      <c r="G511" s="42"/>
      <c r="H511" s="42"/>
      <c r="I511" s="42"/>
      <c r="J511" s="42"/>
      <c r="K511" s="42"/>
      <c r="L511" s="42"/>
      <c r="M511" s="42"/>
      <c r="N511" s="42"/>
      <c r="O511" s="42"/>
      <c r="P511" s="42"/>
      <c r="Q511" s="42"/>
      <c r="R511" s="42"/>
      <c r="S511" s="42"/>
      <c r="T511" s="42"/>
    </row>
    <row r="512" spans="1:20" ht="12.75">
      <c r="A512" s="42"/>
      <c r="B512" s="42"/>
      <c r="C512" s="42"/>
      <c r="D512" s="42"/>
      <c r="E512" s="42"/>
      <c r="F512" s="42"/>
      <c r="G512" s="42"/>
      <c r="H512" s="42"/>
      <c r="I512" s="42"/>
      <c r="J512" s="42"/>
      <c r="K512" s="42"/>
      <c r="L512" s="42"/>
      <c r="M512" s="42"/>
      <c r="N512" s="42"/>
      <c r="O512" s="42"/>
      <c r="P512" s="42"/>
      <c r="Q512" s="42"/>
      <c r="R512" s="42"/>
      <c r="S512" s="42"/>
      <c r="T512" s="42"/>
    </row>
    <row r="513" spans="1:20" ht="12.75">
      <c r="A513" s="42"/>
      <c r="B513" s="42"/>
      <c r="C513" s="42"/>
      <c r="D513" s="42"/>
      <c r="E513" s="42"/>
      <c r="F513" s="42"/>
      <c r="G513" s="42"/>
      <c r="H513" s="42"/>
      <c r="I513" s="42"/>
      <c r="J513" s="42"/>
      <c r="K513" s="42"/>
      <c r="L513" s="42"/>
      <c r="M513" s="42"/>
      <c r="N513" s="42"/>
      <c r="O513" s="42"/>
      <c r="P513" s="42"/>
      <c r="Q513" s="42"/>
      <c r="R513" s="42"/>
      <c r="S513" s="42"/>
      <c r="T513" s="42"/>
    </row>
    <row r="514" spans="1:20" ht="12.75">
      <c r="A514" s="42"/>
      <c r="B514" s="42"/>
      <c r="C514" s="42"/>
      <c r="D514" s="42"/>
      <c r="E514" s="42"/>
      <c r="F514" s="42"/>
      <c r="G514" s="42"/>
      <c r="H514" s="42"/>
      <c r="I514" s="42"/>
      <c r="J514" s="42"/>
      <c r="K514" s="42"/>
      <c r="L514" s="42"/>
      <c r="M514" s="42"/>
      <c r="N514" s="42"/>
      <c r="O514" s="42"/>
      <c r="P514" s="42"/>
      <c r="Q514" s="42"/>
      <c r="R514" s="42"/>
      <c r="S514" s="42"/>
      <c r="T514" s="42"/>
    </row>
    <row r="515" spans="1:20" ht="12.75">
      <c r="A515" s="42"/>
      <c r="B515" s="42"/>
      <c r="C515" s="42"/>
      <c r="D515" s="42"/>
      <c r="E515" s="42"/>
      <c r="F515" s="42"/>
      <c r="G515" s="42"/>
      <c r="H515" s="42"/>
      <c r="I515" s="42"/>
      <c r="J515" s="42"/>
      <c r="K515" s="42"/>
      <c r="L515" s="42"/>
      <c r="M515" s="42"/>
      <c r="N515" s="42"/>
      <c r="O515" s="42"/>
      <c r="P515" s="42"/>
      <c r="Q515" s="42"/>
      <c r="R515" s="42"/>
      <c r="S515" s="42"/>
      <c r="T515" s="42"/>
    </row>
    <row r="516" spans="1:20" ht="12.75">
      <c r="A516" s="42"/>
      <c r="B516" s="42"/>
      <c r="C516" s="42"/>
      <c r="D516" s="42"/>
      <c r="E516" s="42"/>
      <c r="F516" s="42"/>
      <c r="G516" s="42"/>
      <c r="H516" s="42"/>
      <c r="I516" s="42"/>
      <c r="J516" s="42"/>
      <c r="K516" s="42"/>
      <c r="L516" s="42"/>
      <c r="M516" s="42"/>
      <c r="N516" s="42"/>
      <c r="O516" s="42"/>
      <c r="P516" s="42"/>
      <c r="Q516" s="42"/>
      <c r="R516" s="42"/>
      <c r="S516" s="42"/>
      <c r="T516" s="42"/>
    </row>
    <row r="517" spans="1:20" ht="12.75">
      <c r="A517" s="42"/>
      <c r="B517" s="42"/>
      <c r="C517" s="42"/>
      <c r="D517" s="42"/>
      <c r="E517" s="42"/>
      <c r="F517" s="42"/>
      <c r="G517" s="42"/>
      <c r="H517" s="42"/>
      <c r="I517" s="42"/>
      <c r="J517" s="42"/>
      <c r="K517" s="42"/>
      <c r="L517" s="42"/>
      <c r="M517" s="42"/>
      <c r="N517" s="42"/>
      <c r="O517" s="42"/>
      <c r="P517" s="42"/>
      <c r="Q517" s="42"/>
      <c r="R517" s="42"/>
      <c r="S517" s="42"/>
      <c r="T517" s="42"/>
    </row>
    <row r="518" spans="1:20" ht="12.75">
      <c r="A518" s="42"/>
      <c r="B518" s="42"/>
      <c r="C518" s="42"/>
      <c r="D518" s="42"/>
      <c r="E518" s="42"/>
      <c r="F518" s="42"/>
      <c r="G518" s="42"/>
      <c r="H518" s="42"/>
      <c r="I518" s="42"/>
      <c r="J518" s="42"/>
      <c r="K518" s="42"/>
      <c r="L518" s="42"/>
      <c r="M518" s="42"/>
      <c r="N518" s="42"/>
      <c r="O518" s="42"/>
      <c r="P518" s="42"/>
      <c r="Q518" s="42"/>
      <c r="R518" s="42"/>
      <c r="S518" s="42"/>
      <c r="T518" s="42"/>
    </row>
    <row r="519" spans="1:20" ht="12.75">
      <c r="A519" s="42"/>
      <c r="B519" s="42"/>
      <c r="C519" s="42"/>
      <c r="D519" s="42"/>
      <c r="E519" s="42"/>
      <c r="F519" s="42"/>
      <c r="G519" s="42"/>
      <c r="H519" s="42"/>
      <c r="I519" s="42"/>
      <c r="J519" s="42"/>
      <c r="K519" s="42"/>
      <c r="L519" s="42"/>
      <c r="M519" s="42"/>
      <c r="N519" s="42"/>
      <c r="O519" s="42"/>
      <c r="P519" s="42"/>
      <c r="Q519" s="42"/>
      <c r="R519" s="42"/>
      <c r="S519" s="42"/>
      <c r="T519" s="42"/>
    </row>
    <row r="520" spans="1:20" ht="12.75">
      <c r="A520" s="42"/>
      <c r="B520" s="42"/>
      <c r="C520" s="42"/>
      <c r="D520" s="42"/>
      <c r="E520" s="42"/>
      <c r="F520" s="42"/>
      <c r="G520" s="42"/>
      <c r="H520" s="42"/>
      <c r="I520" s="42"/>
      <c r="J520" s="42"/>
      <c r="K520" s="42"/>
      <c r="L520" s="42"/>
      <c r="M520" s="42"/>
      <c r="N520" s="42"/>
      <c r="O520" s="42"/>
      <c r="P520" s="42"/>
      <c r="Q520" s="42"/>
      <c r="R520" s="42"/>
      <c r="S520" s="42"/>
      <c r="T520" s="42"/>
    </row>
    <row r="521" spans="1:20" ht="12.75">
      <c r="A521" s="42"/>
      <c r="B521" s="42"/>
      <c r="C521" s="42"/>
      <c r="D521" s="42"/>
      <c r="E521" s="42"/>
      <c r="F521" s="42"/>
      <c r="G521" s="42"/>
      <c r="H521" s="42"/>
      <c r="I521" s="42"/>
      <c r="J521" s="42"/>
      <c r="K521" s="42"/>
      <c r="L521" s="42"/>
      <c r="M521" s="42"/>
      <c r="N521" s="42"/>
      <c r="O521" s="42"/>
      <c r="P521" s="42"/>
      <c r="Q521" s="42"/>
      <c r="R521" s="42"/>
      <c r="S521" s="42"/>
      <c r="T521" s="42"/>
    </row>
    <row r="522" spans="1:20" ht="12.75">
      <c r="A522" s="42"/>
      <c r="B522" s="42"/>
      <c r="C522" s="42"/>
      <c r="D522" s="42"/>
      <c r="E522" s="42"/>
      <c r="F522" s="42"/>
      <c r="G522" s="42"/>
      <c r="H522" s="42"/>
      <c r="I522" s="42"/>
      <c r="J522" s="42"/>
      <c r="K522" s="42"/>
      <c r="L522" s="42"/>
      <c r="M522" s="42"/>
      <c r="N522" s="42"/>
      <c r="O522" s="42"/>
      <c r="P522" s="42"/>
      <c r="Q522" s="42"/>
      <c r="R522" s="42"/>
      <c r="S522" s="42"/>
      <c r="T522" s="42"/>
    </row>
    <row r="523" spans="1:20" ht="12.75">
      <c r="A523" s="42"/>
      <c r="B523" s="42"/>
      <c r="C523" s="42"/>
      <c r="D523" s="42"/>
      <c r="E523" s="42"/>
      <c r="F523" s="42"/>
      <c r="G523" s="42"/>
      <c r="H523" s="42"/>
      <c r="I523" s="42"/>
      <c r="J523" s="42"/>
      <c r="K523" s="42"/>
      <c r="L523" s="42"/>
      <c r="M523" s="42"/>
      <c r="N523" s="42"/>
      <c r="O523" s="42"/>
      <c r="P523" s="42"/>
      <c r="Q523" s="42"/>
      <c r="R523" s="42"/>
      <c r="S523" s="42"/>
      <c r="T523" s="42"/>
    </row>
    <row r="524" spans="1:20" ht="12.75">
      <c r="A524" s="42"/>
      <c r="B524" s="42"/>
      <c r="C524" s="42"/>
      <c r="D524" s="42"/>
      <c r="E524" s="42"/>
      <c r="F524" s="42"/>
      <c r="G524" s="42"/>
      <c r="H524" s="42"/>
      <c r="I524" s="42"/>
      <c r="J524" s="42"/>
      <c r="K524" s="42"/>
      <c r="L524" s="42"/>
      <c r="M524" s="42"/>
      <c r="N524" s="42"/>
      <c r="O524" s="42"/>
      <c r="P524" s="42"/>
      <c r="Q524" s="42"/>
      <c r="R524" s="42"/>
      <c r="S524" s="42"/>
      <c r="T524" s="42"/>
    </row>
    <row r="525" spans="1:20" ht="12.75">
      <c r="A525" s="42"/>
      <c r="B525" s="42"/>
      <c r="C525" s="42"/>
      <c r="D525" s="42"/>
      <c r="E525" s="42"/>
      <c r="F525" s="42"/>
      <c r="G525" s="42"/>
      <c r="H525" s="42"/>
      <c r="I525" s="42"/>
      <c r="J525" s="42"/>
      <c r="K525" s="42"/>
      <c r="L525" s="42"/>
      <c r="M525" s="42"/>
      <c r="N525" s="42"/>
      <c r="O525" s="42"/>
      <c r="P525" s="42"/>
      <c r="Q525" s="42"/>
      <c r="R525" s="42"/>
      <c r="S525" s="42"/>
      <c r="T525" s="42"/>
    </row>
    <row r="526" spans="1:20" ht="12.75">
      <c r="A526" s="42"/>
      <c r="B526" s="42"/>
      <c r="C526" s="42"/>
      <c r="D526" s="42"/>
      <c r="E526" s="42"/>
      <c r="F526" s="42"/>
      <c r="G526" s="42"/>
      <c r="H526" s="42"/>
      <c r="I526" s="42"/>
      <c r="J526" s="42"/>
      <c r="K526" s="42"/>
      <c r="L526" s="42"/>
      <c r="M526" s="42"/>
      <c r="N526" s="42"/>
      <c r="O526" s="42"/>
      <c r="P526" s="42"/>
      <c r="Q526" s="42"/>
      <c r="R526" s="42"/>
      <c r="S526" s="42"/>
      <c r="T526" s="42"/>
    </row>
    <row r="527" spans="1:20" ht="12.75">
      <c r="A527" s="42"/>
      <c r="B527" s="42"/>
      <c r="C527" s="42"/>
      <c r="D527" s="42"/>
      <c r="E527" s="42"/>
      <c r="F527" s="42"/>
      <c r="G527" s="42"/>
      <c r="H527" s="42"/>
      <c r="I527" s="42"/>
      <c r="J527" s="42"/>
      <c r="K527" s="42"/>
      <c r="L527" s="42"/>
      <c r="M527" s="42"/>
      <c r="N527" s="42"/>
      <c r="O527" s="42"/>
      <c r="P527" s="42"/>
      <c r="Q527" s="42"/>
      <c r="R527" s="42"/>
      <c r="S527" s="42"/>
      <c r="T527" s="42"/>
    </row>
    <row r="528" spans="1:20" ht="12.75">
      <c r="A528" s="42"/>
      <c r="B528" s="42"/>
      <c r="C528" s="42"/>
      <c r="D528" s="42"/>
      <c r="E528" s="42"/>
      <c r="F528" s="42"/>
      <c r="G528" s="42"/>
      <c r="H528" s="42"/>
      <c r="I528" s="42"/>
      <c r="J528" s="42"/>
      <c r="K528" s="42"/>
      <c r="L528" s="42"/>
      <c r="M528" s="42"/>
      <c r="N528" s="42"/>
      <c r="O528" s="42"/>
      <c r="P528" s="42"/>
      <c r="Q528" s="42"/>
      <c r="R528" s="42"/>
      <c r="S528" s="42"/>
      <c r="T528" s="42"/>
    </row>
    <row r="529" spans="1:20" ht="12.75">
      <c r="A529" s="42"/>
      <c r="B529" s="42"/>
      <c r="C529" s="42"/>
      <c r="D529" s="42"/>
      <c r="E529" s="42"/>
      <c r="F529" s="42"/>
      <c r="G529" s="42"/>
      <c r="H529" s="42"/>
      <c r="I529" s="42"/>
      <c r="J529" s="42"/>
      <c r="K529" s="42"/>
      <c r="L529" s="42"/>
      <c r="M529" s="42"/>
      <c r="N529" s="42"/>
      <c r="O529" s="42"/>
      <c r="P529" s="42"/>
      <c r="Q529" s="42"/>
      <c r="R529" s="42"/>
      <c r="S529" s="42"/>
      <c r="T529" s="42"/>
    </row>
    <row r="530" spans="1:20" ht="12.75">
      <c r="A530" s="42"/>
      <c r="B530" s="42"/>
      <c r="C530" s="42"/>
      <c r="D530" s="42"/>
      <c r="E530" s="42"/>
      <c r="F530" s="42"/>
      <c r="G530" s="42"/>
      <c r="H530" s="42"/>
      <c r="I530" s="42"/>
      <c r="J530" s="42"/>
      <c r="K530" s="42"/>
      <c r="L530" s="42"/>
      <c r="M530" s="42"/>
      <c r="N530" s="42"/>
      <c r="O530" s="42"/>
      <c r="P530" s="42"/>
      <c r="Q530" s="42"/>
      <c r="R530" s="42"/>
      <c r="S530" s="42"/>
      <c r="T530" s="42"/>
    </row>
    <row r="531" spans="1:20" ht="12.75">
      <c r="A531" s="42"/>
      <c r="B531" s="42"/>
      <c r="C531" s="42"/>
      <c r="D531" s="42"/>
      <c r="E531" s="42"/>
      <c r="F531" s="42"/>
      <c r="G531" s="42"/>
      <c r="H531" s="42"/>
      <c r="I531" s="42"/>
      <c r="J531" s="42"/>
      <c r="K531" s="42"/>
      <c r="L531" s="42"/>
      <c r="M531" s="42"/>
      <c r="N531" s="42"/>
      <c r="O531" s="42"/>
      <c r="P531" s="42"/>
      <c r="Q531" s="42"/>
      <c r="R531" s="42"/>
      <c r="S531" s="42"/>
      <c r="T531" s="42"/>
    </row>
    <row r="532" spans="1:20" ht="12.75">
      <c r="A532" s="42"/>
      <c r="B532" s="42"/>
      <c r="C532" s="42"/>
      <c r="D532" s="42"/>
      <c r="E532" s="42"/>
      <c r="F532" s="42"/>
      <c r="G532" s="42"/>
      <c r="H532" s="42"/>
      <c r="I532" s="42"/>
      <c r="J532" s="42"/>
      <c r="K532" s="42"/>
      <c r="L532" s="42"/>
      <c r="M532" s="42"/>
      <c r="N532" s="42"/>
      <c r="O532" s="42"/>
      <c r="P532" s="42"/>
      <c r="Q532" s="42"/>
      <c r="R532" s="42"/>
      <c r="S532" s="42"/>
      <c r="T532" s="42"/>
    </row>
    <row r="533" spans="1:20" ht="12.75">
      <c r="A533" s="42"/>
      <c r="B533" s="42"/>
      <c r="C533" s="42"/>
      <c r="D533" s="42"/>
      <c r="E533" s="42"/>
      <c r="F533" s="42"/>
      <c r="G533" s="42"/>
      <c r="H533" s="42"/>
      <c r="I533" s="42"/>
      <c r="J533" s="42"/>
      <c r="K533" s="42"/>
      <c r="L533" s="42"/>
      <c r="M533" s="42"/>
      <c r="N533" s="42"/>
      <c r="O533" s="42"/>
      <c r="P533" s="42"/>
      <c r="Q533" s="42"/>
      <c r="R533" s="42"/>
      <c r="S533" s="42"/>
      <c r="T533" s="42"/>
    </row>
    <row r="534" spans="1:20" ht="12.75">
      <c r="A534" s="42"/>
      <c r="B534" s="42"/>
      <c r="C534" s="42"/>
      <c r="D534" s="42"/>
      <c r="E534" s="42"/>
      <c r="F534" s="42"/>
      <c r="G534" s="42"/>
      <c r="H534" s="42"/>
      <c r="I534" s="42"/>
      <c r="J534" s="42"/>
      <c r="K534" s="42"/>
      <c r="L534" s="42"/>
      <c r="M534" s="42"/>
      <c r="N534" s="42"/>
      <c r="O534" s="42"/>
      <c r="P534" s="42"/>
      <c r="Q534" s="42"/>
      <c r="R534" s="42"/>
      <c r="S534" s="42"/>
      <c r="T534" s="42"/>
    </row>
    <row r="535" spans="1:20" ht="12.75">
      <c r="A535" s="42"/>
      <c r="B535" s="42"/>
      <c r="C535" s="42"/>
      <c r="D535" s="42"/>
      <c r="E535" s="42"/>
      <c r="F535" s="42"/>
      <c r="G535" s="42"/>
      <c r="H535" s="42"/>
      <c r="I535" s="42"/>
      <c r="J535" s="42"/>
      <c r="K535" s="42"/>
      <c r="L535" s="42"/>
      <c r="M535" s="42"/>
      <c r="N535" s="42"/>
      <c r="O535" s="42"/>
      <c r="P535" s="42"/>
      <c r="Q535" s="42"/>
      <c r="R535" s="42"/>
      <c r="S535" s="42"/>
      <c r="T535" s="42"/>
    </row>
    <row r="536" spans="1:20" ht="12.75">
      <c r="A536" s="42"/>
      <c r="B536" s="42"/>
      <c r="C536" s="42"/>
      <c r="D536" s="42"/>
      <c r="E536" s="42"/>
      <c r="F536" s="42"/>
      <c r="G536" s="42"/>
      <c r="H536" s="42"/>
      <c r="I536" s="42"/>
      <c r="J536" s="42"/>
      <c r="K536" s="42"/>
      <c r="L536" s="42"/>
      <c r="M536" s="42"/>
      <c r="N536" s="42"/>
      <c r="O536" s="42"/>
      <c r="P536" s="42"/>
      <c r="Q536" s="42"/>
      <c r="R536" s="42"/>
      <c r="S536" s="42"/>
      <c r="T536" s="42"/>
    </row>
    <row r="537" spans="1:20" ht="12.75">
      <c r="A537" s="42"/>
      <c r="B537" s="42"/>
      <c r="C537" s="42"/>
      <c r="D537" s="42"/>
      <c r="E537" s="42"/>
      <c r="F537" s="42"/>
      <c r="G537" s="42"/>
      <c r="H537" s="42"/>
      <c r="I537" s="42"/>
      <c r="J537" s="42"/>
      <c r="K537" s="42"/>
      <c r="L537" s="42"/>
      <c r="M537" s="42"/>
      <c r="N537" s="42"/>
      <c r="O537" s="42"/>
      <c r="P537" s="42"/>
      <c r="Q537" s="42"/>
      <c r="R537" s="42"/>
      <c r="S537" s="42"/>
      <c r="T537" s="42"/>
    </row>
    <row r="538" spans="1:20" ht="12.75">
      <c r="A538" s="42"/>
      <c r="B538" s="42"/>
      <c r="C538" s="42"/>
      <c r="D538" s="42"/>
      <c r="E538" s="42"/>
      <c r="F538" s="42"/>
      <c r="G538" s="42"/>
      <c r="H538" s="42"/>
      <c r="I538" s="42"/>
      <c r="J538" s="42"/>
      <c r="K538" s="42"/>
      <c r="L538" s="42"/>
      <c r="M538" s="42"/>
      <c r="N538" s="42"/>
      <c r="O538" s="42"/>
      <c r="P538" s="42"/>
      <c r="Q538" s="42"/>
      <c r="R538" s="42"/>
      <c r="S538" s="42"/>
      <c r="T538" s="42"/>
    </row>
    <row r="539" spans="1:20" ht="12.75">
      <c r="A539" s="42"/>
      <c r="B539" s="42"/>
      <c r="C539" s="42"/>
      <c r="D539" s="42"/>
      <c r="E539" s="42"/>
      <c r="F539" s="42"/>
      <c r="G539" s="42"/>
      <c r="H539" s="42"/>
      <c r="I539" s="42"/>
      <c r="J539" s="42"/>
      <c r="K539" s="42"/>
      <c r="L539" s="42"/>
      <c r="M539" s="42"/>
      <c r="N539" s="42"/>
      <c r="O539" s="42"/>
      <c r="P539" s="42"/>
      <c r="Q539" s="42"/>
      <c r="R539" s="42"/>
      <c r="S539" s="42"/>
      <c r="T539" s="42"/>
    </row>
    <row r="540" spans="1:20" ht="12.75">
      <c r="A540" s="42"/>
      <c r="B540" s="42"/>
      <c r="C540" s="42"/>
      <c r="D540" s="42"/>
      <c r="E540" s="42"/>
      <c r="F540" s="42"/>
      <c r="G540" s="42"/>
      <c r="H540" s="42"/>
      <c r="I540" s="42"/>
      <c r="J540" s="42"/>
      <c r="K540" s="42"/>
      <c r="L540" s="42"/>
      <c r="M540" s="42"/>
      <c r="N540" s="42"/>
      <c r="O540" s="42"/>
      <c r="P540" s="42"/>
      <c r="Q540" s="42"/>
      <c r="R540" s="42"/>
      <c r="S540" s="42"/>
      <c r="T540" s="42"/>
    </row>
    <row r="541" spans="1:20" ht="12.75">
      <c r="A541" s="42"/>
      <c r="B541" s="42"/>
      <c r="C541" s="42"/>
      <c r="D541" s="42"/>
      <c r="E541" s="42"/>
      <c r="F541" s="42"/>
      <c r="G541" s="42"/>
      <c r="H541" s="42"/>
      <c r="I541" s="42"/>
      <c r="J541" s="42"/>
      <c r="K541" s="42"/>
      <c r="L541" s="42"/>
      <c r="M541" s="42"/>
      <c r="N541" s="42"/>
      <c r="O541" s="42"/>
      <c r="P541" s="42"/>
      <c r="Q541" s="42"/>
      <c r="R541" s="42"/>
      <c r="S541" s="42"/>
      <c r="T541" s="42"/>
    </row>
    <row r="542" spans="1:20" ht="12.75">
      <c r="A542" s="42"/>
      <c r="B542" s="42"/>
      <c r="C542" s="42"/>
      <c r="D542" s="42"/>
      <c r="E542" s="42"/>
      <c r="F542" s="42"/>
      <c r="G542" s="42"/>
      <c r="H542" s="42"/>
      <c r="I542" s="42"/>
      <c r="J542" s="42"/>
      <c r="K542" s="42"/>
      <c r="L542" s="42"/>
      <c r="M542" s="42"/>
      <c r="N542" s="42"/>
      <c r="O542" s="42"/>
      <c r="P542" s="42"/>
      <c r="Q542" s="42"/>
      <c r="R542" s="42"/>
      <c r="S542" s="42"/>
      <c r="T542" s="42"/>
    </row>
    <row r="543" spans="1:20" ht="12.75">
      <c r="A543" s="42"/>
      <c r="B543" s="42"/>
      <c r="C543" s="42"/>
      <c r="D543" s="42"/>
      <c r="E543" s="42"/>
      <c r="F543" s="42"/>
      <c r="G543" s="42"/>
      <c r="H543" s="42"/>
      <c r="I543" s="42"/>
      <c r="J543" s="42"/>
      <c r="K543" s="42"/>
      <c r="L543" s="42"/>
      <c r="M543" s="42"/>
      <c r="N543" s="42"/>
      <c r="O543" s="42"/>
      <c r="P543" s="42"/>
      <c r="Q543" s="42"/>
      <c r="R543" s="42"/>
      <c r="S543" s="42"/>
      <c r="T543" s="42"/>
    </row>
    <row r="544" spans="1:20" ht="12.75">
      <c r="A544" s="42"/>
      <c r="B544" s="42"/>
      <c r="C544" s="42"/>
      <c r="D544" s="42"/>
      <c r="E544" s="42"/>
      <c r="F544" s="42"/>
      <c r="G544" s="42"/>
      <c r="H544" s="42"/>
      <c r="I544" s="42"/>
      <c r="J544" s="42"/>
      <c r="K544" s="42"/>
      <c r="L544" s="42"/>
      <c r="M544" s="42"/>
      <c r="N544" s="42"/>
      <c r="O544" s="42"/>
      <c r="P544" s="42"/>
      <c r="Q544" s="42"/>
      <c r="R544" s="42"/>
      <c r="S544" s="42"/>
      <c r="T544" s="42"/>
    </row>
    <row r="545" spans="1:20" ht="12.75">
      <c r="A545" s="42"/>
      <c r="B545" s="42"/>
      <c r="C545" s="42"/>
      <c r="D545" s="42"/>
      <c r="E545" s="42"/>
      <c r="F545" s="42"/>
      <c r="G545" s="42"/>
      <c r="H545" s="42"/>
      <c r="I545" s="42"/>
      <c r="J545" s="42"/>
      <c r="K545" s="42"/>
      <c r="L545" s="42"/>
      <c r="M545" s="42"/>
      <c r="N545" s="42"/>
      <c r="O545" s="42"/>
      <c r="P545" s="42"/>
      <c r="Q545" s="42"/>
      <c r="R545" s="42"/>
      <c r="S545" s="42"/>
      <c r="T545" s="42"/>
    </row>
    <row r="546" spans="1:20" ht="12.75">
      <c r="A546" s="42"/>
      <c r="B546" s="42"/>
      <c r="C546" s="42"/>
      <c r="D546" s="42"/>
      <c r="E546" s="42"/>
      <c r="F546" s="42"/>
      <c r="G546" s="42"/>
      <c r="H546" s="42"/>
      <c r="I546" s="42"/>
      <c r="J546" s="42"/>
      <c r="K546" s="42"/>
      <c r="L546" s="42"/>
      <c r="M546" s="42"/>
      <c r="N546" s="42"/>
      <c r="O546" s="42"/>
      <c r="P546" s="42"/>
      <c r="Q546" s="42"/>
      <c r="R546" s="42"/>
      <c r="S546" s="42"/>
      <c r="T546" s="42"/>
    </row>
    <row r="547" spans="1:20" ht="12.75">
      <c r="A547" s="42"/>
      <c r="B547" s="42"/>
      <c r="C547" s="42"/>
      <c r="D547" s="42"/>
      <c r="E547" s="42"/>
      <c r="F547" s="42"/>
      <c r="G547" s="42"/>
      <c r="H547" s="42"/>
      <c r="I547" s="42"/>
      <c r="J547" s="42"/>
      <c r="K547" s="42"/>
      <c r="L547" s="42"/>
      <c r="M547" s="42"/>
      <c r="N547" s="42"/>
      <c r="O547" s="42"/>
      <c r="P547" s="42"/>
      <c r="Q547" s="42"/>
      <c r="R547" s="42"/>
      <c r="S547" s="42"/>
      <c r="T547" s="42"/>
    </row>
    <row r="548" spans="1:20" ht="12.75">
      <c r="A548" s="42"/>
      <c r="B548" s="42"/>
      <c r="C548" s="42"/>
      <c r="D548" s="42"/>
      <c r="E548" s="42"/>
      <c r="F548" s="42"/>
      <c r="G548" s="42"/>
      <c r="H548" s="42"/>
      <c r="I548" s="42"/>
      <c r="J548" s="42"/>
      <c r="K548" s="42"/>
      <c r="L548" s="42"/>
      <c r="M548" s="42"/>
      <c r="N548" s="42"/>
      <c r="O548" s="42"/>
      <c r="P548" s="42"/>
      <c r="Q548" s="42"/>
      <c r="R548" s="42"/>
      <c r="S548" s="42"/>
      <c r="T548" s="42"/>
    </row>
    <row r="549" spans="1:20" ht="12.75">
      <c r="A549" s="42"/>
      <c r="B549" s="42"/>
      <c r="C549" s="42"/>
      <c r="D549" s="42"/>
      <c r="E549" s="42"/>
      <c r="F549" s="42"/>
      <c r="G549" s="42"/>
      <c r="H549" s="42"/>
      <c r="I549" s="42"/>
      <c r="J549" s="42"/>
      <c r="K549" s="42"/>
      <c r="L549" s="42"/>
      <c r="M549" s="42"/>
      <c r="N549" s="42"/>
      <c r="O549" s="42"/>
      <c r="P549" s="42"/>
      <c r="Q549" s="42"/>
      <c r="R549" s="42"/>
      <c r="S549" s="42"/>
      <c r="T549" s="42"/>
    </row>
    <row r="550" spans="1:20" ht="12.75">
      <c r="A550" s="42"/>
      <c r="B550" s="42"/>
      <c r="C550" s="42"/>
      <c r="D550" s="42"/>
      <c r="E550" s="42"/>
      <c r="F550" s="42"/>
      <c r="G550" s="42"/>
      <c r="H550" s="42"/>
      <c r="I550" s="42"/>
      <c r="J550" s="42"/>
      <c r="K550" s="42"/>
      <c r="L550" s="42"/>
      <c r="M550" s="42"/>
      <c r="N550" s="42"/>
      <c r="O550" s="42"/>
      <c r="P550" s="42"/>
      <c r="Q550" s="42"/>
      <c r="R550" s="42"/>
      <c r="S550" s="42"/>
      <c r="T550" s="42"/>
    </row>
    <row r="551" spans="1:20" ht="12.75">
      <c r="A551" s="42"/>
      <c r="B551" s="42"/>
      <c r="C551" s="42"/>
      <c r="D551" s="42"/>
      <c r="E551" s="42"/>
      <c r="F551" s="42"/>
      <c r="G551" s="42"/>
      <c r="H551" s="42"/>
      <c r="I551" s="42"/>
      <c r="J551" s="42"/>
      <c r="K551" s="42"/>
      <c r="L551" s="42"/>
      <c r="M551" s="42"/>
      <c r="N551" s="42"/>
      <c r="O551" s="42"/>
      <c r="P551" s="42"/>
      <c r="Q551" s="42"/>
      <c r="R551" s="42"/>
      <c r="S551" s="42"/>
      <c r="T551" s="42"/>
    </row>
    <row r="552" spans="1:20" ht="12.75">
      <c r="A552" s="42"/>
      <c r="B552" s="42"/>
      <c r="C552" s="42"/>
      <c r="D552" s="42"/>
      <c r="E552" s="42"/>
      <c r="F552" s="42"/>
      <c r="G552" s="42"/>
      <c r="H552" s="42"/>
      <c r="I552" s="42"/>
      <c r="J552" s="42"/>
      <c r="K552" s="42"/>
      <c r="L552" s="42"/>
      <c r="M552" s="42"/>
      <c r="N552" s="42"/>
      <c r="O552" s="42"/>
      <c r="P552" s="42"/>
      <c r="Q552" s="42"/>
      <c r="R552" s="42"/>
      <c r="S552" s="42"/>
      <c r="T552" s="42"/>
    </row>
    <row r="553" spans="1:20" ht="12.75">
      <c r="A553" s="42"/>
      <c r="B553" s="42"/>
      <c r="C553" s="42"/>
      <c r="D553" s="42"/>
      <c r="E553" s="42"/>
      <c r="F553" s="42"/>
      <c r="G553" s="42"/>
      <c r="H553" s="42"/>
      <c r="I553" s="42"/>
      <c r="J553" s="42"/>
      <c r="K553" s="42"/>
      <c r="L553" s="42"/>
      <c r="M553" s="42"/>
      <c r="N553" s="42"/>
      <c r="O553" s="42"/>
      <c r="P553" s="42"/>
      <c r="Q553" s="42"/>
      <c r="R553" s="42"/>
      <c r="S553" s="42"/>
      <c r="T553" s="42"/>
    </row>
    <row r="554" spans="1:20" ht="12.75">
      <c r="A554" s="42"/>
      <c r="B554" s="42"/>
      <c r="C554" s="42"/>
      <c r="D554" s="42"/>
      <c r="E554" s="42"/>
      <c r="F554" s="42"/>
      <c r="G554" s="42"/>
      <c r="H554" s="42"/>
      <c r="I554" s="42"/>
      <c r="J554" s="42"/>
      <c r="K554" s="42"/>
      <c r="L554" s="42"/>
      <c r="M554" s="42"/>
      <c r="N554" s="42"/>
      <c r="O554" s="42"/>
      <c r="P554" s="42"/>
      <c r="Q554" s="42"/>
      <c r="R554" s="42"/>
      <c r="S554" s="42"/>
      <c r="T554" s="42"/>
    </row>
    <row r="555" spans="1:20" ht="12.75">
      <c r="A555" s="42"/>
      <c r="B555" s="42"/>
      <c r="C555" s="42"/>
      <c r="D555" s="42"/>
      <c r="E555" s="42"/>
      <c r="F555" s="42"/>
      <c r="G555" s="42"/>
      <c r="H555" s="42"/>
      <c r="I555" s="42"/>
      <c r="J555" s="42"/>
      <c r="K555" s="42"/>
      <c r="L555" s="42"/>
      <c r="M555" s="42"/>
      <c r="N555" s="42"/>
      <c r="O555" s="42"/>
      <c r="P555" s="42"/>
      <c r="Q555" s="42"/>
      <c r="R555" s="42"/>
      <c r="S555" s="42"/>
      <c r="T555" s="42"/>
    </row>
    <row r="556" spans="1:20" ht="12.75">
      <c r="A556" s="42"/>
      <c r="B556" s="42"/>
      <c r="C556" s="42"/>
      <c r="D556" s="42"/>
      <c r="E556" s="42"/>
      <c r="F556" s="42"/>
      <c r="G556" s="42"/>
      <c r="H556" s="42"/>
      <c r="I556" s="42"/>
      <c r="J556" s="42"/>
      <c r="K556" s="42"/>
      <c r="L556" s="42"/>
      <c r="M556" s="42"/>
      <c r="N556" s="42"/>
      <c r="O556" s="42"/>
      <c r="P556" s="42"/>
      <c r="Q556" s="42"/>
      <c r="R556" s="42"/>
      <c r="S556" s="42"/>
      <c r="T556" s="42"/>
    </row>
    <row r="557" spans="1:20" ht="12.75">
      <c r="A557" s="42"/>
      <c r="B557" s="42"/>
      <c r="C557" s="42"/>
      <c r="D557" s="42"/>
      <c r="E557" s="42"/>
      <c r="F557" s="42"/>
      <c r="G557" s="42"/>
      <c r="H557" s="42"/>
      <c r="I557" s="42"/>
      <c r="J557" s="42"/>
      <c r="K557" s="42"/>
      <c r="L557" s="42"/>
      <c r="M557" s="42"/>
      <c r="N557" s="42"/>
      <c r="O557" s="42"/>
      <c r="P557" s="42"/>
      <c r="Q557" s="42"/>
      <c r="R557" s="42"/>
      <c r="S557" s="42"/>
      <c r="T557" s="42"/>
    </row>
    <row r="558" spans="1:20" ht="12.75">
      <c r="A558" s="42"/>
      <c r="B558" s="42"/>
      <c r="C558" s="42"/>
      <c r="D558" s="42"/>
      <c r="E558" s="42"/>
      <c r="F558" s="42"/>
      <c r="G558" s="42"/>
      <c r="H558" s="42"/>
      <c r="I558" s="42"/>
      <c r="J558" s="42"/>
      <c r="K558" s="42"/>
      <c r="L558" s="42"/>
      <c r="M558" s="42"/>
      <c r="N558" s="42"/>
      <c r="O558" s="42"/>
      <c r="P558" s="42"/>
      <c r="Q558" s="42"/>
      <c r="R558" s="42"/>
      <c r="S558" s="42"/>
      <c r="T558" s="42"/>
    </row>
    <row r="559" spans="1:20" ht="12.75">
      <c r="A559" s="42"/>
      <c r="B559" s="42"/>
      <c r="C559" s="42"/>
      <c r="D559" s="42"/>
      <c r="E559" s="42"/>
      <c r="F559" s="42"/>
      <c r="G559" s="42"/>
      <c r="H559" s="42"/>
      <c r="I559" s="42"/>
      <c r="J559" s="42"/>
      <c r="K559" s="42"/>
      <c r="L559" s="42"/>
      <c r="M559" s="42"/>
      <c r="N559" s="42"/>
      <c r="O559" s="42"/>
      <c r="P559" s="42"/>
      <c r="Q559" s="42"/>
      <c r="R559" s="42"/>
      <c r="S559" s="42"/>
      <c r="T559" s="42"/>
    </row>
    <row r="560" spans="1:20" ht="12.75">
      <c r="A560" s="42"/>
      <c r="B560" s="42"/>
      <c r="C560" s="42"/>
      <c r="D560" s="42"/>
      <c r="E560" s="42"/>
      <c r="F560" s="42"/>
      <c r="G560" s="42"/>
      <c r="H560" s="42"/>
      <c r="I560" s="42"/>
      <c r="J560" s="42"/>
      <c r="K560" s="42"/>
      <c r="L560" s="42"/>
      <c r="M560" s="42"/>
      <c r="N560" s="42"/>
      <c r="O560" s="42"/>
      <c r="P560" s="42"/>
      <c r="Q560" s="42"/>
      <c r="R560" s="42"/>
      <c r="S560" s="42"/>
      <c r="T560" s="42"/>
    </row>
    <row r="561" spans="1:20" ht="12.75">
      <c r="A561" s="42"/>
      <c r="B561" s="42"/>
      <c r="C561" s="42"/>
      <c r="D561" s="42"/>
      <c r="E561" s="42"/>
      <c r="F561" s="42"/>
      <c r="G561" s="42"/>
      <c r="H561" s="42"/>
      <c r="I561" s="42"/>
      <c r="J561" s="42"/>
      <c r="K561" s="42"/>
      <c r="L561" s="42"/>
      <c r="M561" s="42"/>
      <c r="N561" s="42"/>
      <c r="O561" s="42"/>
      <c r="P561" s="42"/>
      <c r="Q561" s="42"/>
      <c r="R561" s="42"/>
      <c r="S561" s="42"/>
      <c r="T561" s="42"/>
    </row>
    <row r="562" spans="1:20" ht="12.75">
      <c r="A562" s="42"/>
      <c r="B562" s="42"/>
      <c r="C562" s="42"/>
      <c r="D562" s="42"/>
      <c r="E562" s="42"/>
      <c r="F562" s="42"/>
      <c r="G562" s="42"/>
      <c r="H562" s="42"/>
      <c r="I562" s="42"/>
      <c r="J562" s="42"/>
      <c r="K562" s="42"/>
      <c r="L562" s="42"/>
      <c r="M562" s="42"/>
      <c r="N562" s="42"/>
      <c r="O562" s="42"/>
      <c r="P562" s="42"/>
      <c r="Q562" s="42"/>
      <c r="R562" s="42"/>
      <c r="S562" s="42"/>
      <c r="T562" s="42"/>
    </row>
    <row r="563" spans="1:20" ht="12.75">
      <c r="A563" s="42"/>
      <c r="B563" s="42"/>
      <c r="C563" s="42"/>
      <c r="D563" s="42"/>
      <c r="E563" s="42"/>
      <c r="F563" s="42"/>
      <c r="G563" s="42"/>
      <c r="H563" s="42"/>
      <c r="I563" s="42"/>
      <c r="J563" s="42"/>
      <c r="K563" s="42"/>
      <c r="L563" s="42"/>
      <c r="M563" s="42"/>
      <c r="N563" s="42"/>
      <c r="O563" s="42"/>
      <c r="P563" s="42"/>
      <c r="Q563" s="42"/>
      <c r="R563" s="42"/>
      <c r="S563" s="42"/>
      <c r="T563" s="42"/>
    </row>
    <row r="564" spans="1:20" ht="12.75">
      <c r="A564" s="42"/>
      <c r="B564" s="42"/>
      <c r="C564" s="42"/>
      <c r="D564" s="42"/>
      <c r="E564" s="42"/>
      <c r="F564" s="42"/>
      <c r="G564" s="42"/>
      <c r="H564" s="42"/>
      <c r="I564" s="42"/>
      <c r="J564" s="42"/>
      <c r="K564" s="42"/>
      <c r="L564" s="42"/>
      <c r="M564" s="42"/>
      <c r="N564" s="42"/>
      <c r="O564" s="42"/>
      <c r="P564" s="42"/>
      <c r="Q564" s="42"/>
      <c r="R564" s="42"/>
      <c r="S564" s="42"/>
      <c r="T564" s="42"/>
    </row>
    <row r="565" spans="1:20" ht="12.75">
      <c r="A565" s="42"/>
      <c r="B565" s="42"/>
      <c r="C565" s="42"/>
      <c r="D565" s="42"/>
      <c r="E565" s="42"/>
      <c r="F565" s="42"/>
      <c r="G565" s="42"/>
      <c r="H565" s="42"/>
      <c r="I565" s="42"/>
      <c r="J565" s="42"/>
      <c r="K565" s="42"/>
      <c r="L565" s="42"/>
      <c r="M565" s="42"/>
      <c r="N565" s="42"/>
      <c r="O565" s="42"/>
      <c r="P565" s="42"/>
      <c r="Q565" s="42"/>
      <c r="R565" s="42"/>
      <c r="S565" s="42"/>
      <c r="T565" s="42"/>
    </row>
    <row r="566" spans="1:20" ht="12.75">
      <c r="A566" s="42"/>
      <c r="B566" s="42"/>
      <c r="C566" s="42"/>
      <c r="D566" s="42"/>
      <c r="E566" s="42"/>
      <c r="F566" s="42"/>
      <c r="G566" s="42"/>
      <c r="H566" s="42"/>
      <c r="I566" s="42"/>
      <c r="J566" s="42"/>
      <c r="K566" s="42"/>
      <c r="L566" s="42"/>
      <c r="M566" s="42"/>
      <c r="N566" s="42"/>
      <c r="O566" s="42"/>
      <c r="P566" s="42"/>
      <c r="Q566" s="42"/>
      <c r="R566" s="42"/>
      <c r="S566" s="42"/>
      <c r="T566" s="42"/>
    </row>
    <row r="567" spans="1:20" ht="12.75">
      <c r="A567" s="42"/>
      <c r="B567" s="42"/>
      <c r="C567" s="42"/>
      <c r="D567" s="42"/>
      <c r="E567" s="42"/>
      <c r="F567" s="42"/>
      <c r="G567" s="42"/>
      <c r="H567" s="42"/>
      <c r="I567" s="42"/>
      <c r="J567" s="42"/>
      <c r="K567" s="42"/>
      <c r="L567" s="42"/>
      <c r="M567" s="42"/>
      <c r="N567" s="42"/>
      <c r="O567" s="42"/>
      <c r="P567" s="42"/>
      <c r="Q567" s="42"/>
      <c r="R567" s="42"/>
      <c r="S567" s="42"/>
      <c r="T567" s="42"/>
    </row>
    <row r="568" spans="1:20" ht="12.75">
      <c r="A568" s="42"/>
      <c r="B568" s="42"/>
      <c r="C568" s="42"/>
      <c r="D568" s="42"/>
      <c r="E568" s="42"/>
      <c r="F568" s="42"/>
      <c r="G568" s="42"/>
      <c r="H568" s="42"/>
      <c r="I568" s="42"/>
      <c r="J568" s="42"/>
      <c r="K568" s="42"/>
      <c r="L568" s="42"/>
      <c r="M568" s="42"/>
      <c r="N568" s="42"/>
      <c r="O568" s="42"/>
      <c r="P568" s="42"/>
      <c r="Q568" s="42"/>
      <c r="R568" s="42"/>
      <c r="S568" s="42"/>
      <c r="T568" s="42"/>
    </row>
    <row r="569" spans="1:20" ht="12.75">
      <c r="A569" s="42"/>
      <c r="B569" s="42"/>
      <c r="C569" s="42"/>
      <c r="D569" s="42"/>
      <c r="E569" s="42"/>
      <c r="F569" s="42"/>
      <c r="G569" s="42"/>
      <c r="H569" s="42"/>
      <c r="I569" s="42"/>
      <c r="J569" s="42"/>
      <c r="K569" s="42"/>
      <c r="L569" s="42"/>
      <c r="M569" s="42"/>
      <c r="N569" s="42"/>
      <c r="O569" s="42"/>
      <c r="P569" s="42"/>
      <c r="Q569" s="42"/>
      <c r="R569" s="42"/>
      <c r="S569" s="42"/>
      <c r="T569" s="42"/>
    </row>
    <row r="570" spans="1:20" ht="12.75">
      <c r="A570" s="42"/>
      <c r="B570" s="42"/>
      <c r="C570" s="42"/>
      <c r="D570" s="42"/>
      <c r="E570" s="42"/>
      <c r="F570" s="42"/>
      <c r="G570" s="42"/>
      <c r="H570" s="42"/>
      <c r="I570" s="42"/>
      <c r="J570" s="42"/>
      <c r="K570" s="42"/>
      <c r="L570" s="42"/>
      <c r="M570" s="42"/>
      <c r="N570" s="42"/>
      <c r="O570" s="42"/>
      <c r="P570" s="42"/>
      <c r="Q570" s="42"/>
      <c r="R570" s="42"/>
      <c r="S570" s="42"/>
      <c r="T570" s="42"/>
    </row>
    <row r="571" spans="1:20" ht="12.75">
      <c r="A571" s="42"/>
      <c r="B571" s="42"/>
      <c r="C571" s="42"/>
      <c r="D571" s="42"/>
      <c r="E571" s="42"/>
      <c r="F571" s="42"/>
      <c r="G571" s="42"/>
      <c r="H571" s="42"/>
      <c r="I571" s="42"/>
      <c r="J571" s="42"/>
      <c r="K571" s="42"/>
      <c r="L571" s="42"/>
      <c r="M571" s="42"/>
      <c r="N571" s="42"/>
      <c r="O571" s="42"/>
      <c r="P571" s="42"/>
      <c r="Q571" s="42"/>
      <c r="R571" s="42"/>
      <c r="S571" s="42"/>
      <c r="T571" s="42"/>
    </row>
    <row r="572" spans="1:20" ht="12.75">
      <c r="A572" s="42"/>
      <c r="B572" s="42"/>
      <c r="C572" s="42"/>
      <c r="D572" s="42"/>
      <c r="E572" s="42"/>
      <c r="F572" s="42"/>
      <c r="G572" s="42"/>
      <c r="H572" s="42"/>
      <c r="I572" s="42"/>
      <c r="J572" s="42"/>
      <c r="K572" s="42"/>
      <c r="L572" s="42"/>
      <c r="M572" s="42"/>
      <c r="N572" s="42"/>
      <c r="O572" s="42"/>
      <c r="P572" s="42"/>
      <c r="Q572" s="42"/>
      <c r="R572" s="42"/>
      <c r="S572" s="42"/>
      <c r="T572" s="42"/>
    </row>
    <row r="573" spans="1:20" ht="12.75">
      <c r="A573" s="42"/>
      <c r="B573" s="42"/>
      <c r="C573" s="42"/>
      <c r="D573" s="42"/>
      <c r="E573" s="42"/>
      <c r="F573" s="42"/>
      <c r="G573" s="42"/>
      <c r="H573" s="42"/>
      <c r="I573" s="42"/>
      <c r="J573" s="42"/>
      <c r="K573" s="42"/>
      <c r="L573" s="42"/>
      <c r="M573" s="42"/>
      <c r="N573" s="42"/>
      <c r="O573" s="42"/>
      <c r="P573" s="42"/>
      <c r="Q573" s="42"/>
      <c r="R573" s="42"/>
      <c r="S573" s="42"/>
      <c r="T573" s="42"/>
    </row>
    <row r="574" spans="1:20" ht="12.75">
      <c r="A574" s="42"/>
      <c r="B574" s="42"/>
      <c r="C574" s="42"/>
      <c r="D574" s="42"/>
      <c r="E574" s="42"/>
      <c r="F574" s="42"/>
      <c r="G574" s="42"/>
      <c r="H574" s="42"/>
      <c r="I574" s="42"/>
      <c r="J574" s="42"/>
      <c r="K574" s="42"/>
      <c r="L574" s="42"/>
      <c r="M574" s="42"/>
      <c r="N574" s="42"/>
      <c r="O574" s="42"/>
      <c r="P574" s="42"/>
      <c r="Q574" s="42"/>
      <c r="R574" s="42"/>
      <c r="S574" s="42"/>
      <c r="T574" s="42"/>
    </row>
    <row r="575" spans="1:20" ht="12.75">
      <c r="A575" s="42"/>
      <c r="B575" s="42"/>
      <c r="C575" s="42"/>
      <c r="D575" s="42"/>
      <c r="E575" s="42"/>
      <c r="F575" s="42"/>
      <c r="G575" s="42"/>
      <c r="H575" s="42"/>
      <c r="I575" s="42"/>
      <c r="J575" s="42"/>
      <c r="K575" s="42"/>
      <c r="L575" s="42"/>
      <c r="M575" s="42"/>
      <c r="N575" s="42"/>
      <c r="O575" s="42"/>
      <c r="P575" s="42"/>
      <c r="Q575" s="42"/>
      <c r="R575" s="42"/>
      <c r="S575" s="42"/>
      <c r="T575" s="42"/>
    </row>
    <row r="576" spans="1:20" ht="12.75">
      <c r="A576" s="42"/>
      <c r="B576" s="42"/>
      <c r="C576" s="42"/>
      <c r="D576" s="42"/>
      <c r="E576" s="42"/>
      <c r="F576" s="42"/>
      <c r="G576" s="42"/>
      <c r="H576" s="42"/>
      <c r="I576" s="42"/>
      <c r="J576" s="42"/>
      <c r="K576" s="42"/>
      <c r="L576" s="42"/>
      <c r="M576" s="42"/>
      <c r="N576" s="42"/>
      <c r="O576" s="42"/>
      <c r="P576" s="42"/>
      <c r="Q576" s="42"/>
      <c r="R576" s="42"/>
      <c r="S576" s="42"/>
      <c r="T576" s="42"/>
    </row>
    <row r="577" spans="1:20" ht="12.75">
      <c r="A577" s="42"/>
      <c r="B577" s="42"/>
      <c r="C577" s="42"/>
      <c r="D577" s="42"/>
      <c r="E577" s="42"/>
      <c r="F577" s="42"/>
      <c r="G577" s="42"/>
      <c r="H577" s="42"/>
      <c r="I577" s="42"/>
      <c r="J577" s="42"/>
      <c r="K577" s="42"/>
      <c r="L577" s="42"/>
      <c r="M577" s="42"/>
      <c r="N577" s="42"/>
      <c r="O577" s="42"/>
      <c r="P577" s="42"/>
      <c r="Q577" s="42"/>
      <c r="R577" s="42"/>
      <c r="S577" s="42"/>
      <c r="T577" s="42"/>
    </row>
    <row r="578" spans="1:20" ht="12.75">
      <c r="A578" s="42"/>
      <c r="B578" s="42"/>
      <c r="C578" s="42"/>
      <c r="D578" s="42"/>
      <c r="E578" s="42"/>
      <c r="F578" s="42"/>
      <c r="G578" s="42"/>
      <c r="H578" s="42"/>
      <c r="I578" s="42"/>
      <c r="J578" s="42"/>
      <c r="K578" s="42"/>
      <c r="L578" s="42"/>
      <c r="M578" s="42"/>
      <c r="N578" s="42"/>
      <c r="O578" s="42"/>
      <c r="P578" s="42"/>
      <c r="Q578" s="42"/>
      <c r="R578" s="42"/>
      <c r="S578" s="42"/>
      <c r="T578" s="42"/>
    </row>
    <row r="579" spans="1:20" ht="12.75">
      <c r="A579" s="42"/>
      <c r="B579" s="42"/>
      <c r="C579" s="42"/>
      <c r="D579" s="42"/>
      <c r="E579" s="42"/>
      <c r="F579" s="42"/>
      <c r="G579" s="42"/>
      <c r="H579" s="42"/>
      <c r="I579" s="42"/>
      <c r="J579" s="42"/>
      <c r="K579" s="42"/>
      <c r="L579" s="42"/>
      <c r="M579" s="42"/>
      <c r="N579" s="42"/>
      <c r="O579" s="42"/>
      <c r="P579" s="42"/>
      <c r="Q579" s="42"/>
      <c r="R579" s="42"/>
      <c r="S579" s="42"/>
      <c r="T579" s="42"/>
    </row>
    <row r="580" spans="1:20" ht="12.75">
      <c r="A580" s="42"/>
      <c r="B580" s="42"/>
      <c r="C580" s="42"/>
      <c r="D580" s="42"/>
      <c r="E580" s="42"/>
      <c r="F580" s="42"/>
      <c r="G580" s="42"/>
      <c r="H580" s="42"/>
      <c r="I580" s="42"/>
      <c r="J580" s="42"/>
      <c r="K580" s="42"/>
      <c r="L580" s="42"/>
      <c r="M580" s="42"/>
      <c r="N580" s="42"/>
      <c r="O580" s="42"/>
      <c r="P580" s="42"/>
      <c r="Q580" s="42"/>
      <c r="R580" s="42"/>
      <c r="S580" s="42"/>
      <c r="T580" s="42"/>
    </row>
    <row r="581" spans="1:20" ht="12.75">
      <c r="A581" s="42"/>
      <c r="B581" s="42"/>
      <c r="C581" s="42"/>
      <c r="D581" s="42"/>
      <c r="E581" s="42"/>
      <c r="F581" s="42"/>
      <c r="G581" s="42"/>
      <c r="H581" s="42"/>
      <c r="I581" s="42"/>
      <c r="J581" s="42"/>
      <c r="K581" s="42"/>
      <c r="L581" s="42"/>
      <c r="M581" s="42"/>
      <c r="N581" s="42"/>
      <c r="O581" s="42"/>
      <c r="P581" s="42"/>
      <c r="Q581" s="42"/>
      <c r="R581" s="42"/>
      <c r="S581" s="42"/>
      <c r="T581" s="42"/>
    </row>
    <row r="582" spans="1:20" ht="12.75">
      <c r="A582" s="42"/>
      <c r="B582" s="42"/>
      <c r="C582" s="42"/>
      <c r="D582" s="42"/>
      <c r="E582" s="42"/>
      <c r="F582" s="42"/>
      <c r="G582" s="42"/>
      <c r="H582" s="42"/>
      <c r="I582" s="42"/>
      <c r="J582" s="42"/>
      <c r="K582" s="42"/>
      <c r="L582" s="42"/>
      <c r="M582" s="42"/>
      <c r="N582" s="42"/>
      <c r="O582" s="42"/>
      <c r="P582" s="42"/>
      <c r="Q582" s="42"/>
      <c r="R582" s="42"/>
      <c r="S582" s="42"/>
      <c r="T582" s="42"/>
    </row>
    <row r="583" spans="1:20" ht="12.75">
      <c r="A583" s="42"/>
      <c r="B583" s="42"/>
      <c r="C583" s="42"/>
      <c r="D583" s="42"/>
      <c r="E583" s="42"/>
      <c r="F583" s="42"/>
      <c r="G583" s="42"/>
      <c r="H583" s="42"/>
      <c r="I583" s="42"/>
      <c r="J583" s="42"/>
      <c r="K583" s="42"/>
      <c r="L583" s="42"/>
      <c r="M583" s="42"/>
      <c r="N583" s="42"/>
      <c r="O583" s="42"/>
      <c r="P583" s="42"/>
      <c r="Q583" s="42"/>
      <c r="R583" s="42"/>
      <c r="S583" s="42"/>
      <c r="T583" s="42"/>
    </row>
    <row r="584" spans="1:20" ht="12.75">
      <c r="A584" s="42"/>
      <c r="B584" s="42"/>
      <c r="C584" s="42"/>
      <c r="D584" s="42"/>
      <c r="E584" s="42"/>
      <c r="F584" s="42"/>
      <c r="G584" s="42"/>
      <c r="H584" s="42"/>
      <c r="I584" s="42"/>
      <c r="J584" s="42"/>
      <c r="K584" s="42"/>
      <c r="L584" s="42"/>
      <c r="M584" s="42"/>
      <c r="N584" s="42"/>
      <c r="O584" s="42"/>
      <c r="P584" s="42"/>
      <c r="Q584" s="42"/>
      <c r="R584" s="42"/>
      <c r="S584" s="42"/>
      <c r="T584" s="42"/>
    </row>
    <row r="585" spans="1:20" ht="12.75">
      <c r="A585" s="42"/>
      <c r="B585" s="42"/>
      <c r="C585" s="42"/>
      <c r="D585" s="42"/>
      <c r="E585" s="42"/>
      <c r="F585" s="42"/>
      <c r="G585" s="42"/>
      <c r="H585" s="42"/>
      <c r="I585" s="42"/>
      <c r="J585" s="42"/>
      <c r="K585" s="42"/>
      <c r="L585" s="42"/>
      <c r="M585" s="42"/>
      <c r="N585" s="42"/>
      <c r="O585" s="42"/>
      <c r="P585" s="42"/>
      <c r="Q585" s="42"/>
      <c r="R585" s="42"/>
      <c r="S585" s="42"/>
      <c r="T585" s="42"/>
    </row>
    <row r="586" spans="1:20" ht="12.75">
      <c r="A586" s="42"/>
      <c r="B586" s="42"/>
      <c r="C586" s="42"/>
      <c r="D586" s="42"/>
      <c r="E586" s="42"/>
      <c r="F586" s="42"/>
      <c r="G586" s="42"/>
      <c r="H586" s="42"/>
      <c r="I586" s="42"/>
      <c r="J586" s="42"/>
      <c r="K586" s="42"/>
      <c r="L586" s="42"/>
      <c r="M586" s="42"/>
      <c r="N586" s="42"/>
      <c r="O586" s="42"/>
      <c r="P586" s="42"/>
      <c r="Q586" s="42"/>
      <c r="R586" s="42"/>
      <c r="S586" s="42"/>
      <c r="T586" s="42"/>
    </row>
    <row r="587" spans="1:20" ht="12.75">
      <c r="A587" s="42"/>
      <c r="B587" s="42"/>
      <c r="C587" s="42"/>
      <c r="D587" s="42"/>
      <c r="E587" s="42"/>
      <c r="F587" s="42"/>
      <c r="G587" s="42"/>
      <c r="H587" s="42"/>
      <c r="I587" s="42"/>
      <c r="J587" s="42"/>
      <c r="K587" s="42"/>
      <c r="L587" s="42"/>
      <c r="M587" s="42"/>
      <c r="N587" s="42"/>
      <c r="O587" s="42"/>
      <c r="P587" s="42"/>
      <c r="Q587" s="42"/>
      <c r="R587" s="42"/>
      <c r="S587" s="42"/>
      <c r="T587" s="42"/>
    </row>
    <row r="588" spans="1:20" ht="12.75">
      <c r="A588" s="42"/>
      <c r="B588" s="42"/>
      <c r="C588" s="42"/>
      <c r="D588" s="42"/>
      <c r="E588" s="42"/>
      <c r="F588" s="42"/>
      <c r="G588" s="42"/>
      <c r="H588" s="42"/>
      <c r="I588" s="42"/>
      <c r="J588" s="42"/>
      <c r="K588" s="42"/>
      <c r="L588" s="42"/>
      <c r="M588" s="42"/>
      <c r="N588" s="42"/>
      <c r="O588" s="42"/>
      <c r="P588" s="42"/>
      <c r="Q588" s="42"/>
      <c r="R588" s="42"/>
      <c r="S588" s="42"/>
      <c r="T588" s="42"/>
    </row>
    <row r="589" spans="1:20" ht="12.75">
      <c r="A589" s="42"/>
      <c r="B589" s="42"/>
      <c r="C589" s="42"/>
      <c r="D589" s="42"/>
      <c r="E589" s="42"/>
      <c r="F589" s="42"/>
      <c r="G589" s="42"/>
      <c r="H589" s="42"/>
      <c r="I589" s="42"/>
      <c r="J589" s="42"/>
      <c r="K589" s="42"/>
      <c r="L589" s="42"/>
      <c r="M589" s="42"/>
      <c r="N589" s="42"/>
      <c r="O589" s="42"/>
      <c r="P589" s="42"/>
      <c r="Q589" s="42"/>
      <c r="R589" s="42"/>
      <c r="S589" s="42"/>
      <c r="T589" s="42"/>
    </row>
    <row r="590" spans="1:20" ht="12.75">
      <c r="A590" s="42"/>
      <c r="B590" s="42"/>
      <c r="C590" s="42"/>
      <c r="D590" s="42"/>
      <c r="E590" s="42"/>
      <c r="F590" s="42"/>
      <c r="G590" s="42"/>
      <c r="H590" s="42"/>
      <c r="I590" s="42"/>
      <c r="J590" s="42"/>
      <c r="K590" s="42"/>
      <c r="L590" s="42"/>
      <c r="M590" s="42"/>
      <c r="N590" s="42"/>
      <c r="O590" s="42"/>
      <c r="P590" s="42"/>
      <c r="Q590" s="42"/>
      <c r="R590" s="42"/>
      <c r="S590" s="42"/>
      <c r="T590" s="42"/>
    </row>
    <row r="591" spans="1:20" ht="12.75">
      <c r="A591" s="42"/>
      <c r="B591" s="42"/>
      <c r="C591" s="42"/>
      <c r="D591" s="42"/>
      <c r="E591" s="42"/>
      <c r="F591" s="42"/>
      <c r="G591" s="42"/>
      <c r="H591" s="42"/>
      <c r="I591" s="42"/>
      <c r="J591" s="42"/>
      <c r="K591" s="42"/>
      <c r="L591" s="42"/>
      <c r="M591" s="42"/>
      <c r="N591" s="42"/>
      <c r="O591" s="42"/>
      <c r="P591" s="42"/>
      <c r="Q591" s="42"/>
      <c r="R591" s="42"/>
      <c r="S591" s="42"/>
      <c r="T591" s="42"/>
    </row>
    <row r="592" spans="1:20" ht="12.75">
      <c r="A592" s="42"/>
      <c r="B592" s="42"/>
      <c r="C592" s="42"/>
      <c r="D592" s="42"/>
      <c r="E592" s="42"/>
      <c r="F592" s="42"/>
      <c r="G592" s="42"/>
      <c r="H592" s="42"/>
      <c r="I592" s="42"/>
      <c r="J592" s="42"/>
      <c r="K592" s="42"/>
      <c r="L592" s="42"/>
      <c r="M592" s="42"/>
      <c r="N592" s="42"/>
      <c r="O592" s="42"/>
      <c r="P592" s="42"/>
      <c r="Q592" s="42"/>
      <c r="R592" s="42"/>
      <c r="S592" s="42"/>
      <c r="T592" s="42"/>
    </row>
    <row r="593" spans="1:20" ht="12.75">
      <c r="A593" s="42"/>
      <c r="B593" s="42"/>
      <c r="C593" s="42"/>
      <c r="D593" s="42"/>
      <c r="E593" s="42"/>
      <c r="F593" s="42"/>
      <c r="G593" s="42"/>
      <c r="H593" s="42"/>
      <c r="I593" s="42"/>
      <c r="J593" s="42"/>
      <c r="K593" s="42"/>
      <c r="L593" s="42"/>
      <c r="M593" s="42"/>
      <c r="N593" s="42"/>
      <c r="O593" s="42"/>
      <c r="P593" s="42"/>
      <c r="Q593" s="42"/>
      <c r="R593" s="42"/>
      <c r="S593" s="42"/>
      <c r="T593" s="42"/>
    </row>
    <row r="594" spans="1:20" ht="12.75">
      <c r="A594" s="42"/>
      <c r="B594" s="42"/>
      <c r="C594" s="42"/>
      <c r="D594" s="42"/>
      <c r="E594" s="42"/>
      <c r="F594" s="42"/>
      <c r="G594" s="42"/>
      <c r="H594" s="42"/>
      <c r="I594" s="42"/>
      <c r="J594" s="42"/>
      <c r="K594" s="42"/>
      <c r="L594" s="42"/>
      <c r="M594" s="42"/>
      <c r="N594" s="42"/>
      <c r="O594" s="42"/>
      <c r="P594" s="42"/>
      <c r="Q594" s="42"/>
      <c r="R594" s="42"/>
      <c r="S594" s="42"/>
      <c r="T594" s="42"/>
    </row>
    <row r="595" spans="1:20" ht="12.75">
      <c r="A595" s="42"/>
      <c r="B595" s="42"/>
      <c r="C595" s="42"/>
      <c r="D595" s="42"/>
      <c r="E595" s="42"/>
      <c r="F595" s="42"/>
      <c r="G595" s="42"/>
      <c r="H595" s="42"/>
      <c r="I595" s="42"/>
      <c r="J595" s="42"/>
      <c r="K595" s="42"/>
      <c r="L595" s="42"/>
      <c r="M595" s="42"/>
      <c r="N595" s="42"/>
      <c r="O595" s="42"/>
      <c r="P595" s="42"/>
      <c r="Q595" s="42"/>
      <c r="R595" s="42"/>
      <c r="S595" s="42"/>
      <c r="T595" s="42"/>
    </row>
    <row r="596" spans="1:20" ht="12.75">
      <c r="A596" s="42"/>
      <c r="B596" s="42"/>
      <c r="C596" s="42"/>
      <c r="D596" s="42"/>
      <c r="E596" s="42"/>
      <c r="F596" s="42"/>
      <c r="G596" s="42"/>
      <c r="H596" s="42"/>
      <c r="I596" s="42"/>
      <c r="J596" s="42"/>
      <c r="K596" s="42"/>
      <c r="L596" s="42"/>
      <c r="M596" s="42"/>
      <c r="N596" s="42"/>
      <c r="O596" s="42"/>
      <c r="P596" s="42"/>
      <c r="Q596" s="42"/>
      <c r="R596" s="42"/>
      <c r="S596" s="42"/>
      <c r="T596" s="42"/>
    </row>
    <row r="597" spans="1:20" ht="12.75">
      <c r="A597" s="42"/>
      <c r="B597" s="42"/>
      <c r="C597" s="42"/>
      <c r="D597" s="42"/>
      <c r="E597" s="42"/>
      <c r="F597" s="42"/>
      <c r="G597" s="42"/>
      <c r="H597" s="42"/>
      <c r="I597" s="42"/>
      <c r="J597" s="42"/>
      <c r="K597" s="42"/>
      <c r="L597" s="42"/>
      <c r="M597" s="42"/>
      <c r="N597" s="42"/>
      <c r="O597" s="42"/>
      <c r="P597" s="42"/>
      <c r="Q597" s="42"/>
      <c r="R597" s="42"/>
      <c r="S597" s="42"/>
      <c r="T597" s="42"/>
    </row>
    <row r="598" spans="1:20" ht="12.75">
      <c r="A598" s="42"/>
      <c r="B598" s="42"/>
      <c r="C598" s="42"/>
      <c r="D598" s="42"/>
      <c r="E598" s="42"/>
      <c r="F598" s="42"/>
      <c r="G598" s="42"/>
      <c r="H598" s="42"/>
      <c r="I598" s="42"/>
      <c r="J598" s="42"/>
      <c r="K598" s="42"/>
      <c r="L598" s="42"/>
      <c r="M598" s="42"/>
      <c r="N598" s="42"/>
      <c r="O598" s="42"/>
      <c r="P598" s="42"/>
      <c r="Q598" s="42"/>
      <c r="R598" s="42"/>
      <c r="S598" s="42"/>
      <c r="T598" s="42"/>
    </row>
    <row r="599" spans="1:20" ht="12.75">
      <c r="A599" s="42"/>
      <c r="B599" s="42"/>
      <c r="C599" s="42"/>
      <c r="D599" s="42"/>
      <c r="E599" s="42"/>
      <c r="F599" s="42"/>
      <c r="G599" s="42"/>
      <c r="H599" s="42"/>
      <c r="I599" s="42"/>
      <c r="J599" s="42"/>
      <c r="K599" s="42"/>
      <c r="L599" s="42"/>
      <c r="M599" s="42"/>
      <c r="N599" s="42"/>
      <c r="O599" s="42"/>
      <c r="P599" s="42"/>
      <c r="Q599" s="42"/>
      <c r="R599" s="42"/>
      <c r="S599" s="42"/>
      <c r="T599" s="42"/>
    </row>
    <row r="600" spans="1:20" ht="12.75">
      <c r="A600" s="42"/>
      <c r="B600" s="42"/>
      <c r="C600" s="42"/>
      <c r="D600" s="42"/>
      <c r="E600" s="42"/>
      <c r="F600" s="42"/>
      <c r="G600" s="42"/>
      <c r="H600" s="42"/>
      <c r="I600" s="42"/>
      <c r="J600" s="42"/>
      <c r="K600" s="42"/>
      <c r="L600" s="42"/>
      <c r="M600" s="42"/>
      <c r="N600" s="42"/>
      <c r="O600" s="42"/>
      <c r="P600" s="42"/>
      <c r="Q600" s="42"/>
      <c r="R600" s="42"/>
      <c r="S600" s="42"/>
      <c r="T600" s="42"/>
    </row>
    <row r="601" spans="1:20" ht="12.75">
      <c r="A601" s="42"/>
      <c r="B601" s="42"/>
      <c r="C601" s="42"/>
      <c r="D601" s="42"/>
      <c r="E601" s="42"/>
      <c r="F601" s="42"/>
      <c r="G601" s="42"/>
      <c r="H601" s="42"/>
      <c r="I601" s="42"/>
      <c r="J601" s="42"/>
      <c r="K601" s="42"/>
      <c r="L601" s="42"/>
      <c r="M601" s="42"/>
      <c r="N601" s="42"/>
      <c r="O601" s="42"/>
      <c r="P601" s="42"/>
      <c r="Q601" s="42"/>
      <c r="R601" s="42"/>
      <c r="S601" s="42"/>
      <c r="T601" s="42"/>
    </row>
    <row r="602" spans="1:20" ht="12.75">
      <c r="A602" s="42"/>
      <c r="B602" s="42"/>
      <c r="C602" s="42"/>
      <c r="D602" s="42"/>
      <c r="E602" s="42"/>
      <c r="F602" s="42"/>
      <c r="G602" s="42"/>
      <c r="H602" s="42"/>
      <c r="I602" s="42"/>
      <c r="J602" s="42"/>
      <c r="K602" s="42"/>
      <c r="L602" s="42"/>
      <c r="M602" s="42"/>
      <c r="N602" s="42"/>
      <c r="O602" s="42"/>
      <c r="P602" s="42"/>
      <c r="Q602" s="42"/>
      <c r="R602" s="42"/>
      <c r="S602" s="42"/>
      <c r="T602" s="42"/>
    </row>
    <row r="603" spans="1:20" ht="12.75">
      <c r="A603" s="42"/>
      <c r="B603" s="42"/>
      <c r="C603" s="42"/>
      <c r="D603" s="42"/>
      <c r="E603" s="42"/>
      <c r="F603" s="42"/>
      <c r="G603" s="42"/>
      <c r="H603" s="42"/>
      <c r="I603" s="42"/>
      <c r="J603" s="42"/>
      <c r="K603" s="42"/>
      <c r="L603" s="42"/>
      <c r="M603" s="42"/>
      <c r="N603" s="42"/>
      <c r="O603" s="42"/>
      <c r="P603" s="42"/>
      <c r="Q603" s="42"/>
      <c r="R603" s="42"/>
      <c r="S603" s="42"/>
      <c r="T603" s="42"/>
    </row>
    <row r="604" spans="1:20" ht="12.75">
      <c r="A604" s="42"/>
      <c r="B604" s="42"/>
      <c r="C604" s="42"/>
      <c r="D604" s="42"/>
      <c r="E604" s="42"/>
      <c r="F604" s="42"/>
      <c r="G604" s="42"/>
      <c r="H604" s="42"/>
      <c r="I604" s="42"/>
      <c r="J604" s="42"/>
      <c r="K604" s="42"/>
      <c r="L604" s="42"/>
      <c r="M604" s="42"/>
      <c r="N604" s="42"/>
      <c r="O604" s="42"/>
      <c r="P604" s="42"/>
      <c r="Q604" s="42"/>
      <c r="R604" s="42"/>
      <c r="S604" s="42"/>
      <c r="T604" s="42"/>
    </row>
    <row r="605" spans="1:20" ht="12.75">
      <c r="A605" s="42"/>
      <c r="B605" s="42"/>
      <c r="C605" s="42"/>
      <c r="D605" s="42"/>
      <c r="E605" s="42"/>
      <c r="F605" s="42"/>
      <c r="G605" s="42"/>
      <c r="H605" s="42"/>
      <c r="I605" s="42"/>
      <c r="J605" s="42"/>
      <c r="K605" s="42"/>
      <c r="L605" s="42"/>
      <c r="M605" s="42"/>
      <c r="N605" s="42"/>
      <c r="O605" s="42"/>
      <c r="P605" s="42"/>
      <c r="Q605" s="42"/>
      <c r="R605" s="42"/>
      <c r="S605" s="42"/>
      <c r="T605" s="42"/>
    </row>
    <row r="606" spans="1:20" ht="12.75">
      <c r="A606" s="42"/>
      <c r="B606" s="42"/>
      <c r="C606" s="42"/>
      <c r="D606" s="42"/>
      <c r="E606" s="42"/>
      <c r="F606" s="42"/>
      <c r="G606" s="42"/>
      <c r="H606" s="42"/>
      <c r="I606" s="42"/>
      <c r="J606" s="42"/>
      <c r="K606" s="42"/>
      <c r="L606" s="42"/>
      <c r="M606" s="42"/>
      <c r="N606" s="42"/>
      <c r="O606" s="42"/>
      <c r="P606" s="42"/>
      <c r="Q606" s="42"/>
      <c r="R606" s="42"/>
      <c r="S606" s="42"/>
      <c r="T606" s="42"/>
    </row>
    <row r="607" spans="1:20" ht="12.75">
      <c r="A607" s="42"/>
      <c r="B607" s="42"/>
      <c r="C607" s="42"/>
      <c r="D607" s="42"/>
      <c r="E607" s="42"/>
      <c r="F607" s="42"/>
      <c r="G607" s="42"/>
      <c r="H607" s="42"/>
      <c r="I607" s="42"/>
      <c r="J607" s="42"/>
      <c r="K607" s="42"/>
      <c r="L607" s="42"/>
      <c r="M607" s="42"/>
      <c r="N607" s="42"/>
      <c r="O607" s="42"/>
      <c r="P607" s="42"/>
      <c r="Q607" s="42"/>
      <c r="R607" s="42"/>
      <c r="S607" s="42"/>
      <c r="T607" s="42"/>
    </row>
    <row r="608" spans="1:20" ht="12.75">
      <c r="A608" s="42"/>
      <c r="B608" s="42"/>
      <c r="C608" s="42"/>
      <c r="D608" s="42"/>
      <c r="E608" s="42"/>
      <c r="F608" s="42"/>
      <c r="G608" s="42"/>
      <c r="H608" s="42"/>
      <c r="I608" s="42"/>
      <c r="J608" s="42"/>
      <c r="K608" s="42"/>
      <c r="L608" s="42"/>
      <c r="M608" s="42"/>
      <c r="N608" s="42"/>
      <c r="O608" s="42"/>
      <c r="P608" s="42"/>
      <c r="Q608" s="42"/>
      <c r="R608" s="42"/>
      <c r="S608" s="42"/>
      <c r="T608" s="42"/>
    </row>
    <row r="609" spans="1:20" ht="12.75">
      <c r="A609" s="42"/>
      <c r="B609" s="42"/>
      <c r="C609" s="42"/>
      <c r="D609" s="42"/>
      <c r="E609" s="42"/>
      <c r="F609" s="42"/>
      <c r="G609" s="42"/>
      <c r="H609" s="42"/>
      <c r="I609" s="42"/>
      <c r="J609" s="42"/>
      <c r="K609" s="42"/>
      <c r="L609" s="42"/>
      <c r="M609" s="42"/>
      <c r="N609" s="42"/>
      <c r="O609" s="42"/>
      <c r="P609" s="42"/>
      <c r="Q609" s="42"/>
      <c r="R609" s="42"/>
      <c r="S609" s="42"/>
      <c r="T609" s="42"/>
    </row>
    <row r="610" spans="1:20" ht="12.75">
      <c r="A610" s="42"/>
      <c r="B610" s="42"/>
      <c r="C610" s="42"/>
      <c r="D610" s="42"/>
      <c r="E610" s="42"/>
      <c r="F610" s="42"/>
      <c r="G610" s="42"/>
      <c r="H610" s="42"/>
      <c r="I610" s="42"/>
      <c r="J610" s="42"/>
      <c r="K610" s="42"/>
      <c r="L610" s="42"/>
      <c r="M610" s="42"/>
      <c r="N610" s="42"/>
      <c r="O610" s="42"/>
      <c r="P610" s="42"/>
      <c r="Q610" s="42"/>
      <c r="R610" s="42"/>
      <c r="S610" s="42"/>
      <c r="T610" s="42"/>
    </row>
    <row r="611" spans="1:20" ht="12.75">
      <c r="A611" s="42"/>
      <c r="B611" s="42"/>
      <c r="C611" s="42"/>
      <c r="D611" s="42"/>
      <c r="E611" s="42"/>
      <c r="F611" s="42"/>
      <c r="G611" s="42"/>
      <c r="H611" s="42"/>
      <c r="I611" s="42"/>
      <c r="J611" s="42"/>
      <c r="K611" s="42"/>
      <c r="L611" s="42"/>
      <c r="M611" s="42"/>
      <c r="N611" s="42"/>
      <c r="O611" s="42"/>
      <c r="P611" s="42"/>
      <c r="Q611" s="42"/>
      <c r="R611" s="42"/>
      <c r="S611" s="42"/>
      <c r="T611" s="42"/>
    </row>
    <row r="612" spans="1:20" ht="12.75">
      <c r="A612" s="42"/>
      <c r="B612" s="42"/>
      <c r="C612" s="42"/>
      <c r="D612" s="42"/>
      <c r="E612" s="42"/>
      <c r="F612" s="42"/>
      <c r="G612" s="42"/>
      <c r="H612" s="42"/>
      <c r="I612" s="42"/>
      <c r="J612" s="42"/>
      <c r="K612" s="42"/>
      <c r="L612" s="42"/>
      <c r="M612" s="42"/>
      <c r="N612" s="42"/>
      <c r="O612" s="42"/>
      <c r="P612" s="42"/>
      <c r="Q612" s="42"/>
      <c r="R612" s="42"/>
      <c r="S612" s="42"/>
      <c r="T612" s="42"/>
    </row>
    <row r="613" spans="1:20" ht="12.75">
      <c r="A613" s="42"/>
      <c r="B613" s="42"/>
      <c r="C613" s="42"/>
      <c r="D613" s="42"/>
      <c r="E613" s="42"/>
      <c r="F613" s="42"/>
      <c r="G613" s="42"/>
      <c r="H613" s="42"/>
      <c r="I613" s="42"/>
      <c r="J613" s="42"/>
      <c r="K613" s="42"/>
      <c r="L613" s="42"/>
      <c r="M613" s="42"/>
      <c r="N613" s="42"/>
      <c r="O613" s="42"/>
      <c r="P613" s="42"/>
      <c r="Q613" s="42"/>
      <c r="R613" s="42"/>
      <c r="S613" s="42"/>
      <c r="T613" s="42"/>
    </row>
    <row r="614" spans="1:20" ht="12.75">
      <c r="A614" s="42"/>
      <c r="B614" s="42"/>
      <c r="C614" s="42"/>
      <c r="D614" s="42"/>
      <c r="E614" s="42"/>
      <c r="F614" s="42"/>
      <c r="G614" s="42"/>
      <c r="H614" s="42"/>
      <c r="I614" s="42"/>
      <c r="J614" s="42"/>
      <c r="K614" s="42"/>
      <c r="L614" s="42"/>
      <c r="M614" s="42"/>
      <c r="N614" s="42"/>
      <c r="O614" s="42"/>
      <c r="P614" s="42"/>
      <c r="Q614" s="42"/>
      <c r="R614" s="42"/>
      <c r="S614" s="42"/>
      <c r="T614" s="42"/>
    </row>
    <row r="615" spans="1:20" ht="12.75">
      <c r="A615" s="42"/>
      <c r="B615" s="42"/>
      <c r="C615" s="42"/>
      <c r="D615" s="42"/>
      <c r="E615" s="42"/>
      <c r="F615" s="42"/>
      <c r="G615" s="42"/>
      <c r="H615" s="42"/>
      <c r="I615" s="42"/>
      <c r="J615" s="42"/>
      <c r="K615" s="42"/>
      <c r="L615" s="42"/>
      <c r="M615" s="42"/>
      <c r="N615" s="42"/>
      <c r="O615" s="42"/>
      <c r="P615" s="42"/>
      <c r="Q615" s="42"/>
      <c r="R615" s="42"/>
      <c r="S615" s="42"/>
      <c r="T615" s="42"/>
    </row>
    <row r="616" spans="1:20" ht="12.75">
      <c r="A616" s="42"/>
      <c r="B616" s="42"/>
      <c r="C616" s="42"/>
      <c r="D616" s="42"/>
      <c r="E616" s="42"/>
      <c r="F616" s="42"/>
      <c r="G616" s="42"/>
      <c r="H616" s="42"/>
      <c r="I616" s="42"/>
      <c r="J616" s="42"/>
      <c r="K616" s="42"/>
      <c r="L616" s="42"/>
      <c r="M616" s="42"/>
      <c r="N616" s="42"/>
      <c r="O616" s="42"/>
      <c r="P616" s="42"/>
      <c r="Q616" s="42"/>
      <c r="R616" s="42"/>
      <c r="S616" s="42"/>
      <c r="T616" s="42"/>
    </row>
    <row r="617" spans="1:20" ht="12.75">
      <c r="A617" s="42"/>
      <c r="B617" s="42"/>
      <c r="C617" s="42"/>
      <c r="D617" s="42"/>
      <c r="E617" s="42"/>
      <c r="F617" s="42"/>
      <c r="G617" s="42"/>
      <c r="H617" s="42"/>
      <c r="I617" s="42"/>
      <c r="J617" s="42"/>
      <c r="K617" s="42"/>
      <c r="L617" s="42"/>
      <c r="M617" s="42"/>
      <c r="N617" s="42"/>
      <c r="O617" s="42"/>
      <c r="P617" s="42"/>
      <c r="Q617" s="42"/>
      <c r="R617" s="42"/>
      <c r="S617" s="42"/>
      <c r="T617" s="42"/>
    </row>
    <row r="618" spans="1:20" ht="12.75">
      <c r="A618" s="42"/>
      <c r="B618" s="42"/>
      <c r="C618" s="42"/>
      <c r="D618" s="42"/>
      <c r="E618" s="42"/>
      <c r="F618" s="42"/>
      <c r="G618" s="42"/>
      <c r="H618" s="42"/>
      <c r="I618" s="42"/>
      <c r="J618" s="42"/>
      <c r="K618" s="42"/>
      <c r="L618" s="42"/>
      <c r="M618" s="42"/>
      <c r="N618" s="42"/>
      <c r="O618" s="42"/>
      <c r="P618" s="42"/>
      <c r="Q618" s="42"/>
      <c r="R618" s="42"/>
      <c r="S618" s="42"/>
      <c r="T618" s="42"/>
    </row>
    <row r="619" spans="1:20" ht="12.75">
      <c r="A619" s="42"/>
      <c r="B619" s="42"/>
      <c r="C619" s="42"/>
      <c r="D619" s="42"/>
      <c r="E619" s="42"/>
      <c r="F619" s="42"/>
      <c r="G619" s="42"/>
      <c r="H619" s="42"/>
      <c r="I619" s="42"/>
      <c r="J619" s="42"/>
      <c r="K619" s="42"/>
      <c r="L619" s="42"/>
      <c r="M619" s="42"/>
      <c r="N619" s="42"/>
      <c r="O619" s="42"/>
      <c r="P619" s="42"/>
      <c r="Q619" s="42"/>
      <c r="R619" s="42"/>
      <c r="S619" s="42"/>
      <c r="T619" s="42"/>
    </row>
    <row r="620" spans="1:20" ht="12.75">
      <c r="A620" s="42"/>
      <c r="B620" s="42"/>
      <c r="C620" s="42"/>
      <c r="D620" s="42"/>
      <c r="E620" s="42"/>
      <c r="F620" s="42"/>
      <c r="G620" s="42"/>
      <c r="H620" s="42"/>
      <c r="I620" s="42"/>
      <c r="J620" s="42"/>
      <c r="K620" s="42"/>
      <c r="L620" s="42"/>
      <c r="M620" s="42"/>
      <c r="N620" s="42"/>
      <c r="O620" s="42"/>
      <c r="P620" s="42"/>
      <c r="Q620" s="42"/>
      <c r="R620" s="42"/>
      <c r="S620" s="42"/>
      <c r="T620" s="42"/>
    </row>
    <row r="621" spans="1:20" ht="12.75">
      <c r="A621" s="42"/>
      <c r="B621" s="42"/>
      <c r="C621" s="42"/>
      <c r="D621" s="42"/>
      <c r="E621" s="42"/>
      <c r="F621" s="42"/>
      <c r="G621" s="42"/>
      <c r="H621" s="42"/>
      <c r="I621" s="42"/>
      <c r="J621" s="42"/>
      <c r="K621" s="42"/>
      <c r="L621" s="42"/>
      <c r="M621" s="42"/>
      <c r="N621" s="42"/>
      <c r="O621" s="42"/>
      <c r="P621" s="42"/>
      <c r="Q621" s="42"/>
      <c r="R621" s="42"/>
      <c r="S621" s="42"/>
      <c r="T621" s="42"/>
    </row>
    <row r="622" spans="1:20" ht="12.75">
      <c r="A622" s="42"/>
      <c r="B622" s="42"/>
      <c r="C622" s="42"/>
      <c r="D622" s="42"/>
      <c r="E622" s="42"/>
      <c r="F622" s="42"/>
      <c r="G622" s="42"/>
      <c r="H622" s="42"/>
      <c r="I622" s="42"/>
      <c r="J622" s="42"/>
      <c r="K622" s="42"/>
      <c r="L622" s="42"/>
      <c r="M622" s="42"/>
      <c r="N622" s="42"/>
      <c r="O622" s="42"/>
      <c r="P622" s="42"/>
      <c r="Q622" s="42"/>
      <c r="R622" s="42"/>
      <c r="S622" s="42"/>
      <c r="T622" s="42"/>
    </row>
    <row r="623" spans="1:20" ht="12.75">
      <c r="A623" s="42"/>
      <c r="B623" s="42"/>
      <c r="C623" s="42"/>
      <c r="D623" s="42"/>
      <c r="E623" s="42"/>
      <c r="F623" s="42"/>
      <c r="G623" s="42"/>
      <c r="H623" s="42"/>
      <c r="I623" s="42"/>
      <c r="J623" s="42"/>
      <c r="K623" s="42"/>
      <c r="L623" s="42"/>
      <c r="M623" s="42"/>
      <c r="N623" s="42"/>
      <c r="O623" s="42"/>
      <c r="P623" s="42"/>
      <c r="Q623" s="42"/>
      <c r="R623" s="42"/>
      <c r="S623" s="42"/>
      <c r="T623" s="42"/>
    </row>
    <row r="624" spans="1:20" ht="12.75">
      <c r="A624" s="42"/>
      <c r="B624" s="42"/>
      <c r="C624" s="42"/>
      <c r="D624" s="42"/>
      <c r="E624" s="42"/>
      <c r="F624" s="42"/>
      <c r="G624" s="42"/>
      <c r="H624" s="42"/>
      <c r="I624" s="42"/>
      <c r="J624" s="42"/>
      <c r="K624" s="42"/>
      <c r="L624" s="42"/>
      <c r="M624" s="42"/>
      <c r="N624" s="42"/>
      <c r="O624" s="42"/>
      <c r="P624" s="42"/>
      <c r="Q624" s="42"/>
      <c r="R624" s="42"/>
      <c r="S624" s="42"/>
      <c r="T624" s="42"/>
    </row>
    <row r="625" spans="1:20" ht="12.75">
      <c r="A625" s="42"/>
      <c r="B625" s="42"/>
      <c r="C625" s="42"/>
      <c r="D625" s="42"/>
      <c r="E625" s="42"/>
      <c r="F625" s="42"/>
      <c r="G625" s="42"/>
      <c r="H625" s="42"/>
      <c r="I625" s="42"/>
      <c r="J625" s="42"/>
      <c r="K625" s="42"/>
      <c r="L625" s="42"/>
      <c r="M625" s="42"/>
      <c r="N625" s="42"/>
      <c r="O625" s="42"/>
      <c r="P625" s="42"/>
      <c r="Q625" s="42"/>
      <c r="R625" s="42"/>
      <c r="S625" s="42"/>
      <c r="T625" s="42"/>
    </row>
    <row r="626" spans="1:20" ht="12.75">
      <c r="A626" s="42"/>
      <c r="B626" s="42"/>
      <c r="C626" s="42"/>
      <c r="D626" s="42"/>
      <c r="E626" s="42"/>
      <c r="F626" s="42"/>
      <c r="G626" s="42"/>
      <c r="H626" s="42"/>
      <c r="I626" s="42"/>
      <c r="J626" s="42"/>
      <c r="K626" s="42"/>
      <c r="L626" s="42"/>
      <c r="M626" s="42"/>
      <c r="N626" s="42"/>
      <c r="O626" s="42"/>
      <c r="P626" s="42"/>
      <c r="Q626" s="42"/>
      <c r="R626" s="42"/>
      <c r="S626" s="42"/>
      <c r="T626" s="42"/>
    </row>
    <row r="627" spans="1:20" ht="12.75">
      <c r="A627" s="42"/>
      <c r="B627" s="42"/>
      <c r="C627" s="42"/>
      <c r="D627" s="42"/>
      <c r="E627" s="42"/>
      <c r="F627" s="42"/>
      <c r="G627" s="42"/>
      <c r="H627" s="42"/>
      <c r="I627" s="42"/>
      <c r="J627" s="42"/>
      <c r="K627" s="42"/>
      <c r="L627" s="42"/>
      <c r="M627" s="42"/>
      <c r="N627" s="42"/>
      <c r="O627" s="42"/>
      <c r="P627" s="42"/>
      <c r="Q627" s="42"/>
      <c r="R627" s="42"/>
      <c r="S627" s="42"/>
      <c r="T627" s="42"/>
    </row>
    <row r="628" spans="1:20" ht="12.75">
      <c r="A628" s="42"/>
      <c r="B628" s="42"/>
      <c r="C628" s="42"/>
      <c r="D628" s="42"/>
      <c r="E628" s="42"/>
      <c r="F628" s="42"/>
      <c r="G628" s="42"/>
      <c r="H628" s="42"/>
      <c r="I628" s="42"/>
      <c r="J628" s="42"/>
      <c r="K628" s="42"/>
      <c r="L628" s="42"/>
      <c r="M628" s="42"/>
      <c r="N628" s="42"/>
      <c r="O628" s="42"/>
      <c r="P628" s="42"/>
      <c r="Q628" s="42"/>
      <c r="R628" s="42"/>
      <c r="S628" s="42"/>
      <c r="T628" s="42"/>
    </row>
    <row r="629" spans="1:20" ht="12.75">
      <c r="A629" s="42"/>
      <c r="B629" s="42"/>
      <c r="C629" s="42"/>
      <c r="D629" s="42"/>
      <c r="E629" s="42"/>
      <c r="F629" s="42"/>
      <c r="G629" s="42"/>
      <c r="H629" s="42"/>
      <c r="I629" s="42"/>
      <c r="J629" s="42"/>
      <c r="K629" s="42"/>
      <c r="L629" s="42"/>
      <c r="M629" s="42"/>
      <c r="N629" s="42"/>
      <c r="O629" s="42"/>
      <c r="P629" s="42"/>
      <c r="Q629" s="42"/>
      <c r="R629" s="42"/>
      <c r="S629" s="42"/>
      <c r="T629" s="42"/>
    </row>
    <row r="630" spans="1:20" ht="12.75">
      <c r="A630" s="42"/>
      <c r="B630" s="42"/>
      <c r="C630" s="42"/>
      <c r="D630" s="42"/>
      <c r="E630" s="42"/>
      <c r="F630" s="42"/>
      <c r="G630" s="42"/>
      <c r="H630" s="42"/>
      <c r="I630" s="42"/>
      <c r="J630" s="42"/>
      <c r="K630" s="42"/>
      <c r="L630" s="42"/>
      <c r="M630" s="42"/>
      <c r="N630" s="42"/>
      <c r="O630" s="42"/>
      <c r="P630" s="42"/>
      <c r="Q630" s="42"/>
      <c r="R630" s="42"/>
      <c r="S630" s="42"/>
      <c r="T630" s="42"/>
    </row>
    <row r="631" spans="1:20" ht="12.75">
      <c r="A631" s="42"/>
      <c r="B631" s="42"/>
      <c r="C631" s="42"/>
      <c r="D631" s="42"/>
      <c r="E631" s="42"/>
      <c r="F631" s="42"/>
      <c r="G631" s="42"/>
      <c r="H631" s="42"/>
      <c r="I631" s="42"/>
      <c r="J631" s="42"/>
      <c r="K631" s="42"/>
      <c r="L631" s="42"/>
      <c r="M631" s="42"/>
      <c r="N631" s="42"/>
      <c r="O631" s="42"/>
      <c r="P631" s="42"/>
      <c r="Q631" s="42"/>
      <c r="R631" s="42"/>
      <c r="S631" s="42"/>
      <c r="T631" s="42"/>
    </row>
    <row r="632" spans="1:20" ht="12.75">
      <c r="A632" s="42"/>
      <c r="B632" s="42"/>
      <c r="C632" s="42"/>
      <c r="D632" s="42"/>
      <c r="E632" s="42"/>
      <c r="F632" s="42"/>
      <c r="G632" s="42"/>
      <c r="H632" s="42"/>
      <c r="I632" s="42"/>
      <c r="J632" s="42"/>
      <c r="K632" s="42"/>
      <c r="L632" s="42"/>
      <c r="M632" s="42"/>
      <c r="N632" s="42"/>
      <c r="O632" s="42"/>
      <c r="P632" s="42"/>
      <c r="Q632" s="42"/>
      <c r="R632" s="42"/>
      <c r="S632" s="42"/>
      <c r="T632" s="42"/>
    </row>
    <row r="633" spans="1:20" ht="12.75">
      <c r="A633" s="42"/>
      <c r="B633" s="42"/>
      <c r="C633" s="42"/>
      <c r="D633" s="42"/>
      <c r="E633" s="42"/>
      <c r="F633" s="42"/>
      <c r="G633" s="42"/>
      <c r="H633" s="42"/>
      <c r="I633" s="42"/>
      <c r="J633" s="42"/>
      <c r="K633" s="42"/>
      <c r="L633" s="42"/>
      <c r="M633" s="42"/>
      <c r="N633" s="42"/>
      <c r="O633" s="42"/>
      <c r="P633" s="42"/>
      <c r="Q633" s="42"/>
      <c r="R633" s="42"/>
      <c r="S633" s="42"/>
      <c r="T633" s="42"/>
    </row>
    <row r="634" spans="1:20" ht="12.75">
      <c r="A634" s="42"/>
      <c r="B634" s="42"/>
      <c r="C634" s="42"/>
      <c r="D634" s="42"/>
      <c r="E634" s="42"/>
      <c r="F634" s="42"/>
      <c r="G634" s="42"/>
      <c r="H634" s="42"/>
      <c r="I634" s="42"/>
      <c r="J634" s="42"/>
      <c r="K634" s="42"/>
      <c r="L634" s="42"/>
      <c r="M634" s="42"/>
      <c r="N634" s="42"/>
      <c r="O634" s="42"/>
      <c r="P634" s="42"/>
      <c r="Q634" s="42"/>
      <c r="R634" s="42"/>
      <c r="S634" s="42"/>
      <c r="T634" s="42"/>
    </row>
    <row r="635" spans="1:20" ht="12.75">
      <c r="A635" s="42"/>
      <c r="B635" s="42"/>
      <c r="C635" s="42"/>
      <c r="D635" s="42"/>
      <c r="E635" s="42"/>
      <c r="F635" s="42"/>
      <c r="G635" s="42"/>
      <c r="H635" s="42"/>
      <c r="I635" s="42"/>
      <c r="J635" s="42"/>
      <c r="K635" s="42"/>
      <c r="L635" s="42"/>
      <c r="M635" s="42"/>
      <c r="N635" s="42"/>
      <c r="O635" s="42"/>
      <c r="P635" s="42"/>
      <c r="Q635" s="42"/>
      <c r="R635" s="42"/>
      <c r="S635" s="42"/>
      <c r="T635" s="42"/>
    </row>
    <row r="636" spans="1:20" ht="12.75">
      <c r="A636" s="42"/>
      <c r="B636" s="42"/>
      <c r="C636" s="42"/>
      <c r="D636" s="42"/>
      <c r="E636" s="42"/>
      <c r="F636" s="42"/>
      <c r="G636" s="42"/>
      <c r="H636" s="42"/>
      <c r="I636" s="42"/>
      <c r="J636" s="42"/>
      <c r="K636" s="42"/>
      <c r="L636" s="42"/>
      <c r="M636" s="42"/>
      <c r="N636" s="42"/>
      <c r="O636" s="42"/>
      <c r="P636" s="42"/>
      <c r="Q636" s="42"/>
      <c r="R636" s="42"/>
      <c r="S636" s="42"/>
      <c r="T636" s="42"/>
    </row>
    <row r="637" spans="1:20" ht="12.75">
      <c r="A637" s="42"/>
      <c r="B637" s="42"/>
      <c r="C637" s="42"/>
      <c r="D637" s="42"/>
      <c r="E637" s="42"/>
      <c r="F637" s="42"/>
      <c r="G637" s="42"/>
      <c r="H637" s="42"/>
      <c r="I637" s="42"/>
      <c r="J637" s="42"/>
      <c r="K637" s="42"/>
      <c r="L637" s="42"/>
      <c r="M637" s="42"/>
      <c r="N637" s="42"/>
      <c r="O637" s="42"/>
      <c r="P637" s="42"/>
      <c r="Q637" s="42"/>
      <c r="R637" s="42"/>
      <c r="S637" s="42"/>
      <c r="T637" s="42"/>
    </row>
    <row r="638" spans="1:20" ht="12.75">
      <c r="A638" s="42"/>
      <c r="B638" s="42"/>
      <c r="C638" s="42"/>
      <c r="D638" s="42"/>
      <c r="E638" s="42"/>
      <c r="F638" s="42"/>
      <c r="G638" s="42"/>
      <c r="H638" s="42"/>
      <c r="I638" s="42"/>
      <c r="J638" s="42"/>
      <c r="K638" s="42"/>
      <c r="L638" s="42"/>
      <c r="M638" s="42"/>
      <c r="N638" s="42"/>
      <c r="O638" s="42"/>
      <c r="P638" s="42"/>
      <c r="Q638" s="42"/>
      <c r="R638" s="42"/>
      <c r="S638" s="42"/>
      <c r="T638" s="42"/>
    </row>
    <row r="639" spans="1:20" ht="12.75">
      <c r="A639" s="42"/>
      <c r="B639" s="42"/>
      <c r="C639" s="42"/>
      <c r="D639" s="42"/>
      <c r="E639" s="42"/>
      <c r="F639" s="42"/>
      <c r="G639" s="42"/>
      <c r="H639" s="42"/>
      <c r="I639" s="42"/>
      <c r="J639" s="42"/>
      <c r="K639" s="42"/>
      <c r="L639" s="42"/>
      <c r="M639" s="42"/>
      <c r="N639" s="42"/>
      <c r="O639" s="42"/>
      <c r="P639" s="42"/>
      <c r="Q639" s="42"/>
      <c r="R639" s="42"/>
      <c r="S639" s="42"/>
      <c r="T639" s="42"/>
    </row>
    <row r="640" spans="1:20" ht="12.75">
      <c r="A640" s="42"/>
      <c r="B640" s="42"/>
      <c r="C640" s="42"/>
      <c r="D640" s="42"/>
      <c r="E640" s="42"/>
      <c r="F640" s="42"/>
      <c r="G640" s="42"/>
      <c r="H640" s="42"/>
      <c r="I640" s="42"/>
      <c r="J640" s="42"/>
      <c r="K640" s="42"/>
      <c r="L640" s="42"/>
      <c r="M640" s="42"/>
      <c r="N640" s="42"/>
      <c r="O640" s="42"/>
      <c r="P640" s="42"/>
      <c r="Q640" s="42"/>
      <c r="R640" s="42"/>
      <c r="S640" s="42"/>
      <c r="T640" s="42"/>
    </row>
    <row r="641" spans="1:20" ht="12.75">
      <c r="A641" s="42"/>
      <c r="B641" s="42"/>
      <c r="C641" s="42"/>
      <c r="D641" s="42"/>
      <c r="E641" s="42"/>
      <c r="F641" s="42"/>
      <c r="G641" s="42"/>
      <c r="H641" s="42"/>
      <c r="I641" s="42"/>
      <c r="J641" s="42"/>
      <c r="K641" s="42"/>
      <c r="L641" s="42"/>
      <c r="M641" s="42"/>
      <c r="N641" s="42"/>
      <c r="O641" s="42"/>
      <c r="P641" s="42"/>
      <c r="Q641" s="42"/>
      <c r="R641" s="42"/>
      <c r="S641" s="42"/>
      <c r="T641" s="42"/>
    </row>
    <row r="642" spans="1:20" ht="12.75">
      <c r="A642" s="42"/>
      <c r="B642" s="42"/>
      <c r="C642" s="42"/>
      <c r="D642" s="42"/>
      <c r="E642" s="42"/>
      <c r="F642" s="42"/>
      <c r="G642" s="42"/>
      <c r="H642" s="42"/>
      <c r="I642" s="42"/>
      <c r="J642" s="42"/>
      <c r="K642" s="42"/>
      <c r="L642" s="42"/>
      <c r="M642" s="42"/>
      <c r="N642" s="42"/>
      <c r="O642" s="42"/>
      <c r="P642" s="42"/>
      <c r="Q642" s="42"/>
      <c r="R642" s="42"/>
      <c r="S642" s="42"/>
      <c r="T642" s="42"/>
    </row>
    <row r="643" spans="1:20" ht="12.75">
      <c r="A643" s="42"/>
      <c r="B643" s="42"/>
      <c r="C643" s="42"/>
      <c r="D643" s="42"/>
      <c r="E643" s="42"/>
      <c r="F643" s="42"/>
      <c r="G643" s="42"/>
      <c r="H643" s="42"/>
      <c r="I643" s="42"/>
      <c r="J643" s="42"/>
      <c r="K643" s="42"/>
      <c r="L643" s="42"/>
      <c r="M643" s="42"/>
      <c r="N643" s="42"/>
      <c r="O643" s="42"/>
      <c r="P643" s="42"/>
      <c r="Q643" s="42"/>
      <c r="R643" s="42"/>
      <c r="S643" s="42"/>
      <c r="T643" s="42"/>
    </row>
    <row r="644" spans="1:20" ht="12.75">
      <c r="A644" s="42"/>
      <c r="B644" s="42"/>
      <c r="C644" s="42"/>
      <c r="D644" s="42"/>
      <c r="E644" s="42"/>
      <c r="F644" s="42"/>
      <c r="G644" s="42"/>
      <c r="H644" s="42"/>
      <c r="I644" s="42"/>
      <c r="J644" s="42"/>
      <c r="K644" s="42"/>
      <c r="L644" s="42"/>
      <c r="M644" s="42"/>
      <c r="N644" s="42"/>
      <c r="O644" s="42"/>
      <c r="P644" s="42"/>
      <c r="Q644" s="42"/>
      <c r="R644" s="42"/>
      <c r="S644" s="42"/>
      <c r="T644" s="42"/>
    </row>
    <row r="645" spans="1:20" ht="12.75">
      <c r="A645" s="42"/>
      <c r="B645" s="42"/>
      <c r="C645" s="42"/>
      <c r="D645" s="42"/>
      <c r="E645" s="42"/>
      <c r="F645" s="42"/>
      <c r="G645" s="42"/>
      <c r="H645" s="42"/>
      <c r="I645" s="42"/>
      <c r="J645" s="42"/>
      <c r="K645" s="42"/>
      <c r="L645" s="42"/>
      <c r="M645" s="42"/>
      <c r="N645" s="42"/>
      <c r="O645" s="42"/>
      <c r="P645" s="42"/>
      <c r="Q645" s="42"/>
      <c r="R645" s="42"/>
      <c r="S645" s="42"/>
      <c r="T645" s="42"/>
    </row>
    <row r="646" spans="1:20" ht="12.75">
      <c r="A646" s="42"/>
      <c r="B646" s="42"/>
      <c r="C646" s="42"/>
      <c r="D646" s="42"/>
      <c r="E646" s="42"/>
      <c r="F646" s="42"/>
      <c r="G646" s="42"/>
      <c r="H646" s="42"/>
      <c r="I646" s="42"/>
      <c r="J646" s="42"/>
      <c r="K646" s="42"/>
      <c r="L646" s="42"/>
      <c r="M646" s="42"/>
      <c r="N646" s="42"/>
      <c r="O646" s="42"/>
      <c r="P646" s="42"/>
      <c r="Q646" s="42"/>
      <c r="R646" s="42"/>
      <c r="S646" s="42"/>
      <c r="T646" s="42"/>
    </row>
    <row r="647" spans="1:20" ht="12.75">
      <c r="A647" s="42"/>
      <c r="B647" s="42"/>
      <c r="C647" s="42"/>
      <c r="D647" s="42"/>
      <c r="E647" s="42"/>
      <c r="F647" s="42"/>
      <c r="G647" s="42"/>
      <c r="H647" s="42"/>
      <c r="I647" s="42"/>
      <c r="J647" s="42"/>
      <c r="K647" s="42"/>
      <c r="L647" s="42"/>
      <c r="M647" s="42"/>
      <c r="N647" s="42"/>
      <c r="O647" s="42"/>
      <c r="P647" s="42"/>
      <c r="Q647" s="42"/>
      <c r="R647" s="42"/>
      <c r="S647" s="42"/>
      <c r="T647" s="42"/>
    </row>
    <row r="648" spans="1:20" ht="12.75">
      <c r="A648" s="42"/>
      <c r="B648" s="42"/>
      <c r="C648" s="42"/>
      <c r="D648" s="42"/>
      <c r="E648" s="42"/>
      <c r="F648" s="42"/>
      <c r="G648" s="42"/>
      <c r="H648" s="42"/>
      <c r="I648" s="42"/>
      <c r="J648" s="42"/>
      <c r="K648" s="42"/>
      <c r="L648" s="42"/>
      <c r="M648" s="42"/>
      <c r="N648" s="42"/>
      <c r="O648" s="42"/>
      <c r="P648" s="42"/>
      <c r="Q648" s="42"/>
      <c r="R648" s="42"/>
      <c r="S648" s="42"/>
      <c r="T648" s="42"/>
    </row>
    <row r="649" spans="1:20" ht="12.75">
      <c r="A649" s="42"/>
      <c r="B649" s="42"/>
      <c r="C649" s="42"/>
      <c r="D649" s="42"/>
      <c r="E649" s="42"/>
      <c r="F649" s="42"/>
      <c r="G649" s="42"/>
      <c r="H649" s="42"/>
      <c r="I649" s="42"/>
      <c r="J649" s="42"/>
      <c r="K649" s="42"/>
      <c r="L649" s="42"/>
      <c r="M649" s="42"/>
      <c r="N649" s="42"/>
      <c r="O649" s="42"/>
      <c r="P649" s="42"/>
      <c r="Q649" s="42"/>
      <c r="R649" s="42"/>
      <c r="S649" s="42"/>
      <c r="T649" s="42"/>
    </row>
    <row r="650" spans="1:20" ht="12.75">
      <c r="A650" s="42"/>
      <c r="B650" s="42"/>
      <c r="C650" s="42"/>
      <c r="D650" s="42"/>
      <c r="E650" s="42"/>
      <c r="F650" s="42"/>
      <c r="G650" s="42"/>
      <c r="H650" s="42"/>
      <c r="I650" s="42"/>
      <c r="J650" s="42"/>
      <c r="K650" s="42"/>
      <c r="L650" s="42"/>
      <c r="M650" s="42"/>
      <c r="N650" s="42"/>
      <c r="O650" s="42"/>
      <c r="P650" s="42"/>
      <c r="Q650" s="42"/>
      <c r="R650" s="42"/>
      <c r="S650" s="42"/>
      <c r="T650" s="42"/>
    </row>
    <row r="651" spans="1:20" ht="12.75">
      <c r="A651" s="42"/>
      <c r="B651" s="42"/>
      <c r="C651" s="42"/>
      <c r="D651" s="42"/>
      <c r="E651" s="42"/>
      <c r="F651" s="42"/>
      <c r="G651" s="42"/>
      <c r="H651" s="42"/>
      <c r="I651" s="42"/>
      <c r="J651" s="42"/>
      <c r="K651" s="42"/>
      <c r="L651" s="42"/>
      <c r="M651" s="42"/>
      <c r="N651" s="42"/>
      <c r="O651" s="42"/>
      <c r="P651" s="42"/>
      <c r="Q651" s="42"/>
      <c r="R651" s="42"/>
      <c r="S651" s="42"/>
      <c r="T651" s="42"/>
    </row>
    <row r="652" spans="1:20" ht="12.75">
      <c r="A652" s="42"/>
      <c r="B652" s="42"/>
      <c r="C652" s="42"/>
      <c r="D652" s="42"/>
      <c r="E652" s="42"/>
      <c r="F652" s="42"/>
      <c r="G652" s="42"/>
      <c r="H652" s="42"/>
      <c r="I652" s="42"/>
      <c r="J652" s="42"/>
      <c r="K652" s="42"/>
      <c r="L652" s="42"/>
      <c r="M652" s="42"/>
      <c r="N652" s="42"/>
      <c r="O652" s="42"/>
      <c r="P652" s="42"/>
      <c r="Q652" s="42"/>
      <c r="R652" s="42"/>
      <c r="S652" s="42"/>
      <c r="T652" s="42"/>
    </row>
    <row r="653" spans="1:20" ht="12.75">
      <c r="A653" s="42"/>
      <c r="B653" s="42"/>
      <c r="C653" s="42"/>
      <c r="D653" s="42"/>
      <c r="E653" s="42"/>
      <c r="F653" s="42"/>
      <c r="G653" s="42"/>
      <c r="H653" s="42"/>
      <c r="I653" s="42"/>
      <c r="J653" s="42"/>
      <c r="K653" s="42"/>
      <c r="L653" s="42"/>
      <c r="M653" s="42"/>
      <c r="N653" s="42"/>
      <c r="O653" s="42"/>
      <c r="P653" s="42"/>
      <c r="Q653" s="42"/>
      <c r="R653" s="42"/>
      <c r="S653" s="42"/>
      <c r="T653" s="42"/>
    </row>
    <row r="654" spans="1:20" ht="12.75">
      <c r="A654" s="42"/>
      <c r="B654" s="42"/>
      <c r="C654" s="42"/>
      <c r="D654" s="42"/>
      <c r="E654" s="42"/>
      <c r="F654" s="42"/>
      <c r="G654" s="42"/>
      <c r="H654" s="42"/>
      <c r="I654" s="42"/>
      <c r="J654" s="42"/>
      <c r="K654" s="42"/>
      <c r="L654" s="42"/>
      <c r="M654" s="42"/>
      <c r="N654" s="42"/>
      <c r="O654" s="42"/>
      <c r="P654" s="42"/>
      <c r="Q654" s="42"/>
      <c r="R654" s="42"/>
      <c r="S654" s="42"/>
      <c r="T654" s="42"/>
    </row>
    <row r="655" spans="1:20" ht="12.75">
      <c r="A655" s="42"/>
      <c r="B655" s="42"/>
      <c r="C655" s="42"/>
      <c r="D655" s="42"/>
      <c r="E655" s="42"/>
      <c r="F655" s="42"/>
      <c r="G655" s="42"/>
      <c r="H655" s="42"/>
      <c r="I655" s="42"/>
      <c r="J655" s="42"/>
      <c r="K655" s="42"/>
      <c r="L655" s="42"/>
      <c r="M655" s="42"/>
      <c r="N655" s="42"/>
      <c r="O655" s="42"/>
      <c r="P655" s="42"/>
      <c r="Q655" s="42"/>
      <c r="R655" s="42"/>
      <c r="S655" s="42"/>
      <c r="T655" s="42"/>
    </row>
    <row r="656" spans="1:20" ht="12.75">
      <c r="A656" s="42"/>
      <c r="B656" s="42"/>
      <c r="C656" s="42"/>
      <c r="D656" s="42"/>
      <c r="E656" s="42"/>
      <c r="F656" s="42"/>
      <c r="G656" s="42"/>
      <c r="H656" s="42"/>
      <c r="I656" s="42"/>
      <c r="J656" s="42"/>
      <c r="K656" s="42"/>
      <c r="L656" s="42"/>
      <c r="M656" s="42"/>
      <c r="N656" s="42"/>
      <c r="O656" s="42"/>
      <c r="P656" s="42"/>
      <c r="Q656" s="42"/>
      <c r="R656" s="42"/>
      <c r="S656" s="42"/>
      <c r="T656" s="42"/>
    </row>
    <row r="657" spans="1:20" ht="12.75">
      <c r="A657" s="42"/>
      <c r="B657" s="42"/>
      <c r="C657" s="42"/>
      <c r="D657" s="42"/>
      <c r="E657" s="42"/>
      <c r="F657" s="42"/>
      <c r="G657" s="42"/>
      <c r="H657" s="42"/>
      <c r="I657" s="42"/>
      <c r="J657" s="42"/>
      <c r="K657" s="42"/>
      <c r="L657" s="42"/>
      <c r="M657" s="42"/>
      <c r="N657" s="42"/>
      <c r="O657" s="42"/>
      <c r="P657" s="42"/>
      <c r="Q657" s="42"/>
      <c r="R657" s="42"/>
      <c r="S657" s="42"/>
      <c r="T657" s="42"/>
    </row>
    <row r="658" spans="1:20" ht="12.75">
      <c r="A658" s="42"/>
      <c r="B658" s="42"/>
      <c r="C658" s="42"/>
      <c r="D658" s="42"/>
      <c r="E658" s="42"/>
      <c r="F658" s="42"/>
      <c r="G658" s="42"/>
      <c r="H658" s="42"/>
      <c r="I658" s="42"/>
      <c r="J658" s="42"/>
      <c r="K658" s="42"/>
      <c r="L658" s="42"/>
      <c r="M658" s="42"/>
      <c r="N658" s="42"/>
      <c r="O658" s="42"/>
      <c r="P658" s="42"/>
      <c r="Q658" s="42"/>
      <c r="R658" s="42"/>
      <c r="S658" s="42"/>
      <c r="T658" s="42"/>
    </row>
    <row r="659" spans="1:20" ht="12.75">
      <c r="A659" s="42"/>
      <c r="B659" s="42"/>
      <c r="C659" s="42"/>
      <c r="D659" s="42"/>
      <c r="E659" s="42"/>
      <c r="F659" s="42"/>
      <c r="G659" s="42"/>
      <c r="H659" s="42"/>
      <c r="I659" s="42"/>
      <c r="J659" s="42"/>
      <c r="K659" s="42"/>
      <c r="L659" s="42"/>
      <c r="M659" s="42"/>
      <c r="N659" s="42"/>
      <c r="O659" s="42"/>
      <c r="P659" s="42"/>
      <c r="Q659" s="42"/>
      <c r="R659" s="42"/>
      <c r="S659" s="42"/>
      <c r="T659" s="42"/>
    </row>
    <row r="660" spans="1:20" ht="12.75">
      <c r="A660" s="42"/>
      <c r="B660" s="42"/>
      <c r="C660" s="42"/>
      <c r="D660" s="42"/>
      <c r="E660" s="42"/>
      <c r="F660" s="42"/>
      <c r="G660" s="42"/>
      <c r="H660" s="42"/>
      <c r="I660" s="42"/>
      <c r="J660" s="42"/>
      <c r="K660" s="42"/>
      <c r="L660" s="42"/>
      <c r="M660" s="42"/>
      <c r="N660" s="42"/>
      <c r="O660" s="42"/>
      <c r="P660" s="42"/>
      <c r="Q660" s="42"/>
      <c r="R660" s="42"/>
      <c r="S660" s="42"/>
      <c r="T660" s="42"/>
    </row>
    <row r="661" spans="1:20" ht="12.75">
      <c r="A661" s="42"/>
      <c r="B661" s="42"/>
      <c r="C661" s="42"/>
      <c r="D661" s="42"/>
      <c r="E661" s="42"/>
      <c r="F661" s="42"/>
      <c r="G661" s="42"/>
      <c r="H661" s="42"/>
      <c r="I661" s="42"/>
      <c r="J661" s="42"/>
      <c r="K661" s="42"/>
      <c r="L661" s="42"/>
      <c r="M661" s="42"/>
      <c r="N661" s="42"/>
      <c r="O661" s="42"/>
      <c r="P661" s="42"/>
      <c r="Q661" s="42"/>
      <c r="R661" s="42"/>
      <c r="S661" s="42"/>
      <c r="T661" s="42"/>
    </row>
    <row r="662" spans="1:20" ht="12.75">
      <c r="A662" s="42"/>
      <c r="B662" s="42"/>
      <c r="C662" s="42"/>
      <c r="D662" s="42"/>
      <c r="E662" s="42"/>
      <c r="F662" s="42"/>
      <c r="G662" s="42"/>
      <c r="H662" s="42"/>
      <c r="I662" s="42"/>
      <c r="J662" s="42"/>
      <c r="K662" s="42"/>
      <c r="L662" s="42"/>
      <c r="M662" s="42"/>
      <c r="N662" s="42"/>
      <c r="O662" s="42"/>
      <c r="P662" s="42"/>
      <c r="Q662" s="42"/>
      <c r="R662" s="42"/>
      <c r="S662" s="42"/>
      <c r="T662" s="42"/>
    </row>
    <row r="663" spans="1:20" ht="12.75">
      <c r="A663" s="42"/>
      <c r="B663" s="42"/>
      <c r="C663" s="42"/>
      <c r="D663" s="42"/>
      <c r="E663" s="42"/>
      <c r="F663" s="42"/>
      <c r="G663" s="42"/>
      <c r="H663" s="42"/>
      <c r="I663" s="42"/>
      <c r="J663" s="42"/>
      <c r="K663" s="42"/>
      <c r="L663" s="42"/>
      <c r="M663" s="42"/>
      <c r="N663" s="42"/>
      <c r="O663" s="42"/>
      <c r="P663" s="42"/>
      <c r="Q663" s="42"/>
      <c r="R663" s="42"/>
      <c r="S663" s="42"/>
      <c r="T663" s="42"/>
    </row>
    <row r="664" spans="1:20" ht="12.75">
      <c r="A664" s="42"/>
      <c r="B664" s="42"/>
      <c r="C664" s="42"/>
      <c r="D664" s="42"/>
      <c r="E664" s="42"/>
      <c r="F664" s="42"/>
      <c r="G664" s="42"/>
      <c r="H664" s="42"/>
      <c r="I664" s="42"/>
      <c r="J664" s="42"/>
      <c r="K664" s="42"/>
      <c r="L664" s="42"/>
      <c r="M664" s="42"/>
      <c r="N664" s="42"/>
      <c r="O664" s="42"/>
      <c r="P664" s="42"/>
      <c r="Q664" s="42"/>
      <c r="R664" s="42"/>
      <c r="S664" s="42"/>
      <c r="T664" s="42"/>
    </row>
    <row r="665" spans="1:20" ht="12.75">
      <c r="A665" s="42"/>
      <c r="B665" s="42"/>
      <c r="C665" s="42"/>
      <c r="D665" s="42"/>
      <c r="E665" s="42"/>
      <c r="F665" s="42"/>
      <c r="G665" s="42"/>
      <c r="H665" s="42"/>
      <c r="I665" s="42"/>
      <c r="J665" s="42"/>
      <c r="K665" s="42"/>
      <c r="L665" s="42"/>
      <c r="M665" s="42"/>
      <c r="N665" s="42"/>
      <c r="O665" s="42"/>
      <c r="P665" s="42"/>
      <c r="Q665" s="42"/>
      <c r="R665" s="42"/>
      <c r="S665" s="42"/>
      <c r="T665" s="42"/>
    </row>
    <row r="666" spans="1:20" ht="12.75">
      <c r="A666" s="42"/>
      <c r="B666" s="42"/>
      <c r="C666" s="42"/>
      <c r="D666" s="42"/>
      <c r="E666" s="42"/>
      <c r="F666" s="42"/>
      <c r="G666" s="42"/>
      <c r="H666" s="42"/>
      <c r="I666" s="42"/>
      <c r="J666" s="42"/>
      <c r="K666" s="42"/>
      <c r="L666" s="42"/>
      <c r="M666" s="42"/>
      <c r="N666" s="42"/>
      <c r="O666" s="42"/>
      <c r="P666" s="42"/>
      <c r="Q666" s="42"/>
      <c r="R666" s="42"/>
      <c r="S666" s="42"/>
      <c r="T666" s="42"/>
    </row>
    <row r="667" spans="1:20" ht="12.75">
      <c r="A667" s="42"/>
      <c r="B667" s="42"/>
      <c r="C667" s="42"/>
      <c r="D667" s="42"/>
      <c r="E667" s="42"/>
      <c r="F667" s="42"/>
      <c r="G667" s="42"/>
      <c r="H667" s="42"/>
      <c r="I667" s="42"/>
      <c r="J667" s="42"/>
      <c r="K667" s="42"/>
      <c r="L667" s="42"/>
      <c r="M667" s="42"/>
      <c r="N667" s="42"/>
      <c r="O667" s="42"/>
      <c r="P667" s="42"/>
      <c r="Q667" s="42"/>
      <c r="R667" s="42"/>
      <c r="S667" s="42"/>
      <c r="T667" s="42"/>
    </row>
    <row r="668" spans="1:20" ht="12.75">
      <c r="A668" s="42"/>
      <c r="B668" s="42"/>
      <c r="C668" s="42"/>
      <c r="D668" s="42"/>
      <c r="E668" s="42"/>
      <c r="F668" s="42"/>
      <c r="G668" s="42"/>
      <c r="H668" s="42"/>
      <c r="I668" s="42"/>
      <c r="J668" s="42"/>
      <c r="K668" s="42"/>
      <c r="L668" s="42"/>
      <c r="M668" s="42"/>
      <c r="N668" s="42"/>
      <c r="O668" s="42"/>
      <c r="P668" s="42"/>
      <c r="Q668" s="42"/>
      <c r="R668" s="42"/>
      <c r="S668" s="42"/>
      <c r="T668" s="42"/>
    </row>
    <row r="669" spans="1:20" ht="12.75">
      <c r="A669" s="42"/>
      <c r="B669" s="42"/>
      <c r="C669" s="42"/>
      <c r="D669" s="42"/>
      <c r="E669" s="42"/>
      <c r="F669" s="42"/>
      <c r="G669" s="42"/>
      <c r="H669" s="42"/>
      <c r="I669" s="42"/>
      <c r="J669" s="42"/>
      <c r="K669" s="42"/>
      <c r="L669" s="42"/>
      <c r="M669" s="42"/>
      <c r="N669" s="42"/>
      <c r="O669" s="42"/>
      <c r="P669" s="42"/>
      <c r="Q669" s="42"/>
      <c r="R669" s="42"/>
      <c r="S669" s="42"/>
      <c r="T669" s="42"/>
    </row>
    <row r="670" spans="1:20" ht="12.75">
      <c r="A670" s="42"/>
      <c r="B670" s="42"/>
      <c r="C670" s="42"/>
      <c r="D670" s="42"/>
      <c r="E670" s="42"/>
      <c r="F670" s="42"/>
      <c r="G670" s="42"/>
      <c r="H670" s="42"/>
      <c r="I670" s="42"/>
      <c r="J670" s="42"/>
      <c r="K670" s="42"/>
      <c r="L670" s="42"/>
      <c r="M670" s="42"/>
      <c r="N670" s="42"/>
      <c r="O670" s="42"/>
      <c r="P670" s="42"/>
      <c r="Q670" s="42"/>
      <c r="R670" s="42"/>
      <c r="S670" s="42"/>
      <c r="T670" s="42"/>
    </row>
    <row r="671" spans="1:20" ht="12.75">
      <c r="A671" s="42"/>
      <c r="B671" s="42"/>
      <c r="C671" s="42"/>
      <c r="D671" s="42"/>
      <c r="E671" s="42"/>
      <c r="F671" s="42"/>
      <c r="G671" s="42"/>
      <c r="H671" s="42"/>
      <c r="I671" s="42"/>
      <c r="J671" s="42"/>
      <c r="K671" s="42"/>
      <c r="L671" s="42"/>
      <c r="M671" s="42"/>
      <c r="N671" s="42"/>
      <c r="O671" s="42"/>
      <c r="P671" s="42"/>
      <c r="Q671" s="42"/>
      <c r="R671" s="42"/>
      <c r="S671" s="42"/>
      <c r="T671" s="42"/>
    </row>
    <row r="672" spans="1:20" ht="12.75">
      <c r="A672" s="42"/>
      <c r="B672" s="42"/>
      <c r="C672" s="42"/>
      <c r="D672" s="42"/>
      <c r="E672" s="42"/>
      <c r="F672" s="42"/>
      <c r="G672" s="42"/>
      <c r="H672" s="42"/>
      <c r="I672" s="42"/>
      <c r="J672" s="42"/>
      <c r="K672" s="42"/>
      <c r="L672" s="42"/>
      <c r="M672" s="42"/>
      <c r="N672" s="42"/>
      <c r="O672" s="42"/>
      <c r="P672" s="42"/>
      <c r="Q672" s="42"/>
      <c r="R672" s="42"/>
      <c r="S672" s="42"/>
      <c r="T672" s="42"/>
    </row>
    <row r="673" spans="1:20" ht="12.75">
      <c r="A673" s="42"/>
      <c r="B673" s="42"/>
      <c r="C673" s="42"/>
      <c r="D673" s="42"/>
      <c r="E673" s="42"/>
      <c r="F673" s="42"/>
      <c r="G673" s="42"/>
      <c r="H673" s="42"/>
      <c r="I673" s="42"/>
      <c r="J673" s="42"/>
      <c r="K673" s="42"/>
      <c r="L673" s="42"/>
      <c r="M673" s="42"/>
      <c r="N673" s="42"/>
      <c r="O673" s="42"/>
      <c r="P673" s="42"/>
      <c r="Q673" s="42"/>
      <c r="R673" s="42"/>
      <c r="S673" s="42"/>
      <c r="T673" s="42"/>
    </row>
    <row r="674" spans="1:20" ht="12.75">
      <c r="A674" s="42"/>
      <c r="B674" s="42"/>
      <c r="C674" s="42"/>
      <c r="D674" s="42"/>
      <c r="E674" s="42"/>
      <c r="F674" s="42"/>
      <c r="G674" s="42"/>
      <c r="H674" s="42"/>
      <c r="I674" s="42"/>
      <c r="J674" s="42"/>
      <c r="K674" s="42"/>
      <c r="L674" s="42"/>
      <c r="M674" s="42"/>
      <c r="N674" s="42"/>
      <c r="O674" s="42"/>
      <c r="P674" s="42"/>
      <c r="Q674" s="42"/>
      <c r="R674" s="42"/>
      <c r="S674" s="42"/>
      <c r="T674" s="42"/>
    </row>
    <row r="675" spans="1:20" ht="12.75">
      <c r="A675" s="42"/>
      <c r="B675" s="42"/>
      <c r="C675" s="42"/>
      <c r="D675" s="42"/>
      <c r="E675" s="42"/>
      <c r="F675" s="42"/>
      <c r="G675" s="42"/>
      <c r="H675" s="42"/>
      <c r="I675" s="42"/>
      <c r="J675" s="42"/>
      <c r="K675" s="42"/>
      <c r="L675" s="42"/>
      <c r="M675" s="42"/>
      <c r="N675" s="42"/>
      <c r="O675" s="42"/>
      <c r="P675" s="42"/>
      <c r="Q675" s="42"/>
      <c r="R675" s="42"/>
      <c r="S675" s="42"/>
      <c r="T675" s="42"/>
    </row>
    <row r="676" spans="1:20" ht="12.75">
      <c r="A676" s="42"/>
      <c r="B676" s="42"/>
      <c r="C676" s="42"/>
      <c r="D676" s="42"/>
      <c r="E676" s="42"/>
      <c r="F676" s="42"/>
      <c r="G676" s="42"/>
      <c r="H676" s="42"/>
      <c r="I676" s="42"/>
      <c r="J676" s="42"/>
      <c r="K676" s="42"/>
      <c r="L676" s="42"/>
      <c r="M676" s="42"/>
      <c r="N676" s="42"/>
      <c r="O676" s="42"/>
      <c r="P676" s="42"/>
      <c r="Q676" s="42"/>
      <c r="R676" s="42"/>
      <c r="S676" s="42"/>
      <c r="T676" s="42"/>
    </row>
    <row r="677" spans="1:20" ht="12.75">
      <c r="A677" s="42"/>
      <c r="B677" s="42"/>
      <c r="C677" s="42"/>
      <c r="D677" s="42"/>
      <c r="E677" s="42"/>
      <c r="F677" s="42"/>
      <c r="G677" s="42"/>
      <c r="H677" s="42"/>
      <c r="I677" s="42"/>
      <c r="J677" s="42"/>
      <c r="K677" s="42"/>
      <c r="L677" s="42"/>
      <c r="M677" s="42"/>
      <c r="N677" s="42"/>
      <c r="O677" s="42"/>
      <c r="P677" s="42"/>
      <c r="Q677" s="42"/>
      <c r="R677" s="42"/>
      <c r="S677" s="42"/>
      <c r="T677" s="42"/>
    </row>
    <row r="678" spans="1:20" ht="12.75">
      <c r="A678" s="42"/>
      <c r="B678" s="42"/>
      <c r="C678" s="42"/>
      <c r="D678" s="42"/>
      <c r="E678" s="42"/>
      <c r="F678" s="42"/>
      <c r="G678" s="42"/>
      <c r="H678" s="42"/>
      <c r="I678" s="42"/>
      <c r="J678" s="42"/>
      <c r="K678" s="42"/>
      <c r="L678" s="42"/>
      <c r="M678" s="42"/>
      <c r="N678" s="42"/>
      <c r="O678" s="42"/>
      <c r="P678" s="42"/>
      <c r="Q678" s="42"/>
      <c r="R678" s="42"/>
      <c r="S678" s="42"/>
      <c r="T678" s="42"/>
    </row>
    <row r="679" spans="1:20" ht="12.75">
      <c r="A679" s="42"/>
      <c r="B679" s="42"/>
      <c r="C679" s="42"/>
      <c r="D679" s="42"/>
      <c r="E679" s="42"/>
      <c r="F679" s="42"/>
      <c r="G679" s="42"/>
      <c r="H679" s="42"/>
      <c r="I679" s="42"/>
      <c r="J679" s="42"/>
      <c r="K679" s="42"/>
      <c r="L679" s="42"/>
      <c r="M679" s="42"/>
      <c r="N679" s="42"/>
      <c r="O679" s="42"/>
      <c r="P679" s="42"/>
      <c r="Q679" s="42"/>
      <c r="R679" s="42"/>
      <c r="S679" s="42"/>
      <c r="T679" s="42"/>
    </row>
    <row r="680" spans="1:20" ht="12.75">
      <c r="A680" s="42"/>
      <c r="B680" s="42"/>
      <c r="C680" s="42"/>
      <c r="D680" s="42"/>
      <c r="E680" s="42"/>
      <c r="F680" s="42"/>
      <c r="G680" s="42"/>
      <c r="H680" s="42"/>
      <c r="I680" s="42"/>
      <c r="J680" s="42"/>
      <c r="K680" s="42"/>
      <c r="L680" s="42"/>
      <c r="M680" s="42"/>
      <c r="N680" s="42"/>
      <c r="O680" s="42"/>
      <c r="P680" s="42"/>
      <c r="Q680" s="42"/>
      <c r="R680" s="42"/>
      <c r="S680" s="42"/>
      <c r="T680" s="42"/>
    </row>
    <row r="681" spans="1:20" ht="12.75">
      <c r="A681" s="42"/>
      <c r="B681" s="42"/>
      <c r="C681" s="42"/>
      <c r="D681" s="42"/>
      <c r="E681" s="42"/>
      <c r="F681" s="42"/>
      <c r="G681" s="42"/>
      <c r="H681" s="42"/>
      <c r="I681" s="42"/>
      <c r="J681" s="42"/>
      <c r="K681" s="42"/>
      <c r="L681" s="42"/>
      <c r="M681" s="42"/>
      <c r="N681" s="42"/>
      <c r="O681" s="42"/>
      <c r="P681" s="42"/>
      <c r="Q681" s="42"/>
      <c r="R681" s="42"/>
      <c r="S681" s="42"/>
      <c r="T681" s="42"/>
    </row>
    <row r="682" spans="1:20" ht="12.75">
      <c r="A682" s="42"/>
      <c r="B682" s="42"/>
      <c r="C682" s="42"/>
      <c r="D682" s="42"/>
      <c r="E682" s="42"/>
      <c r="F682" s="42"/>
      <c r="G682" s="42"/>
      <c r="H682" s="42"/>
      <c r="I682" s="42"/>
      <c r="J682" s="42"/>
      <c r="K682" s="42"/>
      <c r="L682" s="42"/>
      <c r="M682" s="42"/>
      <c r="N682" s="42"/>
      <c r="O682" s="42"/>
      <c r="P682" s="42"/>
      <c r="Q682" s="42"/>
      <c r="R682" s="42"/>
      <c r="S682" s="42"/>
      <c r="T682" s="42"/>
    </row>
    <row r="683" spans="1:20" ht="12.75">
      <c r="A683" s="42"/>
      <c r="B683" s="42"/>
      <c r="C683" s="42"/>
      <c r="D683" s="42"/>
      <c r="E683" s="42"/>
      <c r="F683" s="42"/>
      <c r="G683" s="42"/>
      <c r="H683" s="42"/>
      <c r="I683" s="42"/>
      <c r="J683" s="42"/>
      <c r="K683" s="42"/>
      <c r="L683" s="42"/>
      <c r="M683" s="42"/>
      <c r="N683" s="42"/>
      <c r="O683" s="42"/>
      <c r="P683" s="42"/>
      <c r="Q683" s="42"/>
      <c r="R683" s="42"/>
      <c r="S683" s="42"/>
      <c r="T683" s="42"/>
    </row>
    <row r="684" spans="1:20" ht="12.75">
      <c r="A684" s="42"/>
      <c r="B684" s="42"/>
      <c r="C684" s="42"/>
      <c r="D684" s="42"/>
      <c r="E684" s="42"/>
      <c r="F684" s="42"/>
      <c r="G684" s="42"/>
      <c r="H684" s="42"/>
      <c r="I684" s="42"/>
      <c r="J684" s="42"/>
      <c r="K684" s="42"/>
      <c r="L684" s="42"/>
      <c r="M684" s="42"/>
      <c r="N684" s="42"/>
      <c r="O684" s="42"/>
      <c r="P684" s="42"/>
      <c r="Q684" s="42"/>
      <c r="R684" s="42"/>
      <c r="S684" s="42"/>
      <c r="T684" s="42"/>
    </row>
    <row r="685" spans="1:20" ht="12.75">
      <c r="A685" s="42"/>
      <c r="B685" s="42"/>
      <c r="C685" s="42"/>
      <c r="D685" s="42"/>
      <c r="E685" s="42"/>
      <c r="F685" s="42"/>
      <c r="G685" s="42"/>
      <c r="H685" s="42"/>
      <c r="I685" s="42"/>
      <c r="J685" s="42"/>
      <c r="K685" s="42"/>
      <c r="L685" s="42"/>
      <c r="M685" s="42"/>
      <c r="N685" s="42"/>
      <c r="O685" s="42"/>
      <c r="P685" s="42"/>
      <c r="Q685" s="42"/>
      <c r="R685" s="42"/>
      <c r="S685" s="42"/>
      <c r="T685" s="42"/>
    </row>
    <row r="686" spans="1:20" ht="12.75">
      <c r="A686" s="42"/>
      <c r="B686" s="42"/>
      <c r="C686" s="42"/>
      <c r="D686" s="42"/>
      <c r="E686" s="42"/>
      <c r="F686" s="42"/>
      <c r="G686" s="42"/>
      <c r="H686" s="42"/>
      <c r="I686" s="42"/>
      <c r="J686" s="42"/>
      <c r="K686" s="42"/>
      <c r="L686" s="42"/>
      <c r="M686" s="42"/>
      <c r="N686" s="42"/>
      <c r="O686" s="42"/>
      <c r="P686" s="42"/>
      <c r="Q686" s="42"/>
      <c r="R686" s="42"/>
      <c r="S686" s="42"/>
      <c r="T686" s="42"/>
    </row>
    <row r="687" spans="1:20" ht="12.75">
      <c r="A687" s="42"/>
      <c r="B687" s="42"/>
      <c r="C687" s="42"/>
      <c r="D687" s="42"/>
      <c r="E687" s="42"/>
      <c r="F687" s="42"/>
      <c r="G687" s="42"/>
      <c r="H687" s="42"/>
      <c r="I687" s="42"/>
      <c r="J687" s="42"/>
      <c r="K687" s="42"/>
      <c r="L687" s="42"/>
      <c r="M687" s="42"/>
      <c r="N687" s="42"/>
      <c r="O687" s="42"/>
      <c r="P687" s="42"/>
      <c r="Q687" s="42"/>
      <c r="R687" s="42"/>
      <c r="S687" s="42"/>
      <c r="T687" s="42"/>
    </row>
    <row r="688" spans="1:20" ht="12.75">
      <c r="A688" s="42"/>
      <c r="B688" s="42"/>
      <c r="C688" s="42"/>
      <c r="D688" s="42"/>
      <c r="E688" s="42"/>
      <c r="F688" s="42"/>
      <c r="G688" s="42"/>
      <c r="H688" s="42"/>
      <c r="I688" s="42"/>
      <c r="J688" s="42"/>
      <c r="K688" s="42"/>
      <c r="L688" s="42"/>
      <c r="M688" s="42"/>
      <c r="N688" s="42"/>
      <c r="O688" s="42"/>
      <c r="P688" s="42"/>
      <c r="Q688" s="42"/>
      <c r="R688" s="42"/>
      <c r="S688" s="42"/>
      <c r="T688" s="42"/>
    </row>
    <row r="689" spans="1:20" ht="12.75">
      <c r="A689" s="42"/>
      <c r="B689" s="42"/>
      <c r="C689" s="42"/>
      <c r="D689" s="42"/>
      <c r="E689" s="42"/>
      <c r="F689" s="42"/>
      <c r="G689" s="42"/>
      <c r="H689" s="42"/>
      <c r="I689" s="42"/>
      <c r="J689" s="42"/>
      <c r="K689" s="42"/>
      <c r="L689" s="42"/>
      <c r="M689" s="42"/>
      <c r="N689" s="42"/>
      <c r="O689" s="42"/>
      <c r="P689" s="42"/>
      <c r="Q689" s="42"/>
      <c r="R689" s="42"/>
      <c r="S689" s="42"/>
      <c r="T689" s="42"/>
    </row>
    <row r="690" spans="1:20" ht="12.75">
      <c r="A690" s="42"/>
      <c r="B690" s="42"/>
      <c r="C690" s="42"/>
      <c r="D690" s="42"/>
      <c r="E690" s="42"/>
      <c r="F690" s="42"/>
      <c r="G690" s="42"/>
      <c r="H690" s="42"/>
      <c r="I690" s="42"/>
      <c r="J690" s="42"/>
      <c r="K690" s="42"/>
      <c r="L690" s="42"/>
      <c r="M690" s="42"/>
      <c r="N690" s="42"/>
      <c r="O690" s="42"/>
      <c r="P690" s="42"/>
      <c r="Q690" s="42"/>
      <c r="R690" s="42"/>
      <c r="S690" s="42"/>
      <c r="T690" s="42"/>
    </row>
    <row r="691" spans="1:20" ht="12.75">
      <c r="A691" s="42"/>
      <c r="B691" s="42"/>
      <c r="C691" s="42"/>
      <c r="D691" s="42"/>
      <c r="E691" s="42"/>
      <c r="F691" s="42"/>
      <c r="G691" s="42"/>
      <c r="H691" s="42"/>
      <c r="I691" s="42"/>
      <c r="J691" s="42"/>
      <c r="K691" s="42"/>
      <c r="L691" s="42"/>
      <c r="M691" s="42"/>
      <c r="N691" s="42"/>
      <c r="O691" s="42"/>
      <c r="P691" s="42"/>
      <c r="Q691" s="42"/>
      <c r="R691" s="42"/>
      <c r="S691" s="42"/>
      <c r="T691" s="42"/>
    </row>
    <row r="692" spans="1:20" ht="12.75">
      <c r="A692" s="42"/>
      <c r="B692" s="42"/>
      <c r="C692" s="42"/>
      <c r="D692" s="42"/>
      <c r="E692" s="42"/>
      <c r="F692" s="42"/>
      <c r="G692" s="42"/>
      <c r="H692" s="42"/>
      <c r="I692" s="42"/>
      <c r="J692" s="42"/>
      <c r="K692" s="42"/>
      <c r="L692" s="42"/>
      <c r="M692" s="42"/>
      <c r="N692" s="42"/>
      <c r="O692" s="42"/>
      <c r="P692" s="42"/>
      <c r="Q692" s="42"/>
      <c r="R692" s="42"/>
      <c r="S692" s="42"/>
      <c r="T692" s="42"/>
    </row>
    <row r="693" spans="1:20" ht="12.75">
      <c r="A693" s="42"/>
      <c r="B693" s="42"/>
      <c r="C693" s="42"/>
      <c r="D693" s="42"/>
      <c r="E693" s="42"/>
      <c r="F693" s="42"/>
      <c r="G693" s="42"/>
      <c r="H693" s="42"/>
      <c r="I693" s="42"/>
      <c r="J693" s="42"/>
      <c r="K693" s="42"/>
      <c r="L693" s="42"/>
      <c r="M693" s="42"/>
      <c r="N693" s="42"/>
      <c r="O693" s="42"/>
      <c r="P693" s="42"/>
      <c r="Q693" s="42"/>
      <c r="R693" s="42"/>
      <c r="S693" s="42"/>
      <c r="T693" s="42"/>
    </row>
    <row r="694" spans="1:20" ht="12.75">
      <c r="A694" s="42"/>
      <c r="B694" s="42"/>
      <c r="C694" s="42"/>
      <c r="D694" s="42"/>
      <c r="E694" s="42"/>
      <c r="F694" s="42"/>
      <c r="G694" s="42"/>
      <c r="H694" s="42"/>
      <c r="I694" s="42"/>
      <c r="J694" s="42"/>
      <c r="K694" s="42"/>
      <c r="L694" s="42"/>
      <c r="M694" s="42"/>
      <c r="N694" s="42"/>
      <c r="O694" s="42"/>
      <c r="P694" s="42"/>
      <c r="Q694" s="42"/>
      <c r="R694" s="42"/>
      <c r="S694" s="42"/>
      <c r="T694" s="42"/>
    </row>
    <row r="695" spans="1:20" ht="12.75">
      <c r="A695" s="42"/>
      <c r="B695" s="42"/>
      <c r="C695" s="42"/>
      <c r="D695" s="42"/>
      <c r="E695" s="42"/>
      <c r="F695" s="42"/>
      <c r="G695" s="42"/>
      <c r="H695" s="42"/>
      <c r="I695" s="42"/>
      <c r="J695" s="42"/>
      <c r="K695" s="42"/>
      <c r="L695" s="42"/>
      <c r="M695" s="42"/>
      <c r="N695" s="42"/>
      <c r="O695" s="42"/>
      <c r="P695" s="42"/>
      <c r="Q695" s="42"/>
      <c r="R695" s="42"/>
      <c r="S695" s="42"/>
      <c r="T695" s="42"/>
    </row>
    <row r="696" spans="1:20" ht="12.75">
      <c r="A696" s="42"/>
      <c r="B696" s="42"/>
      <c r="C696" s="42"/>
      <c r="D696" s="42"/>
      <c r="E696" s="42"/>
      <c r="F696" s="42"/>
      <c r="G696" s="42"/>
      <c r="H696" s="42"/>
      <c r="I696" s="42"/>
      <c r="J696" s="42"/>
      <c r="K696" s="42"/>
      <c r="L696" s="42"/>
      <c r="M696" s="42"/>
      <c r="N696" s="42"/>
      <c r="O696" s="42"/>
      <c r="P696" s="42"/>
      <c r="Q696" s="42"/>
      <c r="R696" s="42"/>
      <c r="S696" s="42"/>
      <c r="T696" s="42"/>
    </row>
    <row r="697" spans="1:20" ht="12.75">
      <c r="A697" s="42"/>
      <c r="B697" s="42"/>
      <c r="C697" s="42"/>
      <c r="D697" s="42"/>
      <c r="E697" s="42"/>
      <c r="F697" s="42"/>
      <c r="G697" s="42"/>
      <c r="H697" s="42"/>
      <c r="I697" s="42"/>
      <c r="J697" s="42"/>
      <c r="K697" s="42"/>
      <c r="L697" s="42"/>
      <c r="M697" s="42"/>
      <c r="N697" s="42"/>
      <c r="O697" s="42"/>
      <c r="P697" s="42"/>
      <c r="Q697" s="42"/>
      <c r="R697" s="42"/>
      <c r="S697" s="42"/>
      <c r="T697" s="42"/>
    </row>
    <row r="698" spans="1:20" ht="12.75">
      <c r="A698" s="42"/>
      <c r="B698" s="42"/>
      <c r="C698" s="42"/>
      <c r="D698" s="42"/>
      <c r="E698" s="42"/>
      <c r="F698" s="42"/>
      <c r="G698" s="42"/>
      <c r="H698" s="42"/>
      <c r="I698" s="42"/>
      <c r="J698" s="42"/>
      <c r="K698" s="42"/>
      <c r="L698" s="42"/>
      <c r="M698" s="42"/>
      <c r="N698" s="42"/>
      <c r="O698" s="42"/>
      <c r="P698" s="42"/>
      <c r="Q698" s="42"/>
      <c r="R698" s="42"/>
      <c r="S698" s="42"/>
      <c r="T698" s="42"/>
    </row>
    <row r="699" spans="1:20" ht="12.75">
      <c r="A699" s="42"/>
      <c r="B699" s="42"/>
      <c r="C699" s="42"/>
      <c r="D699" s="42"/>
      <c r="E699" s="42"/>
      <c r="F699" s="42"/>
      <c r="G699" s="42"/>
      <c r="H699" s="42"/>
      <c r="I699" s="42"/>
      <c r="J699" s="42"/>
      <c r="K699" s="42"/>
      <c r="L699" s="42"/>
      <c r="M699" s="42"/>
      <c r="N699" s="42"/>
      <c r="O699" s="42"/>
      <c r="P699" s="42"/>
      <c r="Q699" s="42"/>
      <c r="R699" s="42"/>
      <c r="S699" s="42"/>
      <c r="T699" s="42"/>
    </row>
    <row r="700" spans="1:20" ht="12.75">
      <c r="A700" s="42"/>
      <c r="B700" s="42"/>
      <c r="C700" s="42"/>
      <c r="D700" s="42"/>
      <c r="E700" s="42"/>
      <c r="F700" s="42"/>
      <c r="G700" s="42"/>
      <c r="H700" s="42"/>
      <c r="I700" s="42"/>
      <c r="J700" s="42"/>
      <c r="K700" s="42"/>
      <c r="L700" s="42"/>
      <c r="M700" s="42"/>
      <c r="N700" s="42"/>
      <c r="O700" s="42"/>
      <c r="P700" s="42"/>
      <c r="Q700" s="42"/>
      <c r="R700" s="42"/>
      <c r="S700" s="42"/>
      <c r="T700" s="42"/>
    </row>
    <row r="701" spans="1:20" ht="12.75">
      <c r="A701" s="42"/>
      <c r="B701" s="42"/>
      <c r="C701" s="42"/>
      <c r="D701" s="42"/>
      <c r="E701" s="42"/>
      <c r="F701" s="42"/>
      <c r="G701" s="42"/>
      <c r="H701" s="42"/>
      <c r="I701" s="42"/>
      <c r="J701" s="42"/>
      <c r="K701" s="42"/>
      <c r="L701" s="42"/>
      <c r="M701" s="42"/>
      <c r="N701" s="42"/>
      <c r="O701" s="42"/>
      <c r="P701" s="42"/>
      <c r="Q701" s="42"/>
      <c r="R701" s="42"/>
      <c r="S701" s="42"/>
      <c r="T701" s="42"/>
    </row>
    <row r="702" spans="1:20" ht="12.75">
      <c r="A702" s="42"/>
      <c r="B702" s="42"/>
      <c r="C702" s="42"/>
      <c r="D702" s="42"/>
      <c r="E702" s="42"/>
      <c r="F702" s="42"/>
      <c r="G702" s="42"/>
      <c r="H702" s="42"/>
      <c r="I702" s="42"/>
      <c r="J702" s="42"/>
      <c r="K702" s="42"/>
      <c r="L702" s="42"/>
      <c r="M702" s="42"/>
      <c r="N702" s="42"/>
      <c r="O702" s="42"/>
      <c r="P702" s="42"/>
      <c r="Q702" s="42"/>
      <c r="R702" s="42"/>
      <c r="S702" s="42"/>
      <c r="T702" s="42"/>
    </row>
    <row r="703" spans="1:20" ht="12.75">
      <c r="A703" s="42"/>
      <c r="B703" s="42"/>
      <c r="C703" s="42"/>
      <c r="D703" s="42"/>
      <c r="E703" s="42"/>
      <c r="F703" s="42"/>
      <c r="G703" s="42"/>
      <c r="H703" s="42"/>
      <c r="I703" s="42"/>
      <c r="J703" s="42"/>
      <c r="K703" s="42"/>
      <c r="L703" s="42"/>
      <c r="M703" s="42"/>
      <c r="N703" s="42"/>
      <c r="O703" s="42"/>
      <c r="P703" s="42"/>
      <c r="Q703" s="42"/>
      <c r="R703" s="42"/>
      <c r="S703" s="42"/>
      <c r="T703" s="42"/>
    </row>
    <row r="704" spans="1:20" ht="12.75">
      <c r="A704" s="42"/>
      <c r="B704" s="42"/>
      <c r="C704" s="42"/>
      <c r="D704" s="42"/>
      <c r="E704" s="42"/>
      <c r="F704" s="42"/>
      <c r="G704" s="42"/>
      <c r="H704" s="42"/>
      <c r="I704" s="42"/>
      <c r="J704" s="42"/>
      <c r="K704" s="42"/>
      <c r="L704" s="42"/>
      <c r="M704" s="42"/>
      <c r="N704" s="42"/>
      <c r="O704" s="42"/>
      <c r="P704" s="42"/>
      <c r="Q704" s="42"/>
      <c r="R704" s="42"/>
      <c r="S704" s="42"/>
      <c r="T704" s="42"/>
    </row>
    <row r="705" spans="1:20" ht="12.75">
      <c r="A705" s="42"/>
      <c r="B705" s="42"/>
      <c r="C705" s="42"/>
      <c r="D705" s="42"/>
      <c r="E705" s="42"/>
      <c r="F705" s="42"/>
      <c r="G705" s="42"/>
      <c r="H705" s="42"/>
      <c r="I705" s="42"/>
      <c r="J705" s="42"/>
      <c r="K705" s="42"/>
      <c r="L705" s="42"/>
      <c r="M705" s="42"/>
      <c r="N705" s="42"/>
      <c r="O705" s="42"/>
      <c r="P705" s="42"/>
      <c r="Q705" s="42"/>
      <c r="R705" s="42"/>
      <c r="S705" s="42"/>
      <c r="T705" s="42"/>
    </row>
    <row r="706" spans="1:20" ht="12.75">
      <c r="A706" s="42"/>
      <c r="B706" s="42"/>
      <c r="C706" s="42"/>
      <c r="D706" s="42"/>
      <c r="E706" s="42"/>
      <c r="F706" s="42"/>
      <c r="G706" s="42"/>
      <c r="H706" s="42"/>
      <c r="I706" s="42"/>
      <c r="J706" s="42"/>
      <c r="K706" s="42"/>
      <c r="L706" s="42"/>
      <c r="M706" s="42"/>
      <c r="N706" s="42"/>
      <c r="O706" s="42"/>
      <c r="P706" s="42"/>
      <c r="Q706" s="42"/>
      <c r="R706" s="42"/>
      <c r="S706" s="42"/>
      <c r="T706" s="42"/>
    </row>
    <row r="707" spans="1:20" ht="12.75">
      <c r="A707" s="42"/>
      <c r="B707" s="42"/>
      <c r="C707" s="42"/>
      <c r="D707" s="42"/>
      <c r="E707" s="42"/>
      <c r="F707" s="42"/>
      <c r="G707" s="42"/>
      <c r="H707" s="42"/>
      <c r="I707" s="42"/>
      <c r="J707" s="42"/>
      <c r="K707" s="42"/>
      <c r="L707" s="42"/>
      <c r="M707" s="42"/>
      <c r="N707" s="42"/>
      <c r="O707" s="42"/>
      <c r="P707" s="42"/>
      <c r="Q707" s="42"/>
      <c r="R707" s="42"/>
      <c r="S707" s="42"/>
      <c r="T707" s="42"/>
    </row>
    <row r="708" spans="1:20" ht="12.75">
      <c r="A708" s="42"/>
      <c r="B708" s="42"/>
      <c r="C708" s="42"/>
      <c r="D708" s="42"/>
      <c r="E708" s="42"/>
      <c r="F708" s="42"/>
      <c r="G708" s="42"/>
      <c r="H708" s="42"/>
      <c r="I708" s="42"/>
      <c r="J708" s="42"/>
      <c r="K708" s="42"/>
      <c r="L708" s="42"/>
      <c r="M708" s="42"/>
      <c r="N708" s="42"/>
      <c r="O708" s="42"/>
      <c r="P708" s="42"/>
      <c r="Q708" s="42"/>
      <c r="R708" s="42"/>
      <c r="S708" s="42"/>
      <c r="T708" s="42"/>
    </row>
    <row r="709" spans="1:20" ht="12.75">
      <c r="A709" s="42"/>
      <c r="B709" s="42"/>
      <c r="C709" s="42"/>
      <c r="D709" s="42"/>
      <c r="E709" s="42"/>
      <c r="F709" s="42"/>
      <c r="G709" s="42"/>
      <c r="H709" s="42"/>
      <c r="I709" s="42"/>
      <c r="J709" s="42"/>
      <c r="K709" s="42"/>
      <c r="L709" s="42"/>
      <c r="M709" s="42"/>
      <c r="N709" s="42"/>
      <c r="O709" s="42"/>
      <c r="P709" s="42"/>
      <c r="Q709" s="42"/>
      <c r="R709" s="42"/>
      <c r="S709" s="42"/>
      <c r="T709" s="42"/>
    </row>
    <row r="710" spans="1:20" ht="12.75">
      <c r="A710" s="42"/>
      <c r="B710" s="42"/>
      <c r="C710" s="42"/>
      <c r="D710" s="42"/>
      <c r="E710" s="42"/>
      <c r="F710" s="42"/>
      <c r="G710" s="42"/>
      <c r="H710" s="42"/>
      <c r="I710" s="42"/>
      <c r="J710" s="42"/>
      <c r="K710" s="42"/>
      <c r="L710" s="42"/>
      <c r="M710" s="42"/>
      <c r="N710" s="42"/>
      <c r="O710" s="42"/>
      <c r="P710" s="42"/>
      <c r="Q710" s="42"/>
      <c r="R710" s="42"/>
      <c r="S710" s="42"/>
      <c r="T710" s="42"/>
    </row>
    <row r="711" spans="1:20" ht="12.75">
      <c r="A711" s="42"/>
      <c r="B711" s="42"/>
      <c r="C711" s="42"/>
      <c r="D711" s="42"/>
      <c r="E711" s="42"/>
      <c r="F711" s="42"/>
      <c r="G711" s="42"/>
      <c r="H711" s="42"/>
      <c r="I711" s="42"/>
      <c r="J711" s="42"/>
      <c r="K711" s="42"/>
      <c r="L711" s="42"/>
      <c r="M711" s="42"/>
      <c r="N711" s="42"/>
      <c r="O711" s="42"/>
      <c r="P711" s="42"/>
      <c r="Q711" s="42"/>
      <c r="R711" s="42"/>
      <c r="S711" s="42"/>
      <c r="T711" s="42"/>
    </row>
    <row r="712" spans="1:20" ht="12.75">
      <c r="A712" s="42"/>
      <c r="B712" s="42"/>
      <c r="C712" s="42"/>
      <c r="D712" s="42"/>
      <c r="E712" s="42"/>
      <c r="F712" s="42"/>
      <c r="G712" s="42"/>
      <c r="H712" s="42"/>
      <c r="I712" s="42"/>
      <c r="J712" s="42"/>
      <c r="K712" s="42"/>
      <c r="L712" s="42"/>
      <c r="M712" s="42"/>
      <c r="N712" s="42"/>
      <c r="O712" s="42"/>
      <c r="P712" s="42"/>
      <c r="Q712" s="42"/>
      <c r="R712" s="42"/>
      <c r="S712" s="42"/>
      <c r="T712" s="42"/>
    </row>
    <row r="713" spans="1:20" ht="12.75">
      <c r="A713" s="42"/>
      <c r="B713" s="42"/>
      <c r="C713" s="42"/>
      <c r="D713" s="42"/>
      <c r="E713" s="42"/>
      <c r="F713" s="42"/>
      <c r="G713" s="42"/>
      <c r="H713" s="42"/>
      <c r="I713" s="42"/>
      <c r="J713" s="42"/>
      <c r="K713" s="42"/>
      <c r="L713" s="42"/>
      <c r="M713" s="42"/>
      <c r="N713" s="42"/>
      <c r="O713" s="42"/>
      <c r="P713" s="42"/>
      <c r="Q713" s="42"/>
      <c r="R713" s="42"/>
      <c r="S713" s="42"/>
      <c r="T713" s="42"/>
    </row>
    <row r="714" spans="1:20" ht="12.75">
      <c r="A714" s="42"/>
      <c r="B714" s="42"/>
      <c r="C714" s="42"/>
      <c r="D714" s="42"/>
      <c r="E714" s="42"/>
      <c r="F714" s="42"/>
      <c r="G714" s="42"/>
      <c r="H714" s="42"/>
      <c r="I714" s="42"/>
      <c r="J714" s="42"/>
      <c r="K714" s="42"/>
      <c r="L714" s="42"/>
      <c r="M714" s="42"/>
      <c r="N714" s="42"/>
      <c r="O714" s="42"/>
      <c r="P714" s="42"/>
      <c r="Q714" s="42"/>
      <c r="R714" s="42"/>
      <c r="S714" s="42"/>
      <c r="T714" s="42"/>
    </row>
    <row r="715" spans="1:20" ht="12.75">
      <c r="A715" s="42"/>
      <c r="B715" s="42"/>
      <c r="C715" s="42"/>
      <c r="D715" s="42"/>
      <c r="E715" s="42"/>
      <c r="F715" s="42"/>
      <c r="G715" s="42"/>
      <c r="H715" s="42"/>
      <c r="I715" s="42"/>
      <c r="J715" s="42"/>
      <c r="K715" s="42"/>
      <c r="L715" s="42"/>
      <c r="M715" s="42"/>
      <c r="N715" s="42"/>
      <c r="O715" s="42"/>
      <c r="P715" s="42"/>
      <c r="Q715" s="42"/>
      <c r="R715" s="42"/>
      <c r="S715" s="42"/>
      <c r="T715" s="42"/>
    </row>
    <row r="716" spans="1:20" ht="12.75">
      <c r="A716" s="42"/>
      <c r="B716" s="42"/>
      <c r="C716" s="42"/>
      <c r="D716" s="42"/>
      <c r="E716" s="42"/>
      <c r="F716" s="42"/>
      <c r="G716" s="42"/>
      <c r="H716" s="42"/>
      <c r="I716" s="42"/>
      <c r="J716" s="42"/>
      <c r="K716" s="42"/>
      <c r="L716" s="42"/>
      <c r="M716" s="42"/>
      <c r="N716" s="42"/>
      <c r="O716" s="42"/>
      <c r="P716" s="42"/>
      <c r="Q716" s="42"/>
      <c r="R716" s="42"/>
      <c r="S716" s="42"/>
      <c r="T716" s="42"/>
    </row>
    <row r="717" spans="1:20" ht="12.75">
      <c r="A717" s="42"/>
      <c r="B717" s="42"/>
      <c r="C717" s="42"/>
      <c r="D717" s="42"/>
      <c r="E717" s="42"/>
      <c r="F717" s="42"/>
      <c r="G717" s="42"/>
      <c r="H717" s="42"/>
      <c r="I717" s="42"/>
      <c r="J717" s="42"/>
      <c r="K717" s="42"/>
      <c r="L717" s="42"/>
      <c r="M717" s="42"/>
      <c r="N717" s="42"/>
      <c r="O717" s="42"/>
      <c r="P717" s="42"/>
      <c r="Q717" s="42"/>
      <c r="R717" s="42"/>
      <c r="S717" s="42"/>
      <c r="T717" s="42"/>
    </row>
    <row r="718" spans="1:20" ht="12.75">
      <c r="A718" s="42"/>
      <c r="B718" s="42"/>
      <c r="C718" s="42"/>
      <c r="D718" s="42"/>
      <c r="E718" s="42"/>
      <c r="F718" s="42"/>
      <c r="G718" s="42"/>
      <c r="H718" s="42"/>
      <c r="I718" s="42"/>
      <c r="J718" s="42"/>
      <c r="K718" s="42"/>
      <c r="L718" s="42"/>
      <c r="M718" s="42"/>
      <c r="N718" s="42"/>
      <c r="O718" s="42"/>
      <c r="P718" s="42"/>
      <c r="Q718" s="42"/>
      <c r="R718" s="42"/>
      <c r="S718" s="42"/>
      <c r="T718" s="42"/>
    </row>
    <row r="719" spans="1:20" ht="12.75">
      <c r="A719" s="42"/>
      <c r="B719" s="42"/>
      <c r="C719" s="42"/>
      <c r="D719" s="42"/>
      <c r="E719" s="42"/>
      <c r="F719" s="42"/>
      <c r="G719" s="42"/>
      <c r="H719" s="42"/>
      <c r="I719" s="42"/>
      <c r="J719" s="42"/>
      <c r="K719" s="42"/>
      <c r="L719" s="42"/>
      <c r="M719" s="42"/>
      <c r="N719" s="42"/>
      <c r="O719" s="42"/>
      <c r="P719" s="42"/>
      <c r="Q719" s="42"/>
      <c r="R719" s="42"/>
      <c r="S719" s="42"/>
      <c r="T719" s="42"/>
    </row>
    <row r="720" spans="1:20" ht="12.75">
      <c r="A720" s="42"/>
      <c r="B720" s="42"/>
      <c r="C720" s="42"/>
      <c r="D720" s="42"/>
      <c r="E720" s="42"/>
      <c r="F720" s="42"/>
      <c r="G720" s="42"/>
      <c r="H720" s="42"/>
      <c r="I720" s="42"/>
      <c r="J720" s="42"/>
      <c r="K720" s="42"/>
      <c r="L720" s="42"/>
      <c r="M720" s="42"/>
      <c r="N720" s="42"/>
      <c r="O720" s="42"/>
      <c r="P720" s="42"/>
      <c r="Q720" s="42"/>
      <c r="R720" s="42"/>
      <c r="S720" s="42"/>
      <c r="T720" s="42"/>
    </row>
    <row r="721" spans="1:20" ht="12.75">
      <c r="A721" s="42"/>
      <c r="B721" s="42"/>
      <c r="C721" s="42"/>
      <c r="D721" s="42"/>
      <c r="E721" s="42"/>
      <c r="F721" s="42"/>
      <c r="G721" s="42"/>
      <c r="H721" s="42"/>
      <c r="I721" s="42"/>
      <c r="J721" s="42"/>
      <c r="K721" s="42"/>
      <c r="L721" s="42"/>
      <c r="M721" s="42"/>
      <c r="N721" s="42"/>
      <c r="O721" s="42"/>
      <c r="P721" s="42"/>
      <c r="Q721" s="42"/>
      <c r="R721" s="42"/>
      <c r="S721" s="42"/>
      <c r="T721" s="42"/>
    </row>
    <row r="722" spans="1:20" ht="12.75">
      <c r="A722" s="42"/>
      <c r="B722" s="42"/>
      <c r="C722" s="42"/>
      <c r="D722" s="42"/>
      <c r="E722" s="42"/>
      <c r="F722" s="42"/>
      <c r="G722" s="42"/>
      <c r="H722" s="42"/>
      <c r="I722" s="42"/>
      <c r="J722" s="42"/>
      <c r="K722" s="42"/>
      <c r="L722" s="42"/>
      <c r="M722" s="42"/>
      <c r="N722" s="42"/>
      <c r="O722" s="42"/>
      <c r="P722" s="42"/>
      <c r="Q722" s="42"/>
      <c r="R722" s="42"/>
      <c r="S722" s="42"/>
      <c r="T722" s="42"/>
    </row>
    <row r="723" spans="1:20" ht="12.75">
      <c r="A723" s="42"/>
      <c r="B723" s="42"/>
      <c r="C723" s="42"/>
      <c r="D723" s="42"/>
      <c r="E723" s="42"/>
      <c r="F723" s="42"/>
      <c r="G723" s="42"/>
      <c r="H723" s="42"/>
      <c r="I723" s="42"/>
      <c r="J723" s="42"/>
      <c r="K723" s="42"/>
      <c r="L723" s="42"/>
      <c r="M723" s="42"/>
      <c r="N723" s="42"/>
      <c r="O723" s="42"/>
      <c r="P723" s="42"/>
      <c r="Q723" s="42"/>
      <c r="R723" s="42"/>
      <c r="S723" s="42"/>
      <c r="T723" s="42"/>
    </row>
    <row r="724" spans="1:20" ht="12.75">
      <c r="A724" s="42"/>
      <c r="B724" s="42"/>
      <c r="C724" s="42"/>
      <c r="D724" s="42"/>
      <c r="E724" s="42"/>
      <c r="F724" s="42"/>
      <c r="G724" s="42"/>
      <c r="H724" s="42"/>
      <c r="I724" s="42"/>
      <c r="J724" s="42"/>
      <c r="K724" s="42"/>
      <c r="L724" s="42"/>
      <c r="M724" s="42"/>
      <c r="N724" s="42"/>
      <c r="O724" s="42"/>
      <c r="P724" s="42"/>
      <c r="Q724" s="42"/>
      <c r="R724" s="42"/>
      <c r="S724" s="42"/>
      <c r="T724" s="42"/>
    </row>
    <row r="725" spans="1:20" ht="12.75">
      <c r="A725" s="42"/>
      <c r="B725" s="42"/>
      <c r="C725" s="42"/>
      <c r="D725" s="42"/>
      <c r="E725" s="42"/>
      <c r="F725" s="42"/>
      <c r="G725" s="42"/>
      <c r="H725" s="42"/>
      <c r="I725" s="42"/>
      <c r="J725" s="42"/>
      <c r="K725" s="42"/>
      <c r="L725" s="42"/>
      <c r="M725" s="42"/>
      <c r="N725" s="42"/>
      <c r="O725" s="42"/>
      <c r="P725" s="42"/>
      <c r="Q725" s="42"/>
      <c r="R725" s="42"/>
      <c r="S725" s="42"/>
      <c r="T725" s="42"/>
    </row>
    <row r="726" spans="1:20" ht="12.75">
      <c r="A726" s="42"/>
      <c r="B726" s="42"/>
      <c r="C726" s="42"/>
      <c r="D726" s="42"/>
      <c r="E726" s="42"/>
      <c r="F726" s="42"/>
      <c r="G726" s="42"/>
      <c r="H726" s="42"/>
      <c r="I726" s="42"/>
      <c r="J726" s="42"/>
      <c r="K726" s="42"/>
      <c r="L726" s="42"/>
      <c r="M726" s="42"/>
      <c r="N726" s="42"/>
      <c r="O726" s="42"/>
      <c r="P726" s="42"/>
      <c r="Q726" s="42"/>
      <c r="R726" s="42"/>
      <c r="S726" s="42"/>
      <c r="T726" s="42"/>
    </row>
    <row r="727" spans="1:20" ht="12.75">
      <c r="A727" s="42"/>
      <c r="B727" s="42"/>
      <c r="C727" s="42"/>
      <c r="D727" s="42"/>
      <c r="E727" s="42"/>
      <c r="F727" s="42"/>
      <c r="G727" s="42"/>
      <c r="H727" s="42"/>
      <c r="I727" s="42"/>
      <c r="J727" s="42"/>
      <c r="K727" s="42"/>
      <c r="L727" s="42"/>
      <c r="M727" s="42"/>
      <c r="N727" s="42"/>
      <c r="O727" s="42"/>
      <c r="P727" s="42"/>
      <c r="Q727" s="42"/>
      <c r="R727" s="42"/>
      <c r="S727" s="42"/>
      <c r="T727" s="42"/>
    </row>
    <row r="728" spans="1:20" ht="12.75">
      <c r="A728" s="42"/>
      <c r="B728" s="42"/>
      <c r="C728" s="42"/>
      <c r="D728" s="42"/>
      <c r="E728" s="42"/>
      <c r="F728" s="42"/>
      <c r="G728" s="42"/>
      <c r="H728" s="42"/>
      <c r="I728" s="42"/>
      <c r="J728" s="42"/>
      <c r="K728" s="42"/>
      <c r="L728" s="42"/>
      <c r="M728" s="42"/>
      <c r="N728" s="42"/>
      <c r="O728" s="42"/>
      <c r="P728" s="42"/>
      <c r="Q728" s="42"/>
      <c r="R728" s="42"/>
      <c r="S728" s="42"/>
      <c r="T728" s="42"/>
    </row>
    <row r="729" spans="1:20" ht="12.75">
      <c r="A729" s="42"/>
      <c r="B729" s="42"/>
      <c r="C729" s="42"/>
      <c r="D729" s="42"/>
      <c r="E729" s="42"/>
      <c r="F729" s="42"/>
      <c r="G729" s="42"/>
      <c r="H729" s="42"/>
      <c r="I729" s="42"/>
      <c r="J729" s="42"/>
      <c r="K729" s="42"/>
      <c r="L729" s="42"/>
      <c r="M729" s="42"/>
      <c r="N729" s="42"/>
      <c r="O729" s="42"/>
      <c r="P729" s="42"/>
      <c r="Q729" s="42"/>
      <c r="R729" s="42"/>
      <c r="S729" s="42"/>
      <c r="T729" s="42"/>
    </row>
    <row r="730" spans="1:20" ht="12.75">
      <c r="A730" s="42"/>
      <c r="B730" s="42"/>
      <c r="C730" s="42"/>
      <c r="D730" s="42"/>
      <c r="E730" s="42"/>
      <c r="F730" s="42"/>
      <c r="G730" s="42"/>
      <c r="H730" s="42"/>
      <c r="I730" s="42"/>
      <c r="J730" s="42"/>
      <c r="K730" s="42"/>
      <c r="L730" s="42"/>
      <c r="M730" s="42"/>
      <c r="N730" s="42"/>
      <c r="O730" s="42"/>
      <c r="P730" s="42"/>
      <c r="Q730" s="42"/>
      <c r="R730" s="42"/>
      <c r="S730" s="42"/>
      <c r="T730" s="42"/>
    </row>
    <row r="731" spans="1:20" ht="12.75">
      <c r="A731" s="42"/>
      <c r="B731" s="42"/>
      <c r="C731" s="42"/>
      <c r="D731" s="42"/>
      <c r="E731" s="42"/>
      <c r="F731" s="42"/>
      <c r="G731" s="42"/>
      <c r="H731" s="42"/>
      <c r="I731" s="42"/>
      <c r="J731" s="42"/>
      <c r="K731" s="42"/>
      <c r="L731" s="42"/>
      <c r="M731" s="42"/>
      <c r="N731" s="42"/>
      <c r="O731" s="42"/>
      <c r="P731" s="42"/>
      <c r="Q731" s="42"/>
      <c r="R731" s="42"/>
      <c r="S731" s="42"/>
      <c r="T731" s="42"/>
    </row>
    <row r="732" spans="1:20" ht="12.75">
      <c r="A732" s="42"/>
      <c r="B732" s="42"/>
      <c r="C732" s="42"/>
      <c r="D732" s="42"/>
      <c r="E732" s="42"/>
      <c r="F732" s="42"/>
      <c r="G732" s="42"/>
      <c r="H732" s="42"/>
      <c r="I732" s="42"/>
      <c r="J732" s="42"/>
      <c r="K732" s="42"/>
      <c r="L732" s="42"/>
      <c r="M732" s="42"/>
      <c r="N732" s="42"/>
      <c r="O732" s="42"/>
      <c r="P732" s="42"/>
      <c r="Q732" s="42"/>
      <c r="R732" s="42"/>
      <c r="S732" s="42"/>
      <c r="T732" s="42"/>
    </row>
    <row r="733" spans="1:20" ht="12.75">
      <c r="A733" s="42"/>
      <c r="B733" s="42"/>
      <c r="C733" s="42"/>
      <c r="D733" s="42"/>
      <c r="E733" s="42"/>
      <c r="F733" s="42"/>
      <c r="G733" s="42"/>
      <c r="H733" s="42"/>
      <c r="I733" s="42"/>
      <c r="J733" s="42"/>
      <c r="K733" s="42"/>
      <c r="L733" s="42"/>
      <c r="M733" s="42"/>
      <c r="N733" s="42"/>
      <c r="O733" s="42"/>
      <c r="P733" s="42"/>
      <c r="Q733" s="42"/>
      <c r="R733" s="42"/>
      <c r="S733" s="42"/>
      <c r="T733" s="42"/>
    </row>
    <row r="734" spans="1:20" ht="12.75">
      <c r="A734" s="42"/>
      <c r="B734" s="42"/>
      <c r="C734" s="42"/>
      <c r="D734" s="42"/>
      <c r="E734" s="42"/>
      <c r="F734" s="42"/>
      <c r="G734" s="42"/>
      <c r="H734" s="42"/>
      <c r="I734" s="42"/>
      <c r="J734" s="42"/>
      <c r="K734" s="42"/>
      <c r="L734" s="42"/>
      <c r="M734" s="42"/>
      <c r="N734" s="42"/>
      <c r="O734" s="42"/>
      <c r="P734" s="42"/>
      <c r="Q734" s="42"/>
      <c r="R734" s="42"/>
      <c r="S734" s="42"/>
      <c r="T734" s="42"/>
    </row>
    <row r="735" spans="1:20" ht="12.75">
      <c r="A735" s="42"/>
      <c r="B735" s="42"/>
      <c r="C735" s="42"/>
      <c r="D735" s="42"/>
      <c r="E735" s="42"/>
      <c r="F735" s="42"/>
      <c r="G735" s="42"/>
      <c r="H735" s="42"/>
      <c r="I735" s="42"/>
      <c r="J735" s="42"/>
      <c r="K735" s="42"/>
      <c r="L735" s="42"/>
      <c r="M735" s="42"/>
      <c r="N735" s="42"/>
      <c r="O735" s="42"/>
      <c r="P735" s="42"/>
      <c r="Q735" s="42"/>
      <c r="R735" s="42"/>
      <c r="S735" s="42"/>
      <c r="T735" s="42"/>
    </row>
    <row r="736" spans="1:20" ht="12.75">
      <c r="A736" s="42"/>
      <c r="B736" s="42"/>
      <c r="C736" s="42"/>
      <c r="D736" s="42"/>
      <c r="E736" s="42"/>
      <c r="F736" s="42"/>
      <c r="G736" s="42"/>
      <c r="H736" s="42"/>
      <c r="I736" s="42"/>
      <c r="J736" s="42"/>
      <c r="K736" s="42"/>
      <c r="L736" s="42"/>
      <c r="M736" s="42"/>
      <c r="N736" s="42"/>
      <c r="O736" s="42"/>
      <c r="P736" s="42"/>
      <c r="Q736" s="42"/>
      <c r="R736" s="42"/>
      <c r="S736" s="42"/>
      <c r="T736" s="42"/>
    </row>
    <row r="737" spans="1:20" ht="12.75">
      <c r="A737" s="42"/>
      <c r="B737" s="42"/>
      <c r="C737" s="42"/>
      <c r="D737" s="42"/>
      <c r="E737" s="42"/>
      <c r="F737" s="42"/>
      <c r="G737" s="42"/>
      <c r="H737" s="42"/>
      <c r="I737" s="42"/>
      <c r="J737" s="42"/>
      <c r="K737" s="42"/>
      <c r="L737" s="42"/>
      <c r="M737" s="42"/>
      <c r="N737" s="42"/>
      <c r="O737" s="42"/>
      <c r="P737" s="42"/>
      <c r="Q737" s="42"/>
      <c r="R737" s="42"/>
      <c r="S737" s="42"/>
      <c r="T737" s="42"/>
    </row>
    <row r="738" spans="1:20" ht="12.75">
      <c r="A738" s="42"/>
      <c r="B738" s="42"/>
      <c r="C738" s="42"/>
      <c r="D738" s="42"/>
      <c r="E738" s="42"/>
      <c r="F738" s="42"/>
      <c r="G738" s="42"/>
      <c r="H738" s="42"/>
      <c r="I738" s="42"/>
      <c r="J738" s="42"/>
      <c r="K738" s="42"/>
      <c r="L738" s="42"/>
      <c r="M738" s="42"/>
      <c r="N738" s="42"/>
      <c r="O738" s="42"/>
      <c r="P738" s="42"/>
      <c r="Q738" s="42"/>
      <c r="R738" s="42"/>
      <c r="S738" s="42"/>
      <c r="T738" s="42"/>
    </row>
    <row r="739" spans="1:20" ht="12.75">
      <c r="A739" s="42"/>
      <c r="B739" s="42"/>
      <c r="C739" s="42"/>
      <c r="D739" s="42"/>
      <c r="E739" s="42"/>
      <c r="F739" s="42"/>
      <c r="G739" s="42"/>
      <c r="H739" s="42"/>
      <c r="I739" s="42"/>
      <c r="J739" s="42"/>
      <c r="K739" s="42"/>
      <c r="L739" s="42"/>
      <c r="M739" s="42"/>
      <c r="N739" s="42"/>
      <c r="O739" s="42"/>
      <c r="P739" s="42"/>
      <c r="Q739" s="42"/>
      <c r="R739" s="42"/>
      <c r="S739" s="42"/>
      <c r="T739" s="42"/>
    </row>
    <row r="740" spans="1:20" ht="12.75">
      <c r="A740" s="42"/>
      <c r="B740" s="42"/>
      <c r="C740" s="42"/>
      <c r="D740" s="42"/>
      <c r="E740" s="42"/>
      <c r="F740" s="42"/>
      <c r="G740" s="42"/>
      <c r="H740" s="42"/>
      <c r="I740" s="42"/>
      <c r="J740" s="42"/>
      <c r="K740" s="42"/>
      <c r="L740" s="42"/>
      <c r="M740" s="42"/>
      <c r="N740" s="42"/>
      <c r="O740" s="42"/>
      <c r="P740" s="42"/>
      <c r="Q740" s="42"/>
      <c r="R740" s="42"/>
      <c r="S740" s="42"/>
      <c r="T740" s="42"/>
    </row>
    <row r="741" spans="1:20" ht="12.75">
      <c r="A741" s="42"/>
      <c r="B741" s="42"/>
      <c r="C741" s="42"/>
      <c r="D741" s="42"/>
      <c r="E741" s="42"/>
      <c r="F741" s="42"/>
      <c r="G741" s="42"/>
      <c r="H741" s="42"/>
      <c r="I741" s="42"/>
      <c r="J741" s="42"/>
      <c r="K741" s="42"/>
      <c r="L741" s="42"/>
      <c r="M741" s="42"/>
      <c r="N741" s="42"/>
      <c r="O741" s="42"/>
      <c r="P741" s="42"/>
      <c r="Q741" s="42"/>
      <c r="R741" s="42"/>
      <c r="S741" s="42"/>
      <c r="T741" s="42"/>
    </row>
    <row r="742" spans="1:20" ht="12.75">
      <c r="A742" s="42"/>
      <c r="B742" s="42"/>
      <c r="C742" s="42"/>
      <c r="D742" s="42"/>
      <c r="E742" s="42"/>
      <c r="F742" s="42"/>
      <c r="G742" s="42"/>
      <c r="H742" s="42"/>
      <c r="I742" s="42"/>
      <c r="J742" s="42"/>
      <c r="K742" s="42"/>
      <c r="L742" s="42"/>
      <c r="M742" s="42"/>
      <c r="N742" s="42"/>
      <c r="O742" s="42"/>
      <c r="P742" s="42"/>
      <c r="Q742" s="42"/>
      <c r="R742" s="42"/>
      <c r="S742" s="42"/>
      <c r="T742" s="42"/>
    </row>
    <row r="743" spans="1:20" ht="12.75">
      <c r="A743" s="42"/>
      <c r="B743" s="42"/>
      <c r="C743" s="42"/>
      <c r="D743" s="42"/>
      <c r="E743" s="42"/>
      <c r="F743" s="42"/>
      <c r="G743" s="42"/>
      <c r="H743" s="42"/>
      <c r="I743" s="42"/>
      <c r="J743" s="42"/>
      <c r="K743" s="42"/>
      <c r="L743" s="42"/>
      <c r="M743" s="42"/>
      <c r="N743" s="42"/>
      <c r="O743" s="42"/>
      <c r="P743" s="42"/>
      <c r="Q743" s="42"/>
      <c r="R743" s="42"/>
      <c r="S743" s="42"/>
      <c r="T743" s="42"/>
    </row>
    <row r="744" spans="1:20" ht="12.75">
      <c r="A744" s="42"/>
      <c r="B744" s="42"/>
      <c r="C744" s="42"/>
      <c r="D744" s="42"/>
      <c r="E744" s="42"/>
      <c r="F744" s="42"/>
      <c r="G744" s="42"/>
      <c r="H744" s="42"/>
      <c r="I744" s="42"/>
      <c r="J744" s="42"/>
      <c r="K744" s="42"/>
      <c r="L744" s="42"/>
      <c r="M744" s="42"/>
      <c r="N744" s="42"/>
      <c r="O744" s="42"/>
      <c r="P744" s="42"/>
      <c r="Q744" s="42"/>
      <c r="R744" s="42"/>
      <c r="S744" s="42"/>
      <c r="T744" s="42"/>
    </row>
    <row r="745" spans="1:20" ht="12.75">
      <c r="A745" s="42"/>
      <c r="B745" s="42"/>
      <c r="C745" s="42"/>
      <c r="D745" s="42"/>
      <c r="E745" s="42"/>
      <c r="F745" s="42"/>
      <c r="G745" s="42"/>
      <c r="H745" s="42"/>
      <c r="I745" s="42"/>
      <c r="J745" s="42"/>
      <c r="K745" s="42"/>
      <c r="L745" s="42"/>
      <c r="M745" s="42"/>
      <c r="N745" s="42"/>
      <c r="O745" s="42"/>
      <c r="P745" s="42"/>
      <c r="Q745" s="42"/>
      <c r="R745" s="42"/>
      <c r="S745" s="42"/>
      <c r="T745" s="42"/>
    </row>
    <row r="746" spans="1:20" ht="12.75">
      <c r="A746" s="42"/>
      <c r="B746" s="42"/>
      <c r="C746" s="42"/>
      <c r="D746" s="42"/>
      <c r="E746" s="42"/>
      <c r="F746" s="42"/>
      <c r="G746" s="42"/>
      <c r="H746" s="42"/>
      <c r="I746" s="42"/>
      <c r="J746" s="42"/>
      <c r="K746" s="42"/>
      <c r="L746" s="42"/>
      <c r="M746" s="42"/>
      <c r="N746" s="42"/>
      <c r="O746" s="42"/>
      <c r="P746" s="42"/>
      <c r="Q746" s="42"/>
      <c r="R746" s="42"/>
      <c r="S746" s="42"/>
      <c r="T746" s="42"/>
    </row>
    <row r="747" spans="1:20" ht="12.75">
      <c r="A747" s="42"/>
      <c r="B747" s="42"/>
      <c r="C747" s="42"/>
      <c r="D747" s="42"/>
      <c r="E747" s="42"/>
      <c r="F747" s="42"/>
      <c r="G747" s="42"/>
      <c r="H747" s="42"/>
      <c r="I747" s="42"/>
      <c r="J747" s="42"/>
      <c r="K747" s="42"/>
      <c r="L747" s="42"/>
      <c r="M747" s="42"/>
      <c r="N747" s="42"/>
      <c r="O747" s="42"/>
      <c r="P747" s="42"/>
      <c r="Q747" s="42"/>
      <c r="R747" s="42"/>
      <c r="S747" s="42"/>
      <c r="T747" s="42"/>
    </row>
    <row r="748" spans="1:20" ht="12.75">
      <c r="A748" s="42"/>
      <c r="B748" s="42"/>
      <c r="C748" s="42"/>
      <c r="D748" s="42"/>
      <c r="E748" s="42"/>
      <c r="F748" s="42"/>
      <c r="G748" s="42"/>
      <c r="H748" s="42"/>
      <c r="I748" s="42"/>
      <c r="J748" s="42"/>
      <c r="K748" s="42"/>
      <c r="L748" s="42"/>
      <c r="M748" s="42"/>
      <c r="N748" s="42"/>
      <c r="O748" s="42"/>
      <c r="P748" s="42"/>
      <c r="Q748" s="42"/>
      <c r="R748" s="42"/>
      <c r="S748" s="42"/>
      <c r="T748" s="42"/>
    </row>
    <row r="749" spans="1:20" ht="12.75">
      <c r="A749" s="42"/>
      <c r="B749" s="42"/>
      <c r="C749" s="42"/>
      <c r="D749" s="42"/>
      <c r="E749" s="42"/>
      <c r="F749" s="42"/>
      <c r="G749" s="42"/>
      <c r="H749" s="42"/>
      <c r="I749" s="42"/>
      <c r="J749" s="42"/>
      <c r="K749" s="42"/>
      <c r="L749" s="42"/>
      <c r="M749" s="42"/>
      <c r="N749" s="42"/>
      <c r="O749" s="42"/>
      <c r="P749" s="42"/>
      <c r="Q749" s="42"/>
      <c r="R749" s="42"/>
      <c r="S749" s="42"/>
      <c r="T749" s="42"/>
    </row>
    <row r="750" spans="1:20" ht="12.75">
      <c r="A750" s="42"/>
      <c r="B750" s="42"/>
      <c r="C750" s="42"/>
      <c r="D750" s="42"/>
      <c r="E750" s="42"/>
      <c r="F750" s="42"/>
      <c r="G750" s="42"/>
      <c r="H750" s="42"/>
      <c r="I750" s="42"/>
      <c r="J750" s="42"/>
      <c r="K750" s="42"/>
      <c r="L750" s="42"/>
      <c r="M750" s="42"/>
      <c r="N750" s="42"/>
      <c r="O750" s="42"/>
      <c r="P750" s="42"/>
      <c r="Q750" s="42"/>
      <c r="R750" s="42"/>
      <c r="S750" s="42"/>
      <c r="T750" s="42"/>
    </row>
    <row r="751" spans="1:20" ht="12.75">
      <c r="A751" s="42"/>
      <c r="B751" s="42"/>
      <c r="C751" s="42"/>
      <c r="D751" s="42"/>
      <c r="E751" s="42"/>
      <c r="F751" s="42"/>
      <c r="G751" s="42"/>
      <c r="H751" s="42"/>
      <c r="I751" s="42"/>
      <c r="J751" s="42"/>
      <c r="K751" s="42"/>
      <c r="L751" s="42"/>
      <c r="M751" s="42"/>
      <c r="N751" s="42"/>
      <c r="O751" s="42"/>
      <c r="P751" s="42"/>
      <c r="Q751" s="42"/>
      <c r="R751" s="42"/>
      <c r="S751" s="42"/>
      <c r="T751" s="42"/>
    </row>
    <row r="752" spans="1:20" ht="12.75">
      <c r="A752" s="42"/>
      <c r="B752" s="42"/>
      <c r="C752" s="42"/>
      <c r="D752" s="42"/>
      <c r="E752" s="42"/>
      <c r="F752" s="42"/>
      <c r="G752" s="42"/>
      <c r="H752" s="42"/>
      <c r="I752" s="42"/>
      <c r="J752" s="42"/>
      <c r="K752" s="42"/>
      <c r="L752" s="42"/>
      <c r="M752" s="42"/>
      <c r="N752" s="42"/>
      <c r="O752" s="42"/>
      <c r="P752" s="42"/>
      <c r="Q752" s="42"/>
      <c r="R752" s="42"/>
      <c r="S752" s="42"/>
      <c r="T752" s="42"/>
    </row>
    <row r="753" spans="1:20" ht="12.75">
      <c r="A753" s="42"/>
      <c r="B753" s="42"/>
      <c r="C753" s="42"/>
      <c r="D753" s="42"/>
      <c r="E753" s="42"/>
      <c r="F753" s="42"/>
      <c r="G753" s="42"/>
      <c r="H753" s="42"/>
      <c r="I753" s="42"/>
      <c r="J753" s="42"/>
      <c r="K753" s="42"/>
      <c r="L753" s="42"/>
      <c r="M753" s="42"/>
      <c r="N753" s="42"/>
      <c r="O753" s="42"/>
      <c r="P753" s="42"/>
      <c r="Q753" s="42"/>
      <c r="R753" s="42"/>
      <c r="S753" s="42"/>
      <c r="T753" s="42"/>
    </row>
    <row r="754" spans="1:20" ht="12.75">
      <c r="A754" s="42"/>
      <c r="B754" s="42"/>
      <c r="C754" s="42"/>
      <c r="D754" s="42"/>
      <c r="E754" s="42"/>
      <c r="F754" s="42"/>
      <c r="G754" s="42"/>
      <c r="H754" s="42"/>
      <c r="I754" s="42"/>
      <c r="J754" s="42"/>
      <c r="K754" s="42"/>
      <c r="L754" s="42"/>
      <c r="M754" s="42"/>
      <c r="N754" s="42"/>
      <c r="O754" s="42"/>
      <c r="P754" s="42"/>
      <c r="Q754" s="42"/>
      <c r="R754" s="42"/>
      <c r="S754" s="42"/>
      <c r="T754" s="42"/>
    </row>
    <row r="755" spans="1:20" ht="12.75">
      <c r="A755" s="42"/>
      <c r="B755" s="42"/>
      <c r="C755" s="42"/>
      <c r="D755" s="42"/>
      <c r="E755" s="42"/>
      <c r="F755" s="42"/>
      <c r="G755" s="42"/>
      <c r="H755" s="42"/>
      <c r="I755" s="42"/>
      <c r="J755" s="42"/>
      <c r="K755" s="42"/>
      <c r="L755" s="42"/>
      <c r="M755" s="42"/>
      <c r="N755" s="42"/>
      <c r="O755" s="42"/>
      <c r="P755" s="42"/>
      <c r="Q755" s="42"/>
      <c r="R755" s="42"/>
      <c r="S755" s="42"/>
      <c r="T755" s="42"/>
    </row>
    <row r="756" spans="1:20" ht="12.75">
      <c r="A756" s="42"/>
      <c r="B756" s="42"/>
      <c r="C756" s="42"/>
      <c r="D756" s="42"/>
      <c r="E756" s="42"/>
      <c r="F756" s="42"/>
      <c r="G756" s="42"/>
      <c r="H756" s="42"/>
      <c r="I756" s="42"/>
      <c r="J756" s="42"/>
      <c r="K756" s="42"/>
      <c r="L756" s="42"/>
      <c r="M756" s="42"/>
      <c r="N756" s="42"/>
      <c r="O756" s="42"/>
      <c r="P756" s="42"/>
      <c r="Q756" s="42"/>
      <c r="R756" s="42"/>
      <c r="S756" s="42"/>
      <c r="T756" s="42"/>
    </row>
    <row r="757" spans="1:20" ht="12.75">
      <c r="A757" s="42"/>
      <c r="B757" s="42"/>
      <c r="C757" s="42"/>
      <c r="D757" s="42"/>
      <c r="E757" s="42"/>
      <c r="F757" s="42"/>
      <c r="G757" s="42"/>
      <c r="H757" s="42"/>
      <c r="I757" s="42"/>
      <c r="J757" s="42"/>
      <c r="K757" s="42"/>
      <c r="L757" s="42"/>
      <c r="M757" s="42"/>
      <c r="N757" s="42"/>
      <c r="O757" s="42"/>
      <c r="P757" s="42"/>
      <c r="Q757" s="42"/>
      <c r="R757" s="42"/>
      <c r="S757" s="42"/>
      <c r="T757" s="42"/>
    </row>
    <row r="758" spans="1:20" ht="12.75">
      <c r="A758" s="42"/>
      <c r="B758" s="42"/>
      <c r="C758" s="42"/>
      <c r="D758" s="42"/>
      <c r="E758" s="42"/>
      <c r="F758" s="42"/>
      <c r="G758" s="42"/>
      <c r="H758" s="42"/>
      <c r="I758" s="42"/>
      <c r="J758" s="42"/>
      <c r="K758" s="42"/>
      <c r="L758" s="42"/>
      <c r="M758" s="42"/>
      <c r="N758" s="42"/>
      <c r="O758" s="42"/>
      <c r="P758" s="42"/>
      <c r="Q758" s="42"/>
      <c r="R758" s="42"/>
      <c r="S758" s="42"/>
      <c r="T758" s="42"/>
    </row>
    <row r="759" spans="1:20" ht="12.75">
      <c r="A759" s="42"/>
      <c r="B759" s="42"/>
      <c r="C759" s="42"/>
      <c r="D759" s="42"/>
      <c r="E759" s="42"/>
      <c r="F759" s="42"/>
      <c r="G759" s="42"/>
      <c r="H759" s="42"/>
      <c r="I759" s="42"/>
      <c r="J759" s="42"/>
      <c r="K759" s="42"/>
      <c r="L759" s="42"/>
      <c r="M759" s="42"/>
      <c r="N759" s="42"/>
      <c r="O759" s="42"/>
      <c r="P759" s="42"/>
      <c r="Q759" s="42"/>
      <c r="R759" s="42"/>
      <c r="S759" s="42"/>
      <c r="T759" s="42"/>
    </row>
    <row r="760" spans="1:20" ht="12.75">
      <c r="A760" s="42"/>
      <c r="B760" s="42"/>
      <c r="C760" s="42"/>
      <c r="D760" s="42"/>
      <c r="E760" s="42"/>
      <c r="F760" s="42"/>
      <c r="G760" s="42"/>
      <c r="H760" s="42"/>
      <c r="I760" s="42"/>
      <c r="J760" s="42"/>
      <c r="K760" s="42"/>
      <c r="L760" s="42"/>
      <c r="M760" s="42"/>
      <c r="N760" s="42"/>
      <c r="O760" s="42"/>
      <c r="P760" s="42"/>
      <c r="Q760" s="42"/>
      <c r="R760" s="42"/>
      <c r="S760" s="42"/>
      <c r="T760" s="42"/>
    </row>
    <row r="761" spans="1:20" ht="12.75">
      <c r="A761" s="42"/>
      <c r="B761" s="42"/>
      <c r="C761" s="42"/>
      <c r="D761" s="42"/>
      <c r="E761" s="42"/>
      <c r="F761" s="42"/>
      <c r="G761" s="42"/>
      <c r="H761" s="42"/>
      <c r="I761" s="42"/>
      <c r="J761" s="42"/>
      <c r="K761" s="42"/>
      <c r="L761" s="42"/>
      <c r="M761" s="42"/>
      <c r="N761" s="42"/>
      <c r="O761" s="42"/>
      <c r="P761" s="42"/>
      <c r="Q761" s="42"/>
      <c r="R761" s="42"/>
      <c r="S761" s="42"/>
      <c r="T761" s="42"/>
    </row>
    <row r="762" spans="1:20" ht="12.75">
      <c r="A762" s="42"/>
      <c r="B762" s="42"/>
      <c r="C762" s="42"/>
      <c r="D762" s="42"/>
      <c r="E762" s="42"/>
      <c r="F762" s="42"/>
      <c r="G762" s="42"/>
      <c r="H762" s="42"/>
      <c r="I762" s="42"/>
      <c r="J762" s="42"/>
      <c r="K762" s="42"/>
      <c r="L762" s="42"/>
      <c r="M762" s="42"/>
      <c r="N762" s="42"/>
      <c r="O762" s="42"/>
      <c r="P762" s="42"/>
      <c r="Q762" s="42"/>
      <c r="R762" s="42"/>
      <c r="S762" s="42"/>
      <c r="T762" s="42"/>
    </row>
    <row r="763" spans="1:20" ht="12.75">
      <c r="A763" s="42"/>
      <c r="B763" s="42"/>
      <c r="C763" s="42"/>
      <c r="D763" s="42"/>
      <c r="E763" s="42"/>
      <c r="F763" s="42"/>
      <c r="G763" s="42"/>
      <c r="H763" s="42"/>
      <c r="I763" s="42"/>
      <c r="J763" s="42"/>
      <c r="K763" s="42"/>
      <c r="L763" s="42"/>
      <c r="M763" s="42"/>
      <c r="N763" s="42"/>
      <c r="O763" s="42"/>
      <c r="P763" s="42"/>
      <c r="Q763" s="42"/>
      <c r="R763" s="42"/>
      <c r="S763" s="42"/>
      <c r="T763" s="42"/>
    </row>
    <row r="764" spans="1:20" ht="12.75">
      <c r="A764" s="42"/>
      <c r="B764" s="42"/>
      <c r="C764" s="42"/>
      <c r="D764" s="42"/>
      <c r="E764" s="42"/>
      <c r="F764" s="42"/>
      <c r="G764" s="42"/>
      <c r="H764" s="42"/>
      <c r="I764" s="42"/>
      <c r="J764" s="42"/>
      <c r="K764" s="42"/>
      <c r="L764" s="42"/>
      <c r="M764" s="42"/>
      <c r="N764" s="42"/>
      <c r="O764" s="42"/>
      <c r="P764" s="42"/>
      <c r="Q764" s="42"/>
      <c r="R764" s="42"/>
      <c r="S764" s="42"/>
      <c r="T764" s="42"/>
    </row>
    <row r="765" spans="1:20" ht="12.75">
      <c r="A765" s="42"/>
      <c r="B765" s="42"/>
      <c r="C765" s="42"/>
      <c r="D765" s="42"/>
      <c r="E765" s="42"/>
      <c r="F765" s="42"/>
      <c r="G765" s="42"/>
      <c r="H765" s="42"/>
      <c r="I765" s="42"/>
      <c r="J765" s="42"/>
      <c r="K765" s="42"/>
      <c r="L765" s="42"/>
      <c r="M765" s="42"/>
      <c r="N765" s="42"/>
      <c r="O765" s="42"/>
      <c r="P765" s="42"/>
      <c r="Q765" s="42"/>
      <c r="R765" s="42"/>
      <c r="S765" s="42"/>
      <c r="T765" s="42"/>
    </row>
    <row r="766" spans="1:20" ht="12.75">
      <c r="A766" s="42"/>
      <c r="B766" s="42"/>
      <c r="C766" s="42"/>
      <c r="D766" s="42"/>
      <c r="E766" s="42"/>
      <c r="F766" s="42"/>
      <c r="G766" s="42"/>
      <c r="H766" s="42"/>
      <c r="I766" s="42"/>
      <c r="J766" s="42"/>
      <c r="K766" s="42"/>
      <c r="L766" s="42"/>
      <c r="M766" s="42"/>
      <c r="N766" s="42"/>
      <c r="O766" s="42"/>
      <c r="P766" s="42"/>
      <c r="Q766" s="42"/>
      <c r="R766" s="42"/>
      <c r="S766" s="42"/>
      <c r="T766" s="42"/>
    </row>
    <row r="767" spans="1:20" ht="12.75">
      <c r="A767" s="42"/>
      <c r="B767" s="42"/>
      <c r="C767" s="42"/>
      <c r="D767" s="42"/>
      <c r="E767" s="42"/>
      <c r="F767" s="42"/>
      <c r="G767" s="42"/>
      <c r="H767" s="42"/>
      <c r="I767" s="42"/>
      <c r="J767" s="42"/>
      <c r="K767" s="42"/>
      <c r="L767" s="42"/>
      <c r="M767" s="42"/>
      <c r="N767" s="42"/>
      <c r="O767" s="42"/>
      <c r="P767" s="42"/>
      <c r="Q767" s="42"/>
      <c r="R767" s="42"/>
      <c r="S767" s="42"/>
      <c r="T767" s="42"/>
    </row>
    <row r="768" spans="1:20" ht="12.75">
      <c r="A768" s="42"/>
      <c r="B768" s="42"/>
      <c r="C768" s="42"/>
      <c r="D768" s="42"/>
      <c r="E768" s="42"/>
      <c r="F768" s="42"/>
      <c r="G768" s="42"/>
      <c r="H768" s="42"/>
      <c r="I768" s="42"/>
      <c r="J768" s="42"/>
      <c r="K768" s="42"/>
      <c r="L768" s="42"/>
      <c r="M768" s="42"/>
      <c r="N768" s="42"/>
      <c r="O768" s="42"/>
      <c r="P768" s="42"/>
      <c r="Q768" s="42"/>
      <c r="R768" s="42"/>
      <c r="S768" s="42"/>
      <c r="T768" s="42"/>
    </row>
    <row r="769" spans="1:20" ht="12.75">
      <c r="A769" s="42"/>
      <c r="B769" s="42"/>
      <c r="C769" s="42"/>
      <c r="D769" s="42"/>
      <c r="E769" s="42"/>
      <c r="F769" s="42"/>
      <c r="G769" s="42"/>
      <c r="H769" s="42"/>
      <c r="I769" s="42"/>
      <c r="J769" s="42"/>
      <c r="K769" s="42"/>
      <c r="L769" s="42"/>
      <c r="M769" s="42"/>
      <c r="N769" s="42"/>
      <c r="O769" s="42"/>
      <c r="P769" s="42"/>
      <c r="Q769" s="42"/>
      <c r="R769" s="42"/>
      <c r="S769" s="42"/>
      <c r="T769" s="42"/>
    </row>
    <row r="770" spans="1:20" ht="12.75">
      <c r="A770" s="42"/>
      <c r="B770" s="42"/>
      <c r="C770" s="42"/>
      <c r="D770" s="42"/>
      <c r="E770" s="42"/>
      <c r="F770" s="42"/>
      <c r="G770" s="42"/>
      <c r="H770" s="42"/>
      <c r="I770" s="42"/>
      <c r="J770" s="42"/>
      <c r="K770" s="42"/>
      <c r="L770" s="42"/>
      <c r="M770" s="42"/>
      <c r="N770" s="42"/>
      <c r="O770" s="42"/>
      <c r="P770" s="42"/>
      <c r="Q770" s="42"/>
      <c r="R770" s="42"/>
      <c r="S770" s="42"/>
      <c r="T770" s="42"/>
    </row>
    <row r="771" spans="1:20" ht="12.75">
      <c r="A771" s="42"/>
      <c r="B771" s="42"/>
      <c r="C771" s="42"/>
      <c r="D771" s="42"/>
      <c r="E771" s="42"/>
      <c r="F771" s="42"/>
      <c r="G771" s="42"/>
      <c r="H771" s="42"/>
      <c r="I771" s="42"/>
      <c r="J771" s="42"/>
      <c r="K771" s="42"/>
      <c r="L771" s="42"/>
      <c r="M771" s="42"/>
      <c r="N771" s="42"/>
      <c r="O771" s="42"/>
      <c r="P771" s="42"/>
      <c r="Q771" s="42"/>
      <c r="R771" s="42"/>
      <c r="S771" s="42"/>
      <c r="T771" s="42"/>
    </row>
    <row r="772" spans="1:20" ht="12.75">
      <c r="A772" s="42"/>
      <c r="B772" s="42"/>
      <c r="C772" s="42"/>
      <c r="D772" s="42"/>
      <c r="E772" s="42"/>
      <c r="F772" s="42"/>
      <c r="G772" s="42"/>
      <c r="H772" s="42"/>
      <c r="I772" s="42"/>
      <c r="J772" s="42"/>
      <c r="K772" s="42"/>
      <c r="L772" s="42"/>
      <c r="M772" s="42"/>
      <c r="N772" s="42"/>
      <c r="O772" s="42"/>
      <c r="P772" s="42"/>
      <c r="Q772" s="42"/>
      <c r="R772" s="42"/>
      <c r="S772" s="42"/>
      <c r="T772" s="42"/>
    </row>
    <row r="773" spans="1:20" ht="12.75">
      <c r="A773" s="42"/>
      <c r="B773" s="42"/>
      <c r="C773" s="42"/>
      <c r="D773" s="42"/>
      <c r="E773" s="42"/>
      <c r="F773" s="42"/>
      <c r="G773" s="42"/>
      <c r="H773" s="42"/>
      <c r="I773" s="42"/>
      <c r="J773" s="42"/>
      <c r="K773" s="42"/>
      <c r="L773" s="42"/>
      <c r="M773" s="42"/>
      <c r="N773" s="42"/>
      <c r="O773" s="42"/>
      <c r="P773" s="42"/>
      <c r="Q773" s="42"/>
      <c r="R773" s="42"/>
      <c r="S773" s="42"/>
      <c r="T773" s="42"/>
    </row>
    <row r="774" spans="1:20" ht="12.75">
      <c r="A774" s="42"/>
      <c r="B774" s="42"/>
      <c r="C774" s="42"/>
      <c r="D774" s="42"/>
      <c r="E774" s="42"/>
      <c r="F774" s="42"/>
      <c r="G774" s="42"/>
      <c r="H774" s="42"/>
      <c r="I774" s="42"/>
      <c r="J774" s="42"/>
      <c r="K774" s="42"/>
      <c r="L774" s="42"/>
      <c r="M774" s="42"/>
      <c r="N774" s="42"/>
      <c r="O774" s="42"/>
      <c r="P774" s="42"/>
      <c r="Q774" s="42"/>
      <c r="R774" s="42"/>
      <c r="S774" s="42"/>
      <c r="T774" s="42"/>
    </row>
    <row r="775" spans="1:20" ht="12.75">
      <c r="A775" s="42"/>
      <c r="B775" s="42"/>
      <c r="C775" s="42"/>
      <c r="D775" s="42"/>
      <c r="E775" s="42"/>
      <c r="F775" s="42"/>
      <c r="G775" s="42"/>
      <c r="H775" s="42"/>
      <c r="I775" s="42"/>
      <c r="J775" s="42"/>
      <c r="K775" s="42"/>
      <c r="L775" s="42"/>
      <c r="M775" s="42"/>
      <c r="N775" s="42"/>
      <c r="O775" s="42"/>
      <c r="P775" s="42"/>
      <c r="Q775" s="42"/>
      <c r="R775" s="42"/>
      <c r="S775" s="42"/>
      <c r="T775" s="42"/>
    </row>
    <row r="776" spans="1:20" ht="12.75">
      <c r="A776" s="42"/>
      <c r="B776" s="42"/>
      <c r="C776" s="42"/>
      <c r="D776" s="42"/>
      <c r="E776" s="42"/>
      <c r="F776" s="42"/>
      <c r="G776" s="42"/>
      <c r="H776" s="42"/>
      <c r="I776" s="42"/>
      <c r="J776" s="42"/>
      <c r="K776" s="42"/>
      <c r="L776" s="42"/>
      <c r="M776" s="42"/>
      <c r="N776" s="42"/>
      <c r="O776" s="42"/>
      <c r="P776" s="42"/>
      <c r="Q776" s="42"/>
      <c r="R776" s="42"/>
      <c r="S776" s="42"/>
      <c r="T776" s="42"/>
    </row>
    <row r="777" spans="1:20" ht="12.75">
      <c r="A777" s="42"/>
      <c r="B777" s="42"/>
      <c r="C777" s="42"/>
      <c r="D777" s="42"/>
      <c r="E777" s="42"/>
      <c r="F777" s="42"/>
      <c r="G777" s="42"/>
      <c r="H777" s="42"/>
      <c r="I777" s="42"/>
      <c r="J777" s="42"/>
      <c r="K777" s="42"/>
      <c r="L777" s="42"/>
      <c r="M777" s="42"/>
      <c r="N777" s="42"/>
      <c r="O777" s="42"/>
      <c r="P777" s="42"/>
      <c r="Q777" s="42"/>
      <c r="R777" s="42"/>
      <c r="S777" s="42"/>
      <c r="T777" s="42"/>
    </row>
    <row r="778" spans="1:20" ht="12.75">
      <c r="A778" s="42"/>
      <c r="B778" s="42"/>
      <c r="C778" s="42"/>
      <c r="D778" s="42"/>
      <c r="E778" s="42"/>
      <c r="F778" s="42"/>
      <c r="G778" s="42"/>
      <c r="H778" s="42"/>
      <c r="I778" s="42"/>
      <c r="J778" s="42"/>
      <c r="K778" s="42"/>
      <c r="L778" s="42"/>
      <c r="M778" s="42"/>
      <c r="N778" s="42"/>
      <c r="O778" s="42"/>
      <c r="P778" s="42"/>
      <c r="Q778" s="42"/>
      <c r="R778" s="42"/>
      <c r="S778" s="42"/>
      <c r="T778" s="42"/>
    </row>
    <row r="779" spans="1:20" ht="12.75">
      <c r="A779" s="42"/>
      <c r="B779" s="42"/>
      <c r="C779" s="42"/>
      <c r="D779" s="42"/>
      <c r="E779" s="42"/>
      <c r="F779" s="42"/>
      <c r="G779" s="42"/>
      <c r="H779" s="42"/>
      <c r="I779" s="42"/>
      <c r="J779" s="42"/>
      <c r="K779" s="42"/>
      <c r="L779" s="42"/>
      <c r="M779" s="42"/>
      <c r="N779" s="42"/>
      <c r="O779" s="42"/>
      <c r="P779" s="42"/>
      <c r="Q779" s="42"/>
      <c r="R779" s="42"/>
      <c r="S779" s="42"/>
      <c r="T779" s="42"/>
    </row>
    <row r="780" spans="1:20" ht="12.75">
      <c r="A780" s="42"/>
      <c r="B780" s="42"/>
      <c r="C780" s="42"/>
      <c r="D780" s="42"/>
      <c r="E780" s="42"/>
      <c r="F780" s="42"/>
      <c r="G780" s="42"/>
      <c r="H780" s="42"/>
      <c r="I780" s="42"/>
      <c r="J780" s="42"/>
      <c r="K780" s="42"/>
      <c r="L780" s="42"/>
      <c r="M780" s="42"/>
      <c r="N780" s="42"/>
      <c r="O780" s="42"/>
      <c r="P780" s="42"/>
      <c r="Q780" s="42"/>
      <c r="R780" s="42"/>
      <c r="S780" s="42"/>
      <c r="T780" s="42"/>
    </row>
    <row r="781" spans="1:20" ht="12.75">
      <c r="A781" s="42"/>
      <c r="B781" s="42"/>
      <c r="C781" s="42"/>
      <c r="D781" s="42"/>
      <c r="E781" s="42"/>
      <c r="F781" s="42"/>
      <c r="G781" s="42"/>
      <c r="H781" s="42"/>
      <c r="I781" s="42"/>
      <c r="J781" s="42"/>
      <c r="K781" s="42"/>
      <c r="L781" s="42"/>
      <c r="M781" s="42"/>
      <c r="N781" s="42"/>
      <c r="O781" s="42"/>
      <c r="P781" s="42"/>
      <c r="Q781" s="42"/>
      <c r="R781" s="42"/>
      <c r="S781" s="42"/>
      <c r="T781" s="42"/>
    </row>
    <row r="782" spans="1:20" ht="12.75">
      <c r="A782" s="42"/>
      <c r="B782" s="42"/>
      <c r="C782" s="42"/>
      <c r="D782" s="42"/>
      <c r="E782" s="42"/>
      <c r="F782" s="42"/>
      <c r="G782" s="42"/>
      <c r="H782" s="42"/>
      <c r="I782" s="42"/>
      <c r="J782" s="42"/>
      <c r="K782" s="42"/>
      <c r="L782" s="42"/>
      <c r="M782" s="42"/>
      <c r="N782" s="42"/>
      <c r="O782" s="42"/>
      <c r="P782" s="42"/>
      <c r="Q782" s="42"/>
      <c r="R782" s="42"/>
      <c r="S782" s="42"/>
      <c r="T782" s="42"/>
    </row>
    <row r="783" spans="1:20" ht="12.75">
      <c r="A783" s="42"/>
      <c r="B783" s="42"/>
      <c r="C783" s="42"/>
      <c r="D783" s="42"/>
      <c r="E783" s="42"/>
      <c r="F783" s="42"/>
      <c r="G783" s="42"/>
      <c r="H783" s="42"/>
      <c r="I783" s="42"/>
      <c r="J783" s="42"/>
      <c r="K783" s="42"/>
      <c r="L783" s="42"/>
      <c r="M783" s="42"/>
      <c r="N783" s="42"/>
      <c r="O783" s="42"/>
      <c r="P783" s="42"/>
      <c r="Q783" s="42"/>
      <c r="R783" s="42"/>
      <c r="S783" s="42"/>
      <c r="T783" s="42"/>
    </row>
    <row r="784" spans="1:20" ht="12.75">
      <c r="A784" s="42"/>
      <c r="B784" s="42"/>
      <c r="C784" s="42"/>
      <c r="D784" s="42"/>
      <c r="E784" s="42"/>
      <c r="F784" s="42"/>
      <c r="G784" s="42"/>
      <c r="H784" s="42"/>
      <c r="I784" s="42"/>
      <c r="J784" s="42"/>
      <c r="K784" s="42"/>
      <c r="L784" s="42"/>
      <c r="M784" s="42"/>
      <c r="N784" s="42"/>
      <c r="O784" s="42"/>
      <c r="P784" s="42"/>
      <c r="Q784" s="42"/>
      <c r="R784" s="42"/>
      <c r="S784" s="42"/>
      <c r="T784" s="42"/>
    </row>
    <row r="785" spans="1:20" ht="12.75">
      <c r="A785" s="42"/>
      <c r="B785" s="42"/>
      <c r="C785" s="42"/>
      <c r="D785" s="42"/>
      <c r="E785" s="42"/>
      <c r="F785" s="42"/>
      <c r="G785" s="42"/>
      <c r="H785" s="42"/>
      <c r="I785" s="42"/>
      <c r="J785" s="42"/>
      <c r="K785" s="42"/>
      <c r="L785" s="42"/>
      <c r="M785" s="42"/>
      <c r="N785" s="42"/>
      <c r="O785" s="42"/>
      <c r="P785" s="42"/>
      <c r="Q785" s="42"/>
      <c r="R785" s="42"/>
      <c r="S785" s="42"/>
      <c r="T785" s="42"/>
    </row>
    <row r="786" spans="1:20" ht="12.75">
      <c r="A786" s="42"/>
      <c r="B786" s="42"/>
      <c r="C786" s="42"/>
      <c r="D786" s="42"/>
      <c r="E786" s="42"/>
      <c r="F786" s="42"/>
      <c r="G786" s="42"/>
      <c r="H786" s="42"/>
      <c r="I786" s="42"/>
      <c r="J786" s="42"/>
      <c r="K786" s="42"/>
      <c r="L786" s="42"/>
      <c r="M786" s="42"/>
      <c r="N786" s="42"/>
      <c r="O786" s="42"/>
      <c r="P786" s="42"/>
      <c r="Q786" s="42"/>
      <c r="R786" s="42"/>
      <c r="S786" s="42"/>
      <c r="T786" s="42"/>
    </row>
    <row r="787" spans="1:20" ht="12.75">
      <c r="A787" s="42"/>
      <c r="B787" s="42"/>
      <c r="C787" s="42"/>
      <c r="D787" s="42"/>
      <c r="E787" s="42"/>
      <c r="F787" s="42"/>
      <c r="G787" s="42"/>
      <c r="H787" s="42"/>
      <c r="I787" s="42"/>
      <c r="J787" s="42"/>
      <c r="K787" s="42"/>
      <c r="L787" s="42"/>
      <c r="M787" s="42"/>
      <c r="N787" s="42"/>
      <c r="O787" s="42"/>
      <c r="P787" s="42"/>
      <c r="Q787" s="42"/>
      <c r="R787" s="42"/>
      <c r="S787" s="42"/>
      <c r="T787" s="42"/>
    </row>
    <row r="788" spans="1:20" ht="12.75">
      <c r="A788" s="42"/>
      <c r="B788" s="42"/>
      <c r="C788" s="42"/>
      <c r="D788" s="42"/>
      <c r="E788" s="42"/>
      <c r="F788" s="42"/>
      <c r="G788" s="42"/>
      <c r="H788" s="42"/>
      <c r="I788" s="42"/>
      <c r="J788" s="42"/>
      <c r="K788" s="42"/>
      <c r="L788" s="42"/>
      <c r="M788" s="42"/>
      <c r="N788" s="42"/>
      <c r="O788" s="42"/>
      <c r="P788" s="42"/>
      <c r="Q788" s="42"/>
      <c r="R788" s="42"/>
      <c r="S788" s="42"/>
      <c r="T788" s="42"/>
    </row>
    <row r="789" spans="1:20" ht="12.75">
      <c r="A789" s="42"/>
      <c r="B789" s="42"/>
      <c r="C789" s="42"/>
      <c r="D789" s="42"/>
      <c r="E789" s="42"/>
      <c r="F789" s="42"/>
      <c r="G789" s="42"/>
      <c r="H789" s="42"/>
      <c r="I789" s="42"/>
      <c r="J789" s="42"/>
      <c r="K789" s="42"/>
      <c r="L789" s="42"/>
      <c r="M789" s="42"/>
      <c r="N789" s="42"/>
      <c r="O789" s="42"/>
      <c r="P789" s="42"/>
      <c r="Q789" s="42"/>
      <c r="R789" s="42"/>
      <c r="S789" s="42"/>
      <c r="T789" s="42"/>
    </row>
    <row r="790" spans="1:20" ht="12.75">
      <c r="A790" s="42"/>
      <c r="B790" s="42"/>
      <c r="C790" s="42"/>
      <c r="D790" s="42"/>
      <c r="E790" s="42"/>
      <c r="F790" s="42"/>
      <c r="G790" s="42"/>
      <c r="H790" s="42"/>
      <c r="I790" s="42"/>
      <c r="J790" s="42"/>
      <c r="K790" s="42"/>
      <c r="L790" s="42"/>
      <c r="M790" s="42"/>
      <c r="N790" s="42"/>
      <c r="O790" s="42"/>
      <c r="P790" s="42"/>
      <c r="Q790" s="42"/>
      <c r="R790" s="42"/>
      <c r="S790" s="42"/>
      <c r="T790" s="42"/>
    </row>
    <row r="791" spans="1:20" ht="12.75">
      <c r="A791" s="42"/>
      <c r="B791" s="42"/>
      <c r="C791" s="42"/>
      <c r="D791" s="42"/>
      <c r="E791" s="42"/>
      <c r="F791" s="42"/>
      <c r="G791" s="42"/>
      <c r="H791" s="42"/>
      <c r="I791" s="42"/>
      <c r="J791" s="42"/>
      <c r="K791" s="42"/>
      <c r="L791" s="42"/>
      <c r="M791" s="42"/>
      <c r="N791" s="42"/>
      <c r="O791" s="42"/>
      <c r="P791" s="42"/>
      <c r="Q791" s="42"/>
      <c r="R791" s="42"/>
      <c r="S791" s="42"/>
      <c r="T791" s="42"/>
    </row>
    <row r="792" spans="1:20" ht="12.75">
      <c r="A792" s="42"/>
      <c r="B792" s="42"/>
      <c r="C792" s="42"/>
      <c r="D792" s="42"/>
      <c r="E792" s="42"/>
      <c r="F792" s="42"/>
      <c r="G792" s="42"/>
      <c r="H792" s="42"/>
      <c r="I792" s="42"/>
      <c r="J792" s="42"/>
      <c r="K792" s="42"/>
      <c r="L792" s="42"/>
      <c r="M792" s="42"/>
      <c r="N792" s="42"/>
      <c r="O792" s="42"/>
      <c r="P792" s="42"/>
      <c r="Q792" s="42"/>
      <c r="R792" s="42"/>
      <c r="S792" s="42"/>
      <c r="T792" s="42"/>
    </row>
    <row r="793" spans="1:20" ht="12.75">
      <c r="A793" s="42"/>
      <c r="B793" s="42"/>
      <c r="C793" s="42"/>
      <c r="D793" s="42"/>
      <c r="E793" s="42"/>
      <c r="F793" s="42"/>
      <c r="G793" s="42"/>
      <c r="H793" s="42"/>
      <c r="I793" s="42"/>
      <c r="J793" s="42"/>
      <c r="K793" s="42"/>
      <c r="L793" s="42"/>
      <c r="M793" s="42"/>
      <c r="N793" s="42"/>
      <c r="O793" s="42"/>
      <c r="P793" s="42"/>
      <c r="Q793" s="42"/>
      <c r="R793" s="42"/>
      <c r="S793" s="42"/>
      <c r="T793" s="42"/>
    </row>
    <row r="794" spans="1:20" ht="12.75">
      <c r="A794" s="42"/>
      <c r="B794" s="42"/>
      <c r="C794" s="42"/>
      <c r="D794" s="42"/>
      <c r="E794" s="42"/>
      <c r="F794" s="42"/>
      <c r="G794" s="42"/>
      <c r="H794" s="42"/>
      <c r="I794" s="42"/>
      <c r="J794" s="42"/>
      <c r="K794" s="42"/>
      <c r="L794" s="42"/>
      <c r="M794" s="42"/>
      <c r="N794" s="42"/>
      <c r="O794" s="42"/>
      <c r="P794" s="42"/>
      <c r="Q794" s="42"/>
      <c r="R794" s="42"/>
      <c r="S794" s="42"/>
      <c r="T794" s="42"/>
    </row>
    <row r="795" spans="1:20" ht="12.75">
      <c r="A795" s="42"/>
      <c r="B795" s="42"/>
      <c r="C795" s="42"/>
      <c r="D795" s="42"/>
      <c r="E795" s="42"/>
      <c r="F795" s="42"/>
      <c r="G795" s="42"/>
      <c r="H795" s="42"/>
      <c r="I795" s="42"/>
      <c r="J795" s="42"/>
      <c r="K795" s="42"/>
      <c r="L795" s="42"/>
      <c r="M795" s="42"/>
      <c r="N795" s="42"/>
      <c r="O795" s="42"/>
      <c r="P795" s="42"/>
      <c r="Q795" s="42"/>
      <c r="R795" s="42"/>
      <c r="S795" s="42"/>
      <c r="T795" s="42"/>
    </row>
    <row r="796" spans="1:20" ht="12.75">
      <c r="A796" s="42"/>
      <c r="B796" s="42"/>
      <c r="C796" s="42"/>
      <c r="D796" s="42"/>
      <c r="E796" s="42"/>
      <c r="F796" s="42"/>
      <c r="G796" s="42"/>
      <c r="H796" s="42"/>
      <c r="I796" s="42"/>
      <c r="J796" s="42"/>
      <c r="K796" s="42"/>
      <c r="L796" s="42"/>
      <c r="M796" s="42"/>
      <c r="N796" s="42"/>
      <c r="O796" s="42"/>
      <c r="P796" s="42"/>
      <c r="Q796" s="42"/>
      <c r="R796" s="42"/>
      <c r="S796" s="42"/>
      <c r="T796" s="42"/>
    </row>
    <row r="797" spans="1:20" ht="12.75">
      <c r="A797" s="42"/>
      <c r="B797" s="42"/>
      <c r="C797" s="42"/>
      <c r="D797" s="42"/>
      <c r="E797" s="42"/>
      <c r="F797" s="42"/>
      <c r="G797" s="42"/>
      <c r="H797" s="42"/>
      <c r="I797" s="42"/>
      <c r="J797" s="42"/>
      <c r="K797" s="42"/>
      <c r="L797" s="42"/>
      <c r="M797" s="42"/>
      <c r="N797" s="42"/>
      <c r="O797" s="42"/>
      <c r="P797" s="42"/>
      <c r="Q797" s="42"/>
      <c r="R797" s="42"/>
      <c r="S797" s="42"/>
      <c r="T797" s="42"/>
    </row>
    <row r="798" spans="1:20" ht="12.75">
      <c r="A798" s="42"/>
      <c r="B798" s="42"/>
      <c r="C798" s="42"/>
      <c r="D798" s="42"/>
      <c r="E798" s="42"/>
      <c r="F798" s="42"/>
      <c r="G798" s="42"/>
      <c r="H798" s="42"/>
      <c r="I798" s="42"/>
      <c r="J798" s="42"/>
      <c r="K798" s="42"/>
      <c r="L798" s="42"/>
      <c r="M798" s="42"/>
      <c r="N798" s="42"/>
      <c r="O798" s="42"/>
      <c r="P798" s="42"/>
      <c r="Q798" s="42"/>
      <c r="R798" s="42"/>
      <c r="S798" s="42"/>
      <c r="T798" s="42"/>
    </row>
    <row r="799" spans="1:20" ht="12.75">
      <c r="A799" s="42"/>
      <c r="B799" s="42"/>
      <c r="C799" s="42"/>
      <c r="D799" s="42"/>
      <c r="E799" s="42"/>
      <c r="F799" s="42"/>
      <c r="G799" s="42"/>
      <c r="H799" s="42"/>
      <c r="I799" s="42"/>
      <c r="J799" s="42"/>
      <c r="K799" s="42"/>
      <c r="L799" s="42"/>
      <c r="M799" s="42"/>
      <c r="N799" s="42"/>
      <c r="O799" s="42"/>
      <c r="P799" s="42"/>
      <c r="Q799" s="42"/>
      <c r="R799" s="42"/>
      <c r="S799" s="42"/>
      <c r="T799" s="42"/>
    </row>
    <row r="800" spans="1:20" ht="12.75">
      <c r="A800" s="42"/>
      <c r="B800" s="42"/>
      <c r="C800" s="42"/>
      <c r="D800" s="42"/>
      <c r="E800" s="42"/>
      <c r="F800" s="42"/>
      <c r="G800" s="42"/>
      <c r="H800" s="42"/>
      <c r="I800" s="42"/>
      <c r="J800" s="42"/>
      <c r="K800" s="42"/>
      <c r="L800" s="42"/>
      <c r="M800" s="42"/>
      <c r="N800" s="42"/>
      <c r="O800" s="42"/>
      <c r="P800" s="42"/>
      <c r="Q800" s="42"/>
      <c r="R800" s="42"/>
      <c r="S800" s="42"/>
      <c r="T800" s="42"/>
    </row>
    <row r="801" spans="1:20" ht="12.75">
      <c r="A801" s="42"/>
      <c r="B801" s="42"/>
      <c r="C801" s="42"/>
      <c r="D801" s="42"/>
      <c r="E801" s="42"/>
      <c r="F801" s="42"/>
      <c r="G801" s="42"/>
      <c r="H801" s="42"/>
      <c r="I801" s="42"/>
      <c r="J801" s="42"/>
      <c r="K801" s="42"/>
      <c r="L801" s="42"/>
      <c r="M801" s="42"/>
      <c r="N801" s="42"/>
      <c r="O801" s="42"/>
      <c r="P801" s="42"/>
      <c r="Q801" s="42"/>
      <c r="R801" s="42"/>
      <c r="S801" s="42"/>
      <c r="T801" s="42"/>
    </row>
    <row r="802" spans="1:20" ht="12.75">
      <c r="A802" s="42"/>
      <c r="B802" s="42"/>
      <c r="C802" s="42"/>
      <c r="D802" s="42"/>
      <c r="E802" s="42"/>
      <c r="F802" s="42"/>
      <c r="G802" s="42"/>
      <c r="H802" s="42"/>
      <c r="I802" s="42"/>
      <c r="J802" s="42"/>
      <c r="K802" s="42"/>
      <c r="L802" s="42"/>
      <c r="M802" s="42"/>
      <c r="N802" s="42"/>
      <c r="O802" s="42"/>
      <c r="P802" s="42"/>
      <c r="Q802" s="42"/>
      <c r="R802" s="42"/>
      <c r="S802" s="42"/>
      <c r="T802" s="42"/>
    </row>
    <row r="803" spans="1:20" ht="12.75">
      <c r="A803" s="42"/>
      <c r="B803" s="42"/>
      <c r="C803" s="42"/>
      <c r="D803" s="42"/>
      <c r="E803" s="42"/>
      <c r="F803" s="42"/>
      <c r="G803" s="42"/>
      <c r="H803" s="42"/>
      <c r="I803" s="42"/>
      <c r="J803" s="42"/>
      <c r="K803" s="42"/>
      <c r="L803" s="42"/>
      <c r="M803" s="42"/>
      <c r="N803" s="42"/>
      <c r="O803" s="42"/>
      <c r="P803" s="42"/>
      <c r="Q803" s="42"/>
      <c r="R803" s="42"/>
      <c r="S803" s="42"/>
      <c r="T803" s="42"/>
    </row>
    <row r="804" spans="1:20" ht="12.75">
      <c r="A804" s="42"/>
      <c r="B804" s="42"/>
      <c r="C804" s="42"/>
      <c r="D804" s="42"/>
      <c r="E804" s="42"/>
      <c r="F804" s="42"/>
      <c r="G804" s="42"/>
      <c r="H804" s="42"/>
      <c r="I804" s="42"/>
      <c r="J804" s="42"/>
      <c r="K804" s="42"/>
      <c r="L804" s="42"/>
      <c r="M804" s="42"/>
      <c r="N804" s="42"/>
      <c r="O804" s="42"/>
      <c r="P804" s="42"/>
      <c r="Q804" s="42"/>
      <c r="R804" s="42"/>
      <c r="S804" s="42"/>
      <c r="T804" s="42"/>
    </row>
    <row r="805" spans="1:20" ht="12.75">
      <c r="A805" s="42"/>
      <c r="B805" s="42"/>
      <c r="C805" s="42"/>
      <c r="D805" s="42"/>
      <c r="E805" s="42"/>
      <c r="F805" s="42"/>
      <c r="G805" s="42"/>
      <c r="H805" s="42"/>
      <c r="I805" s="42"/>
      <c r="J805" s="42"/>
      <c r="K805" s="42"/>
      <c r="L805" s="42"/>
      <c r="M805" s="42"/>
      <c r="N805" s="42"/>
      <c r="O805" s="42"/>
      <c r="P805" s="42"/>
      <c r="Q805" s="42"/>
      <c r="R805" s="42"/>
      <c r="S805" s="42"/>
      <c r="T805" s="42"/>
    </row>
    <row r="806" spans="1:20" ht="12.75">
      <c r="A806" s="42"/>
      <c r="B806" s="42"/>
      <c r="C806" s="42"/>
      <c r="D806" s="42"/>
      <c r="E806" s="42"/>
      <c r="F806" s="42"/>
      <c r="G806" s="42"/>
      <c r="H806" s="42"/>
      <c r="I806" s="42"/>
      <c r="J806" s="42"/>
      <c r="K806" s="42"/>
      <c r="L806" s="42"/>
      <c r="M806" s="42"/>
      <c r="N806" s="42"/>
      <c r="O806" s="42"/>
      <c r="P806" s="42"/>
      <c r="Q806" s="42"/>
      <c r="R806" s="42"/>
      <c r="S806" s="42"/>
      <c r="T806" s="42"/>
    </row>
    <row r="807" spans="1:20" ht="12.75">
      <c r="A807" s="42"/>
      <c r="B807" s="42"/>
      <c r="C807" s="42"/>
      <c r="D807" s="42"/>
      <c r="E807" s="42"/>
      <c r="F807" s="42"/>
      <c r="G807" s="42"/>
      <c r="H807" s="42"/>
      <c r="I807" s="42"/>
      <c r="J807" s="42"/>
      <c r="K807" s="42"/>
      <c r="L807" s="42"/>
      <c r="M807" s="42"/>
      <c r="N807" s="42"/>
      <c r="O807" s="42"/>
      <c r="P807" s="42"/>
      <c r="Q807" s="42"/>
      <c r="R807" s="42"/>
      <c r="S807" s="42"/>
      <c r="T807" s="42"/>
    </row>
    <row r="808" spans="1:20" ht="12.75">
      <c r="A808" s="42"/>
      <c r="B808" s="42"/>
      <c r="C808" s="42"/>
      <c r="D808" s="42"/>
      <c r="E808" s="42"/>
      <c r="F808" s="42"/>
      <c r="G808" s="42"/>
      <c r="H808" s="42"/>
      <c r="I808" s="42"/>
      <c r="J808" s="42"/>
      <c r="K808" s="42"/>
      <c r="L808" s="42"/>
      <c r="M808" s="42"/>
      <c r="N808" s="42"/>
      <c r="O808" s="42"/>
      <c r="P808" s="42"/>
      <c r="Q808" s="42"/>
      <c r="R808" s="42"/>
      <c r="S808" s="42"/>
      <c r="T808" s="42"/>
    </row>
    <row r="809" spans="1:20" ht="12.75">
      <c r="A809" s="42"/>
      <c r="B809" s="42"/>
      <c r="C809" s="42"/>
      <c r="D809" s="42"/>
      <c r="E809" s="42"/>
      <c r="F809" s="42"/>
      <c r="G809" s="42"/>
      <c r="H809" s="42"/>
      <c r="I809" s="42"/>
      <c r="J809" s="42"/>
      <c r="K809" s="42"/>
      <c r="L809" s="42"/>
      <c r="M809" s="42"/>
      <c r="N809" s="42"/>
      <c r="O809" s="42"/>
      <c r="P809" s="42"/>
      <c r="Q809" s="42"/>
      <c r="R809" s="42"/>
      <c r="S809" s="42"/>
      <c r="T809" s="42"/>
    </row>
    <row r="810" spans="1:20" ht="12.75">
      <c r="A810" s="42"/>
      <c r="B810" s="42"/>
      <c r="C810" s="42"/>
      <c r="D810" s="42"/>
      <c r="E810" s="42"/>
      <c r="F810" s="42"/>
      <c r="G810" s="42"/>
      <c r="H810" s="42"/>
      <c r="I810" s="42"/>
      <c r="J810" s="42"/>
      <c r="K810" s="42"/>
      <c r="L810" s="42"/>
      <c r="M810" s="42"/>
      <c r="N810" s="42"/>
      <c r="O810" s="42"/>
      <c r="P810" s="42"/>
      <c r="Q810" s="42"/>
      <c r="R810" s="42"/>
      <c r="S810" s="42"/>
      <c r="T810" s="42"/>
    </row>
    <row r="811" spans="1:20" ht="12.75">
      <c r="A811" s="42"/>
      <c r="B811" s="42"/>
      <c r="C811" s="42"/>
      <c r="D811" s="42"/>
      <c r="E811" s="42"/>
      <c r="F811" s="42"/>
      <c r="G811" s="42"/>
      <c r="H811" s="42"/>
      <c r="I811" s="42"/>
      <c r="J811" s="42"/>
      <c r="K811" s="42"/>
      <c r="L811" s="42"/>
      <c r="M811" s="42"/>
      <c r="N811" s="42"/>
      <c r="O811" s="42"/>
      <c r="P811" s="42"/>
      <c r="Q811" s="42"/>
      <c r="R811" s="42"/>
      <c r="S811" s="42"/>
      <c r="T811" s="42"/>
    </row>
    <row r="812" spans="1:20" ht="12.75">
      <c r="A812" s="42"/>
      <c r="B812" s="42"/>
      <c r="C812" s="42"/>
      <c r="D812" s="42"/>
      <c r="E812" s="42"/>
      <c r="F812" s="42"/>
      <c r="G812" s="42"/>
      <c r="H812" s="42"/>
      <c r="I812" s="42"/>
      <c r="J812" s="42"/>
      <c r="K812" s="42"/>
      <c r="L812" s="42"/>
      <c r="M812" s="42"/>
      <c r="N812" s="42"/>
      <c r="O812" s="42"/>
      <c r="P812" s="42"/>
      <c r="Q812" s="42"/>
      <c r="R812" s="42"/>
      <c r="S812" s="42"/>
      <c r="T812" s="42"/>
    </row>
    <row r="813" spans="1:20" ht="12.75">
      <c r="A813" s="42"/>
      <c r="B813" s="42"/>
      <c r="C813" s="42"/>
      <c r="D813" s="42"/>
      <c r="E813" s="42"/>
      <c r="F813" s="42"/>
      <c r="G813" s="42"/>
      <c r="H813" s="42"/>
      <c r="I813" s="42"/>
      <c r="J813" s="42"/>
      <c r="K813" s="42"/>
      <c r="L813" s="42"/>
      <c r="M813" s="42"/>
      <c r="N813" s="42"/>
      <c r="O813" s="42"/>
      <c r="P813" s="42"/>
      <c r="Q813" s="42"/>
      <c r="R813" s="42"/>
      <c r="S813" s="42"/>
      <c r="T813" s="42"/>
    </row>
    <row r="814" spans="1:20" ht="12.75">
      <c r="A814" s="42"/>
      <c r="B814" s="42"/>
      <c r="C814" s="42"/>
      <c r="D814" s="42"/>
      <c r="E814" s="42"/>
      <c r="F814" s="42"/>
      <c r="G814" s="42"/>
      <c r="H814" s="42"/>
      <c r="I814" s="42"/>
      <c r="J814" s="42"/>
      <c r="K814" s="42"/>
      <c r="L814" s="42"/>
      <c r="M814" s="42"/>
      <c r="N814" s="42"/>
      <c r="O814" s="42"/>
      <c r="P814" s="42"/>
      <c r="Q814" s="42"/>
      <c r="R814" s="42"/>
      <c r="S814" s="42"/>
      <c r="T814" s="42"/>
    </row>
    <row r="815" spans="1:20" ht="12.75">
      <c r="A815" s="42"/>
      <c r="B815" s="42"/>
      <c r="C815" s="42"/>
      <c r="D815" s="42"/>
      <c r="E815" s="42"/>
      <c r="F815" s="42"/>
      <c r="G815" s="42"/>
      <c r="H815" s="42"/>
      <c r="I815" s="42"/>
      <c r="J815" s="42"/>
      <c r="K815" s="42"/>
      <c r="L815" s="42"/>
      <c r="M815" s="42"/>
      <c r="N815" s="42"/>
      <c r="O815" s="42"/>
      <c r="P815" s="42"/>
      <c r="Q815" s="42"/>
      <c r="R815" s="42"/>
      <c r="S815" s="42"/>
      <c r="T815" s="42"/>
    </row>
    <row r="816" spans="1:20" ht="12.75">
      <c r="A816" s="42"/>
      <c r="B816" s="42"/>
      <c r="C816" s="42"/>
      <c r="D816" s="42"/>
      <c r="E816" s="42"/>
      <c r="F816" s="42"/>
      <c r="G816" s="42"/>
      <c r="H816" s="42"/>
      <c r="I816" s="42"/>
      <c r="J816" s="42"/>
      <c r="K816" s="42"/>
      <c r="L816" s="42"/>
      <c r="M816" s="42"/>
      <c r="N816" s="42"/>
      <c r="O816" s="42"/>
      <c r="P816" s="42"/>
      <c r="Q816" s="42"/>
      <c r="R816" s="42"/>
      <c r="S816" s="42"/>
      <c r="T816" s="42"/>
    </row>
    <row r="817" spans="1:20" ht="12.75">
      <c r="A817" s="42"/>
      <c r="B817" s="42"/>
      <c r="C817" s="42"/>
      <c r="D817" s="42"/>
      <c r="E817" s="42"/>
      <c r="F817" s="42"/>
      <c r="G817" s="42"/>
      <c r="H817" s="42"/>
      <c r="I817" s="42"/>
      <c r="J817" s="42"/>
      <c r="K817" s="42"/>
      <c r="L817" s="42"/>
      <c r="M817" s="42"/>
      <c r="N817" s="42"/>
      <c r="O817" s="42"/>
      <c r="P817" s="42"/>
      <c r="Q817" s="42"/>
      <c r="R817" s="42"/>
      <c r="S817" s="42"/>
      <c r="T817" s="42"/>
    </row>
    <row r="818" spans="1:20" ht="12.75">
      <c r="A818" s="42"/>
      <c r="B818" s="42"/>
      <c r="C818" s="42"/>
      <c r="D818" s="42"/>
      <c r="E818" s="42"/>
      <c r="F818" s="42"/>
      <c r="G818" s="42"/>
      <c r="H818" s="42"/>
      <c r="I818" s="42"/>
      <c r="J818" s="42"/>
      <c r="K818" s="42"/>
      <c r="L818" s="42"/>
      <c r="M818" s="42"/>
      <c r="N818" s="42"/>
      <c r="O818" s="42"/>
      <c r="P818" s="42"/>
      <c r="Q818" s="42"/>
      <c r="R818" s="42"/>
      <c r="S818" s="42"/>
      <c r="T818" s="42"/>
    </row>
    <row r="819" spans="1:20" ht="12.75">
      <c r="A819" s="42"/>
      <c r="B819" s="42"/>
      <c r="C819" s="42"/>
      <c r="D819" s="42"/>
      <c r="E819" s="42"/>
      <c r="F819" s="42"/>
      <c r="G819" s="42"/>
      <c r="H819" s="42"/>
      <c r="I819" s="42"/>
      <c r="J819" s="42"/>
      <c r="K819" s="42"/>
      <c r="L819" s="42"/>
      <c r="M819" s="42"/>
      <c r="N819" s="42"/>
      <c r="O819" s="42"/>
      <c r="P819" s="42"/>
      <c r="Q819" s="42"/>
      <c r="R819" s="42"/>
      <c r="S819" s="42"/>
      <c r="T819" s="42"/>
    </row>
    <row r="820" spans="1:20" ht="12.75">
      <c r="A820" s="42"/>
      <c r="B820" s="42"/>
      <c r="C820" s="42"/>
      <c r="D820" s="42"/>
      <c r="E820" s="42"/>
      <c r="F820" s="42"/>
      <c r="G820" s="42"/>
      <c r="H820" s="42"/>
      <c r="I820" s="42"/>
      <c r="J820" s="42"/>
      <c r="K820" s="42"/>
      <c r="L820" s="42"/>
      <c r="M820" s="42"/>
      <c r="N820" s="42"/>
      <c r="O820" s="42"/>
      <c r="P820" s="42"/>
      <c r="Q820" s="42"/>
      <c r="R820" s="42"/>
      <c r="S820" s="42"/>
      <c r="T820" s="42"/>
    </row>
    <row r="821" spans="1:20" ht="12.75">
      <c r="A821" s="42"/>
      <c r="B821" s="42"/>
      <c r="C821" s="42"/>
      <c r="D821" s="42"/>
      <c r="E821" s="42"/>
      <c r="F821" s="42"/>
      <c r="G821" s="42"/>
      <c r="H821" s="42"/>
      <c r="I821" s="42"/>
      <c r="J821" s="42"/>
      <c r="K821" s="42"/>
      <c r="L821" s="42"/>
      <c r="M821" s="42"/>
      <c r="N821" s="42"/>
      <c r="O821" s="42"/>
      <c r="P821" s="42"/>
      <c r="Q821" s="42"/>
      <c r="R821" s="42"/>
      <c r="S821" s="42"/>
      <c r="T821" s="42"/>
    </row>
    <row r="822" spans="1:20" ht="12.75">
      <c r="A822" s="42"/>
      <c r="B822" s="42"/>
      <c r="C822" s="42"/>
      <c r="D822" s="42"/>
      <c r="E822" s="42"/>
      <c r="F822" s="42"/>
      <c r="G822" s="42"/>
      <c r="H822" s="42"/>
      <c r="I822" s="42"/>
      <c r="J822" s="42"/>
      <c r="K822" s="42"/>
      <c r="L822" s="42"/>
      <c r="M822" s="42"/>
      <c r="N822" s="42"/>
      <c r="O822" s="42"/>
      <c r="P822" s="42"/>
      <c r="Q822" s="42"/>
      <c r="R822" s="42"/>
      <c r="S822" s="42"/>
      <c r="T822" s="42"/>
    </row>
    <row r="823" spans="1:20" ht="12.75">
      <c r="A823" s="42"/>
      <c r="B823" s="42"/>
      <c r="C823" s="42"/>
      <c r="D823" s="42"/>
      <c r="E823" s="42"/>
      <c r="F823" s="42"/>
      <c r="G823" s="42"/>
      <c r="H823" s="42"/>
      <c r="I823" s="42"/>
      <c r="J823" s="42"/>
      <c r="K823" s="42"/>
      <c r="L823" s="42"/>
      <c r="M823" s="42"/>
      <c r="N823" s="42"/>
      <c r="O823" s="42"/>
      <c r="P823" s="42"/>
      <c r="Q823" s="42"/>
      <c r="R823" s="42"/>
      <c r="S823" s="42"/>
      <c r="T823" s="42"/>
    </row>
    <row r="824" spans="1:20" ht="12.75">
      <c r="A824" s="42"/>
      <c r="B824" s="42"/>
      <c r="C824" s="42"/>
      <c r="D824" s="42"/>
      <c r="E824" s="42"/>
      <c r="F824" s="42"/>
      <c r="G824" s="42"/>
      <c r="H824" s="42"/>
      <c r="I824" s="42"/>
      <c r="J824" s="42"/>
      <c r="K824" s="42"/>
      <c r="L824" s="42"/>
      <c r="M824" s="42"/>
      <c r="N824" s="42"/>
      <c r="O824" s="42"/>
      <c r="P824" s="42"/>
      <c r="Q824" s="42"/>
      <c r="R824" s="42"/>
      <c r="S824" s="42"/>
      <c r="T824" s="42"/>
    </row>
    <row r="825" spans="1:20" ht="12.75">
      <c r="A825" s="42"/>
      <c r="B825" s="42"/>
      <c r="C825" s="42"/>
      <c r="D825" s="42"/>
      <c r="E825" s="42"/>
      <c r="F825" s="42"/>
      <c r="G825" s="42"/>
      <c r="H825" s="42"/>
      <c r="I825" s="42"/>
      <c r="J825" s="42"/>
      <c r="K825" s="42"/>
      <c r="L825" s="42"/>
      <c r="M825" s="42"/>
      <c r="N825" s="42"/>
      <c r="O825" s="42"/>
      <c r="P825" s="42"/>
      <c r="Q825" s="42"/>
      <c r="R825" s="42"/>
      <c r="S825" s="42"/>
      <c r="T825" s="42"/>
    </row>
    <row r="826" spans="1:20" ht="12.75">
      <c r="A826" s="42"/>
      <c r="B826" s="42"/>
      <c r="C826" s="42"/>
      <c r="D826" s="42"/>
      <c r="E826" s="42"/>
      <c r="F826" s="42"/>
      <c r="G826" s="42"/>
      <c r="H826" s="42"/>
      <c r="I826" s="42"/>
      <c r="J826" s="42"/>
      <c r="K826" s="42"/>
      <c r="L826" s="42"/>
      <c r="M826" s="42"/>
      <c r="N826" s="42"/>
      <c r="O826" s="42"/>
      <c r="P826" s="42"/>
      <c r="Q826" s="42"/>
      <c r="R826" s="42"/>
      <c r="S826" s="42"/>
      <c r="T826" s="42"/>
    </row>
    <row r="827" spans="1:20" ht="12.75">
      <c r="A827" s="42"/>
      <c r="B827" s="42"/>
      <c r="C827" s="42"/>
      <c r="D827" s="42"/>
      <c r="E827" s="42"/>
      <c r="F827" s="42"/>
      <c r="G827" s="42"/>
      <c r="H827" s="42"/>
      <c r="I827" s="42"/>
      <c r="J827" s="42"/>
      <c r="K827" s="42"/>
      <c r="L827" s="42"/>
      <c r="M827" s="42"/>
      <c r="N827" s="42"/>
      <c r="O827" s="42"/>
      <c r="P827" s="42"/>
      <c r="Q827" s="42"/>
      <c r="R827" s="42"/>
      <c r="S827" s="42"/>
      <c r="T827" s="42"/>
    </row>
    <row r="828" spans="1:20" ht="12.75">
      <c r="A828" s="42"/>
      <c r="B828" s="42"/>
      <c r="C828" s="42"/>
      <c r="D828" s="42"/>
      <c r="E828" s="42"/>
      <c r="F828" s="42"/>
      <c r="G828" s="42"/>
      <c r="H828" s="42"/>
      <c r="I828" s="42"/>
      <c r="J828" s="42"/>
      <c r="K828" s="42"/>
      <c r="L828" s="42"/>
      <c r="M828" s="42"/>
      <c r="N828" s="42"/>
      <c r="O828" s="42"/>
      <c r="P828" s="42"/>
      <c r="Q828" s="42"/>
      <c r="R828" s="42"/>
      <c r="S828" s="42"/>
      <c r="T828" s="42"/>
    </row>
    <row r="829" spans="1:20" ht="12.75">
      <c r="A829" s="42"/>
      <c r="B829" s="42"/>
      <c r="C829" s="42"/>
      <c r="D829" s="42"/>
      <c r="E829" s="42"/>
      <c r="F829" s="42"/>
      <c r="G829" s="42"/>
      <c r="H829" s="42"/>
      <c r="I829" s="42"/>
      <c r="J829" s="42"/>
      <c r="K829" s="42"/>
      <c r="L829" s="42"/>
      <c r="M829" s="42"/>
      <c r="N829" s="42"/>
      <c r="O829" s="42"/>
      <c r="P829" s="42"/>
      <c r="Q829" s="42"/>
      <c r="R829" s="42"/>
      <c r="S829" s="42"/>
      <c r="T829" s="42"/>
    </row>
    <row r="830" spans="1:20" ht="12.75">
      <c r="A830" s="42"/>
      <c r="B830" s="42"/>
      <c r="C830" s="42"/>
      <c r="D830" s="42"/>
      <c r="E830" s="42"/>
      <c r="F830" s="42"/>
      <c r="G830" s="42"/>
      <c r="H830" s="42"/>
      <c r="I830" s="42"/>
      <c r="J830" s="42"/>
      <c r="K830" s="42"/>
      <c r="L830" s="42"/>
      <c r="M830" s="42"/>
      <c r="N830" s="42"/>
      <c r="O830" s="42"/>
      <c r="P830" s="42"/>
      <c r="Q830" s="42"/>
      <c r="R830" s="42"/>
      <c r="S830" s="42"/>
      <c r="T830" s="42"/>
    </row>
    <row r="831" spans="1:20" ht="12.75">
      <c r="A831" s="42"/>
      <c r="B831" s="42"/>
      <c r="C831" s="42"/>
      <c r="D831" s="42"/>
      <c r="E831" s="42"/>
      <c r="F831" s="42"/>
      <c r="G831" s="42"/>
      <c r="H831" s="42"/>
      <c r="I831" s="42"/>
      <c r="J831" s="42"/>
      <c r="K831" s="42"/>
      <c r="L831" s="42"/>
      <c r="M831" s="42"/>
      <c r="N831" s="42"/>
      <c r="O831" s="42"/>
      <c r="P831" s="42"/>
      <c r="Q831" s="42"/>
      <c r="R831" s="42"/>
      <c r="S831" s="42"/>
      <c r="T831" s="42"/>
    </row>
    <row r="832" spans="1:20" ht="12.75">
      <c r="A832" s="42"/>
      <c r="B832" s="42"/>
      <c r="C832" s="42"/>
      <c r="D832" s="42"/>
      <c r="E832" s="42"/>
      <c r="F832" s="42"/>
      <c r="G832" s="42"/>
      <c r="H832" s="42"/>
      <c r="I832" s="42"/>
      <c r="J832" s="42"/>
      <c r="K832" s="42"/>
      <c r="L832" s="42"/>
      <c r="M832" s="42"/>
      <c r="N832" s="42"/>
      <c r="O832" s="42"/>
      <c r="P832" s="42"/>
      <c r="Q832" s="42"/>
      <c r="R832" s="42"/>
      <c r="S832" s="42"/>
      <c r="T832" s="42"/>
    </row>
    <row r="833" spans="1:20" ht="12.75">
      <c r="A833" s="42"/>
      <c r="B833" s="42"/>
      <c r="C833" s="42"/>
      <c r="D833" s="42"/>
      <c r="E833" s="42"/>
      <c r="F833" s="42"/>
      <c r="G833" s="42"/>
      <c r="H833" s="42"/>
      <c r="I833" s="42"/>
      <c r="J833" s="42"/>
      <c r="K833" s="42"/>
      <c r="L833" s="42"/>
      <c r="M833" s="42"/>
      <c r="N833" s="42"/>
      <c r="O833" s="42"/>
      <c r="P833" s="42"/>
      <c r="Q833" s="42"/>
      <c r="R833" s="42"/>
      <c r="S833" s="42"/>
      <c r="T833" s="42"/>
    </row>
    <row r="834" spans="1:20" ht="12.75">
      <c r="A834" s="42"/>
      <c r="B834" s="42"/>
      <c r="C834" s="42"/>
      <c r="D834" s="42"/>
      <c r="E834" s="42"/>
      <c r="F834" s="42"/>
      <c r="G834" s="42"/>
      <c r="H834" s="42"/>
      <c r="I834" s="42"/>
      <c r="J834" s="42"/>
      <c r="K834" s="42"/>
      <c r="L834" s="42"/>
      <c r="M834" s="42"/>
      <c r="N834" s="42"/>
      <c r="O834" s="42"/>
      <c r="P834" s="42"/>
      <c r="Q834" s="42"/>
      <c r="R834" s="42"/>
      <c r="S834" s="42"/>
      <c r="T834" s="42"/>
    </row>
    <row r="835" spans="1:20" ht="12.75">
      <c r="A835" s="42"/>
      <c r="B835" s="42"/>
      <c r="C835" s="42"/>
      <c r="D835" s="42"/>
      <c r="E835" s="42"/>
      <c r="F835" s="42"/>
      <c r="G835" s="42"/>
      <c r="H835" s="42"/>
      <c r="I835" s="42"/>
      <c r="J835" s="42"/>
      <c r="K835" s="42"/>
      <c r="L835" s="42"/>
      <c r="M835" s="42"/>
      <c r="N835" s="42"/>
      <c r="O835" s="42"/>
      <c r="P835" s="42"/>
      <c r="Q835" s="42"/>
      <c r="R835" s="42"/>
      <c r="S835" s="42"/>
      <c r="T835" s="42"/>
    </row>
    <row r="836" spans="1:20" ht="12.75">
      <c r="A836" s="42"/>
      <c r="B836" s="42"/>
      <c r="C836" s="42"/>
      <c r="D836" s="42"/>
      <c r="E836" s="42"/>
      <c r="F836" s="42"/>
      <c r="G836" s="42"/>
      <c r="H836" s="42"/>
      <c r="I836" s="42"/>
      <c r="J836" s="42"/>
      <c r="K836" s="42"/>
      <c r="L836" s="42"/>
      <c r="M836" s="42"/>
      <c r="N836" s="42"/>
      <c r="O836" s="42"/>
      <c r="P836" s="42"/>
      <c r="Q836" s="42"/>
      <c r="R836" s="42"/>
      <c r="S836" s="42"/>
      <c r="T836" s="42"/>
    </row>
    <row r="837" spans="1:20" ht="12.75">
      <c r="A837" s="42"/>
      <c r="B837" s="42"/>
      <c r="C837" s="42"/>
      <c r="D837" s="42"/>
      <c r="E837" s="42"/>
      <c r="F837" s="42"/>
      <c r="G837" s="42"/>
      <c r="H837" s="42"/>
      <c r="I837" s="42"/>
      <c r="J837" s="42"/>
      <c r="K837" s="42"/>
      <c r="L837" s="42"/>
      <c r="M837" s="42"/>
      <c r="N837" s="42"/>
      <c r="O837" s="42"/>
      <c r="P837" s="42"/>
      <c r="Q837" s="42"/>
      <c r="R837" s="42"/>
      <c r="S837" s="42"/>
      <c r="T837" s="42"/>
    </row>
    <row r="838" spans="1:20" ht="12.75">
      <c r="A838" s="42"/>
      <c r="B838" s="42"/>
      <c r="C838" s="42"/>
      <c r="D838" s="42"/>
      <c r="E838" s="42"/>
      <c r="F838" s="42"/>
      <c r="G838" s="42"/>
      <c r="H838" s="42"/>
      <c r="I838" s="42"/>
      <c r="J838" s="42"/>
      <c r="K838" s="42"/>
      <c r="L838" s="42"/>
      <c r="M838" s="42"/>
      <c r="N838" s="42"/>
      <c r="O838" s="42"/>
      <c r="P838" s="42"/>
      <c r="Q838" s="42"/>
      <c r="R838" s="42"/>
      <c r="S838" s="42"/>
      <c r="T838" s="42"/>
    </row>
    <row r="839" spans="1:20" ht="12.75">
      <c r="A839" s="42"/>
      <c r="B839" s="42"/>
      <c r="C839" s="42"/>
      <c r="D839" s="42"/>
      <c r="E839" s="42"/>
      <c r="F839" s="42"/>
      <c r="G839" s="42"/>
      <c r="H839" s="42"/>
      <c r="I839" s="42"/>
      <c r="J839" s="42"/>
      <c r="K839" s="42"/>
      <c r="L839" s="42"/>
      <c r="M839" s="42"/>
      <c r="N839" s="42"/>
      <c r="O839" s="42"/>
      <c r="P839" s="42"/>
      <c r="Q839" s="42"/>
      <c r="R839" s="42"/>
      <c r="S839" s="42"/>
      <c r="T839" s="42"/>
    </row>
    <row r="840" spans="1:20" ht="12.75">
      <c r="A840" s="42"/>
      <c r="B840" s="42"/>
      <c r="C840" s="42"/>
      <c r="D840" s="42"/>
      <c r="E840" s="42"/>
      <c r="F840" s="42"/>
      <c r="G840" s="42"/>
      <c r="H840" s="42"/>
      <c r="I840" s="42"/>
      <c r="J840" s="42"/>
      <c r="K840" s="42"/>
      <c r="L840" s="42"/>
      <c r="M840" s="42"/>
      <c r="N840" s="42"/>
      <c r="O840" s="42"/>
      <c r="P840" s="42"/>
      <c r="Q840" s="42"/>
      <c r="R840" s="42"/>
      <c r="S840" s="42"/>
      <c r="T840" s="42"/>
    </row>
    <row r="841" spans="1:20" ht="12.75">
      <c r="A841" s="42"/>
      <c r="B841" s="42"/>
      <c r="C841" s="42"/>
      <c r="D841" s="42"/>
      <c r="E841" s="42"/>
      <c r="F841" s="42"/>
      <c r="G841" s="42"/>
      <c r="H841" s="42"/>
      <c r="I841" s="42"/>
      <c r="J841" s="42"/>
      <c r="K841" s="42"/>
      <c r="L841" s="42"/>
      <c r="M841" s="42"/>
      <c r="N841" s="42"/>
      <c r="O841" s="42"/>
      <c r="P841" s="42"/>
      <c r="Q841" s="42"/>
      <c r="R841" s="42"/>
      <c r="S841" s="42"/>
      <c r="T841" s="42"/>
    </row>
    <row r="842" spans="1:20" ht="12.75">
      <c r="A842" s="42"/>
      <c r="B842" s="42"/>
      <c r="C842" s="42"/>
      <c r="D842" s="42"/>
      <c r="E842" s="42"/>
      <c r="F842" s="42"/>
      <c r="G842" s="42"/>
      <c r="H842" s="42"/>
      <c r="I842" s="42"/>
      <c r="J842" s="42"/>
      <c r="K842" s="42"/>
      <c r="L842" s="42"/>
      <c r="M842" s="42"/>
      <c r="N842" s="42"/>
      <c r="O842" s="42"/>
      <c r="P842" s="42"/>
      <c r="Q842" s="42"/>
      <c r="R842" s="42"/>
      <c r="S842" s="42"/>
      <c r="T842" s="42"/>
    </row>
    <row r="843" spans="1:20" ht="12.75">
      <c r="A843" s="42"/>
      <c r="B843" s="42"/>
      <c r="C843" s="42"/>
      <c r="D843" s="42"/>
      <c r="E843" s="42"/>
      <c r="F843" s="42"/>
      <c r="G843" s="42"/>
      <c r="H843" s="42"/>
      <c r="I843" s="42"/>
      <c r="J843" s="42"/>
      <c r="K843" s="42"/>
      <c r="L843" s="42"/>
      <c r="M843" s="42"/>
      <c r="N843" s="42"/>
      <c r="O843" s="42"/>
      <c r="P843" s="42"/>
      <c r="Q843" s="42"/>
      <c r="R843" s="42"/>
      <c r="S843" s="42"/>
      <c r="T843" s="42"/>
    </row>
    <row r="844" spans="1:20" ht="12.75">
      <c r="A844" s="42"/>
      <c r="B844" s="42"/>
      <c r="C844" s="42"/>
      <c r="D844" s="42"/>
      <c r="E844" s="42"/>
      <c r="F844" s="42"/>
      <c r="G844" s="42"/>
      <c r="H844" s="42"/>
      <c r="I844" s="42"/>
      <c r="J844" s="42"/>
      <c r="K844" s="42"/>
      <c r="L844" s="42"/>
      <c r="M844" s="42"/>
      <c r="N844" s="42"/>
      <c r="O844" s="42"/>
      <c r="P844" s="42"/>
      <c r="Q844" s="42"/>
      <c r="R844" s="42"/>
      <c r="S844" s="42"/>
      <c r="T844" s="42"/>
    </row>
    <row r="845" spans="1:20" ht="12.75">
      <c r="A845" s="42"/>
      <c r="B845" s="42"/>
      <c r="C845" s="42"/>
      <c r="D845" s="42"/>
      <c r="E845" s="42"/>
      <c r="F845" s="42"/>
      <c r="G845" s="42"/>
      <c r="H845" s="42"/>
      <c r="I845" s="42"/>
      <c r="J845" s="42"/>
      <c r="K845" s="42"/>
      <c r="L845" s="42"/>
      <c r="M845" s="42"/>
      <c r="N845" s="42"/>
      <c r="O845" s="42"/>
      <c r="P845" s="42"/>
      <c r="Q845" s="42"/>
      <c r="R845" s="42"/>
      <c r="S845" s="42"/>
      <c r="T845" s="42"/>
    </row>
    <row r="846" spans="1:20" ht="12.75">
      <c r="A846" s="42"/>
      <c r="B846" s="42"/>
      <c r="C846" s="42"/>
      <c r="D846" s="42"/>
      <c r="E846" s="42"/>
      <c r="F846" s="42"/>
      <c r="G846" s="42"/>
      <c r="H846" s="42"/>
      <c r="I846" s="42"/>
      <c r="J846" s="42"/>
      <c r="K846" s="42"/>
      <c r="L846" s="42"/>
      <c r="M846" s="42"/>
      <c r="N846" s="42"/>
      <c r="O846" s="42"/>
      <c r="P846" s="42"/>
      <c r="Q846" s="42"/>
      <c r="R846" s="42"/>
      <c r="S846" s="42"/>
      <c r="T846" s="42"/>
    </row>
    <row r="847" spans="1:20" ht="12.75">
      <c r="A847" s="42"/>
      <c r="B847" s="42"/>
      <c r="C847" s="42"/>
      <c r="D847" s="42"/>
      <c r="E847" s="42"/>
      <c r="F847" s="42"/>
      <c r="G847" s="42"/>
      <c r="H847" s="42"/>
      <c r="I847" s="42"/>
      <c r="J847" s="42"/>
      <c r="K847" s="42"/>
      <c r="L847" s="42"/>
      <c r="M847" s="42"/>
      <c r="N847" s="42"/>
      <c r="O847" s="42"/>
      <c r="P847" s="42"/>
      <c r="Q847" s="42"/>
      <c r="R847" s="42"/>
      <c r="S847" s="42"/>
      <c r="T847" s="42"/>
    </row>
    <row r="848" spans="1:20" ht="12.75">
      <c r="A848" s="42"/>
      <c r="B848" s="42"/>
      <c r="C848" s="42"/>
      <c r="D848" s="42"/>
      <c r="E848" s="42"/>
      <c r="F848" s="42"/>
      <c r="G848" s="42"/>
      <c r="H848" s="42"/>
      <c r="I848" s="42"/>
      <c r="J848" s="42"/>
      <c r="K848" s="42"/>
      <c r="L848" s="42"/>
      <c r="M848" s="42"/>
      <c r="N848" s="42"/>
      <c r="O848" s="42"/>
      <c r="P848" s="42"/>
      <c r="Q848" s="42"/>
      <c r="R848" s="42"/>
      <c r="S848" s="42"/>
      <c r="T848" s="42"/>
    </row>
    <row r="849" spans="1:20" ht="12.75">
      <c r="A849" s="42"/>
      <c r="B849" s="42"/>
      <c r="C849" s="42"/>
      <c r="D849" s="42"/>
      <c r="E849" s="42"/>
      <c r="F849" s="42"/>
      <c r="G849" s="42"/>
      <c r="H849" s="42"/>
      <c r="I849" s="42"/>
      <c r="J849" s="42"/>
      <c r="K849" s="42"/>
      <c r="L849" s="42"/>
      <c r="M849" s="42"/>
      <c r="N849" s="42"/>
      <c r="O849" s="42"/>
      <c r="P849" s="42"/>
      <c r="Q849" s="42"/>
      <c r="R849" s="42"/>
      <c r="S849" s="42"/>
      <c r="T849" s="42"/>
    </row>
    <row r="850" spans="1:20" ht="12.75">
      <c r="A850" s="42"/>
      <c r="B850" s="42"/>
      <c r="C850" s="42"/>
      <c r="D850" s="42"/>
      <c r="E850" s="42"/>
      <c r="F850" s="42"/>
      <c r="G850" s="42"/>
      <c r="H850" s="42"/>
      <c r="I850" s="42"/>
      <c r="J850" s="42"/>
      <c r="K850" s="42"/>
      <c r="L850" s="42"/>
      <c r="M850" s="42"/>
      <c r="N850" s="42"/>
      <c r="O850" s="42"/>
      <c r="P850" s="42"/>
      <c r="Q850" s="42"/>
      <c r="R850" s="42"/>
      <c r="S850" s="42"/>
      <c r="T850" s="42"/>
    </row>
    <row r="851" spans="1:20" ht="12.75">
      <c r="A851" s="42"/>
      <c r="B851" s="42"/>
      <c r="C851" s="42"/>
      <c r="D851" s="42"/>
      <c r="E851" s="42"/>
      <c r="F851" s="42"/>
      <c r="G851" s="42"/>
      <c r="H851" s="42"/>
      <c r="I851" s="42"/>
      <c r="J851" s="42"/>
      <c r="K851" s="42"/>
      <c r="L851" s="42"/>
      <c r="M851" s="42"/>
      <c r="N851" s="42"/>
      <c r="O851" s="42"/>
      <c r="P851" s="42"/>
      <c r="Q851" s="42"/>
      <c r="R851" s="42"/>
      <c r="S851" s="42"/>
      <c r="T851" s="42"/>
    </row>
    <row r="852" spans="1:20" ht="12.75">
      <c r="A852" s="42"/>
      <c r="B852" s="42"/>
      <c r="C852" s="42"/>
      <c r="D852" s="42"/>
      <c r="E852" s="42"/>
      <c r="F852" s="42"/>
      <c r="G852" s="42"/>
      <c r="H852" s="42"/>
      <c r="I852" s="42"/>
      <c r="J852" s="42"/>
      <c r="K852" s="42"/>
      <c r="L852" s="42"/>
      <c r="M852" s="42"/>
      <c r="N852" s="42"/>
      <c r="O852" s="42"/>
      <c r="P852" s="42"/>
      <c r="Q852" s="42"/>
      <c r="R852" s="42"/>
      <c r="S852" s="42"/>
      <c r="T852" s="42"/>
    </row>
    <row r="853" spans="1:20" ht="12.75">
      <c r="A853" s="42"/>
      <c r="B853" s="42"/>
      <c r="C853" s="42"/>
      <c r="D853" s="42"/>
      <c r="E853" s="42"/>
      <c r="F853" s="42"/>
      <c r="G853" s="42"/>
      <c r="H853" s="42"/>
      <c r="I853" s="42"/>
      <c r="J853" s="42"/>
      <c r="K853" s="42"/>
      <c r="L853" s="42"/>
      <c r="M853" s="42"/>
      <c r="N853" s="42"/>
      <c r="O853" s="42"/>
      <c r="P853" s="42"/>
      <c r="Q853" s="42"/>
      <c r="R853" s="42"/>
      <c r="S853" s="42"/>
      <c r="T853" s="42"/>
    </row>
    <row r="854" spans="1:20" ht="12.75">
      <c r="A854" s="42"/>
      <c r="B854" s="42"/>
      <c r="C854" s="42"/>
      <c r="D854" s="42"/>
      <c r="E854" s="42"/>
      <c r="F854" s="42"/>
      <c r="G854" s="42"/>
      <c r="H854" s="42"/>
      <c r="I854" s="42"/>
      <c r="J854" s="42"/>
      <c r="K854" s="42"/>
      <c r="L854" s="42"/>
      <c r="M854" s="42"/>
      <c r="N854" s="42"/>
      <c r="O854" s="42"/>
      <c r="P854" s="42"/>
      <c r="Q854" s="42"/>
      <c r="R854" s="42"/>
      <c r="S854" s="42"/>
      <c r="T854" s="42"/>
    </row>
    <row r="855" spans="1:20" ht="12.75">
      <c r="A855" s="42"/>
      <c r="B855" s="42"/>
      <c r="C855" s="42"/>
      <c r="D855" s="42"/>
      <c r="E855" s="42"/>
      <c r="F855" s="42"/>
      <c r="G855" s="42"/>
      <c r="H855" s="42"/>
      <c r="I855" s="42"/>
      <c r="J855" s="42"/>
      <c r="K855" s="42"/>
      <c r="L855" s="42"/>
      <c r="M855" s="42"/>
      <c r="N855" s="42"/>
      <c r="O855" s="42"/>
      <c r="P855" s="42"/>
      <c r="Q855" s="42"/>
      <c r="R855" s="42"/>
      <c r="S855" s="42"/>
      <c r="T855" s="42"/>
    </row>
    <row r="856" spans="1:20" ht="12.75">
      <c r="A856" s="42"/>
      <c r="B856" s="42"/>
      <c r="C856" s="42"/>
      <c r="D856" s="42"/>
      <c r="E856" s="42"/>
      <c r="F856" s="42"/>
      <c r="G856" s="42"/>
      <c r="H856" s="42"/>
      <c r="I856" s="42"/>
      <c r="J856" s="42"/>
      <c r="K856" s="42"/>
      <c r="L856" s="42"/>
      <c r="M856" s="42"/>
      <c r="N856" s="42"/>
      <c r="O856" s="42"/>
      <c r="P856" s="42"/>
      <c r="Q856" s="42"/>
      <c r="R856" s="42"/>
      <c r="S856" s="42"/>
      <c r="T856" s="42"/>
    </row>
    <row r="857" spans="1:20" ht="12.75">
      <c r="A857" s="42"/>
      <c r="B857" s="42"/>
      <c r="C857" s="42"/>
      <c r="D857" s="42"/>
      <c r="E857" s="42"/>
      <c r="F857" s="42"/>
      <c r="G857" s="42"/>
      <c r="H857" s="42"/>
      <c r="I857" s="42"/>
      <c r="J857" s="42"/>
      <c r="K857" s="42"/>
      <c r="L857" s="42"/>
      <c r="M857" s="42"/>
      <c r="N857" s="42"/>
      <c r="O857" s="42"/>
      <c r="P857" s="42"/>
      <c r="Q857" s="42"/>
      <c r="R857" s="42"/>
      <c r="S857" s="42"/>
      <c r="T857" s="42"/>
    </row>
    <row r="858" spans="1:20" ht="12.75">
      <c r="A858" s="42"/>
      <c r="B858" s="42"/>
      <c r="C858" s="42"/>
      <c r="D858" s="42"/>
      <c r="E858" s="42"/>
      <c r="F858" s="42"/>
      <c r="G858" s="42"/>
      <c r="H858" s="42"/>
      <c r="I858" s="42"/>
      <c r="J858" s="42"/>
      <c r="K858" s="42"/>
      <c r="L858" s="42"/>
      <c r="M858" s="42"/>
      <c r="N858" s="42"/>
      <c r="O858" s="42"/>
      <c r="P858" s="42"/>
      <c r="Q858" s="42"/>
      <c r="R858" s="42"/>
      <c r="S858" s="42"/>
      <c r="T858" s="42"/>
    </row>
    <row r="859" spans="1:20" ht="12.75">
      <c r="A859" s="42"/>
      <c r="B859" s="42"/>
      <c r="C859" s="42"/>
      <c r="D859" s="42"/>
      <c r="E859" s="42"/>
      <c r="F859" s="42"/>
      <c r="G859" s="42"/>
      <c r="H859" s="42"/>
      <c r="I859" s="42"/>
      <c r="J859" s="42"/>
      <c r="K859" s="42"/>
      <c r="L859" s="42"/>
      <c r="M859" s="42"/>
      <c r="N859" s="42"/>
      <c r="O859" s="42"/>
      <c r="P859" s="42"/>
      <c r="Q859" s="42"/>
      <c r="R859" s="42"/>
      <c r="S859" s="42"/>
      <c r="T859" s="42"/>
    </row>
    <row r="860" spans="1:20" ht="12.75">
      <c r="A860" s="42"/>
      <c r="B860" s="42"/>
      <c r="C860" s="42"/>
      <c r="D860" s="42"/>
      <c r="E860" s="42"/>
      <c r="F860" s="42"/>
      <c r="G860" s="42"/>
      <c r="H860" s="42"/>
      <c r="I860" s="42"/>
      <c r="J860" s="42"/>
      <c r="K860" s="42"/>
      <c r="L860" s="42"/>
      <c r="M860" s="42"/>
      <c r="N860" s="42"/>
      <c r="O860" s="42"/>
      <c r="P860" s="42"/>
      <c r="Q860" s="42"/>
      <c r="R860" s="42"/>
      <c r="S860" s="42"/>
      <c r="T860" s="42"/>
    </row>
    <row r="861" spans="1:20" ht="12.75">
      <c r="A861" s="42"/>
      <c r="B861" s="42"/>
      <c r="C861" s="42"/>
      <c r="D861" s="42"/>
      <c r="E861" s="42"/>
      <c r="F861" s="42"/>
      <c r="G861" s="42"/>
      <c r="H861" s="42"/>
      <c r="I861" s="42"/>
      <c r="J861" s="42"/>
      <c r="K861" s="42"/>
      <c r="L861" s="42"/>
      <c r="M861" s="42"/>
      <c r="N861" s="42"/>
      <c r="O861" s="42"/>
      <c r="P861" s="42"/>
      <c r="Q861" s="42"/>
      <c r="R861" s="42"/>
      <c r="S861" s="42"/>
      <c r="T861" s="42"/>
    </row>
    <row r="862" spans="1:20" ht="12.75">
      <c r="A862" s="42"/>
      <c r="B862" s="42"/>
      <c r="C862" s="42"/>
      <c r="D862" s="42"/>
      <c r="E862" s="42"/>
      <c r="F862" s="42"/>
      <c r="G862" s="42"/>
      <c r="H862" s="42"/>
      <c r="I862" s="42"/>
      <c r="J862" s="42"/>
      <c r="K862" s="42"/>
      <c r="L862" s="42"/>
      <c r="M862" s="42"/>
      <c r="N862" s="42"/>
      <c r="O862" s="42"/>
      <c r="P862" s="42"/>
      <c r="Q862" s="42"/>
      <c r="R862" s="42"/>
      <c r="S862" s="42"/>
      <c r="T862" s="42"/>
    </row>
    <row r="863" spans="1:20" ht="12.75">
      <c r="A863" s="42"/>
      <c r="B863" s="42"/>
      <c r="C863" s="42"/>
      <c r="D863" s="42"/>
      <c r="E863" s="42"/>
      <c r="F863" s="42"/>
      <c r="G863" s="42"/>
      <c r="H863" s="42"/>
      <c r="I863" s="42"/>
      <c r="J863" s="42"/>
      <c r="K863" s="42"/>
      <c r="L863" s="42"/>
      <c r="M863" s="42"/>
      <c r="N863" s="42"/>
      <c r="O863" s="42"/>
      <c r="P863" s="42"/>
      <c r="Q863" s="42"/>
      <c r="R863" s="42"/>
      <c r="S863" s="42"/>
      <c r="T863" s="42"/>
    </row>
    <row r="864" spans="1:20" ht="12.75">
      <c r="A864" s="42"/>
      <c r="B864" s="42"/>
      <c r="C864" s="42"/>
      <c r="D864" s="42"/>
      <c r="E864" s="42"/>
      <c r="F864" s="42"/>
      <c r="G864" s="42"/>
      <c r="H864" s="42"/>
      <c r="I864" s="42"/>
      <c r="J864" s="42"/>
      <c r="K864" s="42"/>
      <c r="L864" s="42"/>
      <c r="M864" s="42"/>
      <c r="N864" s="42"/>
      <c r="O864" s="42"/>
      <c r="P864" s="42"/>
      <c r="Q864" s="42"/>
      <c r="R864" s="42"/>
      <c r="S864" s="42"/>
      <c r="T864" s="42"/>
    </row>
    <row r="865" spans="1:20" ht="12.75">
      <c r="A865" s="42"/>
      <c r="B865" s="42"/>
      <c r="C865" s="42"/>
      <c r="D865" s="42"/>
      <c r="E865" s="42"/>
      <c r="F865" s="42"/>
      <c r="G865" s="42"/>
      <c r="H865" s="42"/>
      <c r="I865" s="42"/>
      <c r="J865" s="42"/>
      <c r="K865" s="42"/>
      <c r="L865" s="42"/>
      <c r="M865" s="42"/>
      <c r="N865" s="42"/>
      <c r="O865" s="42"/>
      <c r="P865" s="42"/>
      <c r="Q865" s="42"/>
      <c r="R865" s="42"/>
      <c r="S865" s="42"/>
      <c r="T865" s="42"/>
    </row>
    <row r="866" spans="1:20" ht="12.75">
      <c r="A866" s="42"/>
      <c r="B866" s="42"/>
      <c r="C866" s="42"/>
      <c r="D866" s="42"/>
      <c r="E866" s="42"/>
      <c r="F866" s="42"/>
      <c r="G866" s="42"/>
      <c r="H866" s="42"/>
      <c r="I866" s="42"/>
      <c r="J866" s="42"/>
      <c r="K866" s="42"/>
      <c r="L866" s="42"/>
      <c r="M866" s="42"/>
      <c r="N866" s="42"/>
      <c r="O866" s="42"/>
      <c r="P866" s="42"/>
      <c r="Q866" s="42"/>
      <c r="R866" s="42"/>
      <c r="S866" s="42"/>
      <c r="T866" s="42"/>
    </row>
    <row r="867" spans="1:20" ht="12.75">
      <c r="A867" s="42"/>
      <c r="B867" s="42"/>
      <c r="C867" s="42"/>
      <c r="D867" s="42"/>
      <c r="E867" s="42"/>
      <c r="F867" s="42"/>
      <c r="G867" s="42"/>
      <c r="H867" s="42"/>
      <c r="I867" s="42"/>
      <c r="J867" s="42"/>
      <c r="K867" s="42"/>
      <c r="L867" s="42"/>
      <c r="M867" s="42"/>
      <c r="N867" s="42"/>
      <c r="O867" s="42"/>
      <c r="P867" s="42"/>
      <c r="Q867" s="42"/>
      <c r="R867" s="42"/>
      <c r="S867" s="42"/>
      <c r="T867" s="42"/>
    </row>
    <row r="868" spans="1:20" ht="12.75">
      <c r="A868" s="42"/>
      <c r="B868" s="42"/>
      <c r="C868" s="42"/>
      <c r="D868" s="42"/>
      <c r="E868" s="42"/>
      <c r="F868" s="42"/>
      <c r="G868" s="42"/>
      <c r="H868" s="42"/>
      <c r="I868" s="42"/>
      <c r="J868" s="42"/>
      <c r="K868" s="42"/>
      <c r="L868" s="42"/>
      <c r="M868" s="42"/>
      <c r="N868" s="42"/>
      <c r="O868" s="42"/>
      <c r="P868" s="42"/>
      <c r="Q868" s="42"/>
      <c r="R868" s="42"/>
      <c r="S868" s="42"/>
      <c r="T868" s="42"/>
    </row>
    <row r="869" spans="1:20" ht="12.75">
      <c r="A869" s="42"/>
      <c r="B869" s="42"/>
      <c r="C869" s="42"/>
      <c r="D869" s="42"/>
      <c r="E869" s="42"/>
      <c r="F869" s="42"/>
      <c r="G869" s="42"/>
      <c r="H869" s="42"/>
      <c r="I869" s="42"/>
      <c r="J869" s="42"/>
      <c r="K869" s="42"/>
      <c r="L869" s="42"/>
      <c r="M869" s="42"/>
      <c r="N869" s="42"/>
      <c r="O869" s="42"/>
      <c r="P869" s="42"/>
      <c r="Q869" s="42"/>
      <c r="R869" s="42"/>
      <c r="S869" s="42"/>
      <c r="T869" s="42"/>
    </row>
    <row r="870" spans="1:20" ht="12.75">
      <c r="A870" s="42"/>
      <c r="B870" s="42"/>
      <c r="C870" s="42"/>
      <c r="D870" s="42"/>
      <c r="E870" s="42"/>
      <c r="F870" s="42"/>
      <c r="G870" s="42"/>
      <c r="H870" s="42"/>
      <c r="I870" s="42"/>
      <c r="J870" s="42"/>
      <c r="K870" s="42"/>
      <c r="L870" s="42"/>
      <c r="M870" s="42"/>
      <c r="N870" s="42"/>
      <c r="O870" s="42"/>
      <c r="P870" s="42"/>
      <c r="Q870" s="42"/>
      <c r="R870" s="42"/>
      <c r="S870" s="42"/>
      <c r="T870" s="42"/>
    </row>
    <row r="871" spans="1:20" ht="12.75">
      <c r="A871" s="42"/>
      <c r="B871" s="42"/>
      <c r="C871" s="42"/>
      <c r="D871" s="42"/>
      <c r="E871" s="42"/>
      <c r="F871" s="42"/>
      <c r="G871" s="42"/>
      <c r="H871" s="42"/>
      <c r="I871" s="42"/>
      <c r="J871" s="42"/>
      <c r="K871" s="42"/>
      <c r="L871" s="42"/>
      <c r="M871" s="42"/>
      <c r="N871" s="42"/>
      <c r="O871" s="42"/>
      <c r="P871" s="42"/>
      <c r="Q871" s="42"/>
      <c r="R871" s="42"/>
      <c r="S871" s="42"/>
      <c r="T871" s="42"/>
    </row>
    <row r="872" spans="1:20" ht="12.75">
      <c r="A872" s="42"/>
      <c r="B872" s="42"/>
      <c r="C872" s="42"/>
      <c r="D872" s="42"/>
      <c r="E872" s="42"/>
      <c r="F872" s="42"/>
      <c r="G872" s="42"/>
      <c r="H872" s="42"/>
      <c r="I872" s="42"/>
      <c r="J872" s="42"/>
      <c r="K872" s="42"/>
      <c r="L872" s="42"/>
      <c r="M872" s="42"/>
      <c r="N872" s="42"/>
      <c r="O872" s="42"/>
      <c r="P872" s="42"/>
      <c r="Q872" s="42"/>
      <c r="R872" s="42"/>
      <c r="S872" s="42"/>
      <c r="T872" s="42"/>
    </row>
    <row r="873" spans="1:20" ht="12.75">
      <c r="A873" s="42"/>
      <c r="B873" s="42"/>
      <c r="C873" s="42"/>
      <c r="D873" s="42"/>
      <c r="E873" s="42"/>
      <c r="F873" s="42"/>
      <c r="G873" s="42"/>
      <c r="H873" s="42"/>
      <c r="I873" s="42"/>
      <c r="J873" s="42"/>
      <c r="K873" s="42"/>
      <c r="L873" s="42"/>
      <c r="M873" s="42"/>
      <c r="N873" s="42"/>
      <c r="O873" s="42"/>
      <c r="P873" s="42"/>
      <c r="Q873" s="42"/>
      <c r="R873" s="42"/>
      <c r="S873" s="42"/>
      <c r="T873" s="42"/>
    </row>
    <row r="874" spans="1:20" ht="12.75">
      <c r="A874" s="42"/>
      <c r="B874" s="42"/>
      <c r="C874" s="42"/>
      <c r="D874" s="42"/>
      <c r="E874" s="42"/>
      <c r="F874" s="42"/>
      <c r="G874" s="42"/>
      <c r="H874" s="42"/>
      <c r="I874" s="42"/>
      <c r="J874" s="42"/>
      <c r="K874" s="42"/>
      <c r="L874" s="42"/>
      <c r="M874" s="42"/>
      <c r="N874" s="42"/>
      <c r="O874" s="42"/>
      <c r="P874" s="42"/>
      <c r="Q874" s="42"/>
      <c r="R874" s="42"/>
      <c r="S874" s="42"/>
      <c r="T874" s="42"/>
    </row>
    <row r="875" spans="1:20" ht="12.75">
      <c r="A875" s="42"/>
      <c r="B875" s="42"/>
      <c r="C875" s="42"/>
      <c r="D875" s="42"/>
      <c r="E875" s="42"/>
      <c r="F875" s="42"/>
      <c r="G875" s="42"/>
      <c r="H875" s="42"/>
      <c r="I875" s="42"/>
      <c r="J875" s="42"/>
      <c r="K875" s="42"/>
      <c r="L875" s="42"/>
      <c r="M875" s="42"/>
      <c r="N875" s="42"/>
      <c r="O875" s="42"/>
      <c r="P875" s="42"/>
      <c r="Q875" s="42"/>
      <c r="R875" s="42"/>
      <c r="S875" s="42"/>
      <c r="T875" s="42"/>
    </row>
    <row r="876" spans="1:20" ht="12.75">
      <c r="A876" s="42"/>
      <c r="B876" s="42"/>
      <c r="C876" s="42"/>
      <c r="D876" s="42"/>
      <c r="E876" s="42"/>
      <c r="F876" s="42"/>
      <c r="G876" s="42"/>
      <c r="H876" s="42"/>
      <c r="I876" s="42"/>
      <c r="J876" s="42"/>
      <c r="K876" s="42"/>
      <c r="L876" s="42"/>
      <c r="M876" s="42"/>
      <c r="N876" s="42"/>
      <c r="O876" s="42"/>
      <c r="P876" s="42"/>
      <c r="Q876" s="42"/>
      <c r="R876" s="42"/>
      <c r="S876" s="42"/>
      <c r="T876" s="42"/>
    </row>
    <row r="877" spans="1:20" ht="12.75">
      <c r="A877" s="42"/>
      <c r="B877" s="42"/>
      <c r="C877" s="42"/>
      <c r="D877" s="42"/>
      <c r="E877" s="42"/>
      <c r="F877" s="42"/>
      <c r="G877" s="42"/>
      <c r="H877" s="42"/>
      <c r="I877" s="42"/>
      <c r="J877" s="42"/>
      <c r="K877" s="42"/>
      <c r="L877" s="42"/>
      <c r="M877" s="42"/>
      <c r="N877" s="42"/>
      <c r="O877" s="42"/>
      <c r="P877" s="42"/>
      <c r="Q877" s="42"/>
      <c r="R877" s="42"/>
      <c r="S877" s="42"/>
      <c r="T877" s="42"/>
    </row>
    <row r="878" spans="1:20" ht="12.75">
      <c r="A878" s="42"/>
      <c r="B878" s="42"/>
      <c r="C878" s="42"/>
      <c r="D878" s="42"/>
      <c r="E878" s="42"/>
      <c r="F878" s="42"/>
      <c r="G878" s="42"/>
      <c r="H878" s="42"/>
      <c r="I878" s="42"/>
      <c r="J878" s="42"/>
      <c r="K878" s="42"/>
      <c r="L878" s="42"/>
      <c r="M878" s="42"/>
      <c r="N878" s="42"/>
      <c r="O878" s="42"/>
      <c r="P878" s="42"/>
      <c r="Q878" s="42"/>
      <c r="R878" s="42"/>
      <c r="S878" s="42"/>
      <c r="T878" s="42"/>
    </row>
    <row r="879" spans="1:20" ht="12.75">
      <c r="A879" s="42"/>
      <c r="B879" s="42"/>
      <c r="C879" s="42"/>
      <c r="D879" s="42"/>
      <c r="E879" s="42"/>
      <c r="F879" s="42"/>
      <c r="G879" s="42"/>
      <c r="H879" s="42"/>
      <c r="I879" s="42"/>
      <c r="J879" s="42"/>
      <c r="K879" s="42"/>
      <c r="L879" s="42"/>
      <c r="M879" s="42"/>
      <c r="N879" s="42"/>
      <c r="O879" s="42"/>
      <c r="P879" s="42"/>
      <c r="Q879" s="42"/>
      <c r="R879" s="42"/>
      <c r="S879" s="42"/>
      <c r="T879" s="42"/>
    </row>
    <row r="880" spans="1:20" ht="12.75">
      <c r="A880" s="42"/>
      <c r="B880" s="42"/>
      <c r="C880" s="42"/>
      <c r="D880" s="42"/>
      <c r="E880" s="42"/>
      <c r="F880" s="42"/>
      <c r="G880" s="42"/>
      <c r="H880" s="42"/>
      <c r="I880" s="42"/>
      <c r="J880" s="42"/>
      <c r="K880" s="42"/>
      <c r="L880" s="42"/>
      <c r="M880" s="42"/>
      <c r="N880" s="42"/>
      <c r="O880" s="42"/>
      <c r="P880" s="42"/>
      <c r="Q880" s="42"/>
      <c r="R880" s="42"/>
      <c r="S880" s="42"/>
      <c r="T880" s="42"/>
    </row>
    <row r="881" spans="1:20" ht="12.75">
      <c r="A881" s="42"/>
      <c r="B881" s="42"/>
      <c r="C881" s="42"/>
      <c r="D881" s="42"/>
      <c r="E881" s="42"/>
      <c r="F881" s="42"/>
      <c r="G881" s="42"/>
      <c r="H881" s="42"/>
      <c r="I881" s="42"/>
      <c r="J881" s="42"/>
      <c r="K881" s="42"/>
      <c r="L881" s="42"/>
      <c r="M881" s="42"/>
      <c r="N881" s="42"/>
      <c r="O881" s="42"/>
      <c r="P881" s="42"/>
      <c r="Q881" s="42"/>
      <c r="R881" s="42"/>
      <c r="S881" s="42"/>
      <c r="T881" s="42"/>
    </row>
    <row r="882" spans="1:20" ht="12.75">
      <c r="A882" s="42"/>
      <c r="B882" s="42"/>
      <c r="C882" s="42"/>
      <c r="D882" s="42"/>
      <c r="E882" s="42"/>
      <c r="F882" s="42"/>
      <c r="G882" s="42"/>
      <c r="H882" s="42"/>
      <c r="I882" s="42"/>
      <c r="J882" s="42"/>
      <c r="K882" s="42"/>
      <c r="L882" s="42"/>
      <c r="M882" s="42"/>
      <c r="N882" s="42"/>
      <c r="O882" s="42"/>
      <c r="P882" s="42"/>
      <c r="Q882" s="42"/>
      <c r="R882" s="42"/>
      <c r="S882" s="42"/>
      <c r="T882" s="42"/>
    </row>
    <row r="883" spans="1:20" ht="12.75">
      <c r="A883" s="42"/>
      <c r="B883" s="42"/>
      <c r="C883" s="42"/>
      <c r="D883" s="42"/>
      <c r="E883" s="42"/>
      <c r="F883" s="42"/>
      <c r="G883" s="42"/>
      <c r="H883" s="42"/>
      <c r="I883" s="42"/>
      <c r="J883" s="42"/>
      <c r="K883" s="42"/>
      <c r="L883" s="42"/>
      <c r="M883" s="42"/>
      <c r="N883" s="42"/>
      <c r="O883" s="42"/>
      <c r="P883" s="42"/>
      <c r="Q883" s="42"/>
      <c r="R883" s="42"/>
      <c r="S883" s="42"/>
      <c r="T883" s="42"/>
    </row>
    <row r="884" spans="1:20" ht="12.75">
      <c r="A884" s="42"/>
      <c r="B884" s="42"/>
      <c r="C884" s="42"/>
      <c r="D884" s="42"/>
      <c r="E884" s="42"/>
      <c r="F884" s="42"/>
      <c r="G884" s="42"/>
      <c r="H884" s="42"/>
      <c r="I884" s="42"/>
      <c r="J884" s="42"/>
      <c r="K884" s="42"/>
      <c r="L884" s="42"/>
      <c r="M884" s="42"/>
      <c r="N884" s="42"/>
      <c r="O884" s="42"/>
      <c r="P884" s="42"/>
      <c r="Q884" s="42"/>
      <c r="R884" s="42"/>
      <c r="S884" s="42"/>
      <c r="T884" s="42"/>
    </row>
    <row r="885" spans="1:20" ht="12.75">
      <c r="A885" s="42"/>
      <c r="B885" s="42"/>
      <c r="C885" s="42"/>
      <c r="D885" s="42"/>
      <c r="E885" s="42"/>
      <c r="F885" s="42"/>
      <c r="G885" s="42"/>
      <c r="H885" s="42"/>
      <c r="I885" s="42"/>
      <c r="J885" s="42"/>
      <c r="K885" s="42"/>
      <c r="L885" s="42"/>
      <c r="M885" s="42"/>
      <c r="N885" s="42"/>
      <c r="O885" s="42"/>
      <c r="P885" s="42"/>
      <c r="Q885" s="42"/>
      <c r="R885" s="42"/>
      <c r="S885" s="42"/>
      <c r="T885" s="42"/>
    </row>
    <row r="886" spans="1:20" ht="12.75">
      <c r="A886" s="42"/>
      <c r="B886" s="42"/>
      <c r="C886" s="42"/>
      <c r="D886" s="42"/>
      <c r="E886" s="42"/>
      <c r="F886" s="42"/>
      <c r="G886" s="42"/>
      <c r="H886" s="42"/>
      <c r="I886" s="42"/>
      <c r="J886" s="42"/>
      <c r="K886" s="42"/>
      <c r="L886" s="42"/>
      <c r="M886" s="42"/>
      <c r="N886" s="42"/>
      <c r="O886" s="42"/>
      <c r="P886" s="42"/>
      <c r="Q886" s="42"/>
      <c r="R886" s="42"/>
      <c r="S886" s="42"/>
      <c r="T886" s="42"/>
    </row>
    <row r="887" spans="1:20" ht="12.75">
      <c r="A887" s="42"/>
      <c r="B887" s="42"/>
      <c r="C887" s="42"/>
      <c r="D887" s="42"/>
      <c r="E887" s="42"/>
      <c r="F887" s="42"/>
      <c r="G887" s="42"/>
      <c r="H887" s="42"/>
      <c r="I887" s="42"/>
      <c r="J887" s="42"/>
      <c r="K887" s="42"/>
      <c r="L887" s="42"/>
      <c r="M887" s="42"/>
      <c r="N887" s="42"/>
      <c r="O887" s="42"/>
      <c r="P887" s="42"/>
      <c r="Q887" s="42"/>
      <c r="R887" s="42"/>
      <c r="S887" s="42"/>
      <c r="T887" s="42"/>
    </row>
    <row r="888" spans="1:20" ht="12.75">
      <c r="A888" s="42"/>
      <c r="B888" s="42"/>
      <c r="C888" s="42"/>
      <c r="D888" s="42"/>
      <c r="E888" s="42"/>
      <c r="F888" s="42"/>
      <c r="G888" s="42"/>
      <c r="H888" s="42"/>
      <c r="I888" s="42"/>
      <c r="J888" s="42"/>
      <c r="K888" s="42"/>
      <c r="L888" s="42"/>
      <c r="M888" s="42"/>
      <c r="N888" s="42"/>
      <c r="O888" s="42"/>
      <c r="P888" s="42"/>
      <c r="Q888" s="42"/>
      <c r="R888" s="42"/>
      <c r="S888" s="42"/>
      <c r="T888" s="42"/>
    </row>
    <row r="889" spans="1:20" ht="12.75">
      <c r="A889" s="42"/>
      <c r="B889" s="42"/>
      <c r="C889" s="42"/>
      <c r="D889" s="42"/>
      <c r="E889" s="42"/>
      <c r="F889" s="42"/>
      <c r="G889" s="42"/>
      <c r="H889" s="42"/>
      <c r="I889" s="42"/>
      <c r="J889" s="42"/>
      <c r="K889" s="42"/>
      <c r="L889" s="42"/>
      <c r="M889" s="42"/>
      <c r="N889" s="42"/>
      <c r="O889" s="42"/>
      <c r="P889" s="42"/>
      <c r="Q889" s="42"/>
      <c r="R889" s="42"/>
      <c r="S889" s="42"/>
      <c r="T889" s="42"/>
    </row>
    <row r="890" spans="1:20" ht="12.75">
      <c r="A890" s="42"/>
      <c r="B890" s="42"/>
      <c r="C890" s="42"/>
      <c r="D890" s="42"/>
      <c r="E890" s="42"/>
      <c r="F890" s="42"/>
      <c r="G890" s="42"/>
      <c r="H890" s="42"/>
      <c r="I890" s="42"/>
      <c r="J890" s="42"/>
      <c r="K890" s="42"/>
      <c r="L890" s="42"/>
      <c r="M890" s="42"/>
      <c r="N890" s="42"/>
      <c r="O890" s="42"/>
      <c r="P890" s="42"/>
      <c r="Q890" s="42"/>
      <c r="R890" s="42"/>
      <c r="S890" s="42"/>
      <c r="T890" s="42"/>
    </row>
    <row r="891" spans="1:20" ht="12.75">
      <c r="A891" s="42"/>
      <c r="B891" s="42"/>
      <c r="C891" s="42"/>
      <c r="D891" s="42"/>
      <c r="E891" s="42"/>
      <c r="F891" s="42"/>
      <c r="G891" s="42"/>
      <c r="H891" s="42"/>
      <c r="I891" s="42"/>
      <c r="J891" s="42"/>
      <c r="K891" s="42"/>
      <c r="L891" s="42"/>
      <c r="M891" s="42"/>
      <c r="N891" s="42"/>
      <c r="O891" s="42"/>
      <c r="P891" s="42"/>
      <c r="Q891" s="42"/>
      <c r="R891" s="42"/>
      <c r="S891" s="42"/>
      <c r="T891" s="42"/>
    </row>
    <row r="892" spans="1:20" ht="12.75">
      <c r="A892" s="42"/>
      <c r="B892" s="42"/>
      <c r="C892" s="42"/>
      <c r="D892" s="42"/>
      <c r="E892" s="42"/>
      <c r="F892" s="42"/>
      <c r="G892" s="42"/>
      <c r="H892" s="42"/>
      <c r="I892" s="42"/>
      <c r="J892" s="42"/>
      <c r="K892" s="42"/>
      <c r="L892" s="42"/>
      <c r="M892" s="42"/>
      <c r="N892" s="42"/>
      <c r="O892" s="42"/>
      <c r="P892" s="42"/>
      <c r="Q892" s="42"/>
      <c r="R892" s="42"/>
      <c r="S892" s="42"/>
      <c r="T892" s="42"/>
    </row>
    <row r="893" spans="1:20" ht="12.75">
      <c r="A893" s="42"/>
      <c r="B893" s="42"/>
      <c r="C893" s="42"/>
      <c r="D893" s="42"/>
      <c r="E893" s="42"/>
      <c r="F893" s="42"/>
      <c r="G893" s="42"/>
      <c r="H893" s="42"/>
      <c r="I893" s="42"/>
      <c r="J893" s="42"/>
      <c r="K893" s="42"/>
      <c r="L893" s="42"/>
      <c r="M893" s="42"/>
      <c r="N893" s="42"/>
      <c r="O893" s="42"/>
      <c r="P893" s="42"/>
      <c r="Q893" s="42"/>
      <c r="R893" s="42"/>
      <c r="S893" s="42"/>
      <c r="T893" s="42"/>
    </row>
    <row r="894" spans="1:20" ht="12.75">
      <c r="A894" s="42"/>
      <c r="B894" s="42"/>
      <c r="C894" s="42"/>
      <c r="D894" s="42"/>
      <c r="E894" s="42"/>
      <c r="F894" s="42"/>
      <c r="G894" s="42"/>
      <c r="H894" s="42"/>
      <c r="I894" s="42"/>
      <c r="J894" s="42"/>
      <c r="K894" s="42"/>
      <c r="L894" s="42"/>
      <c r="M894" s="42"/>
      <c r="N894" s="42"/>
      <c r="O894" s="42"/>
      <c r="P894" s="42"/>
      <c r="Q894" s="42"/>
      <c r="R894" s="42"/>
      <c r="S894" s="42"/>
      <c r="T894" s="42"/>
    </row>
    <row r="895" spans="1:20" ht="12.75">
      <c r="A895" s="42"/>
      <c r="B895" s="42"/>
      <c r="C895" s="42"/>
      <c r="D895" s="42"/>
      <c r="E895" s="42"/>
      <c r="F895" s="42"/>
      <c r="G895" s="42"/>
      <c r="H895" s="42"/>
      <c r="I895" s="42"/>
      <c r="J895" s="42"/>
      <c r="K895" s="42"/>
      <c r="L895" s="42"/>
      <c r="M895" s="42"/>
      <c r="N895" s="42"/>
      <c r="O895" s="42"/>
      <c r="P895" s="42"/>
      <c r="Q895" s="42"/>
      <c r="R895" s="42"/>
      <c r="S895" s="42"/>
      <c r="T895" s="42"/>
    </row>
    <row r="896" spans="1:20" ht="12.75">
      <c r="A896" s="42"/>
      <c r="B896" s="42"/>
      <c r="C896" s="42"/>
      <c r="D896" s="42"/>
      <c r="E896" s="42"/>
      <c r="F896" s="42"/>
      <c r="G896" s="42"/>
      <c r="H896" s="42"/>
      <c r="I896" s="42"/>
      <c r="J896" s="42"/>
      <c r="K896" s="42"/>
      <c r="L896" s="42"/>
      <c r="M896" s="42"/>
      <c r="N896" s="42"/>
      <c r="O896" s="42"/>
      <c r="P896" s="42"/>
      <c r="Q896" s="42"/>
      <c r="R896" s="42"/>
      <c r="S896" s="42"/>
      <c r="T896" s="42"/>
    </row>
    <row r="897" spans="1:20" ht="12.75">
      <c r="A897" s="42"/>
      <c r="B897" s="42"/>
      <c r="C897" s="42"/>
      <c r="D897" s="42"/>
      <c r="E897" s="42"/>
      <c r="F897" s="42"/>
      <c r="G897" s="42"/>
      <c r="H897" s="42"/>
      <c r="I897" s="42"/>
      <c r="J897" s="42"/>
      <c r="K897" s="42"/>
      <c r="L897" s="42"/>
      <c r="M897" s="42"/>
      <c r="N897" s="42"/>
      <c r="O897" s="42"/>
      <c r="P897" s="42"/>
      <c r="Q897" s="42"/>
      <c r="R897" s="42"/>
      <c r="S897" s="42"/>
      <c r="T897" s="42"/>
    </row>
    <row r="898" spans="1:20" ht="12.75">
      <c r="A898" s="42"/>
      <c r="B898" s="42"/>
      <c r="C898" s="42"/>
      <c r="D898" s="42"/>
      <c r="E898" s="42"/>
      <c r="F898" s="42"/>
      <c r="G898" s="42"/>
      <c r="H898" s="42"/>
      <c r="I898" s="42"/>
      <c r="J898" s="42"/>
      <c r="K898" s="42"/>
      <c r="L898" s="42"/>
      <c r="M898" s="42"/>
      <c r="N898" s="42"/>
      <c r="O898" s="42"/>
      <c r="P898" s="42"/>
      <c r="Q898" s="42"/>
      <c r="R898" s="42"/>
      <c r="S898" s="42"/>
      <c r="T898" s="42"/>
    </row>
    <row r="899" spans="1:20" ht="12.75">
      <c r="A899" s="42"/>
      <c r="B899" s="42"/>
      <c r="C899" s="42"/>
      <c r="D899" s="42"/>
      <c r="E899" s="42"/>
      <c r="F899" s="42"/>
      <c r="G899" s="42"/>
      <c r="H899" s="42"/>
      <c r="I899" s="42"/>
      <c r="J899" s="42"/>
      <c r="K899" s="42"/>
      <c r="L899" s="42"/>
      <c r="M899" s="42"/>
      <c r="N899" s="42"/>
      <c r="O899" s="42"/>
      <c r="P899" s="42"/>
      <c r="Q899" s="42"/>
      <c r="R899" s="42"/>
      <c r="S899" s="42"/>
      <c r="T899" s="42"/>
    </row>
    <row r="900" spans="1:20" ht="12.75">
      <c r="A900" s="42"/>
      <c r="B900" s="42"/>
      <c r="C900" s="42"/>
      <c r="D900" s="42"/>
      <c r="E900" s="42"/>
      <c r="F900" s="42"/>
      <c r="G900" s="42"/>
      <c r="H900" s="42"/>
      <c r="I900" s="42"/>
      <c r="J900" s="42"/>
      <c r="K900" s="42"/>
      <c r="L900" s="42"/>
      <c r="M900" s="42"/>
      <c r="N900" s="42"/>
      <c r="O900" s="42"/>
      <c r="P900" s="42"/>
      <c r="Q900" s="42"/>
      <c r="R900" s="42"/>
      <c r="S900" s="42"/>
      <c r="T900" s="42"/>
    </row>
    <row r="901" spans="1:20" ht="12.75">
      <c r="A901" s="42"/>
      <c r="B901" s="42"/>
      <c r="C901" s="42"/>
      <c r="D901" s="42"/>
      <c r="E901" s="42"/>
      <c r="F901" s="42"/>
      <c r="G901" s="42"/>
      <c r="H901" s="42"/>
      <c r="I901" s="42"/>
      <c r="J901" s="42"/>
      <c r="K901" s="42"/>
      <c r="L901" s="42"/>
      <c r="M901" s="42"/>
      <c r="N901" s="42"/>
      <c r="O901" s="42"/>
      <c r="P901" s="42"/>
      <c r="Q901" s="42"/>
      <c r="R901" s="42"/>
      <c r="S901" s="42"/>
      <c r="T901" s="42"/>
    </row>
    <row r="902" spans="1:20" ht="12.75">
      <c r="A902" s="42"/>
      <c r="B902" s="42"/>
      <c r="C902" s="42"/>
      <c r="D902" s="42"/>
      <c r="E902" s="42"/>
      <c r="F902" s="42"/>
      <c r="G902" s="42"/>
      <c r="H902" s="42"/>
      <c r="I902" s="42"/>
      <c r="J902" s="42"/>
      <c r="K902" s="42"/>
      <c r="L902" s="42"/>
      <c r="M902" s="42"/>
      <c r="N902" s="42"/>
      <c r="O902" s="42"/>
      <c r="P902" s="42"/>
      <c r="Q902" s="42"/>
      <c r="R902" s="42"/>
      <c r="S902" s="42"/>
      <c r="T902" s="42"/>
    </row>
    <row r="903" spans="1:20" ht="12.75">
      <c r="A903" s="42"/>
      <c r="B903" s="42"/>
      <c r="C903" s="42"/>
      <c r="D903" s="42"/>
      <c r="E903" s="42"/>
      <c r="F903" s="42"/>
      <c r="G903" s="42"/>
      <c r="H903" s="42"/>
      <c r="I903" s="42"/>
      <c r="J903" s="42"/>
      <c r="K903" s="42"/>
      <c r="L903" s="42"/>
      <c r="M903" s="42"/>
      <c r="N903" s="42"/>
      <c r="O903" s="42"/>
      <c r="P903" s="42"/>
      <c r="Q903" s="42"/>
      <c r="R903" s="42"/>
      <c r="S903" s="42"/>
      <c r="T903" s="42"/>
    </row>
    <row r="904" spans="1:20" ht="12.75">
      <c r="A904" s="42"/>
      <c r="B904" s="42"/>
      <c r="C904" s="42"/>
      <c r="D904" s="42"/>
      <c r="E904" s="42"/>
      <c r="F904" s="42"/>
      <c r="G904" s="42"/>
      <c r="H904" s="42"/>
      <c r="I904" s="42"/>
      <c r="J904" s="42"/>
      <c r="K904" s="42"/>
      <c r="L904" s="42"/>
      <c r="M904" s="42"/>
      <c r="N904" s="42"/>
      <c r="O904" s="42"/>
      <c r="P904" s="42"/>
      <c r="Q904" s="42"/>
      <c r="R904" s="42"/>
      <c r="S904" s="42"/>
      <c r="T904" s="42"/>
    </row>
    <row r="905" spans="1:20" ht="12.75">
      <c r="A905" s="42"/>
      <c r="B905" s="42"/>
      <c r="C905" s="42"/>
      <c r="D905" s="42"/>
      <c r="E905" s="42"/>
      <c r="F905" s="42"/>
      <c r="G905" s="42"/>
      <c r="H905" s="42"/>
      <c r="I905" s="42"/>
      <c r="J905" s="42"/>
      <c r="K905" s="42"/>
      <c r="L905" s="42"/>
      <c r="M905" s="42"/>
      <c r="N905" s="42"/>
      <c r="O905" s="42"/>
      <c r="P905" s="42"/>
      <c r="Q905" s="42"/>
      <c r="R905" s="42"/>
      <c r="S905" s="42"/>
      <c r="T905" s="42"/>
    </row>
    <row r="906" spans="1:20" ht="12.75">
      <c r="A906" s="42"/>
      <c r="B906" s="42"/>
      <c r="C906" s="42"/>
      <c r="D906" s="42"/>
      <c r="E906" s="42"/>
      <c r="F906" s="42"/>
      <c r="G906" s="42"/>
      <c r="H906" s="42"/>
      <c r="I906" s="42"/>
      <c r="J906" s="42"/>
      <c r="K906" s="42"/>
      <c r="L906" s="42"/>
      <c r="M906" s="42"/>
      <c r="N906" s="42"/>
      <c r="O906" s="42"/>
      <c r="P906" s="42"/>
      <c r="Q906" s="42"/>
      <c r="R906" s="42"/>
      <c r="S906" s="42"/>
      <c r="T906" s="42"/>
    </row>
    <row r="907" spans="1:20" ht="12.75">
      <c r="A907" s="42"/>
      <c r="B907" s="42"/>
      <c r="C907" s="42"/>
      <c r="D907" s="42"/>
      <c r="E907" s="42"/>
      <c r="F907" s="42"/>
      <c r="G907" s="42"/>
      <c r="H907" s="42"/>
      <c r="I907" s="42"/>
      <c r="J907" s="42"/>
      <c r="K907" s="42"/>
      <c r="L907" s="42"/>
      <c r="M907" s="42"/>
      <c r="N907" s="42"/>
      <c r="O907" s="42"/>
      <c r="P907" s="42"/>
      <c r="Q907" s="42"/>
      <c r="R907" s="42"/>
      <c r="S907" s="42"/>
      <c r="T907" s="42"/>
    </row>
    <row r="908" spans="1:20" ht="12.75">
      <c r="A908" s="42"/>
      <c r="B908" s="42"/>
      <c r="C908" s="42"/>
      <c r="D908" s="42"/>
      <c r="E908" s="42"/>
      <c r="F908" s="42"/>
      <c r="G908" s="42"/>
      <c r="H908" s="42"/>
      <c r="I908" s="42"/>
      <c r="J908" s="42"/>
      <c r="K908" s="42"/>
      <c r="L908" s="42"/>
      <c r="M908" s="42"/>
      <c r="N908" s="42"/>
      <c r="O908" s="42"/>
      <c r="P908" s="42"/>
      <c r="Q908" s="42"/>
      <c r="R908" s="42"/>
      <c r="S908" s="42"/>
      <c r="T908" s="42"/>
    </row>
    <row r="909" spans="1:20" ht="12.75">
      <c r="A909" s="42"/>
      <c r="B909" s="42"/>
      <c r="C909" s="42"/>
      <c r="D909" s="42"/>
      <c r="E909" s="42"/>
      <c r="F909" s="42"/>
      <c r="G909" s="42"/>
      <c r="H909" s="42"/>
      <c r="I909" s="42"/>
      <c r="J909" s="42"/>
      <c r="K909" s="42"/>
      <c r="L909" s="42"/>
      <c r="M909" s="42"/>
      <c r="N909" s="42"/>
      <c r="O909" s="42"/>
      <c r="P909" s="42"/>
      <c r="Q909" s="42"/>
      <c r="R909" s="42"/>
      <c r="S909" s="42"/>
      <c r="T909" s="42"/>
    </row>
    <row r="910" spans="1:20" ht="12.75">
      <c r="A910" s="42"/>
      <c r="B910" s="42"/>
      <c r="C910" s="42"/>
      <c r="D910" s="42"/>
      <c r="E910" s="42"/>
      <c r="F910" s="42"/>
      <c r="G910" s="42"/>
      <c r="H910" s="42"/>
      <c r="I910" s="42"/>
      <c r="J910" s="42"/>
      <c r="K910" s="42"/>
      <c r="L910" s="42"/>
      <c r="M910" s="42"/>
      <c r="N910" s="42"/>
      <c r="O910" s="42"/>
      <c r="P910" s="42"/>
      <c r="Q910" s="42"/>
      <c r="R910" s="42"/>
      <c r="S910" s="42"/>
      <c r="T910" s="42"/>
    </row>
    <row r="911" spans="1:20" ht="12.75">
      <c r="A911" s="42"/>
      <c r="B911" s="42"/>
      <c r="C911" s="42"/>
      <c r="D911" s="42"/>
      <c r="E911" s="42"/>
      <c r="F911" s="42"/>
      <c r="G911" s="42"/>
      <c r="H911" s="42"/>
      <c r="I911" s="42"/>
      <c r="J911" s="42"/>
      <c r="K911" s="42"/>
      <c r="L911" s="42"/>
      <c r="M911" s="42"/>
      <c r="N911" s="42"/>
      <c r="O911" s="42"/>
      <c r="P911" s="42"/>
      <c r="Q911" s="42"/>
      <c r="R911" s="42"/>
      <c r="S911" s="42"/>
      <c r="T911" s="42"/>
    </row>
    <row r="912" spans="1:20" ht="12.75">
      <c r="A912" s="42"/>
      <c r="B912" s="42"/>
      <c r="C912" s="42"/>
      <c r="D912" s="42"/>
      <c r="E912" s="42"/>
      <c r="F912" s="42"/>
      <c r="G912" s="42"/>
      <c r="H912" s="42"/>
      <c r="I912" s="42"/>
      <c r="J912" s="42"/>
      <c r="K912" s="42"/>
      <c r="L912" s="42"/>
      <c r="M912" s="42"/>
      <c r="N912" s="42"/>
      <c r="O912" s="42"/>
      <c r="P912" s="42"/>
      <c r="Q912" s="42"/>
      <c r="R912" s="42"/>
      <c r="S912" s="42"/>
      <c r="T912" s="42"/>
    </row>
    <row r="913" spans="1:20" ht="12.75">
      <c r="A913" s="42"/>
      <c r="B913" s="42"/>
      <c r="C913" s="42"/>
      <c r="D913" s="42"/>
      <c r="E913" s="42"/>
      <c r="F913" s="42"/>
      <c r="G913" s="42"/>
      <c r="H913" s="42"/>
      <c r="I913" s="42"/>
      <c r="J913" s="42"/>
      <c r="K913" s="42"/>
      <c r="L913" s="42"/>
      <c r="M913" s="42"/>
      <c r="N913" s="42"/>
      <c r="O913" s="42"/>
      <c r="P913" s="42"/>
      <c r="Q913" s="42"/>
      <c r="R913" s="42"/>
      <c r="S913" s="42"/>
      <c r="T913" s="42"/>
    </row>
    <row r="914" spans="1:20" ht="12.75">
      <c r="A914" s="42"/>
      <c r="B914" s="42"/>
      <c r="C914" s="42"/>
      <c r="D914" s="42"/>
      <c r="E914" s="42"/>
      <c r="F914" s="42"/>
      <c r="G914" s="42"/>
      <c r="H914" s="42"/>
      <c r="I914" s="42"/>
      <c r="J914" s="42"/>
      <c r="K914" s="42"/>
      <c r="L914" s="42"/>
      <c r="M914" s="42"/>
      <c r="N914" s="42"/>
      <c r="O914" s="42"/>
      <c r="P914" s="42"/>
      <c r="Q914" s="42"/>
      <c r="R914" s="42"/>
      <c r="S914" s="42"/>
      <c r="T914" s="42"/>
    </row>
    <row r="915" spans="1:20" ht="12.75">
      <c r="A915" s="42"/>
      <c r="B915" s="42"/>
      <c r="C915" s="42"/>
      <c r="D915" s="42"/>
      <c r="E915" s="42"/>
      <c r="F915" s="42"/>
      <c r="G915" s="42"/>
      <c r="H915" s="42"/>
      <c r="I915" s="42"/>
      <c r="J915" s="42"/>
      <c r="K915" s="42"/>
      <c r="L915" s="42"/>
      <c r="M915" s="42"/>
      <c r="N915" s="42"/>
      <c r="O915" s="42"/>
      <c r="P915" s="42"/>
      <c r="Q915" s="42"/>
      <c r="R915" s="42"/>
      <c r="S915" s="42"/>
      <c r="T915" s="42"/>
    </row>
    <row r="916" spans="1:20" ht="12.75">
      <c r="A916" s="42"/>
      <c r="B916" s="42"/>
      <c r="C916" s="42"/>
      <c r="D916" s="42"/>
      <c r="E916" s="42"/>
      <c r="F916" s="42"/>
      <c r="G916" s="42"/>
      <c r="H916" s="42"/>
      <c r="I916" s="42"/>
      <c r="J916" s="42"/>
      <c r="K916" s="42"/>
      <c r="L916" s="42"/>
      <c r="M916" s="42"/>
      <c r="N916" s="42"/>
      <c r="O916" s="42"/>
      <c r="P916" s="42"/>
      <c r="Q916" s="42"/>
      <c r="R916" s="42"/>
      <c r="S916" s="42"/>
      <c r="T916" s="42"/>
    </row>
    <row r="917" spans="1:20" ht="12.75">
      <c r="A917" s="42"/>
      <c r="B917" s="42"/>
      <c r="C917" s="42"/>
      <c r="D917" s="42"/>
      <c r="E917" s="42"/>
      <c r="F917" s="42"/>
      <c r="G917" s="42"/>
      <c r="H917" s="42"/>
      <c r="I917" s="42"/>
      <c r="J917" s="42"/>
      <c r="K917" s="42"/>
      <c r="L917" s="42"/>
      <c r="M917" s="42"/>
      <c r="N917" s="42"/>
      <c r="O917" s="42"/>
      <c r="P917" s="42"/>
      <c r="Q917" s="42"/>
      <c r="R917" s="42"/>
      <c r="S917" s="42"/>
      <c r="T917" s="42"/>
    </row>
    <row r="918" spans="1:20" ht="12.75">
      <c r="A918" s="42"/>
      <c r="B918" s="42"/>
      <c r="C918" s="42"/>
      <c r="D918" s="42"/>
      <c r="E918" s="42"/>
      <c r="F918" s="42"/>
      <c r="G918" s="42"/>
      <c r="H918" s="42"/>
      <c r="I918" s="42"/>
      <c r="J918" s="42"/>
      <c r="K918" s="42"/>
      <c r="L918" s="42"/>
      <c r="M918" s="42"/>
      <c r="N918" s="42"/>
      <c r="O918" s="42"/>
      <c r="P918" s="42"/>
      <c r="Q918" s="42"/>
      <c r="R918" s="42"/>
      <c r="S918" s="42"/>
      <c r="T918" s="42"/>
    </row>
    <row r="919" spans="1:20" ht="12.75">
      <c r="A919" s="42"/>
      <c r="B919" s="42"/>
      <c r="C919" s="42"/>
      <c r="D919" s="42"/>
      <c r="E919" s="42"/>
      <c r="F919" s="42"/>
      <c r="G919" s="42"/>
      <c r="H919" s="42"/>
      <c r="I919" s="42"/>
      <c r="J919" s="42"/>
      <c r="K919" s="42"/>
      <c r="L919" s="42"/>
      <c r="M919" s="42"/>
      <c r="N919" s="42"/>
      <c r="O919" s="42"/>
      <c r="P919" s="42"/>
      <c r="Q919" s="42"/>
      <c r="R919" s="42"/>
      <c r="S919" s="42"/>
      <c r="T919" s="42"/>
    </row>
    <row r="920" spans="1:20" ht="12.75">
      <c r="A920" s="42"/>
      <c r="B920" s="42"/>
      <c r="C920" s="42"/>
      <c r="D920" s="42"/>
      <c r="E920" s="42"/>
      <c r="F920" s="42"/>
      <c r="G920" s="42"/>
      <c r="H920" s="42"/>
      <c r="I920" s="42"/>
      <c r="J920" s="42"/>
      <c r="K920" s="42"/>
      <c r="L920" s="42"/>
      <c r="M920" s="42"/>
      <c r="N920" s="42"/>
      <c r="O920" s="42"/>
      <c r="P920" s="42"/>
      <c r="Q920" s="42"/>
      <c r="R920" s="42"/>
      <c r="S920" s="42"/>
      <c r="T920" s="42"/>
    </row>
    <row r="921" spans="1:20" ht="12.75">
      <c r="A921" s="42"/>
      <c r="B921" s="42"/>
      <c r="C921" s="42"/>
      <c r="D921" s="42"/>
      <c r="E921" s="42"/>
      <c r="F921" s="42"/>
      <c r="G921" s="42"/>
      <c r="H921" s="42"/>
      <c r="I921" s="42"/>
      <c r="J921" s="42"/>
      <c r="K921" s="42"/>
      <c r="L921" s="42"/>
      <c r="M921" s="42"/>
      <c r="N921" s="42"/>
      <c r="O921" s="42"/>
      <c r="P921" s="42"/>
      <c r="Q921" s="42"/>
      <c r="R921" s="42"/>
      <c r="S921" s="42"/>
      <c r="T921" s="42"/>
    </row>
    <row r="922" spans="1:20" ht="12.75">
      <c r="A922" s="42"/>
      <c r="B922" s="42"/>
      <c r="C922" s="42"/>
      <c r="D922" s="42"/>
      <c r="E922" s="42"/>
      <c r="F922" s="42"/>
      <c r="G922" s="42"/>
      <c r="H922" s="42"/>
      <c r="I922" s="42"/>
      <c r="J922" s="42"/>
      <c r="K922" s="42"/>
      <c r="L922" s="42"/>
      <c r="M922" s="42"/>
      <c r="N922" s="42"/>
      <c r="O922" s="42"/>
      <c r="P922" s="42"/>
      <c r="Q922" s="42"/>
      <c r="R922" s="42"/>
      <c r="S922" s="42"/>
      <c r="T922" s="42"/>
    </row>
    <row r="923" spans="1:20" ht="12.75">
      <c r="A923" s="42"/>
      <c r="B923" s="42"/>
      <c r="C923" s="42"/>
      <c r="D923" s="42"/>
      <c r="E923" s="42"/>
      <c r="F923" s="42"/>
      <c r="G923" s="42"/>
      <c r="H923" s="42"/>
      <c r="I923" s="42"/>
      <c r="J923" s="42"/>
      <c r="K923" s="42"/>
      <c r="L923" s="42"/>
      <c r="M923" s="42"/>
      <c r="N923" s="42"/>
      <c r="O923" s="42"/>
      <c r="P923" s="42"/>
      <c r="Q923" s="42"/>
      <c r="R923" s="42"/>
      <c r="S923" s="42"/>
      <c r="T923" s="42"/>
    </row>
    <row r="924" spans="1:20" ht="12.75">
      <c r="A924" s="42"/>
      <c r="B924" s="42"/>
      <c r="C924" s="42"/>
      <c r="D924" s="42"/>
      <c r="E924" s="42"/>
      <c r="F924" s="42"/>
      <c r="G924" s="42"/>
      <c r="H924" s="42"/>
      <c r="I924" s="42"/>
      <c r="J924" s="42"/>
      <c r="K924" s="42"/>
      <c r="L924" s="42"/>
      <c r="M924" s="42"/>
      <c r="N924" s="42"/>
      <c r="O924" s="42"/>
      <c r="P924" s="42"/>
      <c r="Q924" s="42"/>
      <c r="R924" s="42"/>
      <c r="S924" s="42"/>
      <c r="T924" s="42"/>
    </row>
    <row r="925" spans="1:20" ht="12.75">
      <c r="A925" s="42"/>
      <c r="B925" s="42"/>
      <c r="C925" s="42"/>
      <c r="D925" s="42"/>
      <c r="E925" s="42"/>
      <c r="F925" s="42"/>
      <c r="G925" s="42"/>
      <c r="H925" s="42"/>
      <c r="I925" s="42"/>
      <c r="J925" s="42"/>
      <c r="K925" s="42"/>
      <c r="L925" s="42"/>
      <c r="M925" s="42"/>
      <c r="N925" s="42"/>
      <c r="O925" s="42"/>
      <c r="P925" s="42"/>
      <c r="Q925" s="42"/>
      <c r="R925" s="42"/>
      <c r="S925" s="42"/>
      <c r="T925" s="42"/>
    </row>
    <row r="926" spans="1:20" ht="12.75">
      <c r="A926" s="42"/>
      <c r="B926" s="42"/>
      <c r="C926" s="42"/>
      <c r="D926" s="42"/>
      <c r="E926" s="42"/>
      <c r="F926" s="42"/>
      <c r="G926" s="42"/>
      <c r="H926" s="42"/>
      <c r="I926" s="42"/>
      <c r="J926" s="42"/>
      <c r="K926" s="42"/>
      <c r="L926" s="42"/>
      <c r="M926" s="42"/>
      <c r="N926" s="42"/>
      <c r="O926" s="42"/>
      <c r="P926" s="42"/>
      <c r="Q926" s="42"/>
      <c r="R926" s="42"/>
      <c r="S926" s="42"/>
      <c r="T926" s="42"/>
    </row>
    <row r="927" spans="1:20" ht="12.75">
      <c r="A927" s="42"/>
      <c r="B927" s="42"/>
      <c r="C927" s="42"/>
      <c r="D927" s="42"/>
      <c r="E927" s="42"/>
      <c r="F927" s="42"/>
      <c r="G927" s="42"/>
      <c r="H927" s="42"/>
      <c r="I927" s="42"/>
      <c r="J927" s="42"/>
      <c r="K927" s="42"/>
      <c r="L927" s="42"/>
      <c r="M927" s="42"/>
      <c r="N927" s="42"/>
      <c r="O927" s="42"/>
      <c r="P927" s="42"/>
      <c r="Q927" s="42"/>
      <c r="R927" s="42"/>
      <c r="S927" s="42"/>
      <c r="T927" s="42"/>
    </row>
    <row r="928" spans="1:20" ht="12.75">
      <c r="A928" s="42"/>
      <c r="B928" s="42"/>
      <c r="C928" s="42"/>
      <c r="D928" s="42"/>
      <c r="E928" s="42"/>
      <c r="F928" s="42"/>
      <c r="G928" s="42"/>
      <c r="H928" s="42"/>
      <c r="I928" s="42"/>
      <c r="J928" s="42"/>
      <c r="K928" s="42"/>
      <c r="L928" s="42"/>
      <c r="M928" s="42"/>
      <c r="N928" s="42"/>
      <c r="O928" s="42"/>
      <c r="P928" s="42"/>
      <c r="Q928" s="42"/>
      <c r="R928" s="42"/>
      <c r="S928" s="42"/>
      <c r="T928" s="42"/>
    </row>
    <row r="929" spans="1:20" ht="12.75">
      <c r="A929" s="42"/>
      <c r="B929" s="42"/>
      <c r="C929" s="42"/>
      <c r="D929" s="42"/>
      <c r="E929" s="42"/>
      <c r="F929" s="42"/>
      <c r="G929" s="42"/>
      <c r="H929" s="42"/>
      <c r="I929" s="42"/>
      <c r="J929" s="42"/>
      <c r="K929" s="42"/>
      <c r="L929" s="42"/>
      <c r="M929" s="42"/>
      <c r="N929" s="42"/>
      <c r="O929" s="42"/>
      <c r="P929" s="42"/>
      <c r="Q929" s="42"/>
      <c r="R929" s="42"/>
      <c r="S929" s="42"/>
      <c r="T929" s="42"/>
    </row>
    <row r="930" spans="1:20" ht="12.75">
      <c r="A930" s="42"/>
      <c r="B930" s="42"/>
      <c r="C930" s="42"/>
      <c r="D930" s="42"/>
      <c r="E930" s="42"/>
      <c r="F930" s="42"/>
      <c r="G930" s="42"/>
      <c r="H930" s="42"/>
      <c r="I930" s="42"/>
      <c r="J930" s="42"/>
      <c r="K930" s="42"/>
      <c r="L930" s="42"/>
      <c r="M930" s="42"/>
      <c r="N930" s="42"/>
      <c r="O930" s="42"/>
      <c r="P930" s="42"/>
      <c r="Q930" s="42"/>
      <c r="R930" s="42"/>
      <c r="S930" s="42"/>
      <c r="T930" s="42"/>
    </row>
    <row r="931" spans="1:20" ht="12.75">
      <c r="A931" s="42"/>
      <c r="B931" s="42"/>
      <c r="C931" s="42"/>
      <c r="D931" s="42"/>
      <c r="E931" s="42"/>
      <c r="F931" s="42"/>
      <c r="G931" s="42"/>
      <c r="H931" s="42"/>
      <c r="I931" s="42"/>
      <c r="J931" s="42"/>
      <c r="K931" s="42"/>
      <c r="L931" s="42"/>
      <c r="M931" s="42"/>
      <c r="N931" s="42"/>
      <c r="O931" s="42"/>
      <c r="P931" s="42"/>
      <c r="Q931" s="42"/>
      <c r="R931" s="42"/>
      <c r="S931" s="42"/>
      <c r="T931" s="42"/>
    </row>
    <row r="932" spans="1:20" ht="12.75">
      <c r="A932" s="42"/>
      <c r="B932" s="42"/>
      <c r="C932" s="42"/>
      <c r="D932" s="42"/>
      <c r="E932" s="42"/>
      <c r="F932" s="42"/>
      <c r="G932" s="42"/>
      <c r="H932" s="42"/>
      <c r="I932" s="42"/>
      <c r="J932" s="42"/>
      <c r="K932" s="42"/>
      <c r="L932" s="42"/>
      <c r="M932" s="42"/>
      <c r="N932" s="42"/>
      <c r="O932" s="42"/>
      <c r="P932" s="42"/>
      <c r="Q932" s="42"/>
      <c r="R932" s="42"/>
      <c r="S932" s="42"/>
      <c r="T932" s="42"/>
    </row>
    <row r="933" spans="1:20" ht="12.75">
      <c r="A933" s="42"/>
      <c r="B933" s="42"/>
      <c r="C933" s="42"/>
      <c r="D933" s="42"/>
      <c r="E933" s="42"/>
      <c r="F933" s="42"/>
      <c r="G933" s="42"/>
      <c r="H933" s="42"/>
      <c r="I933" s="42"/>
      <c r="J933" s="42"/>
      <c r="K933" s="42"/>
      <c r="L933" s="42"/>
      <c r="M933" s="42"/>
      <c r="N933" s="42"/>
      <c r="O933" s="42"/>
      <c r="P933" s="42"/>
      <c r="Q933" s="42"/>
      <c r="R933" s="42"/>
      <c r="S933" s="42"/>
      <c r="T933" s="42"/>
    </row>
    <row r="934" spans="1:20" ht="12.75">
      <c r="A934" s="42"/>
      <c r="B934" s="42"/>
      <c r="C934" s="42"/>
      <c r="D934" s="42"/>
      <c r="E934" s="42"/>
      <c r="F934" s="42"/>
      <c r="G934" s="42"/>
      <c r="H934" s="42"/>
      <c r="I934" s="42"/>
      <c r="J934" s="42"/>
      <c r="K934" s="42"/>
      <c r="L934" s="42"/>
      <c r="M934" s="42"/>
      <c r="N934" s="42"/>
      <c r="O934" s="42"/>
      <c r="P934" s="42"/>
      <c r="Q934" s="42"/>
      <c r="R934" s="42"/>
      <c r="S934" s="42"/>
      <c r="T934" s="42"/>
    </row>
    <row r="935" spans="1:20" ht="12.75">
      <c r="A935" s="42"/>
      <c r="B935" s="42"/>
      <c r="C935" s="42"/>
      <c r="D935" s="42"/>
      <c r="E935" s="42"/>
      <c r="F935" s="42"/>
      <c r="G935" s="42"/>
      <c r="H935" s="42"/>
      <c r="I935" s="42"/>
      <c r="J935" s="42"/>
      <c r="K935" s="42"/>
      <c r="L935" s="42"/>
      <c r="M935" s="42"/>
      <c r="N935" s="42"/>
      <c r="O935" s="42"/>
      <c r="P935" s="42"/>
      <c r="Q935" s="42"/>
      <c r="R935" s="42"/>
      <c r="S935" s="42"/>
      <c r="T935" s="42"/>
    </row>
    <row r="936" spans="1:20" ht="12.75">
      <c r="A936" s="42"/>
      <c r="B936" s="42"/>
      <c r="C936" s="42"/>
      <c r="D936" s="42"/>
      <c r="E936" s="42"/>
      <c r="F936" s="42"/>
      <c r="G936" s="42"/>
      <c r="H936" s="42"/>
      <c r="I936" s="42"/>
      <c r="J936" s="42"/>
      <c r="K936" s="42"/>
      <c r="L936" s="42"/>
      <c r="M936" s="42"/>
      <c r="N936" s="42"/>
      <c r="O936" s="42"/>
      <c r="P936" s="42"/>
      <c r="Q936" s="42"/>
      <c r="R936" s="42"/>
      <c r="S936" s="42"/>
      <c r="T936" s="42"/>
    </row>
    <row r="937" spans="1:20" ht="12.75">
      <c r="A937" s="42"/>
      <c r="B937" s="42"/>
      <c r="C937" s="42"/>
      <c r="D937" s="42"/>
      <c r="E937" s="42"/>
      <c r="F937" s="42"/>
      <c r="G937" s="42"/>
      <c r="H937" s="42"/>
      <c r="I937" s="42"/>
      <c r="J937" s="42"/>
      <c r="K937" s="42"/>
      <c r="L937" s="42"/>
      <c r="M937" s="42"/>
      <c r="N937" s="42"/>
      <c r="O937" s="42"/>
      <c r="P937" s="42"/>
      <c r="Q937" s="42"/>
      <c r="R937" s="42"/>
      <c r="S937" s="42"/>
      <c r="T937" s="42"/>
    </row>
    <row r="938" spans="1:20" ht="12.75">
      <c r="A938" s="42"/>
      <c r="B938" s="42"/>
      <c r="C938" s="42"/>
      <c r="D938" s="42"/>
      <c r="E938" s="42"/>
      <c r="F938" s="42"/>
      <c r="G938" s="42"/>
      <c r="H938" s="42"/>
      <c r="I938" s="42"/>
      <c r="J938" s="42"/>
      <c r="K938" s="42"/>
      <c r="L938" s="42"/>
      <c r="M938" s="42"/>
      <c r="N938" s="42"/>
      <c r="O938" s="42"/>
      <c r="P938" s="42"/>
      <c r="Q938" s="42"/>
      <c r="R938" s="42"/>
      <c r="S938" s="42"/>
      <c r="T938" s="42"/>
    </row>
    <row r="939" spans="1:20" ht="12.75">
      <c r="A939" s="42"/>
      <c r="B939" s="42"/>
      <c r="C939" s="42"/>
      <c r="D939" s="42"/>
      <c r="E939" s="42"/>
      <c r="F939" s="42"/>
      <c r="G939" s="42"/>
      <c r="H939" s="42"/>
      <c r="I939" s="42"/>
      <c r="J939" s="42"/>
      <c r="K939" s="42"/>
      <c r="L939" s="42"/>
      <c r="M939" s="42"/>
      <c r="N939" s="42"/>
      <c r="O939" s="42"/>
      <c r="P939" s="42"/>
      <c r="Q939" s="42"/>
      <c r="R939" s="42"/>
      <c r="S939" s="42"/>
      <c r="T939" s="42"/>
    </row>
    <row r="940" spans="1:20" ht="12.75">
      <c r="A940" s="42"/>
      <c r="B940" s="42"/>
      <c r="C940" s="42"/>
      <c r="D940" s="42"/>
      <c r="E940" s="42"/>
      <c r="F940" s="42"/>
      <c r="G940" s="42"/>
      <c r="H940" s="42"/>
      <c r="I940" s="42"/>
      <c r="J940" s="42"/>
      <c r="K940" s="42"/>
      <c r="L940" s="42"/>
      <c r="M940" s="42"/>
      <c r="N940" s="42"/>
      <c r="O940" s="42"/>
      <c r="P940" s="42"/>
      <c r="Q940" s="42"/>
      <c r="R940" s="42"/>
      <c r="S940" s="42"/>
      <c r="T940" s="42"/>
    </row>
    <row r="941" spans="1:20" ht="12.75">
      <c r="A941" s="42"/>
      <c r="B941" s="42"/>
      <c r="C941" s="42"/>
      <c r="D941" s="42"/>
      <c r="E941" s="42"/>
      <c r="F941" s="42"/>
      <c r="G941" s="42"/>
      <c r="H941" s="42"/>
      <c r="I941" s="42"/>
      <c r="J941" s="42"/>
      <c r="K941" s="42"/>
      <c r="L941" s="42"/>
      <c r="M941" s="42"/>
      <c r="N941" s="42"/>
      <c r="O941" s="42"/>
      <c r="P941" s="42"/>
      <c r="Q941" s="42"/>
      <c r="R941" s="42"/>
      <c r="S941" s="42"/>
      <c r="T941" s="42"/>
    </row>
    <row r="942" spans="1:20" ht="12.75">
      <c r="A942" s="42"/>
      <c r="B942" s="42"/>
      <c r="C942" s="42"/>
      <c r="D942" s="42"/>
      <c r="E942" s="42"/>
      <c r="F942" s="42"/>
      <c r="G942" s="42"/>
      <c r="H942" s="42"/>
      <c r="I942" s="42"/>
      <c r="J942" s="42"/>
      <c r="K942" s="42"/>
      <c r="L942" s="42"/>
      <c r="M942" s="42"/>
      <c r="N942" s="42"/>
      <c r="O942" s="42"/>
      <c r="P942" s="42"/>
      <c r="Q942" s="42"/>
      <c r="R942" s="42"/>
      <c r="S942" s="42"/>
      <c r="T942" s="42"/>
    </row>
    <row r="943" spans="1:20" ht="12.75">
      <c r="A943" s="42"/>
      <c r="B943" s="42"/>
      <c r="C943" s="42"/>
      <c r="D943" s="42"/>
      <c r="E943" s="42"/>
      <c r="F943" s="42"/>
      <c r="G943" s="42"/>
      <c r="H943" s="42"/>
      <c r="I943" s="42"/>
      <c r="J943" s="42"/>
      <c r="K943" s="42"/>
      <c r="L943" s="42"/>
      <c r="M943" s="42"/>
      <c r="N943" s="42"/>
      <c r="O943" s="42"/>
      <c r="P943" s="42"/>
      <c r="Q943" s="42"/>
      <c r="R943" s="42"/>
      <c r="S943" s="42"/>
      <c r="T943" s="42"/>
    </row>
    <row r="944" spans="1:20" ht="12.75">
      <c r="A944" s="42"/>
      <c r="B944" s="42"/>
      <c r="C944" s="42"/>
      <c r="D944" s="42"/>
      <c r="E944" s="42"/>
      <c r="F944" s="42"/>
      <c r="G944" s="42"/>
      <c r="H944" s="42"/>
      <c r="I944" s="42"/>
      <c r="J944" s="42"/>
      <c r="K944" s="42"/>
      <c r="L944" s="42"/>
      <c r="M944" s="42"/>
      <c r="N944" s="42"/>
      <c r="O944" s="42"/>
      <c r="P944" s="42"/>
      <c r="Q944" s="42"/>
      <c r="R944" s="42"/>
      <c r="S944" s="42"/>
      <c r="T944" s="42"/>
    </row>
    <row r="945" spans="1:20" ht="12.75">
      <c r="A945" s="42"/>
      <c r="B945" s="42"/>
      <c r="C945" s="42"/>
      <c r="D945" s="42"/>
      <c r="E945" s="42"/>
      <c r="F945" s="42"/>
      <c r="G945" s="42"/>
      <c r="H945" s="42"/>
      <c r="I945" s="42"/>
      <c r="J945" s="42"/>
      <c r="K945" s="42"/>
      <c r="L945" s="42"/>
      <c r="M945" s="42"/>
      <c r="N945" s="42"/>
      <c r="O945" s="42"/>
      <c r="P945" s="42"/>
      <c r="Q945" s="42"/>
      <c r="R945" s="42"/>
      <c r="S945" s="42"/>
      <c r="T945" s="42"/>
    </row>
    <row r="946" spans="1:20" ht="12.75">
      <c r="A946" s="42"/>
      <c r="B946" s="42"/>
      <c r="C946" s="42"/>
      <c r="D946" s="42"/>
      <c r="E946" s="42"/>
      <c r="F946" s="42"/>
      <c r="G946" s="42"/>
      <c r="H946" s="42"/>
      <c r="I946" s="42"/>
      <c r="J946" s="42"/>
      <c r="K946" s="42"/>
      <c r="L946" s="42"/>
      <c r="M946" s="42"/>
      <c r="N946" s="42"/>
      <c r="O946" s="42"/>
      <c r="P946" s="42"/>
      <c r="Q946" s="42"/>
      <c r="R946" s="42"/>
      <c r="S946" s="42"/>
      <c r="T946" s="42"/>
    </row>
    <row r="947" spans="1:20" ht="12.75">
      <c r="A947" s="42"/>
      <c r="B947" s="42"/>
      <c r="C947" s="42"/>
      <c r="D947" s="42"/>
      <c r="E947" s="42"/>
      <c r="F947" s="42"/>
      <c r="G947" s="42"/>
      <c r="H947" s="42"/>
      <c r="I947" s="42"/>
      <c r="J947" s="42"/>
      <c r="K947" s="42"/>
      <c r="L947" s="42"/>
      <c r="M947" s="42"/>
      <c r="N947" s="42"/>
      <c r="O947" s="42"/>
      <c r="P947" s="42"/>
      <c r="Q947" s="42"/>
      <c r="R947" s="42"/>
      <c r="S947" s="42"/>
      <c r="T947" s="42"/>
    </row>
    <row r="948" spans="1:20" ht="12.75">
      <c r="A948" s="42"/>
      <c r="B948" s="42"/>
      <c r="C948" s="42"/>
      <c r="D948" s="42"/>
      <c r="E948" s="42"/>
      <c r="F948" s="42"/>
      <c r="G948" s="42"/>
      <c r="H948" s="42"/>
      <c r="I948" s="42"/>
      <c r="J948" s="42"/>
      <c r="K948" s="42"/>
      <c r="L948" s="42"/>
      <c r="M948" s="42"/>
      <c r="N948" s="42"/>
      <c r="O948" s="42"/>
      <c r="P948" s="42"/>
      <c r="Q948" s="42"/>
      <c r="R948" s="42"/>
      <c r="S948" s="42"/>
      <c r="T948" s="42"/>
    </row>
    <row r="949" spans="1:20" ht="12.75">
      <c r="A949" s="42"/>
      <c r="B949" s="42"/>
      <c r="C949" s="42"/>
      <c r="D949" s="42"/>
      <c r="E949" s="42"/>
      <c r="F949" s="42"/>
      <c r="G949" s="42"/>
      <c r="H949" s="42"/>
      <c r="I949" s="42"/>
      <c r="J949" s="42"/>
      <c r="K949" s="42"/>
      <c r="L949" s="42"/>
      <c r="M949" s="42"/>
      <c r="N949" s="42"/>
      <c r="O949" s="42"/>
      <c r="P949" s="42"/>
      <c r="Q949" s="42"/>
      <c r="R949" s="42"/>
      <c r="S949" s="42"/>
      <c r="T949" s="42"/>
    </row>
    <row r="950" spans="1:20" ht="12.75">
      <c r="A950" s="42"/>
      <c r="B950" s="42"/>
      <c r="C950" s="42"/>
      <c r="D950" s="42"/>
      <c r="E950" s="42"/>
      <c r="F950" s="42"/>
      <c r="G950" s="42"/>
      <c r="H950" s="42"/>
      <c r="I950" s="42"/>
      <c r="J950" s="42"/>
      <c r="K950" s="42"/>
      <c r="L950" s="42"/>
      <c r="M950" s="42"/>
      <c r="N950" s="42"/>
      <c r="O950" s="42"/>
      <c r="P950" s="42"/>
      <c r="Q950" s="42"/>
      <c r="R950" s="42"/>
      <c r="S950" s="42"/>
      <c r="T950" s="42"/>
    </row>
    <row r="951" spans="1:20" ht="12.75">
      <c r="A951" s="42"/>
      <c r="B951" s="42"/>
      <c r="C951" s="42"/>
      <c r="D951" s="42"/>
      <c r="E951" s="42"/>
      <c r="F951" s="42"/>
      <c r="G951" s="42"/>
      <c r="H951" s="42"/>
      <c r="I951" s="42"/>
      <c r="J951" s="42"/>
      <c r="K951" s="42"/>
      <c r="L951" s="42"/>
      <c r="M951" s="42"/>
      <c r="N951" s="42"/>
      <c r="O951" s="42"/>
      <c r="P951" s="42"/>
      <c r="Q951" s="42"/>
      <c r="R951" s="42"/>
      <c r="S951" s="42"/>
      <c r="T951" s="42"/>
    </row>
    <row r="952" spans="1:20" ht="12.75">
      <c r="A952" s="42"/>
      <c r="B952" s="42"/>
      <c r="C952" s="42"/>
      <c r="D952" s="42"/>
      <c r="E952" s="42"/>
      <c r="F952" s="42"/>
      <c r="G952" s="42"/>
      <c r="H952" s="42"/>
      <c r="I952" s="42"/>
      <c r="J952" s="42"/>
      <c r="K952" s="42"/>
      <c r="L952" s="42"/>
      <c r="M952" s="42"/>
      <c r="N952" s="42"/>
      <c r="O952" s="42"/>
      <c r="P952" s="42"/>
      <c r="Q952" s="42"/>
      <c r="R952" s="42"/>
      <c r="S952" s="42"/>
      <c r="T952" s="42"/>
    </row>
    <row r="953" spans="1:20" ht="12.75">
      <c r="A953" s="42"/>
      <c r="B953" s="42"/>
      <c r="C953" s="42"/>
      <c r="D953" s="42"/>
      <c r="E953" s="42"/>
      <c r="F953" s="42"/>
      <c r="G953" s="42"/>
      <c r="H953" s="42"/>
      <c r="I953" s="42"/>
      <c r="J953" s="42"/>
      <c r="K953" s="42"/>
      <c r="L953" s="42"/>
      <c r="M953" s="42"/>
      <c r="N953" s="42"/>
      <c r="O953" s="42"/>
      <c r="P953" s="42"/>
      <c r="Q953" s="42"/>
      <c r="R953" s="42"/>
      <c r="S953" s="42"/>
      <c r="T953" s="42"/>
    </row>
    <row r="954" spans="1:20" ht="12.75">
      <c r="A954" s="42"/>
      <c r="B954" s="42"/>
      <c r="C954" s="42"/>
      <c r="D954" s="42"/>
      <c r="E954" s="42"/>
      <c r="F954" s="42"/>
      <c r="G954" s="42"/>
      <c r="H954" s="42"/>
      <c r="I954" s="42"/>
      <c r="J954" s="42"/>
      <c r="K954" s="42"/>
      <c r="L954" s="42"/>
      <c r="M954" s="42"/>
      <c r="N954" s="42"/>
      <c r="O954" s="42"/>
      <c r="P954" s="42"/>
      <c r="Q954" s="42"/>
      <c r="R954" s="42"/>
      <c r="S954" s="42"/>
      <c r="T954" s="42"/>
    </row>
    <row r="955" spans="1:20" ht="12.75">
      <c r="A955" s="42"/>
      <c r="B955" s="42"/>
      <c r="C955" s="42"/>
      <c r="D955" s="42"/>
      <c r="E955" s="42"/>
      <c r="F955" s="42"/>
      <c r="G955" s="42"/>
      <c r="H955" s="42"/>
      <c r="I955" s="42"/>
      <c r="J955" s="42"/>
      <c r="K955" s="42"/>
      <c r="L955" s="42"/>
      <c r="M955" s="42"/>
      <c r="N955" s="42"/>
      <c r="O955" s="42"/>
      <c r="P955" s="42"/>
      <c r="Q955" s="42"/>
      <c r="R955" s="42"/>
      <c r="S955" s="42"/>
      <c r="T955" s="42"/>
    </row>
    <row r="956" spans="1:20" ht="12.75">
      <c r="A956" s="42"/>
      <c r="B956" s="42"/>
      <c r="C956" s="42"/>
      <c r="D956" s="42"/>
      <c r="E956" s="42"/>
      <c r="F956" s="42"/>
      <c r="G956" s="42"/>
      <c r="H956" s="42"/>
      <c r="I956" s="42"/>
      <c r="J956" s="42"/>
      <c r="K956" s="42"/>
      <c r="L956" s="42"/>
      <c r="M956" s="42"/>
      <c r="N956" s="42"/>
      <c r="O956" s="42"/>
      <c r="P956" s="42"/>
      <c r="Q956" s="42"/>
      <c r="R956" s="42"/>
      <c r="S956" s="42"/>
      <c r="T956" s="42"/>
    </row>
    <row r="957" spans="1:20" ht="12.75">
      <c r="A957" s="42"/>
      <c r="B957" s="42"/>
      <c r="C957" s="42"/>
      <c r="D957" s="42"/>
      <c r="E957" s="42"/>
      <c r="F957" s="42"/>
      <c r="G957" s="42"/>
      <c r="H957" s="42"/>
      <c r="I957" s="42"/>
      <c r="J957" s="42"/>
      <c r="K957" s="42"/>
      <c r="L957" s="42"/>
      <c r="M957" s="42"/>
      <c r="N957" s="42"/>
      <c r="O957" s="42"/>
      <c r="P957" s="42"/>
      <c r="Q957" s="42"/>
      <c r="R957" s="42"/>
      <c r="S957" s="42"/>
      <c r="T957" s="42"/>
    </row>
    <row r="958" spans="1:20" ht="12.75">
      <c r="A958" s="42"/>
      <c r="B958" s="42"/>
      <c r="C958" s="42"/>
      <c r="D958" s="42"/>
      <c r="E958" s="42"/>
      <c r="F958" s="42"/>
      <c r="G958" s="42"/>
      <c r="H958" s="42"/>
      <c r="I958" s="42"/>
      <c r="J958" s="42"/>
      <c r="K958" s="42"/>
      <c r="L958" s="42"/>
      <c r="M958" s="42"/>
      <c r="N958" s="42"/>
      <c r="O958" s="42"/>
      <c r="P958" s="42"/>
      <c r="Q958" s="42"/>
      <c r="R958" s="42"/>
      <c r="S958" s="42"/>
      <c r="T958" s="42"/>
    </row>
    <row r="959" spans="1:20" ht="12.75">
      <c r="A959" s="42"/>
      <c r="B959" s="42"/>
      <c r="C959" s="42"/>
      <c r="D959" s="42"/>
      <c r="E959" s="42"/>
      <c r="F959" s="42"/>
      <c r="G959" s="42"/>
      <c r="H959" s="42"/>
      <c r="I959" s="42"/>
      <c r="J959" s="42"/>
      <c r="K959" s="42"/>
      <c r="L959" s="42"/>
      <c r="M959" s="42"/>
      <c r="N959" s="42"/>
      <c r="O959" s="42"/>
      <c r="P959" s="42"/>
      <c r="Q959" s="42"/>
      <c r="R959" s="42"/>
      <c r="S959" s="42"/>
      <c r="T959" s="42"/>
    </row>
    <row r="960" spans="1:20" ht="12.75">
      <c r="A960" s="42"/>
      <c r="B960" s="42"/>
      <c r="C960" s="42"/>
      <c r="D960" s="42"/>
      <c r="E960" s="42"/>
      <c r="F960" s="42"/>
      <c r="G960" s="42"/>
      <c r="H960" s="42"/>
      <c r="I960" s="42"/>
      <c r="J960" s="42"/>
      <c r="K960" s="42"/>
      <c r="L960" s="42"/>
      <c r="M960" s="42"/>
      <c r="N960" s="42"/>
      <c r="O960" s="42"/>
      <c r="P960" s="42"/>
      <c r="Q960" s="42"/>
      <c r="R960" s="42"/>
      <c r="S960" s="42"/>
      <c r="T960" s="42"/>
    </row>
    <row r="961" spans="1:20" ht="12.75">
      <c r="A961" s="42"/>
      <c r="B961" s="42"/>
      <c r="C961" s="42"/>
      <c r="D961" s="42"/>
      <c r="E961" s="42"/>
      <c r="F961" s="42"/>
      <c r="G961" s="42"/>
      <c r="H961" s="42"/>
      <c r="I961" s="42"/>
      <c r="J961" s="42"/>
      <c r="K961" s="42"/>
      <c r="L961" s="42"/>
      <c r="M961" s="42"/>
      <c r="N961" s="42"/>
      <c r="O961" s="42"/>
      <c r="P961" s="42"/>
      <c r="Q961" s="42"/>
      <c r="R961" s="42"/>
      <c r="S961" s="42"/>
      <c r="T961" s="42"/>
    </row>
    <row r="962" spans="1:20" ht="12.75">
      <c r="A962" s="42"/>
      <c r="B962" s="42"/>
      <c r="C962" s="42"/>
      <c r="D962" s="42"/>
      <c r="E962" s="42"/>
      <c r="F962" s="42"/>
      <c r="G962" s="42"/>
      <c r="H962" s="42"/>
      <c r="I962" s="42"/>
      <c r="J962" s="42"/>
      <c r="K962" s="42"/>
      <c r="L962" s="42"/>
      <c r="M962" s="42"/>
      <c r="N962" s="42"/>
      <c r="O962" s="42"/>
      <c r="P962" s="42"/>
      <c r="Q962" s="42"/>
      <c r="R962" s="42"/>
      <c r="S962" s="42"/>
      <c r="T962" s="42"/>
    </row>
    <row r="963" spans="1:20" ht="12.75">
      <c r="A963" s="42"/>
      <c r="B963" s="42"/>
      <c r="C963" s="42"/>
      <c r="D963" s="42"/>
      <c r="E963" s="42"/>
      <c r="F963" s="42"/>
      <c r="G963" s="42"/>
      <c r="H963" s="42"/>
      <c r="I963" s="42"/>
      <c r="J963" s="42"/>
      <c r="K963" s="42"/>
      <c r="L963" s="42"/>
      <c r="M963" s="42"/>
      <c r="N963" s="42"/>
      <c r="O963" s="42"/>
      <c r="P963" s="42"/>
      <c r="Q963" s="42"/>
      <c r="R963" s="42"/>
      <c r="S963" s="42"/>
      <c r="T963" s="42"/>
    </row>
    <row r="964" spans="1:20" ht="12.75">
      <c r="A964" s="42"/>
      <c r="B964" s="42"/>
      <c r="C964" s="42"/>
      <c r="D964" s="42"/>
      <c r="E964" s="42"/>
      <c r="F964" s="42"/>
      <c r="G964" s="42"/>
      <c r="H964" s="42"/>
      <c r="I964" s="42"/>
      <c r="J964" s="42"/>
      <c r="K964" s="42"/>
      <c r="L964" s="42"/>
      <c r="M964" s="42"/>
      <c r="N964" s="42"/>
      <c r="O964" s="42"/>
      <c r="P964" s="42"/>
      <c r="Q964" s="42"/>
      <c r="R964" s="42"/>
      <c r="S964" s="42"/>
      <c r="T964" s="42"/>
    </row>
    <row r="965" spans="1:20" ht="12.75">
      <c r="A965" s="42"/>
      <c r="B965" s="42"/>
      <c r="C965" s="42"/>
      <c r="D965" s="42"/>
      <c r="E965" s="42"/>
      <c r="F965" s="42"/>
      <c r="G965" s="42"/>
      <c r="H965" s="42"/>
      <c r="I965" s="42"/>
      <c r="J965" s="42"/>
      <c r="K965" s="42"/>
      <c r="L965" s="42"/>
      <c r="M965" s="42"/>
      <c r="N965" s="42"/>
      <c r="O965" s="42"/>
      <c r="P965" s="42"/>
      <c r="Q965" s="42"/>
      <c r="R965" s="42"/>
      <c r="S965" s="42"/>
      <c r="T965" s="42"/>
    </row>
    <row r="966" spans="1:20" ht="12.75">
      <c r="A966" s="42"/>
      <c r="B966" s="42"/>
      <c r="C966" s="42"/>
      <c r="D966" s="42"/>
      <c r="E966" s="42"/>
      <c r="F966" s="42"/>
      <c r="G966" s="42"/>
      <c r="H966" s="42"/>
      <c r="I966" s="42"/>
      <c r="J966" s="42"/>
      <c r="K966" s="42"/>
      <c r="L966" s="42"/>
      <c r="M966" s="42"/>
      <c r="N966" s="42"/>
      <c r="O966" s="42"/>
      <c r="P966" s="42"/>
      <c r="Q966" s="42"/>
      <c r="R966" s="42"/>
      <c r="S966" s="42"/>
      <c r="T966" s="42"/>
    </row>
    <row r="967" spans="1:20" ht="12.75">
      <c r="A967" s="42"/>
      <c r="B967" s="42"/>
      <c r="C967" s="42"/>
      <c r="D967" s="42"/>
      <c r="E967" s="42"/>
      <c r="F967" s="42"/>
      <c r="G967" s="42"/>
      <c r="H967" s="42"/>
      <c r="I967" s="42"/>
      <c r="J967" s="42"/>
      <c r="K967" s="42"/>
      <c r="L967" s="42"/>
      <c r="M967" s="42"/>
      <c r="N967" s="42"/>
      <c r="O967" s="42"/>
      <c r="P967" s="42"/>
      <c r="Q967" s="42"/>
      <c r="R967" s="42"/>
      <c r="S967" s="42"/>
      <c r="T967" s="42"/>
    </row>
    <row r="968" spans="1:20" ht="12.75">
      <c r="A968" s="42"/>
      <c r="B968" s="42"/>
      <c r="C968" s="42"/>
      <c r="D968" s="42"/>
      <c r="E968" s="42"/>
      <c r="F968" s="42"/>
      <c r="G968" s="42"/>
      <c r="H968" s="42"/>
      <c r="I968" s="42"/>
      <c r="J968" s="42"/>
      <c r="K968" s="42"/>
      <c r="L968" s="42"/>
      <c r="M968" s="42"/>
      <c r="N968" s="42"/>
      <c r="O968" s="42"/>
      <c r="P968" s="42"/>
      <c r="Q968" s="42"/>
      <c r="R968" s="42"/>
      <c r="S968" s="42"/>
      <c r="T968" s="42"/>
    </row>
    <row r="969" spans="1:20" ht="12.75">
      <c r="A969" s="42"/>
      <c r="B969" s="42"/>
      <c r="C969" s="42"/>
      <c r="D969" s="42"/>
      <c r="E969" s="42"/>
      <c r="F969" s="42"/>
      <c r="G969" s="42"/>
      <c r="H969" s="42"/>
      <c r="I969" s="42"/>
      <c r="J969" s="42"/>
      <c r="K969" s="42"/>
      <c r="L969" s="42"/>
      <c r="M969" s="42"/>
      <c r="N969" s="42"/>
      <c r="O969" s="42"/>
      <c r="P969" s="42"/>
      <c r="Q969" s="42"/>
      <c r="R969" s="42"/>
      <c r="S969" s="42"/>
      <c r="T969" s="42"/>
    </row>
    <row r="970" spans="1:20" ht="12.75">
      <c r="A970" s="42"/>
      <c r="B970" s="42"/>
      <c r="C970" s="42"/>
      <c r="D970" s="42"/>
      <c r="E970" s="42"/>
      <c r="F970" s="42"/>
      <c r="G970" s="42"/>
      <c r="H970" s="42"/>
      <c r="I970" s="42"/>
      <c r="J970" s="42"/>
      <c r="K970" s="42"/>
      <c r="L970" s="42"/>
      <c r="M970" s="42"/>
      <c r="N970" s="42"/>
      <c r="O970" s="42"/>
      <c r="P970" s="42"/>
      <c r="Q970" s="42"/>
      <c r="R970" s="42"/>
      <c r="S970" s="42"/>
      <c r="T970" s="42"/>
    </row>
    <row r="971" spans="1:20" ht="12.75">
      <c r="A971" s="42"/>
      <c r="B971" s="42"/>
      <c r="C971" s="42"/>
      <c r="D971" s="42"/>
      <c r="E971" s="42"/>
      <c r="F971" s="42"/>
      <c r="G971" s="42"/>
      <c r="H971" s="42"/>
      <c r="I971" s="42"/>
      <c r="J971" s="42"/>
      <c r="K971" s="42"/>
      <c r="L971" s="42"/>
      <c r="M971" s="42"/>
      <c r="N971" s="42"/>
      <c r="O971" s="42"/>
      <c r="P971" s="42"/>
      <c r="Q971" s="42"/>
      <c r="R971" s="42"/>
      <c r="S971" s="42"/>
      <c r="T971" s="42"/>
    </row>
    <row r="972" spans="1:20" ht="12.75">
      <c r="A972" s="42"/>
      <c r="B972" s="42"/>
      <c r="C972" s="42"/>
      <c r="D972" s="42"/>
      <c r="E972" s="42"/>
      <c r="F972" s="42"/>
      <c r="G972" s="42"/>
      <c r="H972" s="42"/>
      <c r="I972" s="42"/>
      <c r="J972" s="42"/>
      <c r="K972" s="42"/>
      <c r="L972" s="42"/>
      <c r="M972" s="42"/>
      <c r="N972" s="42"/>
      <c r="O972" s="42"/>
      <c r="P972" s="42"/>
      <c r="Q972" s="42"/>
      <c r="R972" s="42"/>
      <c r="S972" s="42"/>
      <c r="T972" s="42"/>
    </row>
    <row r="973" spans="1:20" ht="12.75">
      <c r="A973" s="42"/>
      <c r="B973" s="42"/>
      <c r="C973" s="42"/>
      <c r="D973" s="42"/>
      <c r="E973" s="42"/>
      <c r="F973" s="42"/>
      <c r="G973" s="42"/>
      <c r="H973" s="42"/>
      <c r="I973" s="42"/>
      <c r="J973" s="42"/>
      <c r="K973" s="42"/>
      <c r="L973" s="42"/>
      <c r="M973" s="42"/>
      <c r="N973" s="42"/>
      <c r="O973" s="42"/>
      <c r="P973" s="42"/>
      <c r="Q973" s="42"/>
      <c r="R973" s="42"/>
      <c r="S973" s="42"/>
      <c r="T973" s="42"/>
    </row>
    <row r="974" spans="1:20" ht="12.75">
      <c r="A974" s="42"/>
      <c r="B974" s="42"/>
      <c r="C974" s="42"/>
      <c r="D974" s="42"/>
      <c r="E974" s="42"/>
      <c r="F974" s="42"/>
      <c r="G974" s="42"/>
      <c r="H974" s="42"/>
      <c r="I974" s="42"/>
      <c r="J974" s="42"/>
      <c r="K974" s="42"/>
      <c r="L974" s="42"/>
      <c r="M974" s="42"/>
      <c r="N974" s="42"/>
      <c r="O974" s="42"/>
      <c r="P974" s="42"/>
      <c r="Q974" s="42"/>
      <c r="R974" s="42"/>
      <c r="S974" s="42"/>
      <c r="T974" s="42"/>
    </row>
    <row r="975" spans="1:20" ht="12.75">
      <c r="A975" s="42"/>
      <c r="B975" s="42"/>
      <c r="C975" s="42"/>
      <c r="D975" s="42"/>
      <c r="E975" s="42"/>
      <c r="F975" s="42"/>
      <c r="G975" s="42"/>
      <c r="H975" s="42"/>
      <c r="I975" s="42"/>
      <c r="J975" s="42"/>
      <c r="K975" s="42"/>
      <c r="L975" s="42"/>
      <c r="M975" s="42"/>
      <c r="N975" s="42"/>
      <c r="O975" s="42"/>
      <c r="P975" s="42"/>
      <c r="Q975" s="42"/>
      <c r="R975" s="42"/>
      <c r="S975" s="42"/>
      <c r="T975" s="42"/>
    </row>
    <row r="976" spans="1:20" ht="12.75">
      <c r="A976" s="42"/>
      <c r="B976" s="42"/>
      <c r="C976" s="42"/>
      <c r="D976" s="42"/>
      <c r="E976" s="42"/>
      <c r="F976" s="42"/>
      <c r="G976" s="42"/>
      <c r="H976" s="42"/>
      <c r="I976" s="42"/>
      <c r="J976" s="42"/>
      <c r="K976" s="42"/>
      <c r="L976" s="42"/>
      <c r="M976" s="42"/>
      <c r="N976" s="42"/>
      <c r="O976" s="42"/>
      <c r="P976" s="42"/>
      <c r="Q976" s="42"/>
      <c r="R976" s="42"/>
      <c r="S976" s="42"/>
      <c r="T976" s="42"/>
    </row>
    <row r="977" spans="1:20" ht="12.75">
      <c r="A977" s="42"/>
      <c r="B977" s="42"/>
      <c r="C977" s="42"/>
      <c r="D977" s="42"/>
      <c r="E977" s="42"/>
      <c r="F977" s="42"/>
      <c r="G977" s="42"/>
      <c r="H977" s="42"/>
      <c r="I977" s="42"/>
      <c r="J977" s="42"/>
      <c r="K977" s="42"/>
      <c r="L977" s="42"/>
      <c r="M977" s="42"/>
      <c r="N977" s="42"/>
      <c r="O977" s="42"/>
      <c r="P977" s="42"/>
      <c r="Q977" s="42"/>
      <c r="R977" s="42"/>
      <c r="S977" s="42"/>
      <c r="T977" s="42"/>
    </row>
    <row r="978" spans="1:20" ht="12.75">
      <c r="A978" s="42"/>
      <c r="B978" s="42"/>
      <c r="C978" s="42"/>
      <c r="D978" s="42"/>
      <c r="E978" s="42"/>
      <c r="F978" s="42"/>
      <c r="G978" s="42"/>
      <c r="H978" s="42"/>
      <c r="I978" s="42"/>
      <c r="J978" s="42"/>
      <c r="K978" s="42"/>
      <c r="L978" s="42"/>
      <c r="M978" s="42"/>
      <c r="N978" s="42"/>
      <c r="O978" s="42"/>
      <c r="P978" s="42"/>
      <c r="Q978" s="42"/>
      <c r="R978" s="42"/>
      <c r="S978" s="42"/>
      <c r="T978" s="42"/>
    </row>
    <row r="979" spans="1:20" ht="12.75">
      <c r="A979" s="42"/>
      <c r="B979" s="42"/>
      <c r="C979" s="42"/>
      <c r="D979" s="42"/>
      <c r="E979" s="42"/>
      <c r="F979" s="42"/>
      <c r="G979" s="42"/>
      <c r="H979" s="42"/>
      <c r="I979" s="42"/>
      <c r="J979" s="42"/>
      <c r="K979" s="42"/>
      <c r="L979" s="42"/>
      <c r="M979" s="42"/>
      <c r="N979" s="42"/>
      <c r="O979" s="42"/>
      <c r="P979" s="42"/>
      <c r="Q979" s="42"/>
      <c r="R979" s="42"/>
      <c r="S979" s="42"/>
      <c r="T979" s="42"/>
    </row>
    <row r="980" spans="1:20" ht="12.75">
      <c r="A980" s="42"/>
      <c r="B980" s="42"/>
      <c r="C980" s="42"/>
      <c r="D980" s="42"/>
      <c r="E980" s="42"/>
      <c r="F980" s="42"/>
      <c r="G980" s="42"/>
      <c r="H980" s="42"/>
      <c r="I980" s="42"/>
      <c r="J980" s="42"/>
      <c r="K980" s="42"/>
      <c r="L980" s="42"/>
      <c r="M980" s="42"/>
      <c r="N980" s="42"/>
      <c r="O980" s="42"/>
      <c r="P980" s="42"/>
      <c r="Q980" s="42"/>
      <c r="R980" s="42"/>
      <c r="S980" s="42"/>
      <c r="T980" s="42"/>
    </row>
    <row r="981" spans="1:20" ht="12.75">
      <c r="A981" s="42"/>
      <c r="B981" s="42"/>
      <c r="C981" s="42"/>
      <c r="D981" s="42"/>
      <c r="E981" s="42"/>
      <c r="F981" s="42"/>
      <c r="G981" s="42"/>
      <c r="H981" s="42"/>
      <c r="I981" s="42"/>
      <c r="J981" s="42"/>
      <c r="K981" s="42"/>
      <c r="L981" s="42"/>
      <c r="M981" s="42"/>
      <c r="N981" s="42"/>
      <c r="O981" s="42"/>
      <c r="P981" s="42"/>
      <c r="Q981" s="42"/>
      <c r="R981" s="42"/>
      <c r="S981" s="42"/>
      <c r="T981" s="42"/>
    </row>
    <row r="982" spans="1:20" ht="12.75">
      <c r="A982" s="42"/>
      <c r="B982" s="42"/>
      <c r="C982" s="42"/>
      <c r="D982" s="42"/>
      <c r="E982" s="42"/>
      <c r="F982" s="42"/>
      <c r="G982" s="42"/>
      <c r="H982" s="42"/>
      <c r="I982" s="42"/>
      <c r="J982" s="42"/>
      <c r="K982" s="42"/>
      <c r="L982" s="42"/>
      <c r="M982" s="42"/>
      <c r="N982" s="42"/>
      <c r="O982" s="42"/>
      <c r="P982" s="42"/>
      <c r="Q982" s="42"/>
      <c r="R982" s="42"/>
      <c r="S982" s="42"/>
      <c r="T982" s="42"/>
    </row>
    <row r="983" spans="1:20" ht="12.75">
      <c r="A983" s="42"/>
      <c r="B983" s="42"/>
      <c r="C983" s="42"/>
      <c r="D983" s="42"/>
      <c r="E983" s="42"/>
      <c r="F983" s="42"/>
      <c r="G983" s="42"/>
      <c r="H983" s="42"/>
      <c r="I983" s="42"/>
      <c r="J983" s="42"/>
      <c r="K983" s="42"/>
      <c r="L983" s="42"/>
      <c r="M983" s="42"/>
      <c r="N983" s="42"/>
      <c r="O983" s="42"/>
      <c r="P983" s="42"/>
      <c r="Q983" s="42"/>
      <c r="R983" s="42"/>
      <c r="S983" s="42"/>
      <c r="T983" s="42"/>
    </row>
    <row r="984" spans="1:20" ht="12.75">
      <c r="A984" s="42"/>
      <c r="B984" s="42"/>
      <c r="C984" s="42"/>
      <c r="D984" s="42"/>
      <c r="E984" s="42"/>
      <c r="F984" s="42"/>
      <c r="G984" s="42"/>
      <c r="H984" s="42"/>
      <c r="I984" s="42"/>
      <c r="J984" s="42"/>
      <c r="K984" s="42"/>
      <c r="L984" s="42"/>
      <c r="M984" s="42"/>
      <c r="N984" s="42"/>
      <c r="O984" s="42"/>
      <c r="P984" s="42"/>
      <c r="Q984" s="42"/>
      <c r="R984" s="42"/>
      <c r="S984" s="42"/>
      <c r="T984" s="42"/>
    </row>
    <row r="985" spans="1:20" ht="12.75">
      <c r="A985" s="42"/>
      <c r="B985" s="42"/>
      <c r="C985" s="42"/>
      <c r="D985" s="42"/>
      <c r="E985" s="42"/>
      <c r="F985" s="42"/>
      <c r="G985" s="42"/>
      <c r="H985" s="42"/>
      <c r="I985" s="42"/>
      <c r="J985" s="42"/>
      <c r="K985" s="42"/>
      <c r="L985" s="42"/>
      <c r="M985" s="42"/>
      <c r="N985" s="42"/>
      <c r="O985" s="42"/>
      <c r="P985" s="42"/>
      <c r="Q985" s="42"/>
      <c r="R985" s="42"/>
      <c r="S985" s="42"/>
      <c r="T985" s="42"/>
    </row>
    <row r="986" spans="1:20" ht="12.75">
      <c r="A986" s="42"/>
      <c r="B986" s="42"/>
      <c r="C986" s="42"/>
      <c r="D986" s="42"/>
      <c r="E986" s="42"/>
      <c r="F986" s="42"/>
      <c r="G986" s="42"/>
      <c r="H986" s="42"/>
      <c r="I986" s="42"/>
      <c r="J986" s="42"/>
      <c r="K986" s="42"/>
      <c r="L986" s="42"/>
      <c r="M986" s="42"/>
      <c r="N986" s="42"/>
      <c r="O986" s="42"/>
      <c r="P986" s="42"/>
      <c r="Q986" s="42"/>
      <c r="R986" s="42"/>
      <c r="S986" s="42"/>
      <c r="T986" s="42"/>
    </row>
    <row r="987" spans="1:20" ht="12.75">
      <c r="A987" s="42"/>
      <c r="B987" s="42"/>
      <c r="C987" s="42"/>
      <c r="D987" s="42"/>
      <c r="E987" s="42"/>
      <c r="F987" s="42"/>
      <c r="G987" s="42"/>
      <c r="H987" s="42"/>
      <c r="I987" s="42"/>
      <c r="J987" s="42"/>
      <c r="K987" s="42"/>
      <c r="L987" s="42"/>
      <c r="M987" s="42"/>
      <c r="N987" s="42"/>
      <c r="O987" s="42"/>
      <c r="P987" s="42"/>
      <c r="Q987" s="42"/>
      <c r="R987" s="42"/>
      <c r="S987" s="42"/>
      <c r="T987" s="42"/>
    </row>
    <row r="988" spans="1:20" ht="12.75">
      <c r="A988" s="42"/>
      <c r="B988" s="42"/>
      <c r="C988" s="42"/>
      <c r="D988" s="42"/>
      <c r="E988" s="42"/>
      <c r="F988" s="42"/>
      <c r="G988" s="42"/>
      <c r="H988" s="42"/>
      <c r="I988" s="42"/>
      <c r="J988" s="42"/>
      <c r="K988" s="42"/>
      <c r="L988" s="42"/>
      <c r="M988" s="42"/>
      <c r="N988" s="42"/>
      <c r="O988" s="42"/>
      <c r="P988" s="42"/>
      <c r="Q988" s="42"/>
      <c r="R988" s="42"/>
      <c r="S988" s="42"/>
      <c r="T988" s="42"/>
    </row>
    <row r="989" spans="1:20" ht="12.75">
      <c r="A989" s="42"/>
      <c r="B989" s="42"/>
      <c r="C989" s="42"/>
      <c r="D989" s="42"/>
      <c r="E989" s="42"/>
      <c r="F989" s="42"/>
      <c r="G989" s="42"/>
      <c r="H989" s="42"/>
      <c r="I989" s="42"/>
      <c r="J989" s="42"/>
      <c r="K989" s="42"/>
      <c r="L989" s="42"/>
      <c r="M989" s="42"/>
      <c r="N989" s="42"/>
      <c r="O989" s="42"/>
      <c r="P989" s="42"/>
      <c r="Q989" s="42"/>
      <c r="R989" s="42"/>
      <c r="S989" s="42"/>
      <c r="T989" s="42"/>
    </row>
    <row r="990" spans="1:20" ht="12.75">
      <c r="A990" s="42"/>
      <c r="B990" s="42"/>
      <c r="C990" s="42"/>
      <c r="D990" s="42"/>
      <c r="E990" s="42"/>
      <c r="F990" s="42"/>
      <c r="G990" s="42"/>
      <c r="H990" s="42"/>
      <c r="I990" s="42"/>
      <c r="J990" s="42"/>
      <c r="K990" s="42"/>
      <c r="L990" s="42"/>
      <c r="M990" s="42"/>
      <c r="N990" s="42"/>
      <c r="O990" s="42"/>
      <c r="P990" s="42"/>
      <c r="Q990" s="42"/>
      <c r="R990" s="42"/>
      <c r="S990" s="42"/>
      <c r="T990" s="42"/>
    </row>
    <row r="991" spans="1:20" ht="12.75">
      <c r="A991" s="42"/>
      <c r="B991" s="42"/>
      <c r="C991" s="42"/>
      <c r="D991" s="42"/>
      <c r="E991" s="42"/>
      <c r="F991" s="42"/>
      <c r="G991" s="42"/>
      <c r="H991" s="42"/>
      <c r="I991" s="42"/>
      <c r="J991" s="42"/>
      <c r="K991" s="42"/>
      <c r="L991" s="42"/>
      <c r="M991" s="42"/>
      <c r="N991" s="42"/>
      <c r="O991" s="42"/>
      <c r="P991" s="42"/>
      <c r="Q991" s="42"/>
      <c r="R991" s="42"/>
      <c r="S991" s="42"/>
      <c r="T991" s="42"/>
    </row>
    <row r="992" spans="1:20" ht="12.75">
      <c r="A992" s="42"/>
      <c r="B992" s="42"/>
      <c r="C992" s="42"/>
      <c r="D992" s="42"/>
      <c r="E992" s="42"/>
      <c r="F992" s="42"/>
      <c r="G992" s="42"/>
      <c r="H992" s="42"/>
      <c r="I992" s="42"/>
      <c r="J992" s="42"/>
      <c r="K992" s="42"/>
      <c r="L992" s="42"/>
      <c r="M992" s="42"/>
      <c r="N992" s="42"/>
      <c r="O992" s="42"/>
      <c r="P992" s="42"/>
      <c r="Q992" s="42"/>
      <c r="R992" s="42"/>
      <c r="S992" s="42"/>
      <c r="T992" s="42"/>
    </row>
    <row r="993" spans="1:20" ht="12.75">
      <c r="A993" s="42"/>
      <c r="B993" s="42"/>
      <c r="C993" s="42"/>
      <c r="D993" s="42"/>
      <c r="E993" s="42"/>
      <c r="F993" s="42"/>
      <c r="G993" s="42"/>
      <c r="H993" s="42"/>
      <c r="I993" s="42"/>
      <c r="J993" s="42"/>
      <c r="K993" s="42"/>
      <c r="L993" s="42"/>
      <c r="M993" s="42"/>
      <c r="N993" s="42"/>
      <c r="O993" s="42"/>
      <c r="P993" s="42"/>
      <c r="Q993" s="42"/>
      <c r="R993" s="42"/>
      <c r="S993" s="42"/>
      <c r="T993" s="42"/>
    </row>
    <row r="994" spans="1:20" ht="12.75">
      <c r="A994" s="42"/>
      <c r="B994" s="42"/>
      <c r="C994" s="42"/>
      <c r="D994" s="42"/>
      <c r="E994" s="42"/>
      <c r="F994" s="42"/>
      <c r="G994" s="42"/>
      <c r="H994" s="42"/>
      <c r="I994" s="42"/>
      <c r="J994" s="42"/>
      <c r="K994" s="42"/>
      <c r="L994" s="42"/>
      <c r="M994" s="42"/>
      <c r="N994" s="42"/>
      <c r="O994" s="42"/>
      <c r="P994" s="42"/>
      <c r="Q994" s="42"/>
      <c r="R994" s="42"/>
      <c r="S994" s="42"/>
      <c r="T994" s="42"/>
    </row>
    <row r="995" spans="1:20" ht="12.75">
      <c r="A995" s="42"/>
      <c r="B995" s="42"/>
      <c r="C995" s="42"/>
      <c r="D995" s="42"/>
      <c r="E995" s="42"/>
      <c r="F995" s="42"/>
      <c r="G995" s="42"/>
      <c r="H995" s="42"/>
      <c r="I995" s="42"/>
      <c r="J995" s="42"/>
      <c r="K995" s="42"/>
      <c r="L995" s="42"/>
      <c r="M995" s="42"/>
      <c r="N995" s="42"/>
      <c r="O995" s="42"/>
      <c r="P995" s="42"/>
      <c r="Q995" s="42"/>
      <c r="R995" s="42"/>
      <c r="S995" s="42"/>
      <c r="T995" s="42"/>
    </row>
    <row r="996" spans="1:20" ht="12.75">
      <c r="A996" s="42"/>
      <c r="B996" s="42"/>
      <c r="C996" s="42"/>
      <c r="D996" s="42"/>
      <c r="E996" s="42"/>
      <c r="F996" s="42"/>
      <c r="G996" s="42"/>
      <c r="H996" s="42"/>
      <c r="I996" s="42"/>
      <c r="J996" s="42"/>
      <c r="K996" s="42"/>
      <c r="L996" s="42"/>
      <c r="M996" s="42"/>
      <c r="N996" s="42"/>
      <c r="O996" s="42"/>
      <c r="P996" s="42"/>
      <c r="Q996" s="42"/>
      <c r="R996" s="42"/>
      <c r="S996" s="42"/>
      <c r="T996" s="42"/>
    </row>
    <row r="997" spans="1:20" ht="12.75">
      <c r="A997" s="42"/>
      <c r="B997" s="42"/>
      <c r="C997" s="42"/>
      <c r="D997" s="42"/>
      <c r="E997" s="42"/>
      <c r="F997" s="42"/>
      <c r="G997" s="42"/>
      <c r="H997" s="42"/>
      <c r="I997" s="42"/>
      <c r="J997" s="42"/>
      <c r="K997" s="42"/>
      <c r="L997" s="42"/>
      <c r="M997" s="42"/>
      <c r="N997" s="42"/>
      <c r="O997" s="42"/>
      <c r="P997" s="42"/>
      <c r="Q997" s="42"/>
      <c r="R997" s="42"/>
      <c r="S997" s="42"/>
      <c r="T997" s="42"/>
    </row>
    <row r="998" spans="1:20" ht="12.75">
      <c r="A998" s="42"/>
      <c r="B998" s="42"/>
      <c r="C998" s="42"/>
      <c r="D998" s="42"/>
      <c r="E998" s="42"/>
      <c r="F998" s="42"/>
      <c r="G998" s="42"/>
      <c r="H998" s="42"/>
      <c r="I998" s="42"/>
      <c r="J998" s="42"/>
      <c r="K998" s="42"/>
      <c r="L998" s="42"/>
      <c r="M998" s="42"/>
      <c r="N998" s="42"/>
      <c r="O998" s="42"/>
      <c r="P998" s="42"/>
      <c r="Q998" s="42"/>
      <c r="R998" s="42"/>
      <c r="S998" s="42"/>
      <c r="T998" s="42"/>
    </row>
    <row r="999" spans="1:20" ht="12.75">
      <c r="A999" s="42"/>
      <c r="B999" s="42"/>
      <c r="C999" s="42"/>
      <c r="D999" s="42"/>
      <c r="E999" s="42"/>
      <c r="F999" s="42"/>
      <c r="G999" s="42"/>
      <c r="H999" s="42"/>
      <c r="I999" s="42"/>
      <c r="J999" s="42"/>
      <c r="K999" s="42"/>
      <c r="L999" s="42"/>
      <c r="M999" s="42"/>
      <c r="N999" s="42"/>
      <c r="O999" s="42"/>
      <c r="P999" s="42"/>
      <c r="Q999" s="42"/>
      <c r="R999" s="42"/>
      <c r="S999" s="42"/>
      <c r="T999" s="42"/>
    </row>
    <row r="1000" spans="1:20" ht="12.75">
      <c r="A1000" s="42"/>
      <c r="B1000" s="42"/>
      <c r="C1000" s="42"/>
      <c r="D1000" s="42"/>
      <c r="E1000" s="42"/>
      <c r="F1000" s="42"/>
      <c r="G1000" s="42"/>
      <c r="H1000" s="42"/>
      <c r="I1000" s="42"/>
      <c r="J1000" s="42"/>
      <c r="K1000" s="42"/>
      <c r="L1000" s="42"/>
      <c r="M1000" s="42"/>
      <c r="N1000" s="42"/>
      <c r="O1000" s="42"/>
      <c r="P1000" s="42"/>
      <c r="Q1000" s="42"/>
      <c r="R1000" s="42"/>
      <c r="S1000" s="42"/>
      <c r="T1000" s="42"/>
    </row>
    <row r="1001" spans="1:20" ht="12.75">
      <c r="A1001" s="42"/>
      <c r="B1001" s="42"/>
      <c r="C1001" s="42"/>
      <c r="D1001" s="42"/>
      <c r="E1001" s="42"/>
      <c r="F1001" s="42"/>
      <c r="G1001" s="42"/>
      <c r="H1001" s="42"/>
      <c r="I1001" s="42"/>
      <c r="J1001" s="42"/>
      <c r="K1001" s="42"/>
      <c r="L1001" s="42"/>
      <c r="M1001" s="42"/>
      <c r="N1001" s="42"/>
      <c r="O1001" s="42"/>
      <c r="P1001" s="42"/>
      <c r="Q1001" s="42"/>
      <c r="R1001" s="42"/>
      <c r="S1001" s="42"/>
      <c r="T1001" s="42"/>
    </row>
    <row r="1002" spans="1:20" ht="12.75">
      <c r="A1002" s="42"/>
      <c r="B1002" s="42"/>
      <c r="C1002" s="42"/>
      <c r="D1002" s="42"/>
      <c r="E1002" s="42"/>
      <c r="F1002" s="42"/>
      <c r="G1002" s="42"/>
      <c r="H1002" s="42"/>
      <c r="I1002" s="42"/>
      <c r="J1002" s="42"/>
      <c r="K1002" s="42"/>
      <c r="L1002" s="42"/>
      <c r="M1002" s="42"/>
      <c r="N1002" s="42"/>
      <c r="O1002" s="42"/>
      <c r="P1002" s="42"/>
      <c r="Q1002" s="42"/>
      <c r="R1002" s="42"/>
      <c r="S1002" s="42"/>
      <c r="T1002" s="42"/>
    </row>
    <row r="1003" spans="1:20" ht="12.75">
      <c r="A1003" s="42"/>
      <c r="B1003" s="42"/>
      <c r="C1003" s="42"/>
      <c r="D1003" s="42"/>
      <c r="E1003" s="42"/>
      <c r="F1003" s="42"/>
      <c r="G1003" s="42"/>
      <c r="H1003" s="42"/>
      <c r="I1003" s="42"/>
      <c r="J1003" s="42"/>
      <c r="K1003" s="42"/>
      <c r="L1003" s="42"/>
      <c r="M1003" s="42"/>
      <c r="N1003" s="42"/>
      <c r="O1003" s="42"/>
      <c r="P1003" s="42"/>
      <c r="Q1003" s="42"/>
      <c r="R1003" s="42"/>
      <c r="S1003" s="42"/>
      <c r="T1003" s="42"/>
    </row>
    <row r="1004" spans="1:20" ht="12.75">
      <c r="A1004" s="42"/>
      <c r="B1004" s="42"/>
      <c r="C1004" s="42"/>
      <c r="D1004" s="42"/>
      <c r="E1004" s="42"/>
      <c r="F1004" s="42"/>
      <c r="G1004" s="42"/>
      <c r="H1004" s="42"/>
      <c r="I1004" s="42"/>
      <c r="J1004" s="42"/>
      <c r="K1004" s="42"/>
      <c r="L1004" s="42"/>
      <c r="M1004" s="42"/>
      <c r="N1004" s="42"/>
      <c r="O1004" s="42"/>
      <c r="P1004" s="42"/>
      <c r="Q1004" s="42"/>
      <c r="R1004" s="42"/>
      <c r="S1004" s="42"/>
      <c r="T1004" s="42"/>
    </row>
    <row r="1005" spans="1:20" ht="12.75">
      <c r="A1005" s="42"/>
      <c r="B1005" s="42"/>
      <c r="C1005" s="42"/>
      <c r="D1005" s="42"/>
      <c r="E1005" s="42"/>
      <c r="F1005" s="42"/>
      <c r="G1005" s="42"/>
      <c r="H1005" s="42"/>
      <c r="I1005" s="42"/>
      <c r="J1005" s="42"/>
      <c r="K1005" s="42"/>
      <c r="L1005" s="42"/>
      <c r="M1005" s="42"/>
      <c r="N1005" s="42"/>
      <c r="O1005" s="42"/>
      <c r="P1005" s="42"/>
      <c r="Q1005" s="42"/>
      <c r="R1005" s="42"/>
      <c r="S1005" s="42"/>
      <c r="T1005" s="42"/>
    </row>
    <row r="1006" spans="1:20" ht="12.75">
      <c r="A1006" s="42"/>
      <c r="B1006" s="42"/>
      <c r="C1006" s="42"/>
      <c r="D1006" s="42"/>
      <c r="E1006" s="42"/>
      <c r="F1006" s="42"/>
      <c r="G1006" s="42"/>
      <c r="H1006" s="42"/>
      <c r="I1006" s="42"/>
      <c r="J1006" s="42"/>
      <c r="K1006" s="42"/>
      <c r="L1006" s="42"/>
      <c r="M1006" s="42"/>
      <c r="N1006" s="42"/>
      <c r="O1006" s="42"/>
      <c r="P1006" s="42"/>
      <c r="Q1006" s="42"/>
      <c r="R1006" s="42"/>
      <c r="S1006" s="42"/>
      <c r="T1006" s="42"/>
    </row>
    <row r="1007" spans="1:20" ht="12.75">
      <c r="A1007" s="42"/>
      <c r="B1007" s="42"/>
      <c r="C1007" s="42"/>
      <c r="D1007" s="42"/>
      <c r="E1007" s="42"/>
      <c r="F1007" s="42"/>
      <c r="G1007" s="42"/>
      <c r="H1007" s="42"/>
      <c r="I1007" s="42"/>
      <c r="J1007" s="42"/>
      <c r="K1007" s="42"/>
      <c r="L1007" s="42"/>
      <c r="M1007" s="42"/>
      <c r="N1007" s="42"/>
      <c r="O1007" s="42"/>
      <c r="P1007" s="42"/>
      <c r="Q1007" s="42"/>
      <c r="R1007" s="42"/>
      <c r="S1007" s="42"/>
      <c r="T1007" s="42"/>
    </row>
    <row r="1008" spans="1:20" ht="12.75">
      <c r="A1008" s="42"/>
      <c r="B1008" s="42"/>
      <c r="C1008" s="42"/>
      <c r="D1008" s="42"/>
      <c r="E1008" s="42"/>
      <c r="F1008" s="42"/>
      <c r="G1008" s="42"/>
      <c r="H1008" s="42"/>
      <c r="I1008" s="42"/>
      <c r="J1008" s="42"/>
      <c r="K1008" s="42"/>
      <c r="L1008" s="42"/>
      <c r="M1008" s="42"/>
      <c r="N1008" s="42"/>
      <c r="O1008" s="42"/>
      <c r="P1008" s="42"/>
      <c r="Q1008" s="42"/>
      <c r="R1008" s="42"/>
      <c r="S1008" s="42"/>
      <c r="T1008" s="42"/>
    </row>
    <row r="1009" spans="1:20" ht="12.75">
      <c r="A1009" s="42"/>
      <c r="B1009" s="42"/>
      <c r="C1009" s="42"/>
      <c r="D1009" s="42"/>
      <c r="E1009" s="42"/>
      <c r="F1009" s="42"/>
      <c r="G1009" s="42"/>
      <c r="H1009" s="42"/>
      <c r="I1009" s="42"/>
      <c r="J1009" s="42"/>
      <c r="K1009" s="42"/>
      <c r="L1009" s="42"/>
      <c r="M1009" s="42"/>
      <c r="N1009" s="42"/>
      <c r="O1009" s="42"/>
      <c r="P1009" s="42"/>
      <c r="Q1009" s="42"/>
      <c r="R1009" s="42"/>
      <c r="S1009" s="42"/>
      <c r="T1009" s="42"/>
    </row>
    <row r="1010" spans="1:20" ht="12.75">
      <c r="A1010" s="42"/>
      <c r="B1010" s="42"/>
      <c r="C1010" s="42"/>
      <c r="D1010" s="42"/>
      <c r="E1010" s="42"/>
      <c r="F1010" s="42"/>
      <c r="G1010" s="42"/>
      <c r="H1010" s="42"/>
      <c r="I1010" s="42"/>
      <c r="J1010" s="42"/>
      <c r="K1010" s="42"/>
      <c r="L1010" s="42"/>
      <c r="M1010" s="42"/>
      <c r="N1010" s="42"/>
      <c r="O1010" s="42"/>
      <c r="P1010" s="42"/>
      <c r="Q1010" s="42"/>
      <c r="R1010" s="42"/>
      <c r="S1010" s="42"/>
      <c r="T1010" s="42"/>
    </row>
    <row r="1011" spans="1:20" ht="12.75">
      <c r="A1011" s="42"/>
      <c r="B1011" s="42"/>
      <c r="C1011" s="42"/>
      <c r="D1011" s="42"/>
      <c r="E1011" s="42"/>
      <c r="F1011" s="42"/>
      <c r="G1011" s="42"/>
      <c r="H1011" s="42"/>
      <c r="I1011" s="42"/>
      <c r="J1011" s="42"/>
      <c r="K1011" s="42"/>
      <c r="L1011" s="42"/>
      <c r="M1011" s="42"/>
      <c r="N1011" s="42"/>
      <c r="O1011" s="42"/>
      <c r="P1011" s="42"/>
      <c r="Q1011" s="42"/>
      <c r="R1011" s="42"/>
      <c r="S1011" s="42"/>
      <c r="T1011" s="42"/>
    </row>
    <row r="1012" spans="1:20" ht="12.75">
      <c r="A1012" s="42"/>
      <c r="B1012" s="42"/>
      <c r="C1012" s="42"/>
      <c r="D1012" s="42"/>
      <c r="E1012" s="42"/>
      <c r="F1012" s="42"/>
      <c r="G1012" s="42"/>
      <c r="H1012" s="42"/>
      <c r="I1012" s="42"/>
      <c r="J1012" s="42"/>
      <c r="K1012" s="42"/>
      <c r="L1012" s="42"/>
      <c r="M1012" s="42"/>
      <c r="N1012" s="42"/>
      <c r="O1012" s="42"/>
      <c r="P1012" s="42"/>
      <c r="Q1012" s="42"/>
      <c r="R1012" s="42"/>
      <c r="S1012" s="42"/>
      <c r="T1012" s="42"/>
    </row>
    <row r="1013" spans="1:20" ht="12.75">
      <c r="A1013" s="42"/>
      <c r="B1013" s="42"/>
      <c r="C1013" s="42"/>
      <c r="D1013" s="42"/>
      <c r="E1013" s="42"/>
      <c r="F1013" s="42"/>
      <c r="G1013" s="42"/>
      <c r="H1013" s="42"/>
      <c r="I1013" s="42"/>
      <c r="J1013" s="42"/>
      <c r="K1013" s="42"/>
      <c r="L1013" s="42"/>
      <c r="M1013" s="42"/>
      <c r="N1013" s="42"/>
      <c r="O1013" s="42"/>
      <c r="P1013" s="42"/>
      <c r="Q1013" s="42"/>
      <c r="R1013" s="42"/>
      <c r="S1013" s="42"/>
      <c r="T1013" s="42"/>
    </row>
    <row r="1014" spans="1:20" ht="12.75">
      <c r="A1014" s="42"/>
      <c r="B1014" s="42"/>
      <c r="C1014" s="42"/>
      <c r="D1014" s="42"/>
      <c r="E1014" s="42"/>
      <c r="F1014" s="42"/>
      <c r="G1014" s="42"/>
      <c r="H1014" s="42"/>
      <c r="I1014" s="42"/>
      <c r="J1014" s="42"/>
      <c r="K1014" s="42"/>
      <c r="L1014" s="42"/>
      <c r="M1014" s="42"/>
      <c r="N1014" s="42"/>
      <c r="O1014" s="42"/>
      <c r="P1014" s="42"/>
      <c r="Q1014" s="42"/>
      <c r="R1014" s="42"/>
      <c r="S1014" s="42"/>
      <c r="T1014" s="42"/>
    </row>
  </sheetData>
  <hyperlinks>
    <hyperlink ref="B3" r:id="rId1" display="https://docs.google.com/open?id=1JRqeuZ9SsGVjPwm0G6fJ9hBdjO_rG2zInQhacXEFSxk"/>
    <hyperlink ref="C3" r:id="rId2" display="https://docs.google.com/open?id=1HmbGDYsnpGjSm2m8QqujGKWiz_WNNWjOrAX5Bxk1qM8"/>
    <hyperlink ref="D3" r:id="rId3" display="https://docs.google.com/open?id=16oXHCu0NOf3zXmdneIApG61cuePeeObDCHfV5ZG9y7k"/>
    <hyperlink ref="E3" r:id="rId4" display="https://docs.google.com/open?id=1jkdltH8SLsr4JxB6nxJG5F77RfaemAcw3MGPo6izC50"/>
    <hyperlink ref="F3" r:id="rId5" display="https://docs.google.com/open?id=1pJIMLWMgbVCnq6EZCQozFIggIKpCPZ9rhr2uMtnGmUg"/>
    <hyperlink ref="G3" r:id="rId6" display="https://docs.google.com/open?id=1DNsR3SgMnhBA2RBqhixmIMoeQDpaO0Z_JEGv6ssgIkI"/>
    <hyperlink ref="B22" r:id="rId7" display="https://drive.google.com/open?id=0BxniOuTB30FSQUVzSkZEWVJaYW8"/>
    <hyperlink ref="C22" r:id="rId8" display="https://drive.google.com/open?id=0BxniOuTB30FSQ010WVpnaXZVWHM"/>
    <hyperlink ref="D22" r:id="rId9" display="https://drive.google.com/open?id=0BxniOuTB30FSYTlNb0VjcXdKd0E"/>
    <hyperlink ref="E22" r:id="rId10" display="https://drive.google.com/open?id=0BxniOuTB30FSaVVKYlU5V0xXY0k"/>
    <hyperlink ref="F22" r:id="rId11" display="https://drive.google.com/open?id=0BxniOuTB30FSWE83MlhqdkZPa2c"/>
    <hyperlink ref="G22" r:id="rId12" display="https://drive.google.com/open?id=0BxniOuTB30FSOWZQOXVKcDhOeUE"/>
    <hyperlink ref="H22" r:id="rId13" display="https://drive.google.com/open?id=0BxniOuTB30FSX0ZaaDNSMS1fTms"/>
    <hyperlink ref="J22" r:id="rId14" display="https://drive.google.com/open?id=0BxniOuTB30FSQmFkOVk2NDlvT1E"/>
    <hyperlink ref="K22" r:id="rId15" display="https://drive.google.com/open?id=0BxniOuTB30FSdXVmZy1RczVrOE0"/>
    <hyperlink ref="L22" r:id="rId16" display="https://drive.google.com/open?id=0BxniOuTB30FSWERzc0ZiVDFNNHM"/>
    <hyperlink ref="M22" r:id="rId17" display="https://drive.google.com/open?id=0BxniOuTB30FSbkY5ZTNmcDctaE0"/>
    <hyperlink ref="N22" r:id="rId18" display="https://drive.google.com/open?id=0BxniOuTB30FSZXBHX0JkTEs0dW8"/>
    <hyperlink ref="O22" r:id="rId19" display="https://drive.google.com/open?id=0BxniOuTB30FSUmZ5NTZ4a1RQMWM"/>
    <hyperlink ref="P22" r:id="rId20" display="https://drive.google.com/open?id=0BxniOuTB30FSZjQwSnRnTkZ0YjQ"/>
    <hyperlink ref="Q22" r:id="rId21" display="https://drive.google.com/open?id=0BxniOuTB30FSUmZ5NTZ4a1RQMWM"/>
    <hyperlink ref="R22" r:id="rId22" display="https://drive.google.com/open?id=0BxniOuTB30FSZjQwSnRnTkZ0YjQ"/>
    <hyperlink ref="T22" r:id="rId23" display="https://drive.google.com/open?id=0BxniOuTB30FSQkc4VHlrdzdLYVk"/>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5818E"/>
  </sheetPr>
  <dimension ref="A1:L100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75" customHeight="1"/>
  <cols>
    <col min="1" max="1" width="36.140625" customWidth="1"/>
    <col min="2" max="2" width="52.140625" customWidth="1"/>
    <col min="3" max="3" width="66.42578125" customWidth="1"/>
    <col min="4" max="4" width="59.28515625" customWidth="1"/>
    <col min="5" max="5" width="24.28515625" customWidth="1"/>
    <col min="6" max="6" width="51.5703125" customWidth="1"/>
    <col min="7" max="7" width="31.140625" customWidth="1"/>
  </cols>
  <sheetData>
    <row r="1" spans="1:12" ht="12.75">
      <c r="A1" s="69" t="str">
        <f>HYPERLINK("http://schools.nyc.gov/NR/rdonlyres/13CCC114-2DC8-40F2-B79E-8ED316C3C1F7/0/20142015SchoolYearCalendar.pdf","2014-2015 DOE Calendar")</f>
        <v>2014-2015 DOE Calendar</v>
      </c>
      <c r="B1" s="70"/>
      <c r="C1" s="70"/>
      <c r="D1" s="70"/>
      <c r="E1" s="70"/>
      <c r="F1" s="70"/>
      <c r="G1" s="71"/>
    </row>
    <row r="2" spans="1:12" ht="38.25">
      <c r="A2" s="44" t="s">
        <v>274</v>
      </c>
      <c r="B2" s="72" t="str">
        <f>'Curriculum Map (Semester 1)'!J2</f>
        <v>Creativity 2</v>
      </c>
      <c r="C2" s="72" t="str">
        <f>'Curriculum Map (Semester 1)'!K2</f>
        <v>Programming 2</v>
      </c>
      <c r="D2" s="72" t="str">
        <f>'Curriculum Map (Semester 1)'!L2</f>
        <v>Abstraction 2</v>
      </c>
      <c r="E2" s="72" t="str">
        <f>'Curriculum Map (Semester 1)'!M2</f>
        <v>Algorithms</v>
      </c>
      <c r="F2" s="72" t="str">
        <f>'Curriculum Map (Semester 1)'!N2</f>
        <v>Data 2</v>
      </c>
      <c r="G2" s="72" t="str">
        <f>'Curriculum Map (Semester 1)'!O2</f>
        <v>Internet 2</v>
      </c>
      <c r="H2" s="72" t="str">
        <f>'Curriculum Map (Semester 1)'!P2</f>
        <v>Impact 2</v>
      </c>
      <c r="I2" s="72" t="str">
        <f>'Curriculum Map (Semester 1)'!Q2</f>
        <v>Create Performance Task</v>
      </c>
      <c r="J2" s="72" t="str">
        <f>'Curriculum Map (Semester 1)'!R2</f>
        <v>Test Review</v>
      </c>
      <c r="K2" s="72" t="str">
        <f>'Curriculum Map (Semester 1)'!S2</f>
        <v>Subtotal</v>
      </c>
      <c r="L2" s="72" t="str">
        <f>'Curriculum Map (Semester 1)'!T2</f>
        <v>Post PT Projects</v>
      </c>
    </row>
    <row r="3" spans="1:12" ht="12.75">
      <c r="A3" s="45"/>
      <c r="B3" s="72">
        <f>'Curriculum Map (Semester 1)'!J3</f>
        <v>0</v>
      </c>
      <c r="C3" s="72">
        <f>'Curriculum Map (Semester 1)'!K3</f>
        <v>0</v>
      </c>
      <c r="D3" s="72">
        <f>'Curriculum Map (Semester 1)'!L3</f>
        <v>0</v>
      </c>
      <c r="E3" s="72">
        <f>'Curriculum Map (Semester 1)'!M3</f>
        <v>0</v>
      </c>
      <c r="F3" s="72">
        <f>'Curriculum Map (Semester 1)'!N3</f>
        <v>0</v>
      </c>
      <c r="G3" s="72">
        <f>'Curriculum Map (Semester 1)'!O3</f>
        <v>0</v>
      </c>
      <c r="H3" s="72">
        <f>'Curriculum Map (Semester 1)'!P3</f>
        <v>0</v>
      </c>
      <c r="I3" s="72">
        <f>'Curriculum Map (Semester 1)'!Q3</f>
        <v>0</v>
      </c>
      <c r="J3" s="72">
        <f>'Curriculum Map (Semester 1)'!R3</f>
        <v>0</v>
      </c>
      <c r="K3" s="72">
        <f>'Curriculum Map (Semester 1)'!S3</f>
        <v>0</v>
      </c>
      <c r="L3" s="72">
        <f>'Curriculum Map (Semester 1)'!T3</f>
        <v>0</v>
      </c>
    </row>
    <row r="4" spans="1:12" ht="76.5">
      <c r="A4" s="45" t="s">
        <v>302</v>
      </c>
      <c r="B4" s="72" t="str">
        <f ca="1">'Curriculum Map (Semester 1)'!J4</f>
        <v>1.1 Creative development can be an essential process for creating computational artifacts.</v>
      </c>
      <c r="C4" s="72" t="str">
        <f ca="1">'Curriculum Map (Semester 1)'!K4</f>
        <v>5.1 Programs can be developed for creative expression, to satisfy personal curiosity, to create new knowledge, or to solve problems (to help people, organizations, or society).</v>
      </c>
      <c r="D4" s="72" t="str">
        <f ca="1">'Curriculum Map (Semester 1)'!L4</f>
        <v>2.1 A variety of abstractions built upon binary sequences can be used to represent all digital data.</v>
      </c>
      <c r="E4" s="72" t="str">
        <f ca="1">'Curriculum Map (Semester 1)'!M4</f>
        <v>4.1 Algorithms are precise sequences of instructions for processes that can be executed by a computer and are implemented using programming languages.</v>
      </c>
      <c r="F4" s="72" t="str">
        <f ca="1">'Curriculum Map (Semester 1)'!N4</f>
        <v>3.1 People use computer programs to process information to gain insight and knowledge.</v>
      </c>
      <c r="G4" s="72" t="str">
        <f ca="1">'Curriculum Map (Semester 1)'!O4</f>
        <v/>
      </c>
      <c r="H4" s="72" t="str">
        <f ca="1">'Curriculum Map (Semester 1)'!P4</f>
        <v/>
      </c>
      <c r="I4" s="72" t="str">
        <f ca="1">'Curriculum Map (Semester 1)'!Q4</f>
        <v/>
      </c>
      <c r="J4" s="72" t="str">
        <f ca="1">'Curriculum Map (Semester 1)'!R4</f>
        <v/>
      </c>
      <c r="K4" s="72" t="str">
        <f ca="1">'Curriculum Map (Semester 1)'!S4</f>
        <v/>
      </c>
      <c r="L4" s="72" t="str">
        <f ca="1">'Curriculum Map (Semester 1)'!T4</f>
        <v/>
      </c>
    </row>
    <row r="5" spans="1:12" ht="38.25">
      <c r="A5" s="40"/>
      <c r="B5" s="72" t="str">
        <f>'Curriculum Map (Semester 1)'!J5</f>
        <v>1.2 Computing enables people to use creative development processes to create computational artifacts for creative expression or to solve a problem.</v>
      </c>
      <c r="C5" s="72" t="str">
        <f>'Curriculum Map (Semester 1)'!K5</f>
        <v>5.2 People write programs to execute algorithms.</v>
      </c>
      <c r="D5" s="72" t="str">
        <f>'Curriculum Map (Semester 1)'!L5</f>
        <v>2.2 Multiple levels of abstraction are used to write programs or create other computational artifacts.</v>
      </c>
      <c r="E5" s="72" t="str">
        <f>'Curriculum Map (Semester 1)'!M5</f>
        <v>4.2 Algorithms can solve many but not all computational problems.</v>
      </c>
      <c r="F5" s="72" t="str">
        <f>'Curriculum Map (Semester 1)'!N5</f>
        <v>3.2 Computing facilitates exploration and the discovery of connections in information.</v>
      </c>
      <c r="G5" s="72">
        <f>'Curriculum Map (Semester 1)'!O5</f>
        <v>0</v>
      </c>
      <c r="H5" s="72">
        <f>'Curriculum Map (Semester 1)'!P5</f>
        <v>0</v>
      </c>
      <c r="I5" s="72">
        <f>'Curriculum Map (Semester 1)'!Q5</f>
        <v>0</v>
      </c>
      <c r="J5" s="72">
        <f>'Curriculum Map (Semester 1)'!R5</f>
        <v>0</v>
      </c>
      <c r="K5" s="72">
        <f>'Curriculum Map (Semester 1)'!S5</f>
        <v>0</v>
      </c>
      <c r="L5" s="72">
        <f>'Curriculum Map (Semester 1)'!T5</f>
        <v>0</v>
      </c>
    </row>
    <row r="6" spans="1:12" ht="25.5">
      <c r="A6" s="45"/>
      <c r="B6" s="72" t="str">
        <f>'Curriculum Map (Semester 1)'!J6</f>
        <v>1.3 Computing can extend traditional forms of human expression and experience.</v>
      </c>
      <c r="C6" s="72" t="str">
        <f>'Curriculum Map (Semester 1)'!K6</f>
        <v>5.3 Programming is facilitated by appropriate abstractions.</v>
      </c>
      <c r="D6" s="72" t="str">
        <f>'Curriculum Map (Semester 1)'!L6</f>
        <v>2.3 Models and simulations use abstraction to generate new understanding and knowledge.</v>
      </c>
      <c r="E6" s="72">
        <f>'Curriculum Map (Semester 1)'!M6</f>
        <v>0</v>
      </c>
      <c r="F6" s="72" t="str">
        <f>'Curriculum Map (Semester 1)'!N6</f>
        <v>3.3 There are trade-offs when representing information as digital data.</v>
      </c>
      <c r="G6" s="72">
        <f>'Curriculum Map (Semester 1)'!O6</f>
        <v>0</v>
      </c>
      <c r="H6" s="72">
        <f>'Curriculum Map (Semester 1)'!P6</f>
        <v>0</v>
      </c>
      <c r="I6" s="72">
        <f>'Curriculum Map (Semester 1)'!Q6</f>
        <v>0</v>
      </c>
      <c r="J6" s="72">
        <f>'Curriculum Map (Semester 1)'!R6</f>
        <v>0</v>
      </c>
      <c r="K6" s="72">
        <f>'Curriculum Map (Semester 1)'!S6</f>
        <v>0</v>
      </c>
      <c r="L6" s="72">
        <f>'Curriculum Map (Semester 1)'!T6</f>
        <v>0</v>
      </c>
    </row>
    <row r="7" spans="1:12" ht="75" customHeight="1">
      <c r="A7" s="54"/>
      <c r="B7" s="72">
        <f>'Curriculum Map (Semester 1)'!J7</f>
        <v>0</v>
      </c>
      <c r="C7" s="72" t="str">
        <f>'Curriculum Map (Semester 1)'!K7</f>
        <v>5.4 Programs are developed, maintained, and used by people for different purposes.</v>
      </c>
      <c r="D7" s="72">
        <f>'Curriculum Map (Semester 1)'!L7</f>
        <v>0</v>
      </c>
      <c r="E7" s="72">
        <f>'Curriculum Map (Semester 1)'!M7</f>
        <v>0</v>
      </c>
      <c r="F7" s="72">
        <f>'Curriculum Map (Semester 1)'!N7</f>
        <v>0</v>
      </c>
      <c r="G7" s="72">
        <f>'Curriculum Map (Semester 1)'!O7</f>
        <v>0</v>
      </c>
      <c r="H7" s="72">
        <f>'Curriculum Map (Semester 1)'!P7</f>
        <v>0</v>
      </c>
      <c r="I7" s="72">
        <f>'Curriculum Map (Semester 1)'!Q7</f>
        <v>0</v>
      </c>
      <c r="J7" s="72">
        <f>'Curriculum Map (Semester 1)'!R7</f>
        <v>0</v>
      </c>
      <c r="K7" s="72">
        <f>'Curriculum Map (Semester 1)'!S7</f>
        <v>0</v>
      </c>
      <c r="L7" s="72">
        <f>'Curriculum Map (Semester 1)'!T7</f>
        <v>0</v>
      </c>
    </row>
    <row r="8" spans="1:12" ht="12.75">
      <c r="A8" s="45"/>
      <c r="B8" s="72">
        <f>'Curriculum Map (Semester 1)'!J8</f>
        <v>0</v>
      </c>
      <c r="C8" s="72" t="str">
        <f>'Curriculum Map (Semester 1)'!K8</f>
        <v>5.5 Programming uses mathematical and logical concepts.</v>
      </c>
      <c r="D8" s="72">
        <f>'Curriculum Map (Semester 1)'!L8</f>
        <v>0</v>
      </c>
      <c r="E8" s="72">
        <f>'Curriculum Map (Semester 1)'!M8</f>
        <v>0</v>
      </c>
      <c r="F8" s="72">
        <f>'Curriculum Map (Semester 1)'!N8</f>
        <v>0</v>
      </c>
      <c r="G8" s="72">
        <f>'Curriculum Map (Semester 1)'!O8</f>
        <v>0</v>
      </c>
      <c r="H8" s="72">
        <f>'Curriculum Map (Semester 1)'!P8</f>
        <v>0</v>
      </c>
      <c r="I8" s="72">
        <f>'Curriculum Map (Semester 1)'!Q8</f>
        <v>0</v>
      </c>
      <c r="J8" s="72">
        <f>'Curriculum Map (Semester 1)'!R8</f>
        <v>0</v>
      </c>
      <c r="K8" s="72">
        <f>'Curriculum Map (Semester 1)'!S8</f>
        <v>0</v>
      </c>
      <c r="L8" s="72">
        <f>'Curriculum Map (Semester 1)'!T8</f>
        <v>0</v>
      </c>
    </row>
    <row r="9" spans="1:12" ht="63.75">
      <c r="A9" s="57" t="s">
        <v>345</v>
      </c>
      <c r="B9" s="72" t="str">
        <f ca="1">'Curriculum Map (Semester 1)'!J9</f>
        <v>How can computing and the use of computational tools foster creative expression?</v>
      </c>
      <c r="C9" s="72" t="str">
        <f ca="1">'Curriculum Map (Semester 1)'!K9</f>
        <v>How do computer programs implement algorithms?</v>
      </c>
      <c r="D9" s="72" t="str">
        <f ca="1">'Curriculum Map (Semester 1)'!L9</f>
        <v>How are vastly different kinds of data, physical phenomena, and mathematical concepts represented on a computer?</v>
      </c>
      <c r="E9" s="72" t="str">
        <f ca="1">'Curriculum Map (Semester 1)'!M9</f>
        <v>How can computational models and simulations help generate new understanding and knowledge?</v>
      </c>
      <c r="F9" s="72" t="str">
        <f ca="1">'Curriculum Map (Semester 1)'!N9</f>
        <v>What considerations and trade-offs arise in the computational manipulation of data?</v>
      </c>
      <c r="G9" s="72" t="str">
        <f ca="1">'Curriculum Map (Semester 1)'!O9</f>
        <v/>
      </c>
      <c r="H9" s="72" t="str">
        <f ca="1">'Curriculum Map (Semester 1)'!P9</f>
        <v/>
      </c>
      <c r="I9" s="72" t="str">
        <f ca="1">'Curriculum Map (Semester 1)'!Q9</f>
        <v/>
      </c>
      <c r="J9" s="72" t="str">
        <f ca="1">'Curriculum Map (Semester 1)'!R9</f>
        <v/>
      </c>
      <c r="K9" s="72" t="str">
        <f ca="1">'Curriculum Map (Semester 1)'!S9</f>
        <v/>
      </c>
      <c r="L9" s="72" t="str">
        <f ca="1">'Curriculum Map (Semester 1)'!T9</f>
        <v/>
      </c>
    </row>
    <row r="10" spans="1:12" ht="51">
      <c r="A10" s="45"/>
      <c r="B10" s="72" t="str">
        <f>'Curriculum Map (Semester 1)'!J10</f>
        <v>How can computing extend traditional forms of human expression and experience?</v>
      </c>
      <c r="C10" s="72" t="str">
        <f>'Curriculum Map (Semester 1)'!K10</f>
        <v>How does abstraction make the development of computer programs possible?</v>
      </c>
      <c r="D10" s="72" t="str">
        <f>'Curriculum Map (Semester 1)'!L10</f>
        <v>How are vastly different kinds of data, physical phenomena, and mathematical concepts represented on a computer?</v>
      </c>
      <c r="E10" s="72" t="str">
        <f>'Curriculum Map (Semester 1)'!M10</f>
        <v>Why are some languages better than others when used to implement algorithms?</v>
      </c>
      <c r="F10" s="72" t="str">
        <f>'Curriculum Map (Semester 1)'!N10</f>
        <v>What opportunities do large data sets provide for solving problems and creating knowledge?</v>
      </c>
      <c r="G10" s="72">
        <f>'Curriculum Map (Semester 1)'!O10</f>
        <v>0</v>
      </c>
      <c r="H10" s="72">
        <f>'Curriculum Map (Semester 1)'!P10</f>
        <v>0</v>
      </c>
      <c r="I10" s="72">
        <f>'Curriculum Map (Semester 1)'!Q10</f>
        <v>0</v>
      </c>
      <c r="J10" s="72">
        <f>'Curriculum Map (Semester 1)'!R10</f>
        <v>0</v>
      </c>
      <c r="K10" s="72">
        <f>'Curriculum Map (Semester 1)'!S10</f>
        <v>0</v>
      </c>
      <c r="L10" s="72">
        <f>'Curriculum Map (Semester 1)'!T10</f>
        <v>0</v>
      </c>
    </row>
    <row r="11" spans="1:12" ht="63.75">
      <c r="A11" s="45"/>
      <c r="B11" s="72">
        <f>'Curriculum Map (Semester 1)'!J11</f>
        <v>0</v>
      </c>
      <c r="C11" s="72">
        <f>'Curriculum Map (Semester 1)'!K11</f>
        <v>0</v>
      </c>
      <c r="D11" s="72" t="str">
        <f>'Curriculum Map (Semester 1)'!L11</f>
        <v>How can computational models and simulations help generate new understanding and knowledge?</v>
      </c>
      <c r="E11" s="72" t="str">
        <f>'Curriculum Map (Semester 1)'!M11</f>
        <v>What kinds of problems are easy, what kinds are difficult, and what kinds are impossible to solve algorithmically?</v>
      </c>
      <c r="F11" s="72">
        <f>'Curriculum Map (Semester 1)'!N11</f>
        <v>0</v>
      </c>
      <c r="G11" s="72">
        <f>'Curriculum Map (Semester 1)'!O11</f>
        <v>0</v>
      </c>
      <c r="H11" s="72">
        <f>'Curriculum Map (Semester 1)'!P11</f>
        <v>0</v>
      </c>
      <c r="I11" s="72">
        <f>'Curriculum Map (Semester 1)'!Q11</f>
        <v>0</v>
      </c>
      <c r="J11" s="72">
        <f>'Curriculum Map (Semester 1)'!R11</f>
        <v>0</v>
      </c>
      <c r="K11" s="72">
        <f>'Curriculum Map (Semester 1)'!S11</f>
        <v>0</v>
      </c>
      <c r="L11" s="72">
        <f>'Curriculum Map (Semester 1)'!T11</f>
        <v>0</v>
      </c>
    </row>
    <row r="12" spans="1:12" ht="25.5">
      <c r="A12" s="42"/>
      <c r="B12" s="72">
        <f>'Curriculum Map (Semester 1)'!J12</f>
        <v>0</v>
      </c>
      <c r="C12" s="72">
        <f>'Curriculum Map (Semester 1)'!K12</f>
        <v>0</v>
      </c>
      <c r="D12" s="72">
        <f>'Curriculum Map (Semester 1)'!L12</f>
        <v>0</v>
      </c>
      <c r="E12" s="72" t="str">
        <f>'Curriculum Map (Semester 1)'!M12</f>
        <v>How are algorithms evaluated?</v>
      </c>
      <c r="F12" s="72">
        <f>'Curriculum Map (Semester 1)'!N12</f>
        <v>0</v>
      </c>
      <c r="G12" s="72">
        <f>'Curriculum Map (Semester 1)'!O12</f>
        <v>0</v>
      </c>
      <c r="H12" s="72">
        <f>'Curriculum Map (Semester 1)'!P12</f>
        <v>0</v>
      </c>
      <c r="I12" s="72">
        <f>'Curriculum Map (Semester 1)'!Q12</f>
        <v>0</v>
      </c>
      <c r="J12" s="72">
        <f>'Curriculum Map (Semester 1)'!R12</f>
        <v>0</v>
      </c>
      <c r="K12" s="72">
        <f>'Curriculum Map (Semester 1)'!S12</f>
        <v>0</v>
      </c>
      <c r="L12" s="72">
        <f>'Curriculum Map (Semester 1)'!T12</f>
        <v>0</v>
      </c>
    </row>
    <row r="13" spans="1:12" ht="12.75">
      <c r="A13" s="42"/>
      <c r="B13" s="72">
        <f>'Curriculum Map (Semester 1)'!J13</f>
        <v>0</v>
      </c>
      <c r="C13" s="72">
        <f>'Curriculum Map (Semester 1)'!K13</f>
        <v>0</v>
      </c>
      <c r="D13" s="72">
        <f>'Curriculum Map (Semester 1)'!L13</f>
        <v>0</v>
      </c>
      <c r="E13" s="72">
        <f>'Curriculum Map (Semester 1)'!M13</f>
        <v>0</v>
      </c>
      <c r="F13" s="72">
        <f>'Curriculum Map (Semester 1)'!N13</f>
        <v>0</v>
      </c>
      <c r="G13" s="72">
        <f>'Curriculum Map (Semester 1)'!O13</f>
        <v>0</v>
      </c>
      <c r="H13" s="72">
        <f>'Curriculum Map (Semester 1)'!P13</f>
        <v>0</v>
      </c>
      <c r="I13" s="72">
        <f>'Curriculum Map (Semester 1)'!Q13</f>
        <v>0</v>
      </c>
      <c r="J13" s="72">
        <f>'Curriculum Map (Semester 1)'!R13</f>
        <v>0</v>
      </c>
      <c r="K13" s="72">
        <f>'Curriculum Map (Semester 1)'!S13</f>
        <v>0</v>
      </c>
      <c r="L13" s="72">
        <f>'Curriculum Map (Semester 1)'!T13</f>
        <v>0</v>
      </c>
    </row>
    <row r="14" spans="1:12" ht="12.75">
      <c r="A14" s="43"/>
      <c r="B14" s="72">
        <f>'Curriculum Map (Semester 1)'!J14</f>
        <v>0</v>
      </c>
      <c r="C14" s="72">
        <f>'Curriculum Map (Semester 1)'!K14</f>
        <v>0</v>
      </c>
      <c r="D14" s="72">
        <f>'Curriculum Map (Semester 1)'!L14</f>
        <v>0</v>
      </c>
      <c r="E14" s="72">
        <f>'Curriculum Map (Semester 1)'!M14</f>
        <v>0</v>
      </c>
      <c r="F14" s="72">
        <f>'Curriculum Map (Semester 1)'!N14</f>
        <v>0</v>
      </c>
      <c r="G14" s="72">
        <f>'Curriculum Map (Semester 1)'!O14</f>
        <v>0</v>
      </c>
      <c r="H14" s="72">
        <f>'Curriculum Map (Semester 1)'!P14</f>
        <v>0</v>
      </c>
      <c r="I14" s="72">
        <f>'Curriculum Map (Semester 1)'!Q14</f>
        <v>0</v>
      </c>
      <c r="J14" s="72">
        <f>'Curriculum Map (Semester 1)'!R14</f>
        <v>0</v>
      </c>
      <c r="K14" s="72">
        <f>'Curriculum Map (Semester 1)'!S14</f>
        <v>0</v>
      </c>
      <c r="L14" s="72">
        <f>'Curriculum Map (Semester 1)'!T14</f>
        <v>0</v>
      </c>
    </row>
    <row r="15" spans="1:12" ht="12.75">
      <c r="A15" s="45"/>
      <c r="B15" s="72">
        <f>'Curriculum Map (Semester 1)'!J15</f>
        <v>0</v>
      </c>
      <c r="C15" s="72">
        <f>'Curriculum Map (Semester 1)'!K15</f>
        <v>0</v>
      </c>
      <c r="D15" s="72">
        <f>'Curriculum Map (Semester 1)'!L15</f>
        <v>0</v>
      </c>
      <c r="E15" s="72">
        <f>'Curriculum Map (Semester 1)'!M15</f>
        <v>0</v>
      </c>
      <c r="F15" s="72">
        <f>'Curriculum Map (Semester 1)'!N15</f>
        <v>0</v>
      </c>
      <c r="G15" s="72">
        <f>'Curriculum Map (Semester 1)'!O15</f>
        <v>0</v>
      </c>
      <c r="H15" s="72">
        <f>'Curriculum Map (Semester 1)'!P15</f>
        <v>0</v>
      </c>
      <c r="I15" s="72">
        <f>'Curriculum Map (Semester 1)'!Q15</f>
        <v>0</v>
      </c>
      <c r="J15" s="72">
        <f>'Curriculum Map (Semester 1)'!R15</f>
        <v>0</v>
      </c>
      <c r="K15" s="72">
        <f>'Curriculum Map (Semester 1)'!S15</f>
        <v>0</v>
      </c>
      <c r="L15" s="72">
        <f>'Curriculum Map (Semester 1)'!T15</f>
        <v>0</v>
      </c>
    </row>
    <row r="16" spans="1:12" ht="12.75">
      <c r="A16" s="59" t="s">
        <v>377</v>
      </c>
      <c r="B16" s="72">
        <f>'Curriculum Map (Semester 1)'!J16</f>
        <v>0</v>
      </c>
      <c r="C16" s="72">
        <f>'Curriculum Map (Semester 1)'!K16</f>
        <v>0</v>
      </c>
      <c r="D16" s="72">
        <f>'Curriculum Map (Semester 1)'!L16</f>
        <v>0</v>
      </c>
      <c r="E16" s="72">
        <f>'Curriculum Map (Semester 1)'!M16</f>
        <v>0</v>
      </c>
      <c r="F16" s="72">
        <f>'Curriculum Map (Semester 1)'!N16</f>
        <v>0</v>
      </c>
      <c r="G16" s="72">
        <f>'Curriculum Map (Semester 1)'!O16</f>
        <v>0</v>
      </c>
      <c r="H16" s="72">
        <f>'Curriculum Map (Semester 1)'!P16</f>
        <v>0</v>
      </c>
      <c r="I16" s="72">
        <f>'Curriculum Map (Semester 1)'!Q16</f>
        <v>0</v>
      </c>
      <c r="J16" s="72">
        <f>'Curriculum Map (Semester 1)'!R16</f>
        <v>0</v>
      </c>
      <c r="K16" s="72">
        <f>'Curriculum Map (Semester 1)'!S16</f>
        <v>0</v>
      </c>
      <c r="L16" s="72">
        <f>'Curriculum Map (Semester 1)'!T16</f>
        <v>0</v>
      </c>
    </row>
    <row r="17" spans="1:12" ht="306">
      <c r="A17" s="45" t="s">
        <v>382</v>
      </c>
      <c r="B17" s="72" t="str">
        <f>'Curriculum Map (Semester 1)'!J17</f>
        <v>1.1.1 Apply a creative development process when creating computational artifacts. [P2]MBA1.2.1 Create a computational artifact for creative expression. [P2]MBA1.2.2 Create a computational artifact using computing tools and techniques to solve a problem. [P2]1.2.3 Create a new computational artifact by combining or modifying existing artifacts. [P2]1.2.4 Collaborate in the creation of computational artifacts. [P6]1.2.5 Analyze the correctness, usability, functionality, and suitability of computational artifacts. [P4]1.3.1 Use computing tools and techniques for creative expression. [P2]</v>
      </c>
      <c r="C17" s="72" t="str">
        <f>'Curriculum Map (Semester 1)'!K17</f>
        <v>5.1.1 Develop a program for creative expression, to satisfy personal curiosity, or to create new knowledge. [P2]MBA5.1.2 Develop a correct program to solve problems. [P2]Other Standard5.1.3 Collaborate to develop a program. [P6]5.2.1 Explain how programs implement algorithms. [P3]5.3.1 Use abstraction to manage complexity in programs. [P3]5.4.1 Evaluate the correctness of a program. [P4]5.5.1 Employ appropriate mathematical and logical concepts in programming. [P1]</v>
      </c>
      <c r="D17" s="72" t="str">
        <f>'Curriculum Map (Semester 1)'!L17</f>
        <v>2.1.1 Describe the variety of abstractions used to represent data. [P3]Other Standard2.1.2 Explain how binary sequences are used to represent digital data. [P5]Other Standard2.2.1 Develop an abstraction when writing a program or creating other computational artifacts. [P2]MBA2.2.2 Use multiple levels of abstraction to write programs. [P3]MBA2.2.3 Identify multiple levels of abstractions that are used when writing programs. [P3]MBA2.3.1 Use models and simulations to represent phenomena. [P3]Other Standard2.3.2 Use models and simulations to formulate, refine, and test hypotheses. [P3]Other Standard</v>
      </c>
      <c r="E17" s="72" t="str">
        <f>'Curriculum Map (Semester 1)'!M17</f>
        <v>4.1.1 Develop an algorithm for implementation in a program. [P2]MBA4.1.2 Express an algorithm in a language. [P5]MBA4.2.1 Explain the difference between algorithms that run in a reasonable time and those that do not run in a reasonable time. [P1]Other Standard4.2.2 Explain the difference between solvable and unsolvable problems in computer science. [P1]Other Standard4.2.3 Explain the existence of undecidable problems in computer science. [P1]Other Standard4.2.4 Evaluate algorithms analytically and empirically for efficiency, correctness, and clarity. [P4]Other Standard</v>
      </c>
      <c r="F17" s="72" t="str">
        <f>'Curriculum Map (Semester 1)'!N17</f>
        <v>3.1.1 Use computers to process information, find patterns, and test hypotheses about digitally processed information to gain insight and knowledge. [P4]MBA3.1.2 Collaborate when processing information to gain insight and knowledge. [P6]MBA3.2.1 Extract information from data to discover and explain connections, patterns, or trends. [P1]Other Standard3.3.1 Analyze how data representation, storage, security, and transmission of data involve computational manipulation of information. [P4]Other Standard</v>
      </c>
      <c r="G17" s="72" t="str">
        <f ca="1">'Curriculum Map (Semester 1)'!O17</f>
        <v/>
      </c>
      <c r="H17" s="72" t="str">
        <f ca="1">'Curriculum Map (Semester 1)'!P17</f>
        <v/>
      </c>
      <c r="I17" s="72" t="str">
        <f ca="1">'Curriculum Map (Semester 1)'!Q17</f>
        <v/>
      </c>
      <c r="J17" s="72" t="str">
        <f ca="1">'Curriculum Map (Semester 1)'!R17</f>
        <v/>
      </c>
      <c r="K17" s="72" t="str">
        <f ca="1">'Curriculum Map (Semester 1)'!S17</f>
        <v/>
      </c>
      <c r="L17" s="72" t="str">
        <f ca="1">'Curriculum Map (Semester 1)'!T17</f>
        <v/>
      </c>
    </row>
    <row r="18" spans="1:12" ht="25.5">
      <c r="A18" s="62" t="s">
        <v>423</v>
      </c>
      <c r="B18" s="72">
        <f>'Curriculum Map (Semester 1)'!J18</f>
        <v>0</v>
      </c>
      <c r="C18" s="72">
        <f>'Curriculum Map (Semester 1)'!K18</f>
        <v>0</v>
      </c>
      <c r="D18" s="72">
        <f>'Curriculum Map (Semester 1)'!L18</f>
        <v>0</v>
      </c>
      <c r="E18" s="72">
        <f>'Curriculum Map (Semester 1)'!M18</f>
        <v>0</v>
      </c>
      <c r="F18" s="72">
        <f>'Curriculum Map (Semester 1)'!N18</f>
        <v>0</v>
      </c>
      <c r="G18" s="72">
        <f>'Curriculum Map (Semester 1)'!O18</f>
        <v>0</v>
      </c>
      <c r="H18" s="72">
        <f>'Curriculum Map (Semester 1)'!P18</f>
        <v>0</v>
      </c>
      <c r="I18" s="72">
        <f>'Curriculum Map (Semester 1)'!Q18</f>
        <v>0</v>
      </c>
      <c r="J18" s="72">
        <f>'Curriculum Map (Semester 1)'!R18</f>
        <v>0</v>
      </c>
      <c r="K18" s="72">
        <f>'Curriculum Map (Semester 1)'!S18</f>
        <v>0</v>
      </c>
      <c r="L18" s="72">
        <f>'Curriculum Map (Semester 1)'!T18</f>
        <v>0</v>
      </c>
    </row>
    <row r="19" spans="1:12" ht="409.5">
      <c r="A19" s="62" t="s">
        <v>426</v>
      </c>
      <c r="B19" s="72" t="str">
        <f>'Curriculum Map (Semester 1)'!J19</f>
        <v>Creativity 1.2.5AThe context in which an artifact is used determines the correctness, usability, functionality, and suitability of the artifact.Creativity 1.2.5BA computational artifact may have weaknesses, mistakes, or errors depending on the type of artifact.Creativity 1.2.5CThe functionality of a computational artifact may be related to how it is used or perceived.Creativity 1.2.5DThe suitability (or appropriateness) of a computational artifact may be related to how it is used or perceived.Creativity 1.3.1ACreating digital effects, images, audio, video, and animations has transformed industries.Creativity 1.3.1BDigital audio and music can be created by synthesizing sounds, sampling existing audio and music, and recording and manipulating sounds, including layering and looping.Creativity 1.3.1CDigital images can be created by generating pixel patterns, manipulating existing digital images, or combining images.Creativity 1.3.1DDigital effects and animations can be created by using existing software or modified software that includes functionality to implement the effects and animations.Creativity 1.3.1EComputing enables creative exploration of both real and virtual phenomena.</v>
      </c>
      <c r="C19" s="72" t="str">
        <f>'Curriculum Map (Semester 1)'!K19</f>
        <v>Programming 5.2.1AAlgorithms are implemented using program instructions that are processed during program execution.Programming 5.2.1BProgram instructions are executed sequentially.Programming 5.2.1cProgram instructions may involve variables that are initialized and updated, read, and written.Programming 5.2.1dAn understanding of instruction processing and program execution is useful for programming.Programming 5.2.1eProgram execution automates processes.Programming 5.2.1fProcesses use memory, a central processing unit (CPU), and input and output.Programming 5.2.1gA process may execute by itself or with other processes.Programming 5.2.1hA process may execute on one or several CPUs.Programming 5.2.1iExecutable programs increase the scale of problems that can be addressed.Programming 5.2.1jSimple algorithms can solve a large set of problems when automated.Programming 5.2.1kImprovements in algorithms, hardware, and software increase the kinds of problems and the size of problems solvable by programming.</v>
      </c>
      <c r="D19" s="72" t="str">
        <f>'Curriculum Map (Semester 1)'!L19</f>
        <v>Abstraction 2.3.1AModels and simulations are simplified representations of more complex objects or phenomena.Abstraction 2.3.1bModels may use different abstractions or levels of abstraction depending on the objects or phenomena being posed.Abstraction 2.3.1cModels often omit unnecessary features of the objects or phenomena that are being modeled.Abstraction 2.3.1dSimulations mimic real-world events without the cost or danger of building and testing the phenomena in the real world.</v>
      </c>
      <c r="E19" s="72" t="str">
        <f>'Curriculum Map (Semester 1)'!M19</f>
        <v>Algorithms 4.1.1ASequencing, selection, and iteration are building blocks of algorithms.Algorithms 4.1.1BSequencing is the application of each step of an algorithm in the order in which the statements are given.Algorithms 4.1.1CSelection uses a Boolean condition to determine which of two parts of an algorithm is used.Algorithms 4.1.1DIteration is the repetition of part of an algorithm until a condition is met or for a specified number of times.Algorithms 4.1.1EAlgorithms can be combined to make new algorithms.Algorithms 4.1.1FUsing existing correct algorithms as building blocks for constructing a new algorithm helps ensure the new algorithm is correct.Algorithms 4.2.2AA heuristic is a technique that may allow us to find an approximate solution when typical methods fail to find an exact solution.Algorithms 4.2.2BHeuristics may be helpful for finding an approximate solution more quickly when exact methods are too slow.Algorithms 4.2.2cSome optimization problems such as “find the best” or “find the smallest” cannot be solved in a reasonable time, but approximations to the optimal solution can.Algorithms 4.2.2dSome problems cannot be solved using any algorithm.Algorithms 4.2.4ADetermining an algorithm’s efficiency is done by reasoning formally or mathematically about the algorithm.Algorithms 4.2.4bEmpirical analysis of an algorithm is done by implementing the algorithm and running it on different inputs.Algorithms 4.2.4cThe correctness of an algorithm is determined by reasoning formally or mathematically about the algorithm, not by testing an implementation of the algorithm.Algorithms 4.2.4dDifferent correct algorithms for the same problem can have different efficiencies.Algorithms 4.2.4ESometimes more efficient algorithms are more complex.Algorithms 4.2.4FFinding an efficient algorithm for a problem can help solve larger instances of the problem.Algorithms 4.2.4GEfficiency includes both execution time and memory usage.Algorithms 4.2.4HLinear search can be used when searching for an item in any list; binary search can be used only when the list is sorted.</v>
      </c>
      <c r="F19" s="72" t="str">
        <f>'Curriculum Map (Semester 1)'!N19</f>
        <v>Data 3.1.1AComputers are used in an iterative and interactive way when processing digital information to gain insight and knowledge.Data 3.1.1BDigital information can be filtered and cleaned by using computers to process information.Data 3.1.1CCombining data sources, clustering data, and data classification are part of the process of using computers to process information.Data 3.1.1DInsight and knowledge can be obtained from translating and transforming digitally represented information.Data 3.1.1EPatterns can emerge when data is transformed using computational tools.Data 3.1.2ACollaboration is an important part of solving data-driven problems.Data 3.1.2BCollaboration facilitates solving computational problems by applying multiple perspectives, experiences, and skill sets.Data 3.1.2CCommunication between participants working on data-driven problems gives rise to enhanced insights and knowledge.Data 3.1.2DCollaboration in developing hypotheses and questions, and in testing hypotheses and answering questions, about data helps participants gain insight and knowledge.Data 3.1.3EInteractivity with data is an aspect of communicating.</v>
      </c>
      <c r="G19" s="72" t="str">
        <f ca="1">'Curriculum Map (Semester 1)'!O19</f>
        <v/>
      </c>
      <c r="H19" s="72" t="str">
        <f ca="1">'Curriculum Map (Semester 1)'!P19</f>
        <v/>
      </c>
      <c r="I19" s="72" t="str">
        <f ca="1">'Curriculum Map (Semester 1)'!Q19</f>
        <v/>
      </c>
      <c r="J19" s="72" t="str">
        <f ca="1">'Curriculum Map (Semester 1)'!R19</f>
        <v/>
      </c>
      <c r="K19" s="72" t="str">
        <f ca="1">'Curriculum Map (Semester 1)'!S19</f>
        <v/>
      </c>
      <c r="L19" s="72" t="str">
        <f ca="1">'Curriculum Map (Semester 1)'!T19</f>
        <v/>
      </c>
    </row>
    <row r="20" spans="1:12" ht="25.5">
      <c r="A20" s="62" t="s">
        <v>454</v>
      </c>
      <c r="B20" s="72">
        <f>'Curriculum Map (Semester 1)'!J20</f>
        <v>0</v>
      </c>
      <c r="C20" s="72">
        <f>'Curriculum Map (Semester 1)'!K20</f>
        <v>0</v>
      </c>
      <c r="D20" s="72">
        <f>'Curriculum Map (Semester 1)'!L20</f>
        <v>0</v>
      </c>
      <c r="E20" s="72">
        <f>'Curriculum Map (Semester 1)'!M20</f>
        <v>0</v>
      </c>
      <c r="F20" s="72">
        <f>'Curriculum Map (Semester 1)'!N20</f>
        <v>0</v>
      </c>
      <c r="G20" s="72">
        <f>'Curriculum Map (Semester 1)'!O20</f>
        <v>0</v>
      </c>
      <c r="H20" s="72">
        <f>'Curriculum Map (Semester 1)'!P20</f>
        <v>0</v>
      </c>
      <c r="I20" s="72">
        <f>'Curriculum Map (Semester 1)'!Q20</f>
        <v>0</v>
      </c>
      <c r="J20" s="72">
        <f>'Curriculum Map (Semester 1)'!R20</f>
        <v>0</v>
      </c>
      <c r="K20" s="72">
        <f>'Curriculum Map (Semester 1)'!S20</f>
        <v>0</v>
      </c>
      <c r="L20" s="72">
        <f>'Curriculum Map (Semester 1)'!T20</f>
        <v>0</v>
      </c>
    </row>
    <row r="21" spans="1:12" ht="12.75">
      <c r="A21" s="45" t="s">
        <v>456</v>
      </c>
      <c r="B21" s="72">
        <f>'Curriculum Map (Semester 1)'!J21</f>
        <v>0</v>
      </c>
      <c r="C21" s="72">
        <f>'Curriculum Map (Semester 1)'!K21</f>
        <v>0</v>
      </c>
      <c r="D21" s="72">
        <f>'Curriculum Map (Semester 1)'!L21</f>
        <v>0</v>
      </c>
      <c r="E21" s="72">
        <f>'Curriculum Map (Semester 1)'!M21</f>
        <v>0</v>
      </c>
      <c r="F21" s="72">
        <f>'Curriculum Map (Semester 1)'!N21</f>
        <v>0</v>
      </c>
      <c r="G21" s="72">
        <f>'Curriculum Map (Semester 1)'!O21</f>
        <v>0</v>
      </c>
      <c r="H21" s="72">
        <f>'Curriculum Map (Semester 1)'!P21</f>
        <v>0</v>
      </c>
      <c r="I21" s="72">
        <f>'Curriculum Map (Semester 1)'!Q21</f>
        <v>0</v>
      </c>
      <c r="J21" s="72">
        <f>'Curriculum Map (Semester 1)'!R21</f>
        <v>0</v>
      </c>
      <c r="K21" s="72">
        <f>'Curriculum Map (Semester 1)'!S21</f>
        <v>0</v>
      </c>
      <c r="L21" s="72">
        <f>'Curriculum Map (Semester 1)'!T21</f>
        <v>0</v>
      </c>
    </row>
    <row r="22" spans="1:12" ht="38.25">
      <c r="A22" s="45" t="s">
        <v>457</v>
      </c>
      <c r="B22" s="73" t="str">
        <f ca="1">'Curriculum Map (Semester 1)'!J22</f>
        <v>Unit 7 - Creativity 2</v>
      </c>
      <c r="C22" s="73" t="str">
        <f ca="1">'Curriculum Map (Semester 1)'!K22</f>
        <v>Unit 8 - Programming 2</v>
      </c>
      <c r="D22" s="73" t="str">
        <f ca="1">'Curriculum Map (Semester 1)'!L22</f>
        <v>Unit 9 - Abstraction 2</v>
      </c>
      <c r="E22" s="73" t="str">
        <f ca="1">'Curriculum Map (Semester 1)'!M22</f>
        <v>Unit 10 - Algorithms</v>
      </c>
      <c r="F22" s="73" t="str">
        <f ca="1">'Curriculum Map (Semester 1)'!N22</f>
        <v>Unit 11 - Data 2</v>
      </c>
      <c r="G22" s="73" t="str">
        <f ca="1">'Curriculum Map (Semester 1)'!O22</f>
        <v>Unit  - Internet 2</v>
      </c>
      <c r="H22" s="73" t="str">
        <f ca="1">'Curriculum Map (Semester 1)'!P22</f>
        <v>Unit  - Impact 2</v>
      </c>
      <c r="I22" s="73" t="str">
        <f ca="1">'Curriculum Map (Semester 1)'!Q22</f>
        <v>Unit 12 - Create Performance Task</v>
      </c>
      <c r="J22" s="73" t="str">
        <f ca="1">'Curriculum Map (Semester 1)'!R22</f>
        <v>Unit 13 - Test Review</v>
      </c>
      <c r="K22" s="72" t="str">
        <f ca="1">'Curriculum Map (Semester 1)'!S22</f>
        <v/>
      </c>
      <c r="L22" s="73" t="str">
        <f ca="1">'Curriculum Map (Semester 1)'!T22</f>
        <v>Unit 14 - Post PT Projects</v>
      </c>
    </row>
    <row r="23" spans="1:12" ht="12.75">
      <c r="A23" s="45" t="s">
        <v>481</v>
      </c>
      <c r="B23" s="72">
        <f>'Curriculum Map (Semester 1)'!J23</f>
        <v>0</v>
      </c>
      <c r="C23" s="72">
        <f>'Curriculum Map (Semester 1)'!K23</f>
        <v>0</v>
      </c>
      <c r="D23" s="72">
        <f>'Curriculum Map (Semester 1)'!L23</f>
        <v>0</v>
      </c>
      <c r="E23" s="72">
        <f>'Curriculum Map (Semester 1)'!M23</f>
        <v>0</v>
      </c>
      <c r="F23" s="72">
        <f>'Curriculum Map (Semester 1)'!N23</f>
        <v>0</v>
      </c>
      <c r="G23" s="72">
        <f>'Curriculum Map (Semester 1)'!O23</f>
        <v>0</v>
      </c>
      <c r="H23" s="72">
        <f>'Curriculum Map (Semester 1)'!P23</f>
        <v>0</v>
      </c>
      <c r="I23" s="72">
        <f>'Curriculum Map (Semester 1)'!Q23</f>
        <v>0</v>
      </c>
      <c r="J23" s="72">
        <f>'Curriculum Map (Semester 1)'!R23</f>
        <v>0</v>
      </c>
      <c r="K23" s="72">
        <f>'Curriculum Map (Semester 1)'!S23</f>
        <v>0</v>
      </c>
      <c r="L23" s="72">
        <f>'Curriculum Map (Semester 1)'!T23</f>
        <v>0</v>
      </c>
    </row>
    <row r="24" spans="1:12" ht="12.75">
      <c r="A24" s="74"/>
      <c r="B24" s="74"/>
      <c r="G24" s="74"/>
    </row>
    <row r="25" spans="1:12" ht="12.75">
      <c r="A25" s="74"/>
      <c r="B25" s="74"/>
      <c r="G25" s="74"/>
    </row>
    <row r="26" spans="1:12" ht="12.75">
      <c r="A26" s="74"/>
      <c r="B26" s="74"/>
      <c r="G26" s="74"/>
    </row>
    <row r="27" spans="1:12" ht="12.75">
      <c r="A27" s="74"/>
      <c r="B27" s="74"/>
      <c r="G27" s="74"/>
    </row>
    <row r="28" spans="1:12" ht="12.75">
      <c r="A28" s="74"/>
      <c r="B28" s="74"/>
      <c r="G28" s="74"/>
    </row>
    <row r="29" spans="1:12" ht="12.75">
      <c r="A29" s="74"/>
      <c r="B29" s="74"/>
      <c r="G29" s="74"/>
    </row>
    <row r="30" spans="1:12" ht="12.75">
      <c r="A30" s="74"/>
      <c r="B30" s="74"/>
      <c r="G30" s="74"/>
    </row>
    <row r="31" spans="1:12" ht="12.75">
      <c r="A31" s="74"/>
      <c r="B31" s="74"/>
      <c r="G31" s="74"/>
    </row>
    <row r="32" spans="1:12" ht="12.75">
      <c r="A32" s="74"/>
      <c r="B32" s="74"/>
      <c r="G32" s="74"/>
    </row>
    <row r="33" spans="1:7" ht="12.75">
      <c r="A33" s="74"/>
      <c r="B33" s="74"/>
      <c r="G33" s="74"/>
    </row>
    <row r="34" spans="1:7" ht="12.75">
      <c r="A34" s="74"/>
      <c r="B34" s="74"/>
      <c r="G34" s="74"/>
    </row>
    <row r="35" spans="1:7" ht="12.75">
      <c r="A35" s="74"/>
      <c r="B35" s="74"/>
      <c r="G35" s="74"/>
    </row>
    <row r="36" spans="1:7" ht="12.75">
      <c r="A36" s="74"/>
      <c r="B36" s="74"/>
      <c r="G36" s="74"/>
    </row>
    <row r="37" spans="1:7" ht="12.75">
      <c r="A37" s="74"/>
      <c r="B37" s="74"/>
      <c r="G37" s="74"/>
    </row>
    <row r="38" spans="1:7" ht="12.75">
      <c r="A38" s="74"/>
      <c r="B38" s="74"/>
      <c r="G38" s="74"/>
    </row>
    <row r="39" spans="1:7" ht="12.75">
      <c r="A39" s="74"/>
      <c r="B39" s="74"/>
      <c r="G39" s="74"/>
    </row>
    <row r="40" spans="1:7" ht="12.75">
      <c r="A40" s="74"/>
      <c r="B40" s="74"/>
      <c r="G40" s="74"/>
    </row>
    <row r="41" spans="1:7" ht="12.75">
      <c r="A41" s="74"/>
      <c r="B41" s="74"/>
      <c r="G41" s="74"/>
    </row>
    <row r="42" spans="1:7" ht="12.75">
      <c r="A42" s="74"/>
      <c r="B42" s="74"/>
      <c r="G42" s="74"/>
    </row>
    <row r="43" spans="1:7" ht="12.75">
      <c r="A43" s="74"/>
      <c r="B43" s="74"/>
      <c r="G43" s="74"/>
    </row>
    <row r="44" spans="1:7" ht="12.75">
      <c r="A44" s="74"/>
      <c r="B44" s="74"/>
      <c r="G44" s="74"/>
    </row>
    <row r="45" spans="1:7" ht="12.75">
      <c r="A45" s="74"/>
      <c r="B45" s="74"/>
      <c r="G45" s="74"/>
    </row>
    <row r="46" spans="1:7" ht="12.75">
      <c r="A46" s="74"/>
      <c r="B46" s="74"/>
      <c r="G46" s="74"/>
    </row>
    <row r="47" spans="1:7" ht="12.75">
      <c r="A47" s="74"/>
      <c r="B47" s="74"/>
      <c r="G47" s="74"/>
    </row>
    <row r="48" spans="1:7" ht="12.75">
      <c r="A48" s="74"/>
      <c r="B48" s="74"/>
      <c r="G48" s="74"/>
    </row>
    <row r="49" spans="1:7" ht="12.75">
      <c r="A49" s="74"/>
      <c r="B49" s="74"/>
      <c r="G49" s="74"/>
    </row>
    <row r="50" spans="1:7" ht="12.75">
      <c r="A50" s="74"/>
      <c r="B50" s="74"/>
      <c r="G50" s="74"/>
    </row>
    <row r="51" spans="1:7" ht="12.75">
      <c r="A51" s="74"/>
      <c r="B51" s="74"/>
      <c r="G51" s="74"/>
    </row>
    <row r="52" spans="1:7" ht="12.75">
      <c r="A52" s="74"/>
      <c r="B52" s="74"/>
      <c r="G52" s="74"/>
    </row>
    <row r="53" spans="1:7" ht="12.75">
      <c r="A53" s="74"/>
      <c r="B53" s="74"/>
      <c r="G53" s="74"/>
    </row>
    <row r="54" spans="1:7" ht="12.75">
      <c r="A54" s="74"/>
      <c r="B54" s="74"/>
      <c r="G54" s="74"/>
    </row>
    <row r="55" spans="1:7" ht="12.75">
      <c r="A55" s="74"/>
      <c r="B55" s="74"/>
      <c r="G55" s="74"/>
    </row>
    <row r="56" spans="1:7" ht="12.75">
      <c r="A56" s="74"/>
      <c r="B56" s="74"/>
      <c r="G56" s="74"/>
    </row>
    <row r="57" spans="1:7" ht="12.75">
      <c r="A57" s="74"/>
      <c r="B57" s="74"/>
      <c r="G57" s="74"/>
    </row>
    <row r="58" spans="1:7" ht="12.75">
      <c r="A58" s="74"/>
      <c r="B58" s="74"/>
      <c r="G58" s="74"/>
    </row>
    <row r="59" spans="1:7" ht="12.75">
      <c r="A59" s="74"/>
      <c r="B59" s="74"/>
      <c r="G59" s="74"/>
    </row>
    <row r="60" spans="1:7" ht="12.75">
      <c r="A60" s="74"/>
      <c r="B60" s="74"/>
      <c r="G60" s="74"/>
    </row>
    <row r="61" spans="1:7" ht="12.75">
      <c r="A61" s="74"/>
      <c r="B61" s="74"/>
      <c r="G61" s="74"/>
    </row>
    <row r="62" spans="1:7" ht="12.75">
      <c r="A62" s="74"/>
      <c r="B62" s="74"/>
      <c r="G62" s="74"/>
    </row>
    <row r="63" spans="1:7" ht="12.75">
      <c r="A63" s="74"/>
      <c r="B63" s="74"/>
      <c r="G63" s="74"/>
    </row>
    <row r="64" spans="1:7" ht="12.75">
      <c r="A64" s="74"/>
      <c r="B64" s="74"/>
      <c r="G64" s="74"/>
    </row>
    <row r="65" spans="1:7" ht="12.75">
      <c r="A65" s="74"/>
      <c r="B65" s="74"/>
      <c r="G65" s="74"/>
    </row>
    <row r="66" spans="1:7" ht="12.75">
      <c r="A66" s="74"/>
      <c r="B66" s="74"/>
      <c r="G66" s="74"/>
    </row>
    <row r="67" spans="1:7" ht="12.75">
      <c r="A67" s="74"/>
      <c r="B67" s="74"/>
      <c r="G67" s="74"/>
    </row>
    <row r="68" spans="1:7" ht="12.75">
      <c r="A68" s="74"/>
      <c r="B68" s="74"/>
      <c r="G68" s="74"/>
    </row>
    <row r="69" spans="1:7" ht="12.75">
      <c r="A69" s="74"/>
      <c r="B69" s="74"/>
      <c r="G69" s="74"/>
    </row>
    <row r="70" spans="1:7" ht="12.75">
      <c r="A70" s="74"/>
      <c r="B70" s="74"/>
      <c r="G70" s="74"/>
    </row>
    <row r="71" spans="1:7" ht="12.75">
      <c r="A71" s="74"/>
      <c r="B71" s="74"/>
      <c r="G71" s="74"/>
    </row>
    <row r="72" spans="1:7" ht="12.75">
      <c r="A72" s="74"/>
      <c r="B72" s="74"/>
      <c r="G72" s="74"/>
    </row>
    <row r="73" spans="1:7" ht="12.75">
      <c r="A73" s="74"/>
      <c r="B73" s="74"/>
      <c r="G73" s="74"/>
    </row>
    <row r="74" spans="1:7" ht="12.75">
      <c r="A74" s="74"/>
      <c r="B74" s="74"/>
      <c r="G74" s="74"/>
    </row>
    <row r="75" spans="1:7" ht="12.75">
      <c r="A75" s="74"/>
      <c r="B75" s="74"/>
      <c r="G75" s="74"/>
    </row>
    <row r="76" spans="1:7" ht="12.75">
      <c r="A76" s="74"/>
      <c r="B76" s="74"/>
      <c r="G76" s="74"/>
    </row>
    <row r="77" spans="1:7" ht="12.75">
      <c r="A77" s="74"/>
      <c r="B77" s="74"/>
      <c r="G77" s="74"/>
    </row>
    <row r="78" spans="1:7" ht="12.75">
      <c r="A78" s="74"/>
      <c r="B78" s="74"/>
      <c r="G78" s="74"/>
    </row>
    <row r="79" spans="1:7" ht="12.75">
      <c r="A79" s="74"/>
      <c r="B79" s="74"/>
      <c r="G79" s="74"/>
    </row>
    <row r="80" spans="1:7" ht="12.75">
      <c r="A80" s="74"/>
      <c r="B80" s="74"/>
      <c r="G80" s="74"/>
    </row>
    <row r="81" spans="1:7" ht="12.75">
      <c r="A81" s="74"/>
      <c r="B81" s="74"/>
      <c r="G81" s="74"/>
    </row>
    <row r="82" spans="1:7" ht="12.75">
      <c r="A82" s="74"/>
      <c r="B82" s="74"/>
      <c r="G82" s="74"/>
    </row>
    <row r="83" spans="1:7" ht="12.75">
      <c r="A83" s="74"/>
      <c r="B83" s="74"/>
      <c r="G83" s="74"/>
    </row>
    <row r="84" spans="1:7" ht="12.75">
      <c r="A84" s="74"/>
      <c r="B84" s="74"/>
      <c r="G84" s="74"/>
    </row>
    <row r="85" spans="1:7" ht="12.75">
      <c r="A85" s="74"/>
      <c r="B85" s="74"/>
      <c r="G85" s="74"/>
    </row>
    <row r="86" spans="1:7" ht="12.75">
      <c r="A86" s="74"/>
      <c r="B86" s="74"/>
      <c r="G86" s="74"/>
    </row>
    <row r="87" spans="1:7" ht="12.75">
      <c r="A87" s="74"/>
      <c r="B87" s="74"/>
      <c r="G87" s="74"/>
    </row>
    <row r="88" spans="1:7" ht="12.75">
      <c r="A88" s="74"/>
      <c r="B88" s="74"/>
      <c r="G88" s="74"/>
    </row>
    <row r="89" spans="1:7" ht="12.75">
      <c r="A89" s="74"/>
      <c r="B89" s="74"/>
      <c r="G89" s="74"/>
    </row>
    <row r="90" spans="1:7" ht="12.75">
      <c r="A90" s="74"/>
      <c r="B90" s="74"/>
      <c r="G90" s="74"/>
    </row>
    <row r="91" spans="1:7" ht="12.75">
      <c r="A91" s="74"/>
      <c r="B91" s="74"/>
      <c r="G91" s="74"/>
    </row>
    <row r="92" spans="1:7" ht="12.75">
      <c r="A92" s="74"/>
      <c r="B92" s="74"/>
      <c r="G92" s="74"/>
    </row>
    <row r="93" spans="1:7" ht="12.75">
      <c r="A93" s="74"/>
      <c r="B93" s="74"/>
      <c r="G93" s="74"/>
    </row>
    <row r="94" spans="1:7" ht="12.75">
      <c r="A94" s="74"/>
      <c r="B94" s="74"/>
      <c r="G94" s="74"/>
    </row>
    <row r="95" spans="1:7" ht="12.75">
      <c r="A95" s="74"/>
      <c r="B95" s="74"/>
      <c r="G95" s="74"/>
    </row>
    <row r="96" spans="1:7" ht="12.75">
      <c r="A96" s="74"/>
      <c r="B96" s="74"/>
      <c r="G96" s="74"/>
    </row>
    <row r="97" spans="1:7" ht="12.75">
      <c r="A97" s="74"/>
      <c r="B97" s="74"/>
      <c r="G97" s="74"/>
    </row>
    <row r="98" spans="1:7" ht="12.75">
      <c r="A98" s="74"/>
      <c r="B98" s="74"/>
      <c r="G98" s="74"/>
    </row>
    <row r="99" spans="1:7" ht="12.75">
      <c r="A99" s="74"/>
      <c r="B99" s="74"/>
      <c r="G99" s="74"/>
    </row>
    <row r="100" spans="1:7" ht="12.75">
      <c r="A100" s="74"/>
      <c r="B100" s="74"/>
      <c r="G100" s="74"/>
    </row>
    <row r="101" spans="1:7" ht="12.75">
      <c r="A101" s="74"/>
      <c r="B101" s="74"/>
      <c r="G101" s="74"/>
    </row>
    <row r="102" spans="1:7" ht="12.75">
      <c r="A102" s="74"/>
      <c r="B102" s="74"/>
      <c r="G102" s="74"/>
    </row>
    <row r="103" spans="1:7" ht="12.75">
      <c r="A103" s="74"/>
      <c r="B103" s="74"/>
      <c r="G103" s="74"/>
    </row>
    <row r="104" spans="1:7" ht="12.75">
      <c r="A104" s="74"/>
      <c r="B104" s="74"/>
      <c r="G104" s="74"/>
    </row>
    <row r="105" spans="1:7" ht="12.75">
      <c r="A105" s="74"/>
      <c r="B105" s="74"/>
      <c r="G105" s="74"/>
    </row>
    <row r="106" spans="1:7" ht="12.75">
      <c r="A106" s="74"/>
      <c r="B106" s="74"/>
      <c r="G106" s="74"/>
    </row>
    <row r="107" spans="1:7" ht="12.75">
      <c r="A107" s="74"/>
      <c r="B107" s="74"/>
      <c r="G107" s="74"/>
    </row>
    <row r="108" spans="1:7" ht="12.75">
      <c r="A108" s="74"/>
      <c r="B108" s="74"/>
      <c r="G108" s="74"/>
    </row>
    <row r="109" spans="1:7" ht="12.75">
      <c r="A109" s="74"/>
      <c r="B109" s="74"/>
      <c r="G109" s="74"/>
    </row>
    <row r="110" spans="1:7" ht="12.75">
      <c r="A110" s="74"/>
      <c r="B110" s="74"/>
      <c r="G110" s="74"/>
    </row>
    <row r="111" spans="1:7" ht="12.75">
      <c r="A111" s="74"/>
      <c r="B111" s="74"/>
      <c r="G111" s="74"/>
    </row>
    <row r="112" spans="1:7" ht="12.75">
      <c r="A112" s="74"/>
      <c r="B112" s="74"/>
      <c r="G112" s="74"/>
    </row>
    <row r="113" spans="1:7" ht="12.75">
      <c r="A113" s="74"/>
      <c r="B113" s="74"/>
      <c r="G113" s="74"/>
    </row>
    <row r="114" spans="1:7" ht="12.75">
      <c r="A114" s="74"/>
      <c r="B114" s="74"/>
      <c r="G114" s="74"/>
    </row>
    <row r="115" spans="1:7" ht="12.75">
      <c r="A115" s="74"/>
      <c r="B115" s="74"/>
      <c r="G115" s="74"/>
    </row>
    <row r="116" spans="1:7" ht="12.75">
      <c r="A116" s="74"/>
      <c r="B116" s="74"/>
      <c r="G116" s="74"/>
    </row>
    <row r="117" spans="1:7" ht="12.75">
      <c r="A117" s="74"/>
      <c r="B117" s="74"/>
      <c r="G117" s="74"/>
    </row>
    <row r="118" spans="1:7" ht="12.75">
      <c r="A118" s="74"/>
      <c r="B118" s="74"/>
      <c r="G118" s="74"/>
    </row>
    <row r="119" spans="1:7" ht="12.75">
      <c r="A119" s="74"/>
      <c r="B119" s="74"/>
      <c r="G119" s="74"/>
    </row>
    <row r="120" spans="1:7" ht="12.75">
      <c r="A120" s="74"/>
      <c r="B120" s="74"/>
      <c r="G120" s="74"/>
    </row>
    <row r="121" spans="1:7" ht="12.75">
      <c r="A121" s="74"/>
      <c r="B121" s="74"/>
      <c r="G121" s="74"/>
    </row>
    <row r="122" spans="1:7" ht="12.75">
      <c r="A122" s="74"/>
      <c r="B122" s="74"/>
      <c r="G122" s="74"/>
    </row>
    <row r="123" spans="1:7" ht="12.75">
      <c r="A123" s="74"/>
      <c r="B123" s="74"/>
      <c r="G123" s="74"/>
    </row>
    <row r="124" spans="1:7" ht="12.75">
      <c r="A124" s="74"/>
      <c r="B124" s="74"/>
      <c r="G124" s="74"/>
    </row>
    <row r="125" spans="1:7" ht="12.75">
      <c r="A125" s="74"/>
      <c r="B125" s="74"/>
      <c r="G125" s="74"/>
    </row>
    <row r="126" spans="1:7" ht="12.75">
      <c r="A126" s="74"/>
      <c r="B126" s="74"/>
      <c r="G126" s="74"/>
    </row>
    <row r="127" spans="1:7" ht="12.75">
      <c r="A127" s="74"/>
      <c r="B127" s="74"/>
      <c r="G127" s="74"/>
    </row>
    <row r="128" spans="1:7" ht="12.75">
      <c r="A128" s="74"/>
      <c r="B128" s="74"/>
      <c r="G128" s="74"/>
    </row>
    <row r="129" spans="1:7" ht="12.75">
      <c r="A129" s="74"/>
      <c r="B129" s="74"/>
      <c r="G129" s="74"/>
    </row>
    <row r="130" spans="1:7" ht="12.75">
      <c r="A130" s="74"/>
      <c r="B130" s="74"/>
      <c r="G130" s="74"/>
    </row>
    <row r="131" spans="1:7" ht="12.75">
      <c r="A131" s="74"/>
      <c r="B131" s="74"/>
      <c r="G131" s="74"/>
    </row>
    <row r="132" spans="1:7" ht="12.75">
      <c r="A132" s="74"/>
      <c r="B132" s="74"/>
      <c r="G132" s="74"/>
    </row>
    <row r="133" spans="1:7" ht="12.75">
      <c r="A133" s="74"/>
      <c r="B133" s="74"/>
      <c r="G133" s="74"/>
    </row>
    <row r="134" spans="1:7" ht="12.75">
      <c r="A134" s="74"/>
      <c r="B134" s="74"/>
      <c r="G134" s="74"/>
    </row>
    <row r="135" spans="1:7" ht="12.75">
      <c r="A135" s="74"/>
      <c r="B135" s="74"/>
      <c r="G135" s="74"/>
    </row>
    <row r="136" spans="1:7" ht="12.75">
      <c r="A136" s="74"/>
      <c r="B136" s="74"/>
      <c r="G136" s="74"/>
    </row>
    <row r="137" spans="1:7" ht="12.75">
      <c r="A137" s="74"/>
      <c r="B137" s="74"/>
      <c r="G137" s="74"/>
    </row>
    <row r="138" spans="1:7" ht="12.75">
      <c r="A138" s="74"/>
      <c r="B138" s="74"/>
      <c r="G138" s="74"/>
    </row>
    <row r="139" spans="1:7" ht="12.75">
      <c r="A139" s="74"/>
      <c r="B139" s="74"/>
      <c r="G139" s="74"/>
    </row>
    <row r="140" spans="1:7" ht="12.75">
      <c r="A140" s="74"/>
      <c r="B140" s="74"/>
      <c r="G140" s="74"/>
    </row>
    <row r="141" spans="1:7" ht="12.75">
      <c r="A141" s="74"/>
      <c r="B141" s="74"/>
      <c r="G141" s="74"/>
    </row>
    <row r="142" spans="1:7" ht="12.75">
      <c r="A142" s="74"/>
      <c r="B142" s="74"/>
      <c r="G142" s="74"/>
    </row>
    <row r="143" spans="1:7" ht="12.75">
      <c r="A143" s="74"/>
      <c r="B143" s="74"/>
      <c r="G143" s="74"/>
    </row>
    <row r="144" spans="1:7" ht="12.75">
      <c r="A144" s="74"/>
      <c r="B144" s="74"/>
      <c r="G144" s="74"/>
    </row>
    <row r="145" spans="1:7" ht="12.75">
      <c r="A145" s="74"/>
      <c r="B145" s="74"/>
      <c r="G145" s="74"/>
    </row>
    <row r="146" spans="1:7" ht="12.75">
      <c r="A146" s="74"/>
      <c r="B146" s="74"/>
      <c r="G146" s="74"/>
    </row>
    <row r="147" spans="1:7" ht="12.75">
      <c r="A147" s="74"/>
      <c r="B147" s="74"/>
      <c r="G147" s="74"/>
    </row>
    <row r="148" spans="1:7" ht="12.75">
      <c r="A148" s="74"/>
      <c r="B148" s="74"/>
      <c r="G148" s="74"/>
    </row>
    <row r="149" spans="1:7" ht="12.75">
      <c r="A149" s="74"/>
      <c r="B149" s="74"/>
      <c r="G149" s="74"/>
    </row>
    <row r="150" spans="1:7" ht="12.75">
      <c r="A150" s="74"/>
      <c r="B150" s="74"/>
      <c r="G150" s="74"/>
    </row>
    <row r="151" spans="1:7" ht="12.75">
      <c r="A151" s="74"/>
      <c r="B151" s="74"/>
      <c r="G151" s="74"/>
    </row>
    <row r="152" spans="1:7" ht="12.75">
      <c r="A152" s="74"/>
      <c r="B152" s="74"/>
      <c r="G152" s="74"/>
    </row>
    <row r="153" spans="1:7" ht="12.75">
      <c r="A153" s="74"/>
      <c r="B153" s="74"/>
      <c r="G153" s="74"/>
    </row>
    <row r="154" spans="1:7" ht="12.75">
      <c r="A154" s="74"/>
      <c r="B154" s="74"/>
      <c r="G154" s="74"/>
    </row>
    <row r="155" spans="1:7" ht="12.75">
      <c r="A155" s="74"/>
      <c r="B155" s="74"/>
      <c r="G155" s="74"/>
    </row>
    <row r="156" spans="1:7" ht="12.75">
      <c r="A156" s="74"/>
      <c r="B156" s="74"/>
      <c r="G156" s="74"/>
    </row>
    <row r="157" spans="1:7" ht="12.75">
      <c r="A157" s="74"/>
      <c r="B157" s="74"/>
      <c r="G157" s="74"/>
    </row>
    <row r="158" spans="1:7" ht="12.75">
      <c r="A158" s="74"/>
      <c r="B158" s="74"/>
      <c r="G158" s="74"/>
    </row>
    <row r="159" spans="1:7" ht="12.75">
      <c r="A159" s="74"/>
      <c r="B159" s="74"/>
      <c r="G159" s="74"/>
    </row>
    <row r="160" spans="1:7" ht="12.75">
      <c r="A160" s="74"/>
      <c r="B160" s="74"/>
      <c r="G160" s="74"/>
    </row>
    <row r="161" spans="1:7" ht="12.75">
      <c r="A161" s="74"/>
      <c r="B161" s="74"/>
      <c r="G161" s="74"/>
    </row>
    <row r="162" spans="1:7" ht="12.75">
      <c r="A162" s="74"/>
      <c r="B162" s="74"/>
      <c r="G162" s="74"/>
    </row>
    <row r="163" spans="1:7" ht="12.75">
      <c r="A163" s="74"/>
      <c r="B163" s="74"/>
      <c r="G163" s="74"/>
    </row>
    <row r="164" spans="1:7" ht="12.75">
      <c r="A164" s="74"/>
      <c r="B164" s="74"/>
      <c r="G164" s="74"/>
    </row>
    <row r="165" spans="1:7" ht="12.75">
      <c r="A165" s="74"/>
      <c r="B165" s="74"/>
      <c r="G165" s="74"/>
    </row>
    <row r="166" spans="1:7" ht="12.75">
      <c r="A166" s="74"/>
      <c r="B166" s="74"/>
      <c r="G166" s="74"/>
    </row>
    <row r="167" spans="1:7" ht="12.75">
      <c r="A167" s="74"/>
      <c r="B167" s="74"/>
      <c r="G167" s="74"/>
    </row>
    <row r="168" spans="1:7" ht="12.75">
      <c r="A168" s="74"/>
      <c r="B168" s="74"/>
      <c r="G168" s="74"/>
    </row>
    <row r="169" spans="1:7" ht="12.75">
      <c r="A169" s="74"/>
      <c r="B169" s="74"/>
      <c r="G169" s="74"/>
    </row>
    <row r="170" spans="1:7" ht="12.75">
      <c r="A170" s="74"/>
      <c r="B170" s="74"/>
      <c r="G170" s="74"/>
    </row>
    <row r="171" spans="1:7" ht="12.75">
      <c r="A171" s="74"/>
      <c r="B171" s="74"/>
      <c r="G171" s="74"/>
    </row>
    <row r="172" spans="1:7" ht="12.75">
      <c r="A172" s="74"/>
      <c r="B172" s="74"/>
      <c r="G172" s="74"/>
    </row>
    <row r="173" spans="1:7" ht="12.75">
      <c r="A173" s="74"/>
      <c r="B173" s="74"/>
      <c r="G173" s="74"/>
    </row>
    <row r="174" spans="1:7" ht="12.75">
      <c r="A174" s="74"/>
      <c r="B174" s="74"/>
      <c r="G174" s="74"/>
    </row>
    <row r="175" spans="1:7" ht="12.75">
      <c r="A175" s="74"/>
      <c r="B175" s="74"/>
      <c r="G175" s="74"/>
    </row>
    <row r="176" spans="1:7" ht="12.75">
      <c r="A176" s="74"/>
      <c r="B176" s="74"/>
      <c r="G176" s="74"/>
    </row>
    <row r="177" spans="1:7" ht="12.75">
      <c r="A177" s="74"/>
      <c r="B177" s="74"/>
      <c r="G177" s="74"/>
    </row>
    <row r="178" spans="1:7" ht="12.75">
      <c r="A178" s="74"/>
      <c r="B178" s="74"/>
      <c r="G178" s="74"/>
    </row>
    <row r="179" spans="1:7" ht="12.75">
      <c r="A179" s="74"/>
      <c r="B179" s="74"/>
      <c r="G179" s="74"/>
    </row>
    <row r="180" spans="1:7" ht="12.75">
      <c r="A180" s="74"/>
      <c r="B180" s="74"/>
      <c r="G180" s="74"/>
    </row>
    <row r="181" spans="1:7" ht="12.75">
      <c r="A181" s="74"/>
      <c r="B181" s="74"/>
      <c r="G181" s="74"/>
    </row>
    <row r="182" spans="1:7" ht="12.75">
      <c r="A182" s="74"/>
      <c r="B182" s="74"/>
      <c r="G182" s="74"/>
    </row>
    <row r="183" spans="1:7" ht="12.75">
      <c r="A183" s="74"/>
      <c r="B183" s="74"/>
      <c r="G183" s="74"/>
    </row>
    <row r="184" spans="1:7" ht="12.75">
      <c r="A184" s="74"/>
      <c r="B184" s="74"/>
      <c r="G184" s="74"/>
    </row>
    <row r="185" spans="1:7" ht="12.75">
      <c r="A185" s="74"/>
      <c r="B185" s="74"/>
      <c r="G185" s="74"/>
    </row>
    <row r="186" spans="1:7" ht="12.75">
      <c r="A186" s="74"/>
      <c r="B186" s="74"/>
      <c r="G186" s="74"/>
    </row>
    <row r="187" spans="1:7" ht="12.75">
      <c r="A187" s="74"/>
      <c r="B187" s="74"/>
      <c r="G187" s="74"/>
    </row>
    <row r="188" spans="1:7" ht="12.75">
      <c r="A188" s="74"/>
      <c r="B188" s="74"/>
      <c r="G188" s="74"/>
    </row>
    <row r="189" spans="1:7" ht="12.75">
      <c r="A189" s="74"/>
      <c r="B189" s="74"/>
      <c r="G189" s="74"/>
    </row>
    <row r="190" spans="1:7" ht="12.75">
      <c r="A190" s="74"/>
      <c r="B190" s="74"/>
      <c r="G190" s="74"/>
    </row>
    <row r="191" spans="1:7" ht="12.75">
      <c r="A191" s="74"/>
      <c r="B191" s="74"/>
      <c r="G191" s="74"/>
    </row>
    <row r="192" spans="1:7" ht="12.75">
      <c r="A192" s="74"/>
      <c r="B192" s="74"/>
      <c r="G192" s="74"/>
    </row>
    <row r="193" spans="1:7" ht="12.75">
      <c r="A193" s="74"/>
      <c r="B193" s="74"/>
      <c r="G193" s="74"/>
    </row>
    <row r="194" spans="1:7" ht="12.75">
      <c r="A194" s="74"/>
      <c r="B194" s="74"/>
      <c r="G194" s="74"/>
    </row>
    <row r="195" spans="1:7" ht="12.75">
      <c r="A195" s="74"/>
      <c r="B195" s="74"/>
      <c r="G195" s="74"/>
    </row>
    <row r="196" spans="1:7" ht="12.75">
      <c r="A196" s="74"/>
      <c r="B196" s="74"/>
      <c r="G196" s="74"/>
    </row>
    <row r="197" spans="1:7" ht="12.75">
      <c r="A197" s="74"/>
      <c r="B197" s="74"/>
      <c r="G197" s="74"/>
    </row>
    <row r="198" spans="1:7" ht="12.75">
      <c r="A198" s="74"/>
      <c r="B198" s="74"/>
      <c r="G198" s="74"/>
    </row>
    <row r="199" spans="1:7" ht="12.75">
      <c r="A199" s="74"/>
      <c r="B199" s="74"/>
      <c r="G199" s="74"/>
    </row>
    <row r="200" spans="1:7" ht="12.75">
      <c r="A200" s="74"/>
      <c r="B200" s="74"/>
      <c r="G200" s="74"/>
    </row>
    <row r="201" spans="1:7" ht="12.75">
      <c r="A201" s="74"/>
      <c r="B201" s="74"/>
      <c r="G201" s="74"/>
    </row>
    <row r="202" spans="1:7" ht="12.75">
      <c r="A202" s="74"/>
      <c r="B202" s="74"/>
      <c r="G202" s="74"/>
    </row>
    <row r="203" spans="1:7" ht="12.75">
      <c r="A203" s="74"/>
      <c r="B203" s="74"/>
      <c r="G203" s="74"/>
    </row>
    <row r="204" spans="1:7" ht="12.75">
      <c r="A204" s="74"/>
      <c r="B204" s="74"/>
      <c r="G204" s="74"/>
    </row>
    <row r="205" spans="1:7" ht="12.75">
      <c r="A205" s="74"/>
      <c r="B205" s="74"/>
      <c r="G205" s="74"/>
    </row>
    <row r="206" spans="1:7" ht="12.75">
      <c r="A206" s="74"/>
      <c r="B206" s="74"/>
      <c r="G206" s="74"/>
    </row>
    <row r="207" spans="1:7" ht="12.75">
      <c r="A207" s="74"/>
      <c r="B207" s="74"/>
      <c r="G207" s="74"/>
    </row>
    <row r="208" spans="1:7" ht="12.75">
      <c r="A208" s="74"/>
      <c r="B208" s="74"/>
      <c r="G208" s="74"/>
    </row>
    <row r="209" spans="1:7" ht="12.75">
      <c r="A209" s="74"/>
      <c r="B209" s="74"/>
      <c r="G209" s="74"/>
    </row>
    <row r="210" spans="1:7" ht="12.75">
      <c r="A210" s="74"/>
      <c r="B210" s="74"/>
      <c r="G210" s="74"/>
    </row>
    <row r="211" spans="1:7" ht="12.75">
      <c r="A211" s="74"/>
      <c r="B211" s="74"/>
      <c r="G211" s="74"/>
    </row>
    <row r="212" spans="1:7" ht="12.75">
      <c r="A212" s="74"/>
      <c r="B212" s="74"/>
      <c r="G212" s="74"/>
    </row>
    <row r="213" spans="1:7" ht="12.75">
      <c r="A213" s="74"/>
      <c r="B213" s="74"/>
      <c r="G213" s="74"/>
    </row>
    <row r="214" spans="1:7" ht="12.75">
      <c r="A214" s="74"/>
      <c r="B214" s="74"/>
      <c r="G214" s="74"/>
    </row>
    <row r="215" spans="1:7" ht="12.75">
      <c r="A215" s="74"/>
      <c r="B215" s="74"/>
      <c r="G215" s="74"/>
    </row>
    <row r="216" spans="1:7" ht="12.75">
      <c r="A216" s="74"/>
      <c r="B216" s="74"/>
      <c r="G216" s="74"/>
    </row>
    <row r="217" spans="1:7" ht="12.75">
      <c r="A217" s="74"/>
      <c r="B217" s="74"/>
      <c r="G217" s="74"/>
    </row>
    <row r="218" spans="1:7" ht="12.75">
      <c r="A218" s="74"/>
      <c r="B218" s="74"/>
      <c r="G218" s="74"/>
    </row>
    <row r="219" spans="1:7" ht="12.75">
      <c r="A219" s="74"/>
      <c r="B219" s="74"/>
      <c r="G219" s="74"/>
    </row>
    <row r="220" spans="1:7" ht="12.75">
      <c r="A220" s="74"/>
      <c r="B220" s="74"/>
      <c r="G220" s="74"/>
    </row>
    <row r="221" spans="1:7" ht="12.75">
      <c r="A221" s="74"/>
      <c r="B221" s="74"/>
      <c r="G221" s="74"/>
    </row>
    <row r="222" spans="1:7" ht="12.75">
      <c r="A222" s="74"/>
      <c r="B222" s="74"/>
      <c r="G222" s="74"/>
    </row>
    <row r="223" spans="1:7" ht="12.75">
      <c r="A223" s="74"/>
      <c r="B223" s="74"/>
      <c r="G223" s="74"/>
    </row>
    <row r="224" spans="1:7" ht="12.75">
      <c r="A224" s="74"/>
      <c r="B224" s="74"/>
      <c r="G224" s="74"/>
    </row>
    <row r="225" spans="1:7" ht="12.75">
      <c r="A225" s="74"/>
      <c r="B225" s="74"/>
      <c r="G225" s="74"/>
    </row>
    <row r="226" spans="1:7" ht="12.75">
      <c r="A226" s="74"/>
      <c r="B226" s="74"/>
      <c r="G226" s="74"/>
    </row>
    <row r="227" spans="1:7" ht="12.75">
      <c r="A227" s="74"/>
      <c r="B227" s="74"/>
      <c r="G227" s="74"/>
    </row>
    <row r="228" spans="1:7" ht="12.75">
      <c r="A228" s="74"/>
      <c r="B228" s="74"/>
      <c r="G228" s="74"/>
    </row>
    <row r="229" spans="1:7" ht="12.75">
      <c r="A229" s="74"/>
      <c r="B229" s="74"/>
      <c r="G229" s="74"/>
    </row>
    <row r="230" spans="1:7" ht="12.75">
      <c r="A230" s="74"/>
      <c r="B230" s="74"/>
      <c r="G230" s="74"/>
    </row>
    <row r="231" spans="1:7" ht="12.75">
      <c r="A231" s="74"/>
      <c r="B231" s="74"/>
      <c r="G231" s="74"/>
    </row>
    <row r="232" spans="1:7" ht="12.75">
      <c r="A232" s="74"/>
      <c r="B232" s="74"/>
      <c r="G232" s="74"/>
    </row>
    <row r="233" spans="1:7" ht="12.75">
      <c r="A233" s="74"/>
      <c r="B233" s="74"/>
      <c r="G233" s="74"/>
    </row>
    <row r="234" spans="1:7" ht="12.75">
      <c r="A234" s="74"/>
      <c r="B234" s="74"/>
      <c r="G234" s="74"/>
    </row>
    <row r="235" spans="1:7" ht="12.75">
      <c r="A235" s="74"/>
      <c r="B235" s="74"/>
      <c r="G235" s="74"/>
    </row>
    <row r="236" spans="1:7" ht="12.75">
      <c r="A236" s="74"/>
      <c r="B236" s="74"/>
      <c r="G236" s="74"/>
    </row>
    <row r="237" spans="1:7" ht="12.75">
      <c r="A237" s="74"/>
      <c r="B237" s="74"/>
      <c r="G237" s="74"/>
    </row>
    <row r="238" spans="1:7" ht="12.75">
      <c r="A238" s="74"/>
      <c r="B238" s="74"/>
      <c r="G238" s="74"/>
    </row>
    <row r="239" spans="1:7" ht="12.75">
      <c r="A239" s="74"/>
      <c r="B239" s="74"/>
      <c r="G239" s="74"/>
    </row>
    <row r="240" spans="1:7" ht="12.75">
      <c r="A240" s="74"/>
      <c r="B240" s="74"/>
      <c r="G240" s="74"/>
    </row>
    <row r="241" spans="1:7" ht="12.75">
      <c r="A241" s="74"/>
      <c r="B241" s="74"/>
      <c r="G241" s="74"/>
    </row>
    <row r="242" spans="1:7" ht="12.75">
      <c r="A242" s="74"/>
      <c r="B242" s="74"/>
      <c r="G242" s="74"/>
    </row>
    <row r="243" spans="1:7" ht="12.75">
      <c r="A243" s="74"/>
      <c r="B243" s="74"/>
      <c r="G243" s="74"/>
    </row>
    <row r="244" spans="1:7" ht="12.75">
      <c r="A244" s="74"/>
      <c r="B244" s="74"/>
      <c r="G244" s="74"/>
    </row>
    <row r="245" spans="1:7" ht="12.75">
      <c r="A245" s="74"/>
      <c r="B245" s="74"/>
      <c r="G245" s="74"/>
    </row>
    <row r="246" spans="1:7" ht="12.75">
      <c r="A246" s="74"/>
      <c r="B246" s="74"/>
      <c r="G246" s="74"/>
    </row>
    <row r="247" spans="1:7" ht="12.75">
      <c r="A247" s="74"/>
      <c r="B247" s="74"/>
      <c r="G247" s="74"/>
    </row>
    <row r="248" spans="1:7" ht="12.75">
      <c r="A248" s="74"/>
      <c r="B248" s="74"/>
      <c r="G248" s="74"/>
    </row>
    <row r="249" spans="1:7" ht="12.75">
      <c r="A249" s="74"/>
      <c r="B249" s="74"/>
      <c r="G249" s="74"/>
    </row>
    <row r="250" spans="1:7" ht="12.75">
      <c r="A250" s="74"/>
      <c r="B250" s="74"/>
      <c r="G250" s="74"/>
    </row>
    <row r="251" spans="1:7" ht="12.75">
      <c r="A251" s="74"/>
      <c r="B251" s="74"/>
      <c r="G251" s="74"/>
    </row>
    <row r="252" spans="1:7" ht="12.75">
      <c r="A252" s="74"/>
      <c r="B252" s="74"/>
      <c r="G252" s="74"/>
    </row>
    <row r="253" spans="1:7" ht="12.75">
      <c r="A253" s="74"/>
      <c r="B253" s="74"/>
      <c r="G253" s="74"/>
    </row>
    <row r="254" spans="1:7" ht="12.75">
      <c r="A254" s="74"/>
      <c r="B254" s="74"/>
      <c r="G254" s="74"/>
    </row>
    <row r="255" spans="1:7" ht="12.75">
      <c r="A255" s="74"/>
      <c r="B255" s="74"/>
      <c r="G255" s="74"/>
    </row>
    <row r="256" spans="1:7" ht="12.75">
      <c r="A256" s="74"/>
      <c r="B256" s="74"/>
      <c r="G256" s="74"/>
    </row>
    <row r="257" spans="1:7" ht="12.75">
      <c r="A257" s="74"/>
      <c r="B257" s="74"/>
      <c r="G257" s="74"/>
    </row>
    <row r="258" spans="1:7" ht="12.75">
      <c r="A258" s="74"/>
      <c r="B258" s="74"/>
      <c r="G258" s="74"/>
    </row>
    <row r="259" spans="1:7" ht="12.75">
      <c r="A259" s="74"/>
      <c r="B259" s="74"/>
      <c r="G259" s="74"/>
    </row>
    <row r="260" spans="1:7" ht="12.75">
      <c r="A260" s="74"/>
      <c r="B260" s="74"/>
      <c r="G260" s="74"/>
    </row>
    <row r="261" spans="1:7" ht="12.75">
      <c r="A261" s="74"/>
      <c r="B261" s="74"/>
      <c r="G261" s="74"/>
    </row>
    <row r="262" spans="1:7" ht="12.75">
      <c r="A262" s="74"/>
      <c r="B262" s="74"/>
      <c r="G262" s="74"/>
    </row>
    <row r="263" spans="1:7" ht="12.75">
      <c r="A263" s="74"/>
      <c r="B263" s="74"/>
      <c r="G263" s="74"/>
    </row>
    <row r="264" spans="1:7" ht="12.75">
      <c r="A264" s="74"/>
      <c r="B264" s="74"/>
      <c r="G264" s="74"/>
    </row>
    <row r="265" spans="1:7" ht="12.75">
      <c r="A265" s="74"/>
      <c r="B265" s="74"/>
      <c r="G265" s="74"/>
    </row>
    <row r="266" spans="1:7" ht="12.75">
      <c r="A266" s="74"/>
      <c r="B266" s="74"/>
      <c r="G266" s="74"/>
    </row>
    <row r="267" spans="1:7" ht="12.75">
      <c r="A267" s="74"/>
      <c r="B267" s="74"/>
      <c r="G267" s="74"/>
    </row>
    <row r="268" spans="1:7" ht="12.75">
      <c r="A268" s="74"/>
      <c r="B268" s="74"/>
      <c r="G268" s="74"/>
    </row>
    <row r="269" spans="1:7" ht="12.75">
      <c r="A269" s="74"/>
      <c r="B269" s="74"/>
      <c r="G269" s="74"/>
    </row>
    <row r="270" spans="1:7" ht="12.75">
      <c r="A270" s="74"/>
      <c r="B270" s="74"/>
      <c r="G270" s="74"/>
    </row>
    <row r="271" spans="1:7" ht="12.75">
      <c r="A271" s="74"/>
      <c r="B271" s="74"/>
      <c r="G271" s="74"/>
    </row>
    <row r="272" spans="1:7" ht="12.75">
      <c r="A272" s="74"/>
      <c r="B272" s="74"/>
      <c r="G272" s="74"/>
    </row>
    <row r="273" spans="1:7" ht="12.75">
      <c r="A273" s="74"/>
      <c r="B273" s="74"/>
      <c r="G273" s="74"/>
    </row>
    <row r="274" spans="1:7" ht="12.75">
      <c r="A274" s="74"/>
      <c r="B274" s="74"/>
      <c r="G274" s="74"/>
    </row>
    <row r="275" spans="1:7" ht="12.75">
      <c r="A275" s="74"/>
      <c r="B275" s="74"/>
      <c r="G275" s="74"/>
    </row>
    <row r="276" spans="1:7" ht="12.75">
      <c r="A276" s="74"/>
      <c r="B276" s="74"/>
      <c r="G276" s="74"/>
    </row>
    <row r="277" spans="1:7" ht="12.75">
      <c r="A277" s="74"/>
      <c r="B277" s="74"/>
      <c r="G277" s="74"/>
    </row>
    <row r="278" spans="1:7" ht="12.75">
      <c r="A278" s="74"/>
      <c r="B278" s="74"/>
      <c r="G278" s="74"/>
    </row>
    <row r="279" spans="1:7" ht="12.75">
      <c r="A279" s="74"/>
      <c r="B279" s="74"/>
      <c r="G279" s="74"/>
    </row>
    <row r="280" spans="1:7" ht="12.75">
      <c r="A280" s="74"/>
      <c r="B280" s="74"/>
      <c r="G280" s="74"/>
    </row>
    <row r="281" spans="1:7" ht="12.75">
      <c r="A281" s="74"/>
      <c r="B281" s="74"/>
      <c r="G281" s="74"/>
    </row>
    <row r="282" spans="1:7" ht="12.75">
      <c r="A282" s="74"/>
      <c r="B282" s="74"/>
      <c r="G282" s="74"/>
    </row>
    <row r="283" spans="1:7" ht="12.75">
      <c r="A283" s="74"/>
      <c r="B283" s="74"/>
      <c r="G283" s="74"/>
    </row>
    <row r="284" spans="1:7" ht="12.75">
      <c r="A284" s="74"/>
      <c r="B284" s="74"/>
      <c r="G284" s="74"/>
    </row>
    <row r="285" spans="1:7" ht="12.75">
      <c r="A285" s="74"/>
      <c r="B285" s="74"/>
      <c r="G285" s="74"/>
    </row>
    <row r="286" spans="1:7" ht="12.75">
      <c r="A286" s="74"/>
      <c r="B286" s="74"/>
      <c r="G286" s="74"/>
    </row>
    <row r="287" spans="1:7" ht="12.75">
      <c r="A287" s="74"/>
      <c r="B287" s="74"/>
      <c r="G287" s="74"/>
    </row>
    <row r="288" spans="1:7" ht="12.75">
      <c r="A288" s="74"/>
      <c r="B288" s="74"/>
      <c r="G288" s="74"/>
    </row>
    <row r="289" spans="1:7" ht="12.75">
      <c r="A289" s="74"/>
      <c r="B289" s="74"/>
      <c r="G289" s="74"/>
    </row>
    <row r="290" spans="1:7" ht="12.75">
      <c r="A290" s="74"/>
      <c r="B290" s="74"/>
      <c r="G290" s="74"/>
    </row>
    <row r="291" spans="1:7" ht="12.75">
      <c r="A291" s="74"/>
      <c r="B291" s="74"/>
      <c r="G291" s="74"/>
    </row>
    <row r="292" spans="1:7" ht="12.75">
      <c r="A292" s="74"/>
      <c r="B292" s="74"/>
      <c r="G292" s="74"/>
    </row>
    <row r="293" spans="1:7" ht="12.75">
      <c r="A293" s="74"/>
      <c r="B293" s="74"/>
      <c r="G293" s="74"/>
    </row>
    <row r="294" spans="1:7" ht="12.75">
      <c r="A294" s="74"/>
      <c r="B294" s="74"/>
      <c r="G294" s="74"/>
    </row>
    <row r="295" spans="1:7" ht="12.75">
      <c r="A295" s="74"/>
      <c r="B295" s="74"/>
      <c r="G295" s="74"/>
    </row>
    <row r="296" spans="1:7" ht="12.75">
      <c r="A296" s="74"/>
      <c r="B296" s="74"/>
      <c r="G296" s="74"/>
    </row>
    <row r="297" spans="1:7" ht="12.75">
      <c r="A297" s="74"/>
      <c r="B297" s="74"/>
      <c r="G297" s="74"/>
    </row>
    <row r="298" spans="1:7" ht="12.75">
      <c r="A298" s="74"/>
      <c r="B298" s="74"/>
      <c r="G298" s="74"/>
    </row>
    <row r="299" spans="1:7" ht="12.75">
      <c r="A299" s="74"/>
      <c r="B299" s="74"/>
      <c r="G299" s="74"/>
    </row>
    <row r="300" spans="1:7" ht="12.75">
      <c r="A300" s="74"/>
      <c r="B300" s="74"/>
      <c r="G300" s="74"/>
    </row>
    <row r="301" spans="1:7" ht="12.75">
      <c r="A301" s="74"/>
      <c r="B301" s="74"/>
      <c r="G301" s="74"/>
    </row>
    <row r="302" spans="1:7" ht="12.75">
      <c r="A302" s="74"/>
      <c r="B302" s="74"/>
      <c r="G302" s="74"/>
    </row>
    <row r="303" spans="1:7" ht="12.75">
      <c r="A303" s="74"/>
      <c r="B303" s="74"/>
      <c r="G303" s="74"/>
    </row>
    <row r="304" spans="1:7" ht="12.75">
      <c r="A304" s="74"/>
      <c r="B304" s="74"/>
      <c r="G304" s="74"/>
    </row>
    <row r="305" spans="1:7" ht="12.75">
      <c r="A305" s="74"/>
      <c r="B305" s="74"/>
      <c r="G305" s="74"/>
    </row>
    <row r="306" spans="1:7" ht="12.75">
      <c r="A306" s="74"/>
      <c r="B306" s="74"/>
      <c r="G306" s="74"/>
    </row>
    <row r="307" spans="1:7" ht="12.75">
      <c r="A307" s="74"/>
      <c r="B307" s="74"/>
      <c r="G307" s="74"/>
    </row>
    <row r="308" spans="1:7" ht="12.75">
      <c r="A308" s="74"/>
      <c r="B308" s="74"/>
      <c r="G308" s="74"/>
    </row>
    <row r="309" spans="1:7" ht="12.75">
      <c r="A309" s="74"/>
      <c r="B309" s="74"/>
      <c r="G309" s="74"/>
    </row>
    <row r="310" spans="1:7" ht="12.75">
      <c r="A310" s="74"/>
      <c r="B310" s="74"/>
      <c r="G310" s="74"/>
    </row>
    <row r="311" spans="1:7" ht="12.75">
      <c r="A311" s="74"/>
      <c r="B311" s="74"/>
      <c r="G311" s="74"/>
    </row>
    <row r="312" spans="1:7" ht="12.75">
      <c r="A312" s="74"/>
      <c r="B312" s="74"/>
      <c r="G312" s="74"/>
    </row>
    <row r="313" spans="1:7" ht="12.75">
      <c r="A313" s="74"/>
      <c r="B313" s="74"/>
      <c r="G313" s="74"/>
    </row>
    <row r="314" spans="1:7" ht="12.75">
      <c r="A314" s="74"/>
      <c r="B314" s="74"/>
      <c r="G314" s="74"/>
    </row>
    <row r="315" spans="1:7" ht="12.75">
      <c r="A315" s="74"/>
      <c r="B315" s="74"/>
      <c r="G315" s="74"/>
    </row>
    <row r="316" spans="1:7" ht="12.75">
      <c r="A316" s="74"/>
      <c r="B316" s="74"/>
      <c r="G316" s="74"/>
    </row>
    <row r="317" spans="1:7" ht="12.75">
      <c r="A317" s="74"/>
      <c r="B317" s="74"/>
      <c r="G317" s="74"/>
    </row>
    <row r="318" spans="1:7" ht="12.75">
      <c r="A318" s="74"/>
      <c r="B318" s="74"/>
      <c r="G318" s="74"/>
    </row>
    <row r="319" spans="1:7" ht="12.75">
      <c r="A319" s="74"/>
      <c r="B319" s="74"/>
      <c r="G319" s="74"/>
    </row>
    <row r="320" spans="1:7" ht="12.75">
      <c r="A320" s="74"/>
      <c r="B320" s="74"/>
      <c r="G320" s="74"/>
    </row>
    <row r="321" spans="1:7" ht="12.75">
      <c r="A321" s="74"/>
      <c r="B321" s="74"/>
      <c r="G321" s="74"/>
    </row>
    <row r="322" spans="1:7" ht="12.75">
      <c r="A322" s="74"/>
      <c r="B322" s="74"/>
      <c r="G322" s="74"/>
    </row>
    <row r="323" spans="1:7" ht="12.75">
      <c r="A323" s="74"/>
      <c r="B323" s="74"/>
      <c r="G323" s="74"/>
    </row>
    <row r="324" spans="1:7" ht="12.75">
      <c r="A324" s="74"/>
      <c r="B324" s="74"/>
      <c r="G324" s="74"/>
    </row>
    <row r="325" spans="1:7" ht="12.75">
      <c r="A325" s="74"/>
      <c r="B325" s="74"/>
      <c r="G325" s="74"/>
    </row>
    <row r="326" spans="1:7" ht="12.75">
      <c r="A326" s="74"/>
      <c r="B326" s="74"/>
      <c r="G326" s="74"/>
    </row>
    <row r="327" spans="1:7" ht="12.75">
      <c r="A327" s="74"/>
      <c r="B327" s="74"/>
      <c r="G327" s="74"/>
    </row>
    <row r="328" spans="1:7" ht="12.75">
      <c r="A328" s="74"/>
      <c r="B328" s="74"/>
      <c r="G328" s="74"/>
    </row>
    <row r="329" spans="1:7" ht="12.75">
      <c r="A329" s="74"/>
      <c r="B329" s="74"/>
      <c r="G329" s="74"/>
    </row>
    <row r="330" spans="1:7" ht="12.75">
      <c r="A330" s="74"/>
      <c r="B330" s="74"/>
      <c r="G330" s="74"/>
    </row>
    <row r="331" spans="1:7" ht="12.75">
      <c r="A331" s="74"/>
      <c r="B331" s="74"/>
      <c r="G331" s="74"/>
    </row>
    <row r="332" spans="1:7" ht="12.75">
      <c r="A332" s="74"/>
      <c r="B332" s="74"/>
      <c r="G332" s="74"/>
    </row>
    <row r="333" spans="1:7" ht="12.75">
      <c r="A333" s="74"/>
      <c r="B333" s="74"/>
      <c r="G333" s="74"/>
    </row>
    <row r="334" spans="1:7" ht="12.75">
      <c r="A334" s="74"/>
      <c r="B334" s="74"/>
      <c r="G334" s="74"/>
    </row>
    <row r="335" spans="1:7" ht="12.75">
      <c r="A335" s="74"/>
      <c r="B335" s="74"/>
      <c r="G335" s="74"/>
    </row>
    <row r="336" spans="1:7" ht="12.75">
      <c r="A336" s="74"/>
      <c r="B336" s="74"/>
      <c r="G336" s="74"/>
    </row>
    <row r="337" spans="1:7" ht="12.75">
      <c r="A337" s="74"/>
      <c r="B337" s="74"/>
      <c r="G337" s="74"/>
    </row>
    <row r="338" spans="1:7" ht="12.75">
      <c r="A338" s="74"/>
      <c r="B338" s="74"/>
      <c r="G338" s="74"/>
    </row>
    <row r="339" spans="1:7" ht="12.75">
      <c r="A339" s="74"/>
      <c r="B339" s="74"/>
      <c r="G339" s="74"/>
    </row>
    <row r="340" spans="1:7" ht="12.75">
      <c r="A340" s="74"/>
      <c r="B340" s="74"/>
      <c r="G340" s="74"/>
    </row>
    <row r="341" spans="1:7" ht="12.75">
      <c r="A341" s="74"/>
      <c r="B341" s="74"/>
      <c r="G341" s="74"/>
    </row>
    <row r="342" spans="1:7" ht="12.75">
      <c r="A342" s="74"/>
      <c r="B342" s="74"/>
      <c r="G342" s="74"/>
    </row>
    <row r="343" spans="1:7" ht="12.75">
      <c r="A343" s="74"/>
      <c r="B343" s="74"/>
      <c r="G343" s="74"/>
    </row>
    <row r="344" spans="1:7" ht="12.75">
      <c r="A344" s="74"/>
      <c r="B344" s="74"/>
      <c r="G344" s="74"/>
    </row>
    <row r="345" spans="1:7" ht="12.75">
      <c r="A345" s="74"/>
      <c r="B345" s="74"/>
      <c r="G345" s="74"/>
    </row>
    <row r="346" spans="1:7" ht="12.75">
      <c r="A346" s="74"/>
      <c r="B346" s="74"/>
      <c r="G346" s="74"/>
    </row>
    <row r="347" spans="1:7" ht="12.75">
      <c r="A347" s="74"/>
      <c r="B347" s="74"/>
      <c r="G347" s="74"/>
    </row>
    <row r="348" spans="1:7" ht="12.75">
      <c r="A348" s="74"/>
      <c r="B348" s="74"/>
      <c r="G348" s="74"/>
    </row>
    <row r="349" spans="1:7" ht="12.75">
      <c r="A349" s="74"/>
      <c r="B349" s="74"/>
      <c r="G349" s="74"/>
    </row>
    <row r="350" spans="1:7" ht="12.75">
      <c r="A350" s="74"/>
      <c r="B350" s="74"/>
      <c r="G350" s="74"/>
    </row>
    <row r="351" spans="1:7" ht="12.75">
      <c r="A351" s="74"/>
      <c r="B351" s="74"/>
      <c r="G351" s="74"/>
    </row>
    <row r="352" spans="1:7" ht="12.75">
      <c r="A352" s="74"/>
      <c r="B352" s="74"/>
      <c r="G352" s="74"/>
    </row>
    <row r="353" spans="1:7" ht="12.75">
      <c r="A353" s="74"/>
      <c r="B353" s="74"/>
      <c r="G353" s="74"/>
    </row>
    <row r="354" spans="1:7" ht="12.75">
      <c r="A354" s="74"/>
      <c r="B354" s="74"/>
      <c r="G354" s="74"/>
    </row>
    <row r="355" spans="1:7" ht="12.75">
      <c r="A355" s="74"/>
      <c r="B355" s="74"/>
      <c r="G355" s="74"/>
    </row>
    <row r="356" spans="1:7" ht="12.75">
      <c r="A356" s="74"/>
      <c r="B356" s="74"/>
      <c r="G356" s="74"/>
    </row>
    <row r="357" spans="1:7" ht="12.75">
      <c r="A357" s="74"/>
      <c r="B357" s="74"/>
      <c r="G357" s="74"/>
    </row>
    <row r="358" spans="1:7" ht="12.75">
      <c r="A358" s="74"/>
      <c r="B358" s="74"/>
      <c r="G358" s="74"/>
    </row>
    <row r="359" spans="1:7" ht="12.75">
      <c r="A359" s="74"/>
      <c r="B359" s="74"/>
      <c r="G359" s="74"/>
    </row>
    <row r="360" spans="1:7" ht="12.75">
      <c r="A360" s="74"/>
      <c r="B360" s="74"/>
      <c r="G360" s="74"/>
    </row>
    <row r="361" spans="1:7" ht="12.75">
      <c r="A361" s="74"/>
      <c r="B361" s="74"/>
      <c r="G361" s="74"/>
    </row>
    <row r="362" spans="1:7" ht="12.75">
      <c r="A362" s="74"/>
      <c r="B362" s="74"/>
      <c r="G362" s="74"/>
    </row>
    <row r="363" spans="1:7" ht="12.75">
      <c r="A363" s="74"/>
      <c r="B363" s="74"/>
      <c r="G363" s="74"/>
    </row>
    <row r="364" spans="1:7" ht="12.75">
      <c r="A364" s="74"/>
      <c r="B364" s="74"/>
      <c r="G364" s="74"/>
    </row>
    <row r="365" spans="1:7" ht="12.75">
      <c r="A365" s="74"/>
      <c r="B365" s="74"/>
      <c r="G365" s="74"/>
    </row>
    <row r="366" spans="1:7" ht="12.75">
      <c r="A366" s="74"/>
      <c r="B366" s="74"/>
      <c r="G366" s="74"/>
    </row>
    <row r="367" spans="1:7" ht="12.75">
      <c r="A367" s="74"/>
      <c r="B367" s="74"/>
      <c r="G367" s="74"/>
    </row>
    <row r="368" spans="1:7" ht="12.75">
      <c r="A368" s="74"/>
      <c r="B368" s="74"/>
      <c r="G368" s="74"/>
    </row>
    <row r="369" spans="1:7" ht="12.75">
      <c r="A369" s="74"/>
      <c r="B369" s="74"/>
      <c r="G369" s="74"/>
    </row>
    <row r="370" spans="1:7" ht="12.75">
      <c r="A370" s="74"/>
      <c r="B370" s="74"/>
      <c r="G370" s="74"/>
    </row>
    <row r="371" spans="1:7" ht="12.75">
      <c r="A371" s="74"/>
      <c r="B371" s="74"/>
      <c r="G371" s="74"/>
    </row>
    <row r="372" spans="1:7" ht="12.75">
      <c r="A372" s="74"/>
      <c r="B372" s="74"/>
      <c r="G372" s="74"/>
    </row>
    <row r="373" spans="1:7" ht="12.75">
      <c r="A373" s="74"/>
      <c r="B373" s="74"/>
      <c r="G373" s="74"/>
    </row>
    <row r="374" spans="1:7" ht="12.75">
      <c r="A374" s="74"/>
      <c r="B374" s="74"/>
      <c r="G374" s="74"/>
    </row>
    <row r="375" spans="1:7" ht="12.75">
      <c r="A375" s="74"/>
      <c r="B375" s="74"/>
      <c r="G375" s="74"/>
    </row>
    <row r="376" spans="1:7" ht="12.75">
      <c r="A376" s="74"/>
      <c r="B376" s="74"/>
      <c r="G376" s="74"/>
    </row>
    <row r="377" spans="1:7" ht="12.75">
      <c r="A377" s="74"/>
      <c r="B377" s="74"/>
      <c r="G377" s="74"/>
    </row>
    <row r="378" spans="1:7" ht="12.75">
      <c r="A378" s="74"/>
      <c r="B378" s="74"/>
      <c r="G378" s="74"/>
    </row>
    <row r="379" spans="1:7" ht="12.75">
      <c r="A379" s="74"/>
      <c r="B379" s="74"/>
      <c r="G379" s="74"/>
    </row>
    <row r="380" spans="1:7" ht="12.75">
      <c r="A380" s="74"/>
      <c r="B380" s="74"/>
      <c r="G380" s="74"/>
    </row>
    <row r="381" spans="1:7" ht="12.75">
      <c r="A381" s="74"/>
      <c r="B381" s="74"/>
      <c r="G381" s="74"/>
    </row>
    <row r="382" spans="1:7" ht="12.75">
      <c r="A382" s="74"/>
      <c r="B382" s="74"/>
      <c r="G382" s="74"/>
    </row>
    <row r="383" spans="1:7" ht="12.75">
      <c r="A383" s="74"/>
      <c r="B383" s="74"/>
      <c r="G383" s="74"/>
    </row>
    <row r="384" spans="1:7" ht="12.75">
      <c r="A384" s="74"/>
      <c r="B384" s="74"/>
      <c r="G384" s="74"/>
    </row>
    <row r="385" spans="1:7" ht="12.75">
      <c r="A385" s="74"/>
      <c r="B385" s="74"/>
      <c r="G385" s="74"/>
    </row>
    <row r="386" spans="1:7" ht="12.75">
      <c r="A386" s="74"/>
      <c r="B386" s="74"/>
      <c r="G386" s="74"/>
    </row>
    <row r="387" spans="1:7" ht="12.75">
      <c r="A387" s="74"/>
      <c r="B387" s="74"/>
      <c r="G387" s="74"/>
    </row>
    <row r="388" spans="1:7" ht="12.75">
      <c r="A388" s="74"/>
      <c r="B388" s="74"/>
      <c r="G388" s="74"/>
    </row>
    <row r="389" spans="1:7" ht="12.75">
      <c r="A389" s="74"/>
      <c r="B389" s="74"/>
      <c r="G389" s="74"/>
    </row>
    <row r="390" spans="1:7" ht="12.75">
      <c r="A390" s="74"/>
      <c r="B390" s="74"/>
      <c r="G390" s="74"/>
    </row>
    <row r="391" spans="1:7" ht="12.75">
      <c r="A391" s="74"/>
      <c r="B391" s="74"/>
      <c r="G391" s="74"/>
    </row>
    <row r="392" spans="1:7" ht="12.75">
      <c r="A392" s="74"/>
      <c r="B392" s="74"/>
      <c r="G392" s="74"/>
    </row>
    <row r="393" spans="1:7" ht="12.75">
      <c r="A393" s="74"/>
      <c r="B393" s="74"/>
      <c r="G393" s="74"/>
    </row>
    <row r="394" spans="1:7" ht="12.75">
      <c r="A394" s="74"/>
      <c r="B394" s="74"/>
      <c r="G394" s="74"/>
    </row>
    <row r="395" spans="1:7" ht="12.75">
      <c r="A395" s="74"/>
      <c r="B395" s="74"/>
      <c r="G395" s="74"/>
    </row>
    <row r="396" spans="1:7" ht="12.75">
      <c r="A396" s="74"/>
      <c r="B396" s="74"/>
      <c r="G396" s="74"/>
    </row>
    <row r="397" spans="1:7" ht="12.75">
      <c r="A397" s="74"/>
      <c r="B397" s="74"/>
      <c r="G397" s="74"/>
    </row>
    <row r="398" spans="1:7" ht="12.75">
      <c r="A398" s="74"/>
      <c r="B398" s="74"/>
      <c r="G398" s="74"/>
    </row>
    <row r="399" spans="1:7" ht="12.75">
      <c r="A399" s="74"/>
      <c r="B399" s="74"/>
      <c r="G399" s="74"/>
    </row>
    <row r="400" spans="1:7" ht="12.75">
      <c r="A400" s="74"/>
      <c r="B400" s="74"/>
      <c r="G400" s="74"/>
    </row>
    <row r="401" spans="1:7" ht="12.75">
      <c r="A401" s="74"/>
      <c r="B401" s="74"/>
      <c r="G401" s="74"/>
    </row>
    <row r="402" spans="1:7" ht="12.75">
      <c r="A402" s="74"/>
      <c r="B402" s="74"/>
      <c r="G402" s="74"/>
    </row>
    <row r="403" spans="1:7" ht="12.75">
      <c r="A403" s="74"/>
      <c r="B403" s="74"/>
      <c r="G403" s="74"/>
    </row>
    <row r="404" spans="1:7" ht="12.75">
      <c r="A404" s="74"/>
      <c r="B404" s="74"/>
      <c r="G404" s="74"/>
    </row>
    <row r="405" spans="1:7" ht="12.75">
      <c r="A405" s="74"/>
      <c r="B405" s="74"/>
      <c r="G405" s="74"/>
    </row>
    <row r="406" spans="1:7" ht="12.75">
      <c r="A406" s="74"/>
      <c r="B406" s="74"/>
      <c r="G406" s="74"/>
    </row>
    <row r="407" spans="1:7" ht="12.75">
      <c r="A407" s="74"/>
      <c r="B407" s="74"/>
      <c r="G407" s="74"/>
    </row>
    <row r="408" spans="1:7" ht="12.75">
      <c r="A408" s="74"/>
      <c r="B408" s="74"/>
      <c r="G408" s="74"/>
    </row>
    <row r="409" spans="1:7" ht="12.75">
      <c r="A409" s="74"/>
      <c r="B409" s="74"/>
      <c r="G409" s="74"/>
    </row>
    <row r="410" spans="1:7" ht="12.75">
      <c r="A410" s="74"/>
      <c r="B410" s="74"/>
      <c r="G410" s="74"/>
    </row>
    <row r="411" spans="1:7" ht="12.75">
      <c r="A411" s="74"/>
      <c r="B411" s="74"/>
      <c r="G411" s="74"/>
    </row>
    <row r="412" spans="1:7" ht="12.75">
      <c r="A412" s="74"/>
      <c r="B412" s="74"/>
      <c r="G412" s="74"/>
    </row>
    <row r="413" spans="1:7" ht="12.75">
      <c r="A413" s="74"/>
      <c r="B413" s="74"/>
      <c r="G413" s="74"/>
    </row>
    <row r="414" spans="1:7" ht="12.75">
      <c r="A414" s="74"/>
      <c r="B414" s="74"/>
      <c r="G414" s="74"/>
    </row>
    <row r="415" spans="1:7" ht="12.75">
      <c r="A415" s="74"/>
      <c r="B415" s="74"/>
      <c r="G415" s="74"/>
    </row>
    <row r="416" spans="1:7" ht="12.75">
      <c r="A416" s="74"/>
      <c r="B416" s="74"/>
      <c r="G416" s="74"/>
    </row>
    <row r="417" spans="1:7" ht="12.75">
      <c r="A417" s="74"/>
      <c r="B417" s="74"/>
      <c r="G417" s="74"/>
    </row>
    <row r="418" spans="1:7" ht="12.75">
      <c r="A418" s="74"/>
      <c r="B418" s="74"/>
      <c r="G418" s="74"/>
    </row>
    <row r="419" spans="1:7" ht="12.75">
      <c r="A419" s="74"/>
      <c r="B419" s="74"/>
      <c r="G419" s="74"/>
    </row>
    <row r="420" spans="1:7" ht="12.75">
      <c r="A420" s="74"/>
      <c r="B420" s="74"/>
      <c r="G420" s="74"/>
    </row>
    <row r="421" spans="1:7" ht="12.75">
      <c r="A421" s="74"/>
      <c r="B421" s="74"/>
      <c r="G421" s="74"/>
    </row>
    <row r="422" spans="1:7" ht="12.75">
      <c r="A422" s="74"/>
      <c r="B422" s="74"/>
      <c r="G422" s="74"/>
    </row>
    <row r="423" spans="1:7" ht="12.75">
      <c r="A423" s="74"/>
      <c r="B423" s="74"/>
      <c r="G423" s="74"/>
    </row>
    <row r="424" spans="1:7" ht="12.75">
      <c r="A424" s="74"/>
      <c r="B424" s="74"/>
      <c r="G424" s="74"/>
    </row>
    <row r="425" spans="1:7" ht="12.75">
      <c r="A425" s="74"/>
      <c r="B425" s="74"/>
      <c r="G425" s="74"/>
    </row>
    <row r="426" spans="1:7" ht="12.75">
      <c r="A426" s="74"/>
      <c r="B426" s="74"/>
      <c r="G426" s="74"/>
    </row>
    <row r="427" spans="1:7" ht="12.75">
      <c r="A427" s="74"/>
      <c r="B427" s="74"/>
      <c r="G427" s="74"/>
    </row>
    <row r="428" spans="1:7" ht="12.75">
      <c r="A428" s="74"/>
      <c r="B428" s="74"/>
      <c r="G428" s="74"/>
    </row>
    <row r="429" spans="1:7" ht="12.75">
      <c r="A429" s="74"/>
      <c r="B429" s="74"/>
      <c r="G429" s="74"/>
    </row>
    <row r="430" spans="1:7" ht="12.75">
      <c r="A430" s="74"/>
      <c r="B430" s="74"/>
      <c r="G430" s="74"/>
    </row>
    <row r="431" spans="1:7" ht="12.75">
      <c r="A431" s="74"/>
      <c r="B431" s="74"/>
      <c r="G431" s="74"/>
    </row>
    <row r="432" spans="1:7" ht="12.75">
      <c r="A432" s="74"/>
      <c r="B432" s="74"/>
      <c r="G432" s="74"/>
    </row>
    <row r="433" spans="1:7" ht="12.75">
      <c r="A433" s="74"/>
      <c r="B433" s="74"/>
      <c r="G433" s="74"/>
    </row>
    <row r="434" spans="1:7" ht="12.75">
      <c r="A434" s="74"/>
      <c r="B434" s="74"/>
      <c r="G434" s="74"/>
    </row>
    <row r="435" spans="1:7" ht="12.75">
      <c r="A435" s="74"/>
      <c r="B435" s="74"/>
      <c r="G435" s="74"/>
    </row>
    <row r="436" spans="1:7" ht="12.75">
      <c r="A436" s="74"/>
      <c r="B436" s="74"/>
      <c r="G436" s="74"/>
    </row>
    <row r="437" spans="1:7" ht="12.75">
      <c r="A437" s="74"/>
      <c r="B437" s="74"/>
      <c r="G437" s="74"/>
    </row>
    <row r="438" spans="1:7" ht="12.75">
      <c r="A438" s="74"/>
      <c r="B438" s="74"/>
      <c r="G438" s="74"/>
    </row>
    <row r="439" spans="1:7" ht="12.75">
      <c r="A439" s="74"/>
      <c r="B439" s="74"/>
      <c r="G439" s="74"/>
    </row>
    <row r="440" spans="1:7" ht="12.75">
      <c r="A440" s="74"/>
      <c r="B440" s="74"/>
      <c r="G440" s="74"/>
    </row>
    <row r="441" spans="1:7" ht="12.75">
      <c r="A441" s="74"/>
      <c r="B441" s="74"/>
      <c r="G441" s="74"/>
    </row>
    <row r="442" spans="1:7" ht="12.75">
      <c r="A442" s="74"/>
      <c r="B442" s="74"/>
      <c r="G442" s="74"/>
    </row>
    <row r="443" spans="1:7" ht="12.75">
      <c r="A443" s="74"/>
      <c r="B443" s="74"/>
      <c r="G443" s="74"/>
    </row>
    <row r="444" spans="1:7" ht="12.75">
      <c r="A444" s="74"/>
      <c r="B444" s="74"/>
      <c r="G444" s="74"/>
    </row>
    <row r="445" spans="1:7" ht="12.75">
      <c r="A445" s="74"/>
      <c r="B445" s="74"/>
      <c r="G445" s="74"/>
    </row>
    <row r="446" spans="1:7" ht="12.75">
      <c r="A446" s="74"/>
      <c r="B446" s="74"/>
      <c r="G446" s="74"/>
    </row>
    <row r="447" spans="1:7" ht="12.75">
      <c r="A447" s="74"/>
      <c r="B447" s="74"/>
      <c r="G447" s="74"/>
    </row>
    <row r="448" spans="1:7" ht="12.75">
      <c r="A448" s="74"/>
      <c r="B448" s="74"/>
      <c r="G448" s="74"/>
    </row>
    <row r="449" spans="1:7" ht="12.75">
      <c r="A449" s="74"/>
      <c r="B449" s="74"/>
      <c r="G449" s="74"/>
    </row>
    <row r="450" spans="1:7" ht="12.75">
      <c r="A450" s="74"/>
      <c r="B450" s="74"/>
      <c r="G450" s="74"/>
    </row>
    <row r="451" spans="1:7" ht="12.75">
      <c r="A451" s="74"/>
      <c r="B451" s="74"/>
      <c r="G451" s="74"/>
    </row>
    <row r="452" spans="1:7" ht="12.75">
      <c r="A452" s="74"/>
      <c r="B452" s="74"/>
      <c r="G452" s="74"/>
    </row>
    <row r="453" spans="1:7" ht="12.75">
      <c r="A453" s="74"/>
      <c r="B453" s="74"/>
      <c r="G453" s="74"/>
    </row>
    <row r="454" spans="1:7" ht="12.75">
      <c r="A454" s="74"/>
      <c r="B454" s="74"/>
      <c r="G454" s="74"/>
    </row>
    <row r="455" spans="1:7" ht="12.75">
      <c r="A455" s="74"/>
      <c r="B455" s="74"/>
      <c r="G455" s="74"/>
    </row>
    <row r="456" spans="1:7" ht="12.75">
      <c r="A456" s="74"/>
      <c r="B456" s="74"/>
      <c r="G456" s="74"/>
    </row>
    <row r="457" spans="1:7" ht="12.75">
      <c r="A457" s="74"/>
      <c r="B457" s="74"/>
      <c r="G457" s="74"/>
    </row>
    <row r="458" spans="1:7" ht="12.75">
      <c r="A458" s="74"/>
      <c r="B458" s="74"/>
      <c r="G458" s="74"/>
    </row>
    <row r="459" spans="1:7" ht="12.75">
      <c r="A459" s="74"/>
      <c r="B459" s="74"/>
      <c r="G459" s="74"/>
    </row>
    <row r="460" spans="1:7" ht="12.75">
      <c r="A460" s="74"/>
      <c r="B460" s="74"/>
      <c r="G460" s="74"/>
    </row>
    <row r="461" spans="1:7" ht="12.75">
      <c r="A461" s="74"/>
      <c r="B461" s="74"/>
      <c r="G461" s="74"/>
    </row>
    <row r="462" spans="1:7" ht="12.75">
      <c r="A462" s="74"/>
      <c r="B462" s="74"/>
      <c r="G462" s="74"/>
    </row>
    <row r="463" spans="1:7" ht="12.75">
      <c r="A463" s="74"/>
      <c r="B463" s="74"/>
      <c r="G463" s="74"/>
    </row>
    <row r="464" spans="1:7" ht="12.75">
      <c r="A464" s="74"/>
      <c r="B464" s="74"/>
      <c r="G464" s="74"/>
    </row>
    <row r="465" spans="1:7" ht="12.75">
      <c r="A465" s="74"/>
      <c r="B465" s="74"/>
      <c r="G465" s="74"/>
    </row>
    <row r="466" spans="1:7" ht="12.75">
      <c r="A466" s="74"/>
      <c r="B466" s="74"/>
      <c r="G466" s="74"/>
    </row>
    <row r="467" spans="1:7" ht="12.75">
      <c r="A467" s="74"/>
      <c r="B467" s="74"/>
      <c r="G467" s="74"/>
    </row>
    <row r="468" spans="1:7" ht="12.75">
      <c r="A468" s="74"/>
      <c r="B468" s="74"/>
      <c r="G468" s="74"/>
    </row>
    <row r="469" spans="1:7" ht="12.75">
      <c r="A469" s="74"/>
      <c r="B469" s="74"/>
      <c r="G469" s="74"/>
    </row>
    <row r="470" spans="1:7" ht="12.75">
      <c r="A470" s="74"/>
      <c r="B470" s="74"/>
      <c r="G470" s="74"/>
    </row>
    <row r="471" spans="1:7" ht="12.75">
      <c r="A471" s="74"/>
      <c r="B471" s="74"/>
      <c r="G471" s="74"/>
    </row>
    <row r="472" spans="1:7" ht="12.75">
      <c r="A472" s="74"/>
      <c r="B472" s="74"/>
      <c r="G472" s="74"/>
    </row>
    <row r="473" spans="1:7" ht="12.75">
      <c r="A473" s="74"/>
      <c r="B473" s="74"/>
      <c r="G473" s="74"/>
    </row>
    <row r="474" spans="1:7" ht="12.75">
      <c r="A474" s="74"/>
      <c r="B474" s="74"/>
      <c r="G474" s="74"/>
    </row>
    <row r="475" spans="1:7" ht="12.75">
      <c r="A475" s="74"/>
      <c r="B475" s="74"/>
      <c r="G475" s="74"/>
    </row>
    <row r="476" spans="1:7" ht="12.75">
      <c r="A476" s="74"/>
      <c r="B476" s="74"/>
      <c r="G476" s="74"/>
    </row>
    <row r="477" spans="1:7" ht="12.75">
      <c r="A477" s="74"/>
      <c r="B477" s="74"/>
      <c r="G477" s="74"/>
    </row>
    <row r="478" spans="1:7" ht="12.75">
      <c r="A478" s="74"/>
      <c r="B478" s="74"/>
      <c r="G478" s="74"/>
    </row>
    <row r="479" spans="1:7" ht="12.75">
      <c r="A479" s="74"/>
      <c r="B479" s="74"/>
      <c r="G479" s="74"/>
    </row>
    <row r="480" spans="1:7" ht="12.75">
      <c r="A480" s="74"/>
      <c r="B480" s="74"/>
      <c r="G480" s="74"/>
    </row>
    <row r="481" spans="1:7" ht="12.75">
      <c r="A481" s="74"/>
      <c r="B481" s="74"/>
      <c r="G481" s="74"/>
    </row>
    <row r="482" spans="1:7" ht="12.75">
      <c r="A482" s="74"/>
      <c r="B482" s="74"/>
      <c r="G482" s="74"/>
    </row>
    <row r="483" spans="1:7" ht="12.75">
      <c r="A483" s="74"/>
      <c r="B483" s="74"/>
      <c r="G483" s="74"/>
    </row>
    <row r="484" spans="1:7" ht="12.75">
      <c r="A484" s="74"/>
      <c r="B484" s="74"/>
      <c r="G484" s="74"/>
    </row>
    <row r="485" spans="1:7" ht="12.75">
      <c r="A485" s="74"/>
      <c r="B485" s="74"/>
      <c r="G485" s="74"/>
    </row>
    <row r="486" spans="1:7" ht="12.75">
      <c r="A486" s="74"/>
      <c r="B486" s="74"/>
      <c r="G486" s="74"/>
    </row>
    <row r="487" spans="1:7" ht="12.75">
      <c r="A487" s="74"/>
      <c r="B487" s="74"/>
      <c r="G487" s="74"/>
    </row>
    <row r="488" spans="1:7" ht="12.75">
      <c r="A488" s="74"/>
      <c r="B488" s="74"/>
      <c r="G488" s="74"/>
    </row>
    <row r="489" spans="1:7" ht="12.75">
      <c r="A489" s="74"/>
      <c r="B489" s="74"/>
      <c r="G489" s="74"/>
    </row>
    <row r="490" spans="1:7" ht="12.75">
      <c r="A490" s="74"/>
      <c r="B490" s="74"/>
      <c r="G490" s="74"/>
    </row>
    <row r="491" spans="1:7" ht="12.75">
      <c r="A491" s="74"/>
      <c r="B491" s="74"/>
      <c r="G491" s="74"/>
    </row>
    <row r="492" spans="1:7" ht="12.75">
      <c r="A492" s="74"/>
      <c r="B492" s="74"/>
      <c r="G492" s="74"/>
    </row>
    <row r="493" spans="1:7" ht="12.75">
      <c r="A493" s="74"/>
      <c r="B493" s="74"/>
      <c r="G493" s="74"/>
    </row>
    <row r="494" spans="1:7" ht="12.75">
      <c r="A494" s="74"/>
      <c r="B494" s="74"/>
      <c r="G494" s="74"/>
    </row>
    <row r="495" spans="1:7" ht="12.75">
      <c r="A495" s="74"/>
      <c r="B495" s="74"/>
      <c r="G495" s="74"/>
    </row>
    <row r="496" spans="1:7" ht="12.75">
      <c r="A496" s="74"/>
      <c r="B496" s="74"/>
      <c r="G496" s="74"/>
    </row>
    <row r="497" spans="1:7" ht="12.75">
      <c r="A497" s="74"/>
      <c r="B497" s="74"/>
      <c r="G497" s="74"/>
    </row>
    <row r="498" spans="1:7" ht="12.75">
      <c r="A498" s="74"/>
      <c r="B498" s="74"/>
      <c r="G498" s="74"/>
    </row>
    <row r="499" spans="1:7" ht="12.75">
      <c r="A499" s="74"/>
      <c r="B499" s="74"/>
      <c r="G499" s="74"/>
    </row>
    <row r="500" spans="1:7" ht="12.75">
      <c r="A500" s="74"/>
      <c r="B500" s="74"/>
      <c r="G500" s="74"/>
    </row>
    <row r="501" spans="1:7" ht="12.75">
      <c r="A501" s="74"/>
      <c r="B501" s="74"/>
      <c r="G501" s="74"/>
    </row>
    <row r="502" spans="1:7" ht="12.75">
      <c r="A502" s="74"/>
      <c r="B502" s="74"/>
      <c r="G502" s="74"/>
    </row>
    <row r="503" spans="1:7" ht="12.75">
      <c r="A503" s="74"/>
      <c r="B503" s="74"/>
      <c r="G503" s="74"/>
    </row>
    <row r="504" spans="1:7" ht="12.75">
      <c r="A504" s="74"/>
      <c r="B504" s="74"/>
      <c r="G504" s="74"/>
    </row>
    <row r="505" spans="1:7" ht="12.75">
      <c r="A505" s="74"/>
      <c r="B505" s="74"/>
      <c r="G505" s="74"/>
    </row>
    <row r="506" spans="1:7" ht="12.75">
      <c r="A506" s="74"/>
      <c r="B506" s="74"/>
      <c r="G506" s="74"/>
    </row>
    <row r="507" spans="1:7" ht="12.75">
      <c r="A507" s="74"/>
      <c r="B507" s="74"/>
      <c r="G507" s="74"/>
    </row>
    <row r="508" spans="1:7" ht="12.75">
      <c r="A508" s="74"/>
      <c r="B508" s="74"/>
      <c r="G508" s="74"/>
    </row>
    <row r="509" spans="1:7" ht="12.75">
      <c r="A509" s="74"/>
      <c r="B509" s="74"/>
      <c r="G509" s="74"/>
    </row>
    <row r="510" spans="1:7" ht="12.75">
      <c r="A510" s="74"/>
      <c r="B510" s="74"/>
      <c r="G510" s="74"/>
    </row>
    <row r="511" spans="1:7" ht="12.75">
      <c r="A511" s="74"/>
      <c r="B511" s="74"/>
      <c r="G511" s="74"/>
    </row>
    <row r="512" spans="1:7" ht="12.75">
      <c r="A512" s="74"/>
      <c r="B512" s="74"/>
      <c r="G512" s="74"/>
    </row>
    <row r="513" spans="1:7" ht="12.75">
      <c r="A513" s="74"/>
      <c r="B513" s="74"/>
      <c r="G513" s="74"/>
    </row>
    <row r="514" spans="1:7" ht="12.75">
      <c r="A514" s="74"/>
      <c r="B514" s="74"/>
      <c r="G514" s="74"/>
    </row>
    <row r="515" spans="1:7" ht="12.75">
      <c r="A515" s="74"/>
      <c r="B515" s="74"/>
      <c r="G515" s="74"/>
    </row>
    <row r="516" spans="1:7" ht="12.75">
      <c r="A516" s="74"/>
      <c r="B516" s="74"/>
      <c r="G516" s="74"/>
    </row>
    <row r="517" spans="1:7" ht="12.75">
      <c r="A517" s="74"/>
      <c r="B517" s="74"/>
      <c r="G517" s="74"/>
    </row>
    <row r="518" spans="1:7" ht="12.75">
      <c r="A518" s="74"/>
      <c r="B518" s="74"/>
      <c r="G518" s="74"/>
    </row>
    <row r="519" spans="1:7" ht="12.75">
      <c r="A519" s="74"/>
      <c r="B519" s="74"/>
      <c r="G519" s="74"/>
    </row>
    <row r="520" spans="1:7" ht="12.75">
      <c r="A520" s="74"/>
      <c r="B520" s="74"/>
      <c r="G520" s="74"/>
    </row>
    <row r="521" spans="1:7" ht="12.75">
      <c r="A521" s="74"/>
      <c r="B521" s="74"/>
      <c r="G521" s="74"/>
    </row>
    <row r="522" spans="1:7" ht="12.75">
      <c r="A522" s="74"/>
      <c r="B522" s="74"/>
      <c r="G522" s="74"/>
    </row>
    <row r="523" spans="1:7" ht="12.75">
      <c r="A523" s="74"/>
      <c r="B523" s="74"/>
      <c r="G523" s="74"/>
    </row>
    <row r="524" spans="1:7" ht="12.75">
      <c r="A524" s="74"/>
      <c r="B524" s="74"/>
      <c r="G524" s="74"/>
    </row>
    <row r="525" spans="1:7" ht="12.75">
      <c r="A525" s="74"/>
      <c r="B525" s="74"/>
      <c r="G525" s="74"/>
    </row>
    <row r="526" spans="1:7" ht="12.75">
      <c r="A526" s="74"/>
      <c r="B526" s="74"/>
      <c r="G526" s="74"/>
    </row>
    <row r="527" spans="1:7" ht="12.75">
      <c r="A527" s="74"/>
      <c r="B527" s="74"/>
      <c r="G527" s="74"/>
    </row>
    <row r="528" spans="1:7" ht="12.75">
      <c r="A528" s="74"/>
      <c r="B528" s="74"/>
      <c r="G528" s="74"/>
    </row>
    <row r="529" spans="1:7" ht="12.75">
      <c r="A529" s="74"/>
      <c r="B529" s="74"/>
      <c r="G529" s="74"/>
    </row>
    <row r="530" spans="1:7" ht="12.75">
      <c r="A530" s="74"/>
      <c r="B530" s="74"/>
      <c r="G530" s="74"/>
    </row>
    <row r="531" spans="1:7" ht="12.75">
      <c r="A531" s="74"/>
      <c r="B531" s="74"/>
      <c r="G531" s="74"/>
    </row>
    <row r="532" spans="1:7" ht="12.75">
      <c r="A532" s="74"/>
      <c r="B532" s="74"/>
      <c r="G532" s="74"/>
    </row>
    <row r="533" spans="1:7" ht="12.75">
      <c r="A533" s="74"/>
      <c r="B533" s="74"/>
      <c r="G533" s="74"/>
    </row>
    <row r="534" spans="1:7" ht="12.75">
      <c r="A534" s="74"/>
      <c r="B534" s="74"/>
      <c r="G534" s="74"/>
    </row>
    <row r="535" spans="1:7" ht="12.75">
      <c r="A535" s="74"/>
      <c r="B535" s="74"/>
      <c r="G535" s="74"/>
    </row>
    <row r="536" spans="1:7" ht="12.75">
      <c r="A536" s="74"/>
      <c r="B536" s="74"/>
      <c r="G536" s="74"/>
    </row>
    <row r="537" spans="1:7" ht="12.75">
      <c r="A537" s="74"/>
      <c r="B537" s="74"/>
      <c r="G537" s="74"/>
    </row>
    <row r="538" spans="1:7" ht="12.75">
      <c r="A538" s="74"/>
      <c r="B538" s="74"/>
      <c r="G538" s="74"/>
    </row>
    <row r="539" spans="1:7" ht="12.75">
      <c r="A539" s="74"/>
      <c r="B539" s="74"/>
      <c r="G539" s="74"/>
    </row>
    <row r="540" spans="1:7" ht="12.75">
      <c r="A540" s="74"/>
      <c r="B540" s="74"/>
      <c r="G540" s="74"/>
    </row>
    <row r="541" spans="1:7" ht="12.75">
      <c r="A541" s="74"/>
      <c r="B541" s="74"/>
      <c r="G541" s="74"/>
    </row>
    <row r="542" spans="1:7" ht="12.75">
      <c r="A542" s="74"/>
      <c r="B542" s="74"/>
      <c r="G542" s="74"/>
    </row>
    <row r="543" spans="1:7" ht="12.75">
      <c r="A543" s="74"/>
      <c r="B543" s="74"/>
      <c r="G543" s="74"/>
    </row>
    <row r="544" spans="1:7" ht="12.75">
      <c r="A544" s="74"/>
      <c r="B544" s="74"/>
      <c r="G544" s="74"/>
    </row>
    <row r="545" spans="1:7" ht="12.75">
      <c r="A545" s="74"/>
      <c r="B545" s="74"/>
      <c r="G545" s="74"/>
    </row>
    <row r="546" spans="1:7" ht="12.75">
      <c r="A546" s="74"/>
      <c r="B546" s="74"/>
      <c r="G546" s="74"/>
    </row>
    <row r="547" spans="1:7" ht="12.75">
      <c r="A547" s="74"/>
      <c r="B547" s="74"/>
      <c r="G547" s="74"/>
    </row>
    <row r="548" spans="1:7" ht="12.75">
      <c r="A548" s="74"/>
      <c r="B548" s="74"/>
      <c r="G548" s="74"/>
    </row>
    <row r="549" spans="1:7" ht="12.75">
      <c r="A549" s="74"/>
      <c r="B549" s="74"/>
      <c r="G549" s="74"/>
    </row>
    <row r="550" spans="1:7" ht="12.75">
      <c r="A550" s="74"/>
      <c r="B550" s="74"/>
      <c r="G550" s="74"/>
    </row>
    <row r="551" spans="1:7" ht="12.75">
      <c r="A551" s="74"/>
      <c r="B551" s="74"/>
      <c r="G551" s="74"/>
    </row>
    <row r="552" spans="1:7" ht="12.75">
      <c r="A552" s="74"/>
      <c r="B552" s="74"/>
      <c r="G552" s="74"/>
    </row>
    <row r="553" spans="1:7" ht="12.75">
      <c r="A553" s="74"/>
      <c r="B553" s="74"/>
      <c r="G553" s="74"/>
    </row>
    <row r="554" spans="1:7" ht="12.75">
      <c r="A554" s="74"/>
      <c r="B554" s="74"/>
      <c r="G554" s="74"/>
    </row>
    <row r="555" spans="1:7" ht="12.75">
      <c r="A555" s="74"/>
      <c r="B555" s="74"/>
      <c r="G555" s="74"/>
    </row>
    <row r="556" spans="1:7" ht="12.75">
      <c r="A556" s="74"/>
      <c r="B556" s="74"/>
      <c r="G556" s="74"/>
    </row>
    <row r="557" spans="1:7" ht="12.75">
      <c r="A557" s="74"/>
      <c r="B557" s="74"/>
      <c r="G557" s="74"/>
    </row>
    <row r="558" spans="1:7" ht="12.75">
      <c r="A558" s="74"/>
      <c r="B558" s="74"/>
      <c r="G558" s="74"/>
    </row>
    <row r="559" spans="1:7" ht="12.75">
      <c r="A559" s="74"/>
      <c r="B559" s="74"/>
      <c r="G559" s="74"/>
    </row>
    <row r="560" spans="1:7" ht="12.75">
      <c r="A560" s="74"/>
      <c r="B560" s="74"/>
      <c r="G560" s="74"/>
    </row>
    <row r="561" spans="1:7" ht="12.75">
      <c r="A561" s="74"/>
      <c r="B561" s="74"/>
      <c r="G561" s="74"/>
    </row>
    <row r="562" spans="1:7" ht="12.75">
      <c r="A562" s="74"/>
      <c r="B562" s="74"/>
      <c r="G562" s="74"/>
    </row>
    <row r="563" spans="1:7" ht="12.75">
      <c r="A563" s="74"/>
      <c r="B563" s="74"/>
      <c r="G563" s="74"/>
    </row>
    <row r="564" spans="1:7" ht="12.75">
      <c r="A564" s="74"/>
      <c r="B564" s="74"/>
      <c r="G564" s="74"/>
    </row>
    <row r="565" spans="1:7" ht="12.75">
      <c r="A565" s="74"/>
      <c r="B565" s="74"/>
      <c r="G565" s="74"/>
    </row>
    <row r="566" spans="1:7" ht="12.75">
      <c r="A566" s="74"/>
      <c r="B566" s="74"/>
      <c r="G566" s="74"/>
    </row>
    <row r="567" spans="1:7" ht="12.75">
      <c r="A567" s="74"/>
      <c r="B567" s="74"/>
      <c r="G567" s="74"/>
    </row>
    <row r="568" spans="1:7" ht="12.75">
      <c r="A568" s="74"/>
      <c r="B568" s="74"/>
      <c r="G568" s="74"/>
    </row>
    <row r="569" spans="1:7" ht="12.75">
      <c r="A569" s="74"/>
      <c r="B569" s="74"/>
      <c r="G569" s="74"/>
    </row>
    <row r="570" spans="1:7" ht="12.75">
      <c r="A570" s="74"/>
      <c r="B570" s="74"/>
      <c r="G570" s="74"/>
    </row>
    <row r="571" spans="1:7" ht="12.75">
      <c r="A571" s="74"/>
      <c r="B571" s="74"/>
      <c r="G571" s="74"/>
    </row>
    <row r="572" spans="1:7" ht="12.75">
      <c r="A572" s="74"/>
      <c r="B572" s="74"/>
      <c r="G572" s="74"/>
    </row>
    <row r="573" spans="1:7" ht="12.75">
      <c r="A573" s="74"/>
      <c r="B573" s="74"/>
      <c r="G573" s="74"/>
    </row>
    <row r="574" spans="1:7" ht="12.75">
      <c r="A574" s="74"/>
      <c r="B574" s="74"/>
      <c r="G574" s="74"/>
    </row>
    <row r="575" spans="1:7" ht="12.75">
      <c r="A575" s="74"/>
      <c r="B575" s="74"/>
      <c r="G575" s="74"/>
    </row>
    <row r="576" spans="1:7" ht="12.75">
      <c r="A576" s="74"/>
      <c r="B576" s="74"/>
      <c r="G576" s="74"/>
    </row>
    <row r="577" spans="1:7" ht="12.75">
      <c r="A577" s="74"/>
      <c r="B577" s="74"/>
      <c r="G577" s="74"/>
    </row>
    <row r="578" spans="1:7" ht="12.75">
      <c r="A578" s="74"/>
      <c r="B578" s="74"/>
      <c r="G578" s="74"/>
    </row>
    <row r="579" spans="1:7" ht="12.75">
      <c r="A579" s="74"/>
      <c r="B579" s="74"/>
      <c r="G579" s="74"/>
    </row>
    <row r="580" spans="1:7" ht="12.75">
      <c r="A580" s="74"/>
      <c r="B580" s="74"/>
      <c r="G580" s="74"/>
    </row>
    <row r="581" spans="1:7" ht="12.75">
      <c r="A581" s="74"/>
      <c r="B581" s="74"/>
      <c r="G581" s="74"/>
    </row>
    <row r="582" spans="1:7" ht="12.75">
      <c r="A582" s="74"/>
      <c r="B582" s="74"/>
      <c r="G582" s="74"/>
    </row>
    <row r="583" spans="1:7" ht="12.75">
      <c r="A583" s="74"/>
      <c r="B583" s="74"/>
      <c r="G583" s="74"/>
    </row>
    <row r="584" spans="1:7" ht="12.75">
      <c r="A584" s="74"/>
      <c r="B584" s="74"/>
      <c r="G584" s="74"/>
    </row>
    <row r="585" spans="1:7" ht="12.75">
      <c r="A585" s="74"/>
      <c r="B585" s="74"/>
      <c r="G585" s="74"/>
    </row>
    <row r="586" spans="1:7" ht="12.75">
      <c r="A586" s="74"/>
      <c r="B586" s="74"/>
      <c r="G586" s="74"/>
    </row>
    <row r="587" spans="1:7" ht="12.75">
      <c r="A587" s="74"/>
      <c r="B587" s="74"/>
      <c r="G587" s="74"/>
    </row>
    <row r="588" spans="1:7" ht="12.75">
      <c r="A588" s="74"/>
      <c r="B588" s="74"/>
      <c r="G588" s="74"/>
    </row>
    <row r="589" spans="1:7" ht="12.75">
      <c r="A589" s="74"/>
      <c r="B589" s="74"/>
      <c r="G589" s="74"/>
    </row>
    <row r="590" spans="1:7" ht="12.75">
      <c r="A590" s="74"/>
      <c r="B590" s="74"/>
      <c r="G590" s="74"/>
    </row>
    <row r="591" spans="1:7" ht="12.75">
      <c r="A591" s="74"/>
      <c r="B591" s="74"/>
      <c r="G591" s="74"/>
    </row>
    <row r="592" spans="1:7" ht="12.75">
      <c r="A592" s="74"/>
      <c r="B592" s="74"/>
      <c r="G592" s="74"/>
    </row>
    <row r="593" spans="1:7" ht="12.75">
      <c r="A593" s="74"/>
      <c r="B593" s="74"/>
      <c r="G593" s="74"/>
    </row>
    <row r="594" spans="1:7" ht="12.75">
      <c r="A594" s="74"/>
      <c r="B594" s="74"/>
      <c r="G594" s="74"/>
    </row>
    <row r="595" spans="1:7" ht="12.75">
      <c r="A595" s="74"/>
      <c r="B595" s="74"/>
      <c r="G595" s="74"/>
    </row>
    <row r="596" spans="1:7" ht="12.75">
      <c r="A596" s="74"/>
      <c r="B596" s="74"/>
      <c r="G596" s="74"/>
    </row>
    <row r="597" spans="1:7" ht="12.75">
      <c r="A597" s="74"/>
      <c r="B597" s="74"/>
      <c r="G597" s="74"/>
    </row>
    <row r="598" spans="1:7" ht="12.75">
      <c r="A598" s="74"/>
      <c r="B598" s="74"/>
      <c r="G598" s="74"/>
    </row>
    <row r="599" spans="1:7" ht="12.75">
      <c r="A599" s="74"/>
      <c r="B599" s="74"/>
      <c r="G599" s="74"/>
    </row>
    <row r="600" spans="1:7" ht="12.75">
      <c r="A600" s="74"/>
      <c r="B600" s="74"/>
      <c r="G600" s="74"/>
    </row>
    <row r="601" spans="1:7" ht="12.75">
      <c r="A601" s="74"/>
      <c r="B601" s="74"/>
      <c r="G601" s="74"/>
    </row>
    <row r="602" spans="1:7" ht="12.75">
      <c r="A602" s="74"/>
      <c r="B602" s="74"/>
      <c r="G602" s="74"/>
    </row>
    <row r="603" spans="1:7" ht="12.75">
      <c r="A603" s="74"/>
      <c r="B603" s="74"/>
      <c r="G603" s="74"/>
    </row>
    <row r="604" spans="1:7" ht="12.75">
      <c r="A604" s="74"/>
      <c r="B604" s="74"/>
      <c r="G604" s="74"/>
    </row>
    <row r="605" spans="1:7" ht="12.75">
      <c r="A605" s="74"/>
      <c r="B605" s="74"/>
      <c r="G605" s="74"/>
    </row>
    <row r="606" spans="1:7" ht="12.75">
      <c r="A606" s="74"/>
      <c r="B606" s="74"/>
      <c r="G606" s="74"/>
    </row>
    <row r="607" spans="1:7" ht="12.75">
      <c r="A607" s="74"/>
      <c r="B607" s="74"/>
      <c r="G607" s="74"/>
    </row>
    <row r="608" spans="1:7" ht="12.75">
      <c r="A608" s="74"/>
      <c r="B608" s="74"/>
      <c r="G608" s="74"/>
    </row>
    <row r="609" spans="1:7" ht="12.75">
      <c r="A609" s="74"/>
      <c r="B609" s="74"/>
      <c r="G609" s="74"/>
    </row>
    <row r="610" spans="1:7" ht="12.75">
      <c r="A610" s="74"/>
      <c r="B610" s="74"/>
      <c r="G610" s="74"/>
    </row>
    <row r="611" spans="1:7" ht="12.75">
      <c r="A611" s="74"/>
      <c r="B611" s="74"/>
      <c r="G611" s="74"/>
    </row>
    <row r="612" spans="1:7" ht="12.75">
      <c r="A612" s="74"/>
      <c r="B612" s="74"/>
      <c r="G612" s="74"/>
    </row>
    <row r="613" spans="1:7" ht="12.75">
      <c r="A613" s="74"/>
      <c r="B613" s="74"/>
      <c r="G613" s="74"/>
    </row>
    <row r="614" spans="1:7" ht="12.75">
      <c r="A614" s="74"/>
      <c r="B614" s="74"/>
      <c r="G614" s="74"/>
    </row>
    <row r="615" spans="1:7" ht="12.75">
      <c r="A615" s="74"/>
      <c r="B615" s="74"/>
      <c r="G615" s="74"/>
    </row>
    <row r="616" spans="1:7" ht="12.75">
      <c r="A616" s="74"/>
      <c r="B616" s="74"/>
      <c r="G616" s="74"/>
    </row>
    <row r="617" spans="1:7" ht="12.75">
      <c r="A617" s="74"/>
      <c r="B617" s="74"/>
      <c r="G617" s="74"/>
    </row>
    <row r="618" spans="1:7" ht="12.75">
      <c r="A618" s="74"/>
      <c r="B618" s="74"/>
      <c r="G618" s="74"/>
    </row>
    <row r="619" spans="1:7" ht="12.75">
      <c r="A619" s="74"/>
      <c r="B619" s="74"/>
      <c r="G619" s="74"/>
    </row>
    <row r="620" spans="1:7" ht="12.75">
      <c r="A620" s="74"/>
      <c r="B620" s="74"/>
      <c r="G620" s="74"/>
    </row>
    <row r="621" spans="1:7" ht="12.75">
      <c r="A621" s="74"/>
      <c r="B621" s="74"/>
      <c r="G621" s="74"/>
    </row>
    <row r="622" spans="1:7" ht="12.75">
      <c r="A622" s="74"/>
      <c r="B622" s="74"/>
      <c r="G622" s="74"/>
    </row>
    <row r="623" spans="1:7" ht="12.75">
      <c r="A623" s="74"/>
      <c r="B623" s="74"/>
      <c r="G623" s="74"/>
    </row>
    <row r="624" spans="1:7" ht="12.75">
      <c r="A624" s="74"/>
      <c r="B624" s="74"/>
      <c r="G624" s="74"/>
    </row>
    <row r="625" spans="1:7" ht="12.75">
      <c r="A625" s="74"/>
      <c r="B625" s="74"/>
      <c r="G625" s="74"/>
    </row>
    <row r="626" spans="1:7" ht="12.75">
      <c r="A626" s="74"/>
      <c r="B626" s="74"/>
      <c r="G626" s="74"/>
    </row>
    <row r="627" spans="1:7" ht="12.75">
      <c r="A627" s="74"/>
      <c r="B627" s="74"/>
      <c r="G627" s="74"/>
    </row>
    <row r="628" spans="1:7" ht="12.75">
      <c r="A628" s="74"/>
      <c r="B628" s="74"/>
      <c r="G628" s="74"/>
    </row>
    <row r="629" spans="1:7" ht="12.75">
      <c r="A629" s="74"/>
      <c r="B629" s="74"/>
      <c r="G629" s="74"/>
    </row>
    <row r="630" spans="1:7" ht="12.75">
      <c r="A630" s="74"/>
      <c r="B630" s="74"/>
      <c r="G630" s="74"/>
    </row>
    <row r="631" spans="1:7" ht="12.75">
      <c r="A631" s="74"/>
      <c r="B631" s="74"/>
      <c r="G631" s="74"/>
    </row>
    <row r="632" spans="1:7" ht="12.75">
      <c r="A632" s="74"/>
      <c r="B632" s="74"/>
      <c r="G632" s="74"/>
    </row>
    <row r="633" spans="1:7" ht="12.75">
      <c r="A633" s="74"/>
      <c r="B633" s="74"/>
      <c r="G633" s="74"/>
    </row>
    <row r="634" spans="1:7" ht="12.75">
      <c r="A634" s="74"/>
      <c r="B634" s="74"/>
      <c r="G634" s="74"/>
    </row>
    <row r="635" spans="1:7" ht="12.75">
      <c r="A635" s="74"/>
      <c r="B635" s="74"/>
      <c r="G635" s="74"/>
    </row>
    <row r="636" spans="1:7" ht="12.75">
      <c r="A636" s="74"/>
      <c r="B636" s="74"/>
      <c r="G636" s="74"/>
    </row>
    <row r="637" spans="1:7" ht="12.75">
      <c r="A637" s="74"/>
      <c r="B637" s="74"/>
      <c r="G637" s="74"/>
    </row>
    <row r="638" spans="1:7" ht="12.75">
      <c r="A638" s="74"/>
      <c r="B638" s="74"/>
      <c r="G638" s="74"/>
    </row>
    <row r="639" spans="1:7" ht="12.75">
      <c r="A639" s="74"/>
      <c r="B639" s="74"/>
      <c r="G639" s="74"/>
    </row>
    <row r="640" spans="1:7" ht="12.75">
      <c r="A640" s="74"/>
      <c r="B640" s="74"/>
      <c r="G640" s="74"/>
    </row>
    <row r="641" spans="1:7" ht="12.75">
      <c r="A641" s="74"/>
      <c r="B641" s="74"/>
      <c r="G641" s="74"/>
    </row>
    <row r="642" spans="1:7" ht="12.75">
      <c r="A642" s="74"/>
      <c r="B642" s="74"/>
      <c r="G642" s="74"/>
    </row>
    <row r="643" spans="1:7" ht="12.75">
      <c r="A643" s="74"/>
      <c r="B643" s="74"/>
      <c r="G643" s="74"/>
    </row>
    <row r="644" spans="1:7" ht="12.75">
      <c r="A644" s="74"/>
      <c r="B644" s="74"/>
      <c r="G644" s="74"/>
    </row>
    <row r="645" spans="1:7" ht="12.75">
      <c r="A645" s="74"/>
      <c r="B645" s="74"/>
      <c r="G645" s="74"/>
    </row>
    <row r="646" spans="1:7" ht="12.75">
      <c r="A646" s="74"/>
      <c r="B646" s="74"/>
      <c r="G646" s="74"/>
    </row>
    <row r="647" spans="1:7" ht="12.75">
      <c r="A647" s="74"/>
      <c r="B647" s="74"/>
      <c r="G647" s="74"/>
    </row>
    <row r="648" spans="1:7" ht="12.75">
      <c r="A648" s="74"/>
      <c r="B648" s="74"/>
      <c r="G648" s="74"/>
    </row>
    <row r="649" spans="1:7" ht="12.75">
      <c r="A649" s="74"/>
      <c r="B649" s="74"/>
      <c r="G649" s="74"/>
    </row>
    <row r="650" spans="1:7" ht="12.75">
      <c r="A650" s="74"/>
      <c r="B650" s="74"/>
      <c r="G650" s="74"/>
    </row>
    <row r="651" spans="1:7" ht="12.75">
      <c r="A651" s="74"/>
      <c r="B651" s="74"/>
      <c r="G651" s="74"/>
    </row>
    <row r="652" spans="1:7" ht="12.75">
      <c r="A652" s="74"/>
      <c r="B652" s="74"/>
      <c r="G652" s="74"/>
    </row>
    <row r="653" spans="1:7" ht="12.75">
      <c r="A653" s="74"/>
      <c r="B653" s="74"/>
      <c r="G653" s="74"/>
    </row>
    <row r="654" spans="1:7" ht="12.75">
      <c r="A654" s="74"/>
      <c r="B654" s="74"/>
      <c r="G654" s="74"/>
    </row>
    <row r="655" spans="1:7" ht="12.75">
      <c r="A655" s="74"/>
      <c r="B655" s="74"/>
      <c r="G655" s="74"/>
    </row>
    <row r="656" spans="1:7" ht="12.75">
      <c r="A656" s="74"/>
      <c r="B656" s="74"/>
      <c r="G656" s="74"/>
    </row>
    <row r="657" spans="1:7" ht="12.75">
      <c r="A657" s="74"/>
      <c r="B657" s="74"/>
      <c r="G657" s="74"/>
    </row>
    <row r="658" spans="1:7" ht="12.75">
      <c r="A658" s="74"/>
      <c r="B658" s="74"/>
      <c r="G658" s="74"/>
    </row>
    <row r="659" spans="1:7" ht="12.75">
      <c r="A659" s="74"/>
      <c r="B659" s="74"/>
      <c r="G659" s="74"/>
    </row>
    <row r="660" spans="1:7" ht="12.75">
      <c r="A660" s="74"/>
      <c r="B660" s="74"/>
      <c r="G660" s="74"/>
    </row>
    <row r="661" spans="1:7" ht="12.75">
      <c r="A661" s="74"/>
      <c r="B661" s="74"/>
      <c r="G661" s="74"/>
    </row>
    <row r="662" spans="1:7" ht="12.75">
      <c r="A662" s="74"/>
      <c r="B662" s="74"/>
      <c r="G662" s="74"/>
    </row>
    <row r="663" spans="1:7" ht="12.75">
      <c r="A663" s="74"/>
      <c r="B663" s="74"/>
      <c r="G663" s="74"/>
    </row>
    <row r="664" spans="1:7" ht="12.75">
      <c r="A664" s="74"/>
      <c r="B664" s="74"/>
      <c r="G664" s="74"/>
    </row>
    <row r="665" spans="1:7" ht="12.75">
      <c r="A665" s="74"/>
      <c r="B665" s="74"/>
      <c r="G665" s="74"/>
    </row>
    <row r="666" spans="1:7" ht="12.75">
      <c r="A666" s="74"/>
      <c r="B666" s="74"/>
      <c r="G666" s="74"/>
    </row>
    <row r="667" spans="1:7" ht="12.75">
      <c r="A667" s="74"/>
      <c r="B667" s="74"/>
      <c r="G667" s="74"/>
    </row>
    <row r="668" spans="1:7" ht="12.75">
      <c r="A668" s="74"/>
      <c r="B668" s="74"/>
      <c r="G668" s="74"/>
    </row>
    <row r="669" spans="1:7" ht="12.75">
      <c r="A669" s="74"/>
      <c r="B669" s="74"/>
      <c r="G669" s="74"/>
    </row>
    <row r="670" spans="1:7" ht="12.75">
      <c r="A670" s="74"/>
      <c r="B670" s="74"/>
      <c r="G670" s="74"/>
    </row>
    <row r="671" spans="1:7" ht="12.75">
      <c r="A671" s="74"/>
      <c r="B671" s="74"/>
      <c r="G671" s="74"/>
    </row>
    <row r="672" spans="1:7" ht="12.75">
      <c r="A672" s="74"/>
      <c r="B672" s="74"/>
      <c r="G672" s="74"/>
    </row>
    <row r="673" spans="1:7" ht="12.75">
      <c r="A673" s="74"/>
      <c r="B673" s="74"/>
      <c r="G673" s="74"/>
    </row>
    <row r="674" spans="1:7" ht="12.75">
      <c r="A674" s="74"/>
      <c r="B674" s="74"/>
      <c r="G674" s="74"/>
    </row>
    <row r="675" spans="1:7" ht="12.75">
      <c r="A675" s="74"/>
      <c r="B675" s="74"/>
      <c r="G675" s="74"/>
    </row>
    <row r="676" spans="1:7" ht="12.75">
      <c r="A676" s="74"/>
      <c r="B676" s="74"/>
      <c r="G676" s="74"/>
    </row>
    <row r="677" spans="1:7" ht="12.75">
      <c r="A677" s="74"/>
      <c r="B677" s="74"/>
      <c r="G677" s="74"/>
    </row>
    <row r="678" spans="1:7" ht="12.75">
      <c r="A678" s="74"/>
      <c r="B678" s="74"/>
      <c r="G678" s="74"/>
    </row>
    <row r="679" spans="1:7" ht="12.75">
      <c r="A679" s="74"/>
      <c r="B679" s="74"/>
      <c r="G679" s="74"/>
    </row>
    <row r="680" spans="1:7" ht="12.75">
      <c r="A680" s="74"/>
      <c r="B680" s="74"/>
      <c r="G680" s="74"/>
    </row>
    <row r="681" spans="1:7" ht="12.75">
      <c r="A681" s="74"/>
      <c r="B681" s="74"/>
      <c r="G681" s="74"/>
    </row>
    <row r="682" spans="1:7" ht="12.75">
      <c r="A682" s="74"/>
      <c r="B682" s="74"/>
      <c r="G682" s="74"/>
    </row>
    <row r="683" spans="1:7" ht="12.75">
      <c r="A683" s="74"/>
      <c r="B683" s="74"/>
      <c r="G683" s="74"/>
    </row>
    <row r="684" spans="1:7" ht="12.75">
      <c r="A684" s="74"/>
      <c r="B684" s="74"/>
      <c r="G684" s="74"/>
    </row>
    <row r="685" spans="1:7" ht="12.75">
      <c r="A685" s="74"/>
      <c r="B685" s="74"/>
      <c r="G685" s="74"/>
    </row>
    <row r="686" spans="1:7" ht="12.75">
      <c r="A686" s="74"/>
      <c r="B686" s="74"/>
      <c r="G686" s="74"/>
    </row>
    <row r="687" spans="1:7" ht="12.75">
      <c r="A687" s="74"/>
      <c r="B687" s="74"/>
      <c r="G687" s="74"/>
    </row>
    <row r="688" spans="1:7" ht="12.75">
      <c r="A688" s="74"/>
      <c r="B688" s="74"/>
      <c r="G688" s="74"/>
    </row>
    <row r="689" spans="1:7" ht="12.75">
      <c r="A689" s="74"/>
      <c r="B689" s="74"/>
      <c r="G689" s="74"/>
    </row>
    <row r="690" spans="1:7" ht="12.75">
      <c r="A690" s="74"/>
      <c r="B690" s="74"/>
      <c r="G690" s="74"/>
    </row>
    <row r="691" spans="1:7" ht="12.75">
      <c r="A691" s="74"/>
      <c r="B691" s="74"/>
      <c r="G691" s="74"/>
    </row>
    <row r="692" spans="1:7" ht="12.75">
      <c r="A692" s="74"/>
      <c r="B692" s="74"/>
      <c r="G692" s="74"/>
    </row>
    <row r="693" spans="1:7" ht="12.75">
      <c r="A693" s="74"/>
      <c r="B693" s="74"/>
      <c r="G693" s="74"/>
    </row>
    <row r="694" spans="1:7" ht="12.75">
      <c r="A694" s="74"/>
      <c r="B694" s="74"/>
      <c r="G694" s="74"/>
    </row>
    <row r="695" spans="1:7" ht="12.75">
      <c r="A695" s="74"/>
      <c r="B695" s="74"/>
      <c r="G695" s="74"/>
    </row>
    <row r="696" spans="1:7" ht="12.75">
      <c r="A696" s="74"/>
      <c r="B696" s="74"/>
      <c r="G696" s="74"/>
    </row>
    <row r="697" spans="1:7" ht="12.75">
      <c r="A697" s="74"/>
      <c r="B697" s="74"/>
      <c r="G697" s="74"/>
    </row>
    <row r="698" spans="1:7" ht="12.75">
      <c r="A698" s="74"/>
      <c r="B698" s="74"/>
      <c r="G698" s="74"/>
    </row>
    <row r="699" spans="1:7" ht="12.75">
      <c r="A699" s="74"/>
      <c r="B699" s="74"/>
      <c r="G699" s="74"/>
    </row>
    <row r="700" spans="1:7" ht="12.75">
      <c r="A700" s="74"/>
      <c r="B700" s="74"/>
      <c r="G700" s="74"/>
    </row>
    <row r="701" spans="1:7" ht="12.75">
      <c r="A701" s="74"/>
      <c r="B701" s="74"/>
      <c r="G701" s="74"/>
    </row>
    <row r="702" spans="1:7" ht="12.75">
      <c r="A702" s="74"/>
      <c r="B702" s="74"/>
      <c r="G702" s="74"/>
    </row>
    <row r="703" spans="1:7" ht="12.75">
      <c r="A703" s="74"/>
      <c r="B703" s="74"/>
      <c r="G703" s="74"/>
    </row>
    <row r="704" spans="1:7" ht="12.75">
      <c r="A704" s="74"/>
      <c r="B704" s="74"/>
      <c r="G704" s="74"/>
    </row>
    <row r="705" spans="1:7" ht="12.75">
      <c r="A705" s="74"/>
      <c r="B705" s="74"/>
      <c r="G705" s="74"/>
    </row>
    <row r="706" spans="1:7" ht="12.75">
      <c r="A706" s="74"/>
      <c r="B706" s="74"/>
      <c r="G706" s="74"/>
    </row>
    <row r="707" spans="1:7" ht="12.75">
      <c r="A707" s="74"/>
      <c r="B707" s="74"/>
      <c r="G707" s="74"/>
    </row>
    <row r="708" spans="1:7" ht="12.75">
      <c r="A708" s="74"/>
      <c r="B708" s="74"/>
      <c r="G708" s="74"/>
    </row>
    <row r="709" spans="1:7" ht="12.75">
      <c r="A709" s="74"/>
      <c r="B709" s="74"/>
      <c r="G709" s="74"/>
    </row>
    <row r="710" spans="1:7" ht="12.75">
      <c r="A710" s="74"/>
      <c r="B710" s="74"/>
      <c r="G710" s="74"/>
    </row>
    <row r="711" spans="1:7" ht="12.75">
      <c r="A711" s="74"/>
      <c r="B711" s="74"/>
      <c r="G711" s="74"/>
    </row>
    <row r="712" spans="1:7" ht="12.75">
      <c r="A712" s="74"/>
      <c r="B712" s="74"/>
      <c r="G712" s="74"/>
    </row>
    <row r="713" spans="1:7" ht="12.75">
      <c r="A713" s="74"/>
      <c r="B713" s="74"/>
      <c r="G713" s="74"/>
    </row>
    <row r="714" spans="1:7" ht="12.75">
      <c r="A714" s="74"/>
      <c r="B714" s="74"/>
      <c r="G714" s="74"/>
    </row>
    <row r="715" spans="1:7" ht="12.75">
      <c r="A715" s="74"/>
      <c r="B715" s="74"/>
      <c r="G715" s="74"/>
    </row>
    <row r="716" spans="1:7" ht="12.75">
      <c r="A716" s="74"/>
      <c r="B716" s="74"/>
      <c r="G716" s="74"/>
    </row>
    <row r="717" spans="1:7" ht="12.75">
      <c r="A717" s="74"/>
      <c r="B717" s="74"/>
      <c r="G717" s="74"/>
    </row>
    <row r="718" spans="1:7" ht="12.75">
      <c r="A718" s="74"/>
      <c r="B718" s="74"/>
      <c r="G718" s="74"/>
    </row>
    <row r="719" spans="1:7" ht="12.75">
      <c r="A719" s="74"/>
      <c r="B719" s="74"/>
      <c r="G719" s="74"/>
    </row>
    <row r="720" spans="1:7" ht="12.75">
      <c r="A720" s="74"/>
      <c r="B720" s="74"/>
      <c r="G720" s="74"/>
    </row>
    <row r="721" spans="1:7" ht="12.75">
      <c r="A721" s="74"/>
      <c r="B721" s="74"/>
      <c r="G721" s="74"/>
    </row>
    <row r="722" spans="1:7" ht="12.75">
      <c r="A722" s="74"/>
      <c r="B722" s="74"/>
      <c r="G722" s="74"/>
    </row>
    <row r="723" spans="1:7" ht="12.75">
      <c r="A723" s="74"/>
      <c r="B723" s="74"/>
      <c r="G723" s="74"/>
    </row>
    <row r="724" spans="1:7" ht="12.75">
      <c r="A724" s="74"/>
      <c r="B724" s="74"/>
      <c r="G724" s="74"/>
    </row>
    <row r="725" spans="1:7" ht="12.75">
      <c r="A725" s="74"/>
      <c r="B725" s="74"/>
      <c r="G725" s="74"/>
    </row>
    <row r="726" spans="1:7" ht="12.75">
      <c r="A726" s="74"/>
      <c r="B726" s="74"/>
      <c r="G726" s="74"/>
    </row>
    <row r="727" spans="1:7" ht="12.75">
      <c r="A727" s="74"/>
      <c r="B727" s="74"/>
      <c r="G727" s="74"/>
    </row>
    <row r="728" spans="1:7" ht="12.75">
      <c r="A728" s="74"/>
      <c r="B728" s="74"/>
      <c r="G728" s="74"/>
    </row>
    <row r="729" spans="1:7" ht="12.75">
      <c r="A729" s="74"/>
      <c r="B729" s="74"/>
      <c r="G729" s="74"/>
    </row>
    <row r="730" spans="1:7" ht="12.75">
      <c r="A730" s="74"/>
      <c r="B730" s="74"/>
      <c r="G730" s="74"/>
    </row>
    <row r="731" spans="1:7" ht="12.75">
      <c r="A731" s="74"/>
      <c r="B731" s="74"/>
      <c r="G731" s="74"/>
    </row>
    <row r="732" spans="1:7" ht="12.75">
      <c r="A732" s="74"/>
      <c r="B732" s="74"/>
      <c r="G732" s="74"/>
    </row>
    <row r="733" spans="1:7" ht="12.75">
      <c r="A733" s="74"/>
      <c r="B733" s="74"/>
      <c r="G733" s="74"/>
    </row>
    <row r="734" spans="1:7" ht="12.75">
      <c r="A734" s="74"/>
      <c r="B734" s="74"/>
      <c r="G734" s="74"/>
    </row>
    <row r="735" spans="1:7" ht="12.75">
      <c r="A735" s="74"/>
      <c r="B735" s="74"/>
      <c r="G735" s="74"/>
    </row>
    <row r="736" spans="1:7" ht="12.75">
      <c r="A736" s="74"/>
      <c r="B736" s="74"/>
      <c r="G736" s="74"/>
    </row>
    <row r="737" spans="1:7" ht="12.75">
      <c r="A737" s="74"/>
      <c r="B737" s="74"/>
      <c r="G737" s="74"/>
    </row>
    <row r="738" spans="1:7" ht="12.75">
      <c r="A738" s="74"/>
      <c r="B738" s="74"/>
      <c r="G738" s="74"/>
    </row>
    <row r="739" spans="1:7" ht="12.75">
      <c r="A739" s="74"/>
      <c r="B739" s="74"/>
      <c r="G739" s="74"/>
    </row>
    <row r="740" spans="1:7" ht="12.75">
      <c r="A740" s="74"/>
      <c r="B740" s="74"/>
      <c r="G740" s="74"/>
    </row>
    <row r="741" spans="1:7" ht="12.75">
      <c r="A741" s="74"/>
      <c r="B741" s="74"/>
      <c r="G741" s="74"/>
    </row>
    <row r="742" spans="1:7" ht="12.75">
      <c r="A742" s="74"/>
      <c r="B742" s="74"/>
      <c r="G742" s="74"/>
    </row>
    <row r="743" spans="1:7" ht="12.75">
      <c r="A743" s="74"/>
      <c r="B743" s="74"/>
      <c r="G743" s="74"/>
    </row>
    <row r="744" spans="1:7" ht="12.75">
      <c r="A744" s="74"/>
      <c r="B744" s="74"/>
      <c r="G744" s="74"/>
    </row>
    <row r="745" spans="1:7" ht="12.75">
      <c r="A745" s="74"/>
      <c r="B745" s="74"/>
      <c r="G745" s="74"/>
    </row>
    <row r="746" spans="1:7" ht="12.75">
      <c r="A746" s="74"/>
      <c r="B746" s="74"/>
      <c r="G746" s="74"/>
    </row>
    <row r="747" spans="1:7" ht="12.75">
      <c r="A747" s="74"/>
      <c r="B747" s="74"/>
      <c r="G747" s="74"/>
    </row>
    <row r="748" spans="1:7" ht="12.75">
      <c r="A748" s="74"/>
      <c r="B748" s="74"/>
      <c r="G748" s="74"/>
    </row>
    <row r="749" spans="1:7" ht="12.75">
      <c r="A749" s="74"/>
      <c r="B749" s="74"/>
      <c r="G749" s="74"/>
    </row>
    <row r="750" spans="1:7" ht="12.75">
      <c r="A750" s="74"/>
      <c r="B750" s="74"/>
      <c r="G750" s="74"/>
    </row>
    <row r="751" spans="1:7" ht="12.75">
      <c r="A751" s="74"/>
      <c r="B751" s="74"/>
      <c r="G751" s="74"/>
    </row>
    <row r="752" spans="1:7" ht="12.75">
      <c r="A752" s="74"/>
      <c r="B752" s="74"/>
      <c r="G752" s="74"/>
    </row>
    <row r="753" spans="1:7" ht="12.75">
      <c r="A753" s="74"/>
      <c r="B753" s="74"/>
      <c r="G753" s="74"/>
    </row>
    <row r="754" spans="1:7" ht="12.75">
      <c r="A754" s="74"/>
      <c r="B754" s="74"/>
      <c r="G754" s="74"/>
    </row>
    <row r="755" spans="1:7" ht="12.75">
      <c r="A755" s="74"/>
      <c r="B755" s="74"/>
      <c r="G755" s="74"/>
    </row>
    <row r="756" spans="1:7" ht="12.75">
      <c r="A756" s="74"/>
      <c r="B756" s="74"/>
      <c r="G756" s="74"/>
    </row>
    <row r="757" spans="1:7" ht="12.75">
      <c r="A757" s="74"/>
      <c r="B757" s="74"/>
      <c r="G757" s="74"/>
    </row>
    <row r="758" spans="1:7" ht="12.75">
      <c r="A758" s="74"/>
      <c r="B758" s="74"/>
      <c r="G758" s="74"/>
    </row>
    <row r="759" spans="1:7" ht="12.75">
      <c r="A759" s="74"/>
      <c r="B759" s="74"/>
      <c r="G759" s="74"/>
    </row>
    <row r="760" spans="1:7" ht="12.75">
      <c r="A760" s="74"/>
      <c r="B760" s="74"/>
      <c r="G760" s="74"/>
    </row>
    <row r="761" spans="1:7" ht="12.75">
      <c r="A761" s="74"/>
      <c r="B761" s="74"/>
      <c r="G761" s="74"/>
    </row>
    <row r="762" spans="1:7" ht="12.75">
      <c r="A762" s="74"/>
      <c r="B762" s="74"/>
      <c r="G762" s="74"/>
    </row>
    <row r="763" spans="1:7" ht="12.75">
      <c r="A763" s="74"/>
      <c r="B763" s="74"/>
      <c r="G763" s="74"/>
    </row>
    <row r="764" spans="1:7" ht="12.75">
      <c r="A764" s="74"/>
      <c r="B764" s="74"/>
      <c r="G764" s="74"/>
    </row>
    <row r="765" spans="1:7" ht="12.75">
      <c r="A765" s="74"/>
      <c r="B765" s="74"/>
      <c r="G765" s="74"/>
    </row>
    <row r="766" spans="1:7" ht="12.75">
      <c r="A766" s="74"/>
      <c r="B766" s="74"/>
      <c r="G766" s="74"/>
    </row>
    <row r="767" spans="1:7" ht="12.75">
      <c r="A767" s="74"/>
      <c r="B767" s="74"/>
      <c r="G767" s="74"/>
    </row>
    <row r="768" spans="1:7" ht="12.75">
      <c r="A768" s="74"/>
      <c r="B768" s="74"/>
      <c r="G768" s="74"/>
    </row>
    <row r="769" spans="1:7" ht="12.75">
      <c r="A769" s="74"/>
      <c r="B769" s="74"/>
      <c r="G769" s="74"/>
    </row>
    <row r="770" spans="1:7" ht="12.75">
      <c r="A770" s="74"/>
      <c r="B770" s="74"/>
      <c r="G770" s="74"/>
    </row>
    <row r="771" spans="1:7" ht="12.75">
      <c r="A771" s="74"/>
      <c r="B771" s="74"/>
      <c r="G771" s="74"/>
    </row>
    <row r="772" spans="1:7" ht="12.75">
      <c r="A772" s="74"/>
      <c r="B772" s="74"/>
      <c r="G772" s="74"/>
    </row>
    <row r="773" spans="1:7" ht="12.75">
      <c r="A773" s="74"/>
      <c r="B773" s="74"/>
      <c r="G773" s="74"/>
    </row>
    <row r="774" spans="1:7" ht="12.75">
      <c r="A774" s="74"/>
      <c r="B774" s="74"/>
      <c r="G774" s="74"/>
    </row>
    <row r="775" spans="1:7" ht="12.75">
      <c r="A775" s="74"/>
      <c r="B775" s="74"/>
      <c r="G775" s="74"/>
    </row>
    <row r="776" spans="1:7" ht="12.75">
      <c r="A776" s="74"/>
      <c r="B776" s="74"/>
      <c r="G776" s="74"/>
    </row>
    <row r="777" spans="1:7" ht="12.75">
      <c r="A777" s="74"/>
      <c r="B777" s="74"/>
      <c r="G777" s="74"/>
    </row>
    <row r="778" spans="1:7" ht="12.75">
      <c r="A778" s="74"/>
      <c r="B778" s="74"/>
      <c r="G778" s="74"/>
    </row>
    <row r="779" spans="1:7" ht="12.75">
      <c r="A779" s="74"/>
      <c r="B779" s="74"/>
      <c r="G779" s="74"/>
    </row>
    <row r="780" spans="1:7" ht="12.75">
      <c r="A780" s="74"/>
      <c r="B780" s="74"/>
      <c r="G780" s="74"/>
    </row>
    <row r="781" spans="1:7" ht="12.75">
      <c r="A781" s="74"/>
      <c r="B781" s="74"/>
      <c r="G781" s="74"/>
    </row>
    <row r="782" spans="1:7" ht="12.75">
      <c r="A782" s="74"/>
      <c r="B782" s="74"/>
      <c r="G782" s="74"/>
    </row>
    <row r="783" spans="1:7" ht="12.75">
      <c r="A783" s="74"/>
      <c r="B783" s="74"/>
      <c r="G783" s="74"/>
    </row>
    <row r="784" spans="1:7" ht="12.75">
      <c r="A784" s="74"/>
      <c r="B784" s="74"/>
      <c r="G784" s="74"/>
    </row>
    <row r="785" spans="1:7" ht="12.75">
      <c r="A785" s="74"/>
      <c r="B785" s="74"/>
      <c r="G785" s="74"/>
    </row>
    <row r="786" spans="1:7" ht="12.75">
      <c r="A786" s="74"/>
      <c r="B786" s="74"/>
      <c r="G786" s="74"/>
    </row>
    <row r="787" spans="1:7" ht="12.75">
      <c r="A787" s="74"/>
      <c r="B787" s="74"/>
      <c r="G787" s="74"/>
    </row>
    <row r="788" spans="1:7" ht="12.75">
      <c r="A788" s="74"/>
      <c r="B788" s="74"/>
      <c r="G788" s="74"/>
    </row>
    <row r="789" spans="1:7" ht="12.75">
      <c r="A789" s="74"/>
      <c r="B789" s="74"/>
      <c r="G789" s="74"/>
    </row>
    <row r="790" spans="1:7" ht="12.75">
      <c r="A790" s="74"/>
      <c r="B790" s="74"/>
      <c r="G790" s="74"/>
    </row>
    <row r="791" spans="1:7" ht="12.75">
      <c r="A791" s="74"/>
      <c r="B791" s="74"/>
      <c r="G791" s="74"/>
    </row>
    <row r="792" spans="1:7" ht="12.75">
      <c r="A792" s="74"/>
      <c r="B792" s="74"/>
      <c r="G792" s="74"/>
    </row>
    <row r="793" spans="1:7" ht="12.75">
      <c r="A793" s="74"/>
      <c r="B793" s="74"/>
      <c r="G793" s="74"/>
    </row>
    <row r="794" spans="1:7" ht="12.75">
      <c r="A794" s="74"/>
      <c r="B794" s="74"/>
      <c r="G794" s="74"/>
    </row>
    <row r="795" spans="1:7" ht="12.75">
      <c r="A795" s="74"/>
      <c r="B795" s="74"/>
      <c r="G795" s="74"/>
    </row>
    <row r="796" spans="1:7" ht="12.75">
      <c r="A796" s="74"/>
      <c r="B796" s="74"/>
      <c r="G796" s="74"/>
    </row>
    <row r="797" spans="1:7" ht="12.75">
      <c r="A797" s="74"/>
      <c r="B797" s="74"/>
      <c r="G797" s="74"/>
    </row>
    <row r="798" spans="1:7" ht="12.75">
      <c r="A798" s="74"/>
      <c r="B798" s="74"/>
      <c r="G798" s="74"/>
    </row>
    <row r="799" spans="1:7" ht="12.75">
      <c r="A799" s="74"/>
      <c r="B799" s="74"/>
      <c r="G799" s="74"/>
    </row>
    <row r="800" spans="1:7" ht="12.75">
      <c r="A800" s="74"/>
      <c r="B800" s="74"/>
      <c r="G800" s="74"/>
    </row>
    <row r="801" spans="1:7" ht="12.75">
      <c r="A801" s="74"/>
      <c r="B801" s="74"/>
      <c r="G801" s="74"/>
    </row>
    <row r="802" spans="1:7" ht="12.75">
      <c r="A802" s="74"/>
      <c r="B802" s="74"/>
      <c r="G802" s="74"/>
    </row>
    <row r="803" spans="1:7" ht="12.75">
      <c r="A803" s="74"/>
      <c r="B803" s="74"/>
      <c r="G803" s="74"/>
    </row>
    <row r="804" spans="1:7" ht="12.75">
      <c r="A804" s="74"/>
      <c r="B804" s="74"/>
      <c r="G804" s="74"/>
    </row>
    <row r="805" spans="1:7" ht="12.75">
      <c r="A805" s="74"/>
      <c r="B805" s="74"/>
      <c r="G805" s="74"/>
    </row>
    <row r="806" spans="1:7" ht="12.75">
      <c r="A806" s="74"/>
      <c r="B806" s="74"/>
      <c r="G806" s="74"/>
    </row>
    <row r="807" spans="1:7" ht="12.75">
      <c r="A807" s="74"/>
      <c r="B807" s="74"/>
      <c r="G807" s="74"/>
    </row>
    <row r="808" spans="1:7" ht="12.75">
      <c r="A808" s="74"/>
      <c r="B808" s="74"/>
      <c r="G808" s="74"/>
    </row>
    <row r="809" spans="1:7" ht="12.75">
      <c r="A809" s="74"/>
      <c r="B809" s="74"/>
      <c r="G809" s="74"/>
    </row>
    <row r="810" spans="1:7" ht="12.75">
      <c r="A810" s="74"/>
      <c r="B810" s="74"/>
      <c r="G810" s="74"/>
    </row>
    <row r="811" spans="1:7" ht="12.75">
      <c r="A811" s="74"/>
      <c r="B811" s="74"/>
      <c r="G811" s="74"/>
    </row>
    <row r="812" spans="1:7" ht="12.75">
      <c r="A812" s="74"/>
      <c r="B812" s="74"/>
      <c r="G812" s="74"/>
    </row>
    <row r="813" spans="1:7" ht="12.75">
      <c r="A813" s="74"/>
      <c r="B813" s="74"/>
      <c r="G813" s="74"/>
    </row>
    <row r="814" spans="1:7" ht="12.75">
      <c r="A814" s="74"/>
      <c r="B814" s="74"/>
      <c r="G814" s="74"/>
    </row>
    <row r="815" spans="1:7" ht="12.75">
      <c r="A815" s="74"/>
      <c r="B815" s="74"/>
      <c r="G815" s="74"/>
    </row>
    <row r="816" spans="1:7" ht="12.75">
      <c r="A816" s="74"/>
      <c r="B816" s="74"/>
      <c r="G816" s="74"/>
    </row>
    <row r="817" spans="1:7" ht="12.75">
      <c r="A817" s="74"/>
      <c r="B817" s="74"/>
      <c r="G817" s="74"/>
    </row>
    <row r="818" spans="1:7" ht="12.75">
      <c r="A818" s="74"/>
      <c r="B818" s="74"/>
      <c r="G818" s="74"/>
    </row>
    <row r="819" spans="1:7" ht="12.75">
      <c r="A819" s="74"/>
      <c r="B819" s="74"/>
      <c r="G819" s="74"/>
    </row>
    <row r="820" spans="1:7" ht="12.75">
      <c r="A820" s="74"/>
      <c r="B820" s="74"/>
      <c r="G820" s="74"/>
    </row>
    <row r="821" spans="1:7" ht="12.75">
      <c r="A821" s="74"/>
      <c r="B821" s="74"/>
      <c r="G821" s="74"/>
    </row>
    <row r="822" spans="1:7" ht="12.75">
      <c r="A822" s="74"/>
      <c r="B822" s="74"/>
      <c r="G822" s="74"/>
    </row>
    <row r="823" spans="1:7" ht="12.75">
      <c r="A823" s="74"/>
      <c r="B823" s="74"/>
      <c r="G823" s="74"/>
    </row>
    <row r="824" spans="1:7" ht="12.75">
      <c r="A824" s="74"/>
      <c r="B824" s="74"/>
      <c r="G824" s="74"/>
    </row>
    <row r="825" spans="1:7" ht="12.75">
      <c r="A825" s="74"/>
      <c r="B825" s="74"/>
      <c r="G825" s="74"/>
    </row>
    <row r="826" spans="1:7" ht="12.75">
      <c r="A826" s="74"/>
      <c r="B826" s="74"/>
      <c r="G826" s="74"/>
    </row>
    <row r="827" spans="1:7" ht="12.75">
      <c r="A827" s="74"/>
      <c r="B827" s="74"/>
      <c r="G827" s="74"/>
    </row>
    <row r="828" spans="1:7" ht="12.75">
      <c r="A828" s="74"/>
      <c r="B828" s="74"/>
      <c r="G828" s="74"/>
    </row>
    <row r="829" spans="1:7" ht="12.75">
      <c r="A829" s="74"/>
      <c r="B829" s="74"/>
      <c r="G829" s="74"/>
    </row>
    <row r="830" spans="1:7" ht="12.75">
      <c r="A830" s="74"/>
      <c r="B830" s="74"/>
      <c r="G830" s="74"/>
    </row>
    <row r="831" spans="1:7" ht="12.75">
      <c r="A831" s="74"/>
      <c r="B831" s="74"/>
      <c r="G831" s="74"/>
    </row>
    <row r="832" spans="1:7" ht="12.75">
      <c r="A832" s="74"/>
      <c r="B832" s="74"/>
      <c r="G832" s="74"/>
    </row>
    <row r="833" spans="1:7" ht="12.75">
      <c r="A833" s="74"/>
      <c r="B833" s="74"/>
      <c r="G833" s="74"/>
    </row>
    <row r="834" spans="1:7" ht="12.75">
      <c r="A834" s="74"/>
      <c r="B834" s="74"/>
      <c r="G834" s="74"/>
    </row>
    <row r="835" spans="1:7" ht="12.75">
      <c r="A835" s="74"/>
      <c r="B835" s="74"/>
      <c r="G835" s="74"/>
    </row>
    <row r="836" spans="1:7" ht="12.75">
      <c r="A836" s="74"/>
      <c r="B836" s="74"/>
      <c r="G836" s="74"/>
    </row>
    <row r="837" spans="1:7" ht="12.75">
      <c r="A837" s="74"/>
      <c r="B837" s="74"/>
      <c r="G837" s="74"/>
    </row>
    <row r="838" spans="1:7" ht="12.75">
      <c r="A838" s="74"/>
      <c r="B838" s="74"/>
      <c r="G838" s="74"/>
    </row>
    <row r="839" spans="1:7" ht="12.75">
      <c r="A839" s="74"/>
      <c r="B839" s="74"/>
      <c r="G839" s="74"/>
    </row>
    <row r="840" spans="1:7" ht="12.75">
      <c r="A840" s="74"/>
      <c r="B840" s="74"/>
      <c r="G840" s="74"/>
    </row>
    <row r="841" spans="1:7" ht="12.75">
      <c r="A841" s="74"/>
      <c r="B841" s="74"/>
      <c r="G841" s="74"/>
    </row>
    <row r="842" spans="1:7" ht="12.75">
      <c r="A842" s="74"/>
      <c r="B842" s="74"/>
      <c r="G842" s="74"/>
    </row>
    <row r="843" spans="1:7" ht="12.75">
      <c r="A843" s="74"/>
      <c r="B843" s="74"/>
      <c r="G843" s="74"/>
    </row>
    <row r="844" spans="1:7" ht="12.75">
      <c r="A844" s="74"/>
      <c r="B844" s="74"/>
      <c r="G844" s="74"/>
    </row>
    <row r="845" spans="1:7" ht="12.75">
      <c r="A845" s="74"/>
      <c r="B845" s="74"/>
      <c r="G845" s="74"/>
    </row>
    <row r="846" spans="1:7" ht="12.75">
      <c r="A846" s="74"/>
      <c r="B846" s="74"/>
      <c r="G846" s="74"/>
    </row>
    <row r="847" spans="1:7" ht="12.75">
      <c r="A847" s="74"/>
      <c r="B847" s="74"/>
      <c r="G847" s="74"/>
    </row>
    <row r="848" spans="1:7" ht="12.75">
      <c r="A848" s="74"/>
      <c r="B848" s="74"/>
      <c r="G848" s="74"/>
    </row>
    <row r="849" spans="1:7" ht="12.75">
      <c r="A849" s="74"/>
      <c r="B849" s="74"/>
      <c r="G849" s="74"/>
    </row>
    <row r="850" spans="1:7" ht="12.75">
      <c r="A850" s="74"/>
      <c r="B850" s="74"/>
      <c r="G850" s="74"/>
    </row>
    <row r="851" spans="1:7" ht="12.75">
      <c r="A851" s="74"/>
      <c r="B851" s="74"/>
      <c r="G851" s="74"/>
    </row>
    <row r="852" spans="1:7" ht="12.75">
      <c r="A852" s="74"/>
      <c r="B852" s="74"/>
      <c r="G852" s="74"/>
    </row>
    <row r="853" spans="1:7" ht="12.75">
      <c r="A853" s="74"/>
      <c r="B853" s="74"/>
      <c r="G853" s="74"/>
    </row>
    <row r="854" spans="1:7" ht="12.75">
      <c r="A854" s="74"/>
      <c r="B854" s="74"/>
      <c r="G854" s="74"/>
    </row>
    <row r="855" spans="1:7" ht="12.75">
      <c r="A855" s="74"/>
      <c r="B855" s="74"/>
      <c r="G855" s="74"/>
    </row>
    <row r="856" spans="1:7" ht="12.75">
      <c r="A856" s="74"/>
      <c r="B856" s="74"/>
      <c r="G856" s="74"/>
    </row>
    <row r="857" spans="1:7" ht="12.75">
      <c r="A857" s="74"/>
      <c r="B857" s="74"/>
      <c r="G857" s="74"/>
    </row>
    <row r="858" spans="1:7" ht="12.75">
      <c r="A858" s="74"/>
      <c r="B858" s="74"/>
      <c r="G858" s="74"/>
    </row>
    <row r="859" spans="1:7" ht="12.75">
      <c r="A859" s="74"/>
      <c r="B859" s="74"/>
      <c r="G859" s="74"/>
    </row>
    <row r="860" spans="1:7" ht="12.75">
      <c r="A860" s="74"/>
      <c r="B860" s="74"/>
      <c r="G860" s="74"/>
    </row>
    <row r="861" spans="1:7" ht="12.75">
      <c r="A861" s="74"/>
      <c r="B861" s="74"/>
      <c r="G861" s="74"/>
    </row>
    <row r="862" spans="1:7" ht="12.75">
      <c r="A862" s="74"/>
      <c r="B862" s="74"/>
      <c r="G862" s="74"/>
    </row>
    <row r="863" spans="1:7" ht="12.75">
      <c r="A863" s="74"/>
      <c r="B863" s="74"/>
      <c r="G863" s="74"/>
    </row>
    <row r="864" spans="1:7" ht="12.75">
      <c r="A864" s="74"/>
      <c r="B864" s="74"/>
      <c r="G864" s="74"/>
    </row>
    <row r="865" spans="1:7" ht="12.75">
      <c r="A865" s="74"/>
      <c r="B865" s="74"/>
      <c r="G865" s="74"/>
    </row>
    <row r="866" spans="1:7" ht="12.75">
      <c r="A866" s="74"/>
      <c r="B866" s="74"/>
      <c r="G866" s="74"/>
    </row>
    <row r="867" spans="1:7" ht="12.75">
      <c r="A867" s="74"/>
      <c r="B867" s="74"/>
      <c r="G867" s="74"/>
    </row>
    <row r="868" spans="1:7" ht="12.75">
      <c r="A868" s="74"/>
      <c r="B868" s="74"/>
      <c r="G868" s="74"/>
    </row>
    <row r="869" spans="1:7" ht="12.75">
      <c r="A869" s="74"/>
      <c r="B869" s="74"/>
      <c r="G869" s="74"/>
    </row>
    <row r="870" spans="1:7" ht="12.75">
      <c r="A870" s="74"/>
      <c r="B870" s="74"/>
      <c r="G870" s="74"/>
    </row>
    <row r="871" spans="1:7" ht="12.75">
      <c r="A871" s="74"/>
      <c r="B871" s="74"/>
      <c r="G871" s="74"/>
    </row>
    <row r="872" spans="1:7" ht="12.75">
      <c r="A872" s="74"/>
      <c r="B872" s="74"/>
      <c r="G872" s="74"/>
    </row>
    <row r="873" spans="1:7" ht="12.75">
      <c r="A873" s="74"/>
      <c r="B873" s="74"/>
      <c r="G873" s="74"/>
    </row>
    <row r="874" spans="1:7" ht="12.75">
      <c r="A874" s="74"/>
      <c r="B874" s="74"/>
      <c r="G874" s="74"/>
    </row>
    <row r="875" spans="1:7" ht="12.75">
      <c r="A875" s="74"/>
      <c r="B875" s="74"/>
      <c r="G875" s="74"/>
    </row>
    <row r="876" spans="1:7" ht="12.75">
      <c r="A876" s="74"/>
      <c r="B876" s="74"/>
      <c r="G876" s="74"/>
    </row>
    <row r="877" spans="1:7" ht="12.75">
      <c r="A877" s="74"/>
      <c r="B877" s="74"/>
      <c r="G877" s="74"/>
    </row>
    <row r="878" spans="1:7" ht="12.75">
      <c r="A878" s="74"/>
      <c r="B878" s="74"/>
      <c r="G878" s="74"/>
    </row>
    <row r="879" spans="1:7" ht="12.75">
      <c r="A879" s="74"/>
      <c r="B879" s="74"/>
      <c r="G879" s="74"/>
    </row>
    <row r="880" spans="1:7" ht="12.75">
      <c r="A880" s="74"/>
      <c r="B880" s="74"/>
      <c r="G880" s="74"/>
    </row>
    <row r="881" spans="1:7" ht="12.75">
      <c r="A881" s="74"/>
      <c r="B881" s="74"/>
      <c r="G881" s="74"/>
    </row>
    <row r="882" spans="1:7" ht="12.75">
      <c r="A882" s="74"/>
      <c r="B882" s="74"/>
      <c r="G882" s="74"/>
    </row>
    <row r="883" spans="1:7" ht="12.75">
      <c r="A883" s="74"/>
      <c r="B883" s="74"/>
      <c r="G883" s="74"/>
    </row>
    <row r="884" spans="1:7" ht="12.75">
      <c r="A884" s="74"/>
      <c r="B884" s="74"/>
      <c r="G884" s="74"/>
    </row>
    <row r="885" spans="1:7" ht="12.75">
      <c r="A885" s="74"/>
      <c r="B885" s="74"/>
      <c r="G885" s="74"/>
    </row>
    <row r="886" spans="1:7" ht="12.75">
      <c r="A886" s="74"/>
      <c r="B886" s="74"/>
      <c r="G886" s="74"/>
    </row>
    <row r="887" spans="1:7" ht="12.75">
      <c r="A887" s="74"/>
      <c r="B887" s="74"/>
      <c r="G887" s="74"/>
    </row>
    <row r="888" spans="1:7" ht="12.75">
      <c r="A888" s="74"/>
      <c r="B888" s="74"/>
      <c r="G888" s="74"/>
    </row>
    <row r="889" spans="1:7" ht="12.75">
      <c r="A889" s="74"/>
      <c r="B889" s="74"/>
      <c r="G889" s="74"/>
    </row>
    <row r="890" spans="1:7" ht="12.75">
      <c r="A890" s="74"/>
      <c r="B890" s="74"/>
      <c r="G890" s="74"/>
    </row>
    <row r="891" spans="1:7" ht="12.75">
      <c r="A891" s="74"/>
      <c r="B891" s="74"/>
      <c r="G891" s="74"/>
    </row>
    <row r="892" spans="1:7" ht="12.75">
      <c r="A892" s="74"/>
      <c r="B892" s="74"/>
      <c r="G892" s="74"/>
    </row>
    <row r="893" spans="1:7" ht="12.75">
      <c r="A893" s="74"/>
      <c r="B893" s="74"/>
      <c r="G893" s="74"/>
    </row>
    <row r="894" spans="1:7" ht="12.75">
      <c r="A894" s="74"/>
      <c r="B894" s="74"/>
      <c r="G894" s="74"/>
    </row>
    <row r="895" spans="1:7" ht="12.75">
      <c r="A895" s="74"/>
      <c r="B895" s="74"/>
      <c r="G895" s="74"/>
    </row>
    <row r="896" spans="1:7" ht="12.75">
      <c r="A896" s="74"/>
      <c r="B896" s="74"/>
      <c r="G896" s="74"/>
    </row>
    <row r="897" spans="1:7" ht="12.75">
      <c r="A897" s="74"/>
      <c r="B897" s="74"/>
      <c r="G897" s="74"/>
    </row>
    <row r="898" spans="1:7" ht="12.75">
      <c r="A898" s="74"/>
      <c r="B898" s="74"/>
      <c r="G898" s="74"/>
    </row>
    <row r="899" spans="1:7" ht="12.75">
      <c r="A899" s="74"/>
      <c r="B899" s="74"/>
      <c r="G899" s="74"/>
    </row>
    <row r="900" spans="1:7" ht="12.75">
      <c r="A900" s="74"/>
      <c r="B900" s="74"/>
      <c r="G900" s="74"/>
    </row>
    <row r="901" spans="1:7" ht="12.75">
      <c r="A901" s="74"/>
      <c r="B901" s="74"/>
      <c r="G901" s="74"/>
    </row>
    <row r="902" spans="1:7" ht="12.75">
      <c r="A902" s="74"/>
      <c r="B902" s="74"/>
      <c r="G902" s="74"/>
    </row>
    <row r="903" spans="1:7" ht="12.75">
      <c r="A903" s="74"/>
      <c r="B903" s="74"/>
      <c r="G903" s="74"/>
    </row>
    <row r="904" spans="1:7" ht="12.75">
      <c r="A904" s="74"/>
      <c r="B904" s="74"/>
      <c r="G904" s="74"/>
    </row>
    <row r="905" spans="1:7" ht="12.75">
      <c r="A905" s="74"/>
      <c r="B905" s="74"/>
      <c r="G905" s="74"/>
    </row>
    <row r="906" spans="1:7" ht="12.75">
      <c r="A906" s="74"/>
      <c r="B906" s="74"/>
      <c r="G906" s="74"/>
    </row>
    <row r="907" spans="1:7" ht="12.75">
      <c r="A907" s="74"/>
      <c r="B907" s="74"/>
      <c r="G907" s="74"/>
    </row>
    <row r="908" spans="1:7" ht="12.75">
      <c r="A908" s="74"/>
      <c r="B908" s="74"/>
      <c r="G908" s="74"/>
    </row>
    <row r="909" spans="1:7" ht="12.75">
      <c r="A909" s="74"/>
      <c r="B909" s="74"/>
      <c r="G909" s="74"/>
    </row>
    <row r="910" spans="1:7" ht="12.75">
      <c r="A910" s="74"/>
      <c r="B910" s="74"/>
      <c r="G910" s="74"/>
    </row>
    <row r="911" spans="1:7" ht="12.75">
      <c r="A911" s="74"/>
      <c r="B911" s="74"/>
      <c r="G911" s="74"/>
    </row>
    <row r="912" spans="1:7" ht="12.75">
      <c r="A912" s="74"/>
      <c r="B912" s="74"/>
      <c r="G912" s="74"/>
    </row>
    <row r="913" spans="1:7" ht="12.75">
      <c r="A913" s="74"/>
      <c r="B913" s="74"/>
      <c r="G913" s="74"/>
    </row>
    <row r="914" spans="1:7" ht="12.75">
      <c r="A914" s="74"/>
      <c r="B914" s="74"/>
      <c r="G914" s="74"/>
    </row>
    <row r="915" spans="1:7" ht="12.75">
      <c r="A915" s="74"/>
      <c r="B915" s="74"/>
      <c r="G915" s="74"/>
    </row>
    <row r="916" spans="1:7" ht="12.75">
      <c r="A916" s="74"/>
      <c r="B916" s="74"/>
      <c r="G916" s="74"/>
    </row>
    <row r="917" spans="1:7" ht="12.75">
      <c r="A917" s="74"/>
      <c r="B917" s="74"/>
      <c r="G917" s="74"/>
    </row>
    <row r="918" spans="1:7" ht="12.75">
      <c r="A918" s="74"/>
      <c r="B918" s="74"/>
      <c r="G918" s="74"/>
    </row>
    <row r="919" spans="1:7" ht="12.75">
      <c r="A919" s="74"/>
      <c r="B919" s="74"/>
      <c r="G919" s="74"/>
    </row>
    <row r="920" spans="1:7" ht="12.75">
      <c r="A920" s="74"/>
      <c r="B920" s="74"/>
      <c r="G920" s="74"/>
    </row>
    <row r="921" spans="1:7" ht="12.75">
      <c r="A921" s="74"/>
      <c r="B921" s="74"/>
      <c r="G921" s="74"/>
    </row>
    <row r="922" spans="1:7" ht="12.75">
      <c r="A922" s="74"/>
      <c r="B922" s="74"/>
      <c r="G922" s="74"/>
    </row>
    <row r="923" spans="1:7" ht="12.75">
      <c r="A923" s="74"/>
      <c r="B923" s="74"/>
      <c r="G923" s="74"/>
    </row>
    <row r="924" spans="1:7" ht="12.75">
      <c r="A924" s="74"/>
      <c r="B924" s="74"/>
      <c r="G924" s="74"/>
    </row>
    <row r="925" spans="1:7" ht="12.75">
      <c r="A925" s="74"/>
      <c r="B925" s="74"/>
      <c r="G925" s="74"/>
    </row>
    <row r="926" spans="1:7" ht="12.75">
      <c r="A926" s="74"/>
      <c r="B926" s="74"/>
      <c r="G926" s="74"/>
    </row>
    <row r="927" spans="1:7" ht="12.75">
      <c r="A927" s="74"/>
      <c r="B927" s="74"/>
      <c r="G927" s="74"/>
    </row>
    <row r="928" spans="1:7" ht="12.75">
      <c r="A928" s="74"/>
      <c r="B928" s="74"/>
      <c r="G928" s="74"/>
    </row>
    <row r="929" spans="1:7" ht="12.75">
      <c r="A929" s="74"/>
      <c r="B929" s="74"/>
      <c r="G929" s="74"/>
    </row>
    <row r="930" spans="1:7" ht="12.75">
      <c r="A930" s="74"/>
      <c r="B930" s="74"/>
      <c r="G930" s="74"/>
    </row>
    <row r="931" spans="1:7" ht="12.75">
      <c r="A931" s="74"/>
      <c r="B931" s="74"/>
      <c r="G931" s="74"/>
    </row>
    <row r="932" spans="1:7" ht="12.75">
      <c r="A932" s="74"/>
      <c r="B932" s="74"/>
      <c r="G932" s="74"/>
    </row>
    <row r="933" spans="1:7" ht="12.75">
      <c r="A933" s="74"/>
      <c r="B933" s="74"/>
      <c r="G933" s="74"/>
    </row>
    <row r="934" spans="1:7" ht="12.75">
      <c r="A934" s="74"/>
      <c r="B934" s="74"/>
      <c r="G934" s="74"/>
    </row>
    <row r="935" spans="1:7" ht="12.75">
      <c r="A935" s="74"/>
      <c r="B935" s="74"/>
      <c r="G935" s="74"/>
    </row>
    <row r="936" spans="1:7" ht="12.75">
      <c r="A936" s="74"/>
      <c r="B936" s="74"/>
      <c r="G936" s="74"/>
    </row>
    <row r="937" spans="1:7" ht="12.75">
      <c r="A937" s="74"/>
      <c r="B937" s="74"/>
      <c r="G937" s="74"/>
    </row>
    <row r="938" spans="1:7" ht="12.75">
      <c r="A938" s="74"/>
      <c r="B938" s="74"/>
      <c r="G938" s="74"/>
    </row>
    <row r="939" spans="1:7" ht="12.75">
      <c r="A939" s="74"/>
      <c r="B939" s="74"/>
      <c r="G939" s="74"/>
    </row>
    <row r="940" spans="1:7" ht="12.75">
      <c r="A940" s="74"/>
      <c r="B940" s="74"/>
      <c r="G940" s="74"/>
    </row>
    <row r="941" spans="1:7" ht="12.75">
      <c r="A941" s="74"/>
      <c r="B941" s="74"/>
      <c r="G941" s="74"/>
    </row>
    <row r="942" spans="1:7" ht="12.75">
      <c r="A942" s="74"/>
      <c r="B942" s="74"/>
      <c r="G942" s="74"/>
    </row>
    <row r="943" spans="1:7" ht="12.75">
      <c r="A943" s="74"/>
      <c r="B943" s="74"/>
      <c r="G943" s="74"/>
    </row>
    <row r="944" spans="1:7" ht="12.75">
      <c r="A944" s="74"/>
      <c r="B944" s="74"/>
      <c r="G944" s="74"/>
    </row>
    <row r="945" spans="1:7" ht="12.75">
      <c r="A945" s="74"/>
      <c r="B945" s="74"/>
      <c r="G945" s="74"/>
    </row>
    <row r="946" spans="1:7" ht="12.75">
      <c r="A946" s="74"/>
      <c r="B946" s="74"/>
      <c r="G946" s="74"/>
    </row>
    <row r="947" spans="1:7" ht="12.75">
      <c r="A947" s="74"/>
      <c r="B947" s="74"/>
      <c r="G947" s="74"/>
    </row>
    <row r="948" spans="1:7" ht="12.75">
      <c r="A948" s="74"/>
      <c r="B948" s="74"/>
      <c r="G948" s="74"/>
    </row>
    <row r="949" spans="1:7" ht="12.75">
      <c r="A949" s="74"/>
      <c r="B949" s="74"/>
      <c r="G949" s="74"/>
    </row>
    <row r="950" spans="1:7" ht="12.75">
      <c r="A950" s="74"/>
      <c r="B950" s="74"/>
      <c r="G950" s="74"/>
    </row>
    <row r="951" spans="1:7" ht="12.75">
      <c r="A951" s="74"/>
      <c r="B951" s="74"/>
      <c r="G951" s="74"/>
    </row>
    <row r="952" spans="1:7" ht="12.75">
      <c r="A952" s="74"/>
      <c r="B952" s="74"/>
      <c r="G952" s="74"/>
    </row>
    <row r="953" spans="1:7" ht="12.75">
      <c r="A953" s="74"/>
      <c r="B953" s="74"/>
      <c r="G953" s="74"/>
    </row>
    <row r="954" spans="1:7" ht="12.75">
      <c r="A954" s="74"/>
      <c r="B954" s="74"/>
      <c r="G954" s="74"/>
    </row>
    <row r="955" spans="1:7" ht="12.75">
      <c r="A955" s="74"/>
      <c r="B955" s="74"/>
      <c r="G955" s="74"/>
    </row>
    <row r="956" spans="1:7" ht="12.75">
      <c r="A956" s="74"/>
      <c r="B956" s="74"/>
      <c r="G956" s="74"/>
    </row>
    <row r="957" spans="1:7" ht="12.75">
      <c r="A957" s="74"/>
      <c r="B957" s="74"/>
      <c r="G957" s="74"/>
    </row>
    <row r="958" spans="1:7" ht="12.75">
      <c r="A958" s="74"/>
      <c r="B958" s="74"/>
      <c r="G958" s="74"/>
    </row>
    <row r="959" spans="1:7" ht="12.75">
      <c r="A959" s="74"/>
      <c r="B959" s="74"/>
      <c r="G959" s="74"/>
    </row>
    <row r="960" spans="1:7" ht="12.75">
      <c r="A960" s="74"/>
      <c r="B960" s="74"/>
      <c r="G960" s="74"/>
    </row>
    <row r="961" spans="1:7" ht="12.75">
      <c r="A961" s="74"/>
      <c r="B961" s="74"/>
      <c r="G961" s="74"/>
    </row>
    <row r="962" spans="1:7" ht="12.75">
      <c r="A962" s="74"/>
      <c r="B962" s="74"/>
      <c r="G962" s="74"/>
    </row>
    <row r="963" spans="1:7" ht="12.75">
      <c r="A963" s="74"/>
      <c r="B963" s="74"/>
      <c r="G963" s="74"/>
    </row>
    <row r="964" spans="1:7" ht="12.75">
      <c r="A964" s="74"/>
      <c r="B964" s="74"/>
      <c r="G964" s="74"/>
    </row>
    <row r="965" spans="1:7" ht="12.75">
      <c r="A965" s="74"/>
      <c r="B965" s="74"/>
      <c r="G965" s="74"/>
    </row>
    <row r="966" spans="1:7" ht="12.75">
      <c r="A966" s="74"/>
      <c r="B966" s="74"/>
      <c r="G966" s="74"/>
    </row>
    <row r="967" spans="1:7" ht="12.75">
      <c r="A967" s="74"/>
      <c r="B967" s="74"/>
      <c r="G967" s="74"/>
    </row>
    <row r="968" spans="1:7" ht="12.75">
      <c r="A968" s="74"/>
      <c r="B968" s="74"/>
      <c r="G968" s="74"/>
    </row>
    <row r="969" spans="1:7" ht="12.75">
      <c r="A969" s="74"/>
      <c r="B969" s="74"/>
      <c r="G969" s="74"/>
    </row>
    <row r="970" spans="1:7" ht="12.75">
      <c r="A970" s="74"/>
      <c r="B970" s="74"/>
      <c r="G970" s="74"/>
    </row>
    <row r="971" spans="1:7" ht="12.75">
      <c r="A971" s="74"/>
      <c r="B971" s="74"/>
      <c r="G971" s="74"/>
    </row>
    <row r="972" spans="1:7" ht="12.75">
      <c r="A972" s="74"/>
      <c r="B972" s="74"/>
      <c r="G972" s="74"/>
    </row>
    <row r="973" spans="1:7" ht="12.75">
      <c r="A973" s="74"/>
      <c r="B973" s="74"/>
      <c r="G973" s="74"/>
    </row>
    <row r="974" spans="1:7" ht="12.75">
      <c r="A974" s="74"/>
      <c r="B974" s="74"/>
      <c r="G974" s="74"/>
    </row>
    <row r="975" spans="1:7" ht="12.75">
      <c r="A975" s="74"/>
      <c r="B975" s="74"/>
      <c r="G975" s="74"/>
    </row>
    <row r="976" spans="1:7" ht="12.75">
      <c r="A976" s="74"/>
      <c r="B976" s="74"/>
      <c r="G976" s="74"/>
    </row>
    <row r="977" spans="1:7" ht="12.75">
      <c r="A977" s="74"/>
      <c r="B977" s="74"/>
      <c r="G977" s="74"/>
    </row>
    <row r="978" spans="1:7" ht="12.75">
      <c r="A978" s="74"/>
      <c r="B978" s="74"/>
      <c r="G978" s="74"/>
    </row>
    <row r="979" spans="1:7" ht="12.75">
      <c r="A979" s="74"/>
      <c r="B979" s="74"/>
      <c r="G979" s="74"/>
    </row>
    <row r="980" spans="1:7" ht="12.75">
      <c r="A980" s="74"/>
      <c r="B980" s="74"/>
      <c r="G980" s="74"/>
    </row>
    <row r="981" spans="1:7" ht="12.75">
      <c r="A981" s="74"/>
      <c r="B981" s="74"/>
      <c r="G981" s="74"/>
    </row>
    <row r="982" spans="1:7" ht="12.75">
      <c r="A982" s="74"/>
      <c r="B982" s="74"/>
      <c r="G982" s="74"/>
    </row>
    <row r="983" spans="1:7" ht="12.75">
      <c r="A983" s="74"/>
      <c r="B983" s="74"/>
      <c r="G983" s="74"/>
    </row>
    <row r="984" spans="1:7" ht="12.75">
      <c r="A984" s="74"/>
      <c r="B984" s="74"/>
      <c r="G984" s="74"/>
    </row>
    <row r="985" spans="1:7" ht="12.75">
      <c r="A985" s="74"/>
      <c r="B985" s="74"/>
      <c r="G985" s="74"/>
    </row>
    <row r="986" spans="1:7" ht="12.75">
      <c r="A986" s="74"/>
      <c r="B986" s="74"/>
      <c r="G986" s="74"/>
    </row>
    <row r="987" spans="1:7" ht="12.75">
      <c r="A987" s="74"/>
      <c r="B987" s="74"/>
      <c r="G987" s="74"/>
    </row>
    <row r="988" spans="1:7" ht="12.75">
      <c r="A988" s="74"/>
      <c r="B988" s="74"/>
      <c r="G988" s="74"/>
    </row>
    <row r="989" spans="1:7" ht="12.75">
      <c r="A989" s="74"/>
      <c r="B989" s="74"/>
      <c r="G989" s="74"/>
    </row>
    <row r="990" spans="1:7" ht="12.75">
      <c r="A990" s="74"/>
      <c r="B990" s="74"/>
      <c r="G990" s="74"/>
    </row>
    <row r="991" spans="1:7" ht="12.75">
      <c r="A991" s="74"/>
      <c r="B991" s="74"/>
      <c r="G991" s="74"/>
    </row>
    <row r="992" spans="1:7" ht="12.75">
      <c r="A992" s="74"/>
      <c r="B992" s="74"/>
      <c r="G992" s="74"/>
    </row>
    <row r="993" spans="1:7" ht="12.75">
      <c r="A993" s="74"/>
      <c r="B993" s="74"/>
      <c r="G993" s="74"/>
    </row>
    <row r="994" spans="1:7" ht="12.75">
      <c r="A994" s="74"/>
      <c r="B994" s="74"/>
      <c r="G994" s="74"/>
    </row>
    <row r="995" spans="1:7" ht="12.75">
      <c r="A995" s="74"/>
      <c r="B995" s="74"/>
      <c r="G995" s="74"/>
    </row>
    <row r="996" spans="1:7" ht="12.75">
      <c r="A996" s="74"/>
      <c r="B996" s="74"/>
      <c r="G996" s="74"/>
    </row>
    <row r="997" spans="1:7" ht="12.75">
      <c r="A997" s="74"/>
      <c r="B997" s="74"/>
      <c r="G997" s="74"/>
    </row>
    <row r="998" spans="1:7" ht="12.75">
      <c r="A998" s="74"/>
      <c r="B998" s="74"/>
      <c r="G998" s="74"/>
    </row>
    <row r="999" spans="1:7" ht="12.75">
      <c r="A999" s="74"/>
      <c r="B999" s="74"/>
      <c r="G999" s="74"/>
    </row>
    <row r="1000" spans="1:7" ht="12.75">
      <c r="A1000" s="74"/>
      <c r="B1000" s="74"/>
      <c r="G1000" s="74"/>
    </row>
    <row r="1001" spans="1:7" ht="12.75">
      <c r="A1001" s="74"/>
      <c r="B1001" s="74"/>
      <c r="G1001" s="74"/>
    </row>
    <row r="1002" spans="1:7" ht="12.75">
      <c r="A1002" s="74"/>
      <c r="B1002" s="74"/>
      <c r="G1002" s="74"/>
    </row>
    <row r="1003" spans="1:7" ht="12.75">
      <c r="A1003" s="74"/>
      <c r="B1003" s="74"/>
      <c r="G1003" s="74"/>
    </row>
    <row r="1004" spans="1:7" ht="12.75">
      <c r="A1004" s="74"/>
      <c r="B1004" s="74"/>
      <c r="G1004" s="74"/>
    </row>
    <row r="1005" spans="1:7" ht="12.75">
      <c r="A1005" s="74"/>
      <c r="B1005" s="74"/>
      <c r="G1005" s="74"/>
    </row>
    <row r="1006" spans="1:7" ht="12.75">
      <c r="A1006" s="74"/>
      <c r="B1006" s="74"/>
      <c r="G1006" s="74"/>
    </row>
    <row r="1007" spans="1:7" ht="12.75">
      <c r="A1007" s="74"/>
      <c r="B1007" s="74"/>
      <c r="G1007" s="74"/>
    </row>
    <row r="1008" spans="1:7" ht="12.75">
      <c r="A1008" s="74"/>
      <c r="B1008" s="74"/>
      <c r="G1008" s="74"/>
    </row>
  </sheetData>
  <hyperlinks>
    <hyperlink ref="A1" r:id="rId1" display="http://schools.nyc.gov/NR/rdonlyres/13CCC114-2DC8-40F2-B79E-8ED316C3C1F7/0/20142015SchoolYearCalendar.pdf"/>
    <hyperlink ref="B22" r:id="rId2" display="https://drive.google.com/open?id=0BxniOuTB30FSQmFkOVk2NDlvT1E"/>
    <hyperlink ref="C22" r:id="rId3" display="https://drive.google.com/open?id=0BxniOuTB30FSdXVmZy1RczVrOE0"/>
    <hyperlink ref="D22" r:id="rId4" display="https://drive.google.com/open?id=0BxniOuTB30FSWERzc0ZiVDFNNHM"/>
    <hyperlink ref="E22" r:id="rId5" display="https://drive.google.com/open?id=0BxniOuTB30FSbkY5ZTNmcDctaE0"/>
    <hyperlink ref="F22" r:id="rId6" display="https://drive.google.com/open?id=0BxniOuTB30FSZXBHX0JkTEs0dW8"/>
    <hyperlink ref="G22" r:id="rId7" display="https://drive.google.com/open?id=0BxniOuTB30FSUmZ5NTZ4a1RQMWM"/>
    <hyperlink ref="H22" r:id="rId8" display="https://drive.google.com/open?id=0BxniOuTB30FSZjQwSnRnTkZ0YjQ"/>
    <hyperlink ref="I22" r:id="rId9" display="https://drive.google.com/open?id=0BxniOuTB30FSUmZ5NTZ4a1RQMWM"/>
    <hyperlink ref="J22" r:id="rId10" display="https://drive.google.com/open?id=0BxniOuTB30FSZjQwSnRnTkZ0YjQ"/>
    <hyperlink ref="L22" r:id="rId11" display="https://drive.google.com/open?id=0BxniOuTB30FSQkc4VHlrdzdLYVk"/>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sheetPr>
  <dimension ref="A1:F152"/>
  <sheetViews>
    <sheetView workbookViewId="0">
      <pane xSplit="3" ySplit="3" topLeftCell="D4" activePane="bottomRight" state="frozen"/>
      <selection pane="topRight" activeCell="D1" sqref="D1"/>
      <selection pane="bottomLeft" activeCell="A4" sqref="A4"/>
      <selection pane="bottomRight" activeCell="D4" sqref="D4"/>
    </sheetView>
  </sheetViews>
  <sheetFormatPr defaultColWidth="14.42578125" defaultRowHeight="15.75" customHeight="1"/>
  <cols>
    <col min="1" max="1" width="12.7109375" customWidth="1"/>
    <col min="2" max="3" width="11.42578125" customWidth="1"/>
    <col min="4" max="6" width="21.140625" customWidth="1"/>
  </cols>
  <sheetData>
    <row r="1" spans="1:6" ht="25.5">
      <c r="A1" s="2"/>
      <c r="B1" s="4" t="s">
        <v>13</v>
      </c>
      <c r="C1" s="4"/>
      <c r="D1" s="4"/>
      <c r="E1" s="4"/>
      <c r="F1" s="4"/>
    </row>
    <row r="2" spans="1:6" ht="18.75" customHeight="1">
      <c r="A2" s="7"/>
      <c r="B2" s="8"/>
      <c r="C2" s="8"/>
      <c r="D2" s="8"/>
      <c r="E2" s="8"/>
      <c r="F2" s="8"/>
    </row>
    <row r="3" spans="1:6" ht="1.5" customHeight="1">
      <c r="A3" s="75" t="s">
        <v>107</v>
      </c>
      <c r="B3" s="76" t="s">
        <v>150</v>
      </c>
      <c r="C3" s="76" t="s">
        <v>152</v>
      </c>
      <c r="D3" s="76" t="s">
        <v>702</v>
      </c>
      <c r="E3" s="76" t="s">
        <v>703</v>
      </c>
      <c r="F3" s="77" t="s">
        <v>704</v>
      </c>
    </row>
    <row r="4" spans="1:6" ht="4.5" customHeight="1">
      <c r="A4" s="78">
        <v>42766</v>
      </c>
      <c r="B4" s="79" t="s">
        <v>192</v>
      </c>
      <c r="C4" s="80"/>
      <c r="D4" s="81" t="s">
        <v>197</v>
      </c>
      <c r="E4" s="81" t="s">
        <v>197</v>
      </c>
      <c r="F4" s="81" t="s">
        <v>197</v>
      </c>
    </row>
    <row r="5" spans="1:6" ht="4.5" customHeight="1">
      <c r="A5" s="78">
        <v>42767</v>
      </c>
      <c r="B5" s="79" t="s">
        <v>199</v>
      </c>
      <c r="C5" s="80"/>
      <c r="D5" s="82" t="s">
        <v>197</v>
      </c>
      <c r="E5" s="82" t="s">
        <v>197</v>
      </c>
      <c r="F5" s="82" t="s">
        <v>197</v>
      </c>
    </row>
    <row r="6" spans="1:6" ht="4.5" customHeight="1">
      <c r="A6" s="78">
        <v>42768</v>
      </c>
      <c r="B6" s="79" t="s">
        <v>172</v>
      </c>
      <c r="C6" s="80"/>
      <c r="D6" s="83"/>
      <c r="E6" s="84" t="s">
        <v>197</v>
      </c>
      <c r="F6" s="84" t="s">
        <v>197</v>
      </c>
    </row>
    <row r="7" spans="1:6" ht="4.5" customHeight="1">
      <c r="A7" s="78">
        <v>42769</v>
      </c>
      <c r="B7" s="79" t="s">
        <v>179</v>
      </c>
      <c r="C7" s="80"/>
      <c r="D7" s="85" t="s">
        <v>197</v>
      </c>
      <c r="E7" s="85" t="s">
        <v>197</v>
      </c>
      <c r="F7" s="83"/>
    </row>
    <row r="8" spans="1:6" ht="4.5" customHeight="1">
      <c r="A8" s="78">
        <v>42770</v>
      </c>
      <c r="B8" s="79" t="s">
        <v>188</v>
      </c>
      <c r="C8" s="80"/>
      <c r="D8" s="83"/>
      <c r="E8" s="83"/>
      <c r="F8" s="83"/>
    </row>
    <row r="9" spans="1:6" ht="4.5" customHeight="1">
      <c r="A9" s="78">
        <v>42771</v>
      </c>
      <c r="B9" s="79" t="s">
        <v>188</v>
      </c>
      <c r="C9" s="80"/>
      <c r="D9" s="83"/>
      <c r="E9" s="83"/>
      <c r="F9" s="83"/>
    </row>
    <row r="10" spans="1:6" ht="4.5" customHeight="1">
      <c r="A10" s="78">
        <v>42772</v>
      </c>
      <c r="B10" s="79" t="s">
        <v>189</v>
      </c>
      <c r="C10" s="80"/>
      <c r="D10" s="82" t="s">
        <v>197</v>
      </c>
      <c r="E10" s="83"/>
      <c r="F10" s="82" t="s">
        <v>197</v>
      </c>
    </row>
    <row r="11" spans="1:6" ht="4.5" customHeight="1">
      <c r="A11" s="78">
        <v>42773</v>
      </c>
      <c r="B11" s="79" t="s">
        <v>192</v>
      </c>
      <c r="C11" s="80"/>
      <c r="D11" s="81" t="s">
        <v>197</v>
      </c>
      <c r="E11" s="81" t="s">
        <v>197</v>
      </c>
      <c r="F11" s="81" t="s">
        <v>197</v>
      </c>
    </row>
    <row r="12" spans="1:6" ht="4.5" customHeight="1">
      <c r="A12" s="78">
        <v>42774</v>
      </c>
      <c r="B12" s="79" t="s">
        <v>199</v>
      </c>
      <c r="C12" s="80"/>
      <c r="D12" s="82" t="s">
        <v>197</v>
      </c>
      <c r="E12" s="82" t="s">
        <v>197</v>
      </c>
      <c r="F12" s="82" t="s">
        <v>197</v>
      </c>
    </row>
    <row r="13" spans="1:6" ht="4.5" customHeight="1">
      <c r="A13" s="78">
        <v>42775</v>
      </c>
      <c r="B13" s="79" t="s">
        <v>172</v>
      </c>
      <c r="C13" s="80"/>
      <c r="D13" s="83"/>
      <c r="E13" s="84" t="s">
        <v>197</v>
      </c>
      <c r="F13" s="84" t="s">
        <v>197</v>
      </c>
    </row>
    <row r="14" spans="1:6" ht="4.5" customHeight="1">
      <c r="A14" s="78">
        <v>42776</v>
      </c>
      <c r="B14" s="79" t="s">
        <v>179</v>
      </c>
      <c r="C14" s="80"/>
      <c r="D14" s="85" t="s">
        <v>197</v>
      </c>
      <c r="E14" s="85" t="s">
        <v>197</v>
      </c>
      <c r="F14" s="83"/>
    </row>
    <row r="15" spans="1:6" ht="4.5" customHeight="1">
      <c r="A15" s="78">
        <v>42777</v>
      </c>
      <c r="B15" s="79" t="s">
        <v>188</v>
      </c>
      <c r="C15" s="80"/>
      <c r="D15" s="83"/>
      <c r="E15" s="83"/>
      <c r="F15" s="83"/>
    </row>
    <row r="16" spans="1:6" ht="4.5" customHeight="1">
      <c r="A16" s="78">
        <v>42778</v>
      </c>
      <c r="B16" s="79" t="s">
        <v>188</v>
      </c>
      <c r="C16" s="80"/>
      <c r="D16" s="83"/>
      <c r="E16" s="83"/>
      <c r="F16" s="83"/>
    </row>
    <row r="17" spans="1:6" ht="4.5" customHeight="1">
      <c r="A17" s="78">
        <v>42779</v>
      </c>
      <c r="B17" s="79" t="s">
        <v>189</v>
      </c>
      <c r="C17" s="80"/>
      <c r="D17" s="82" t="s">
        <v>197</v>
      </c>
      <c r="E17" s="83"/>
      <c r="F17" s="82" t="s">
        <v>197</v>
      </c>
    </row>
    <row r="18" spans="1:6" ht="4.5" customHeight="1">
      <c r="A18" s="78">
        <v>42780</v>
      </c>
      <c r="B18" s="79" t="s">
        <v>192</v>
      </c>
      <c r="C18" s="80"/>
      <c r="D18" s="81" t="s">
        <v>197</v>
      </c>
      <c r="E18" s="81" t="s">
        <v>197</v>
      </c>
      <c r="F18" s="81" t="s">
        <v>197</v>
      </c>
    </row>
    <row r="19" spans="1:6" ht="4.5" customHeight="1">
      <c r="A19" s="78">
        <v>42781</v>
      </c>
      <c r="B19" s="79" t="s">
        <v>199</v>
      </c>
      <c r="C19" s="80"/>
      <c r="D19" s="82" t="s">
        <v>197</v>
      </c>
      <c r="E19" s="82" t="s">
        <v>197</v>
      </c>
      <c r="F19" s="82" t="s">
        <v>197</v>
      </c>
    </row>
    <row r="20" spans="1:6" ht="4.5" customHeight="1">
      <c r="A20" s="78">
        <v>42782</v>
      </c>
      <c r="B20" s="79" t="s">
        <v>172</v>
      </c>
      <c r="C20" s="80"/>
      <c r="D20" s="83"/>
      <c r="E20" s="84" t="s">
        <v>197</v>
      </c>
      <c r="F20" s="84" t="s">
        <v>197</v>
      </c>
    </row>
    <row r="21" spans="1:6" ht="4.5" customHeight="1">
      <c r="A21" s="78">
        <v>42783</v>
      </c>
      <c r="B21" s="79" t="s">
        <v>179</v>
      </c>
      <c r="C21" s="80"/>
      <c r="D21" s="85" t="s">
        <v>197</v>
      </c>
      <c r="E21" s="85" t="s">
        <v>197</v>
      </c>
      <c r="F21" s="83"/>
    </row>
    <row r="22" spans="1:6" ht="4.5" customHeight="1">
      <c r="A22" s="78">
        <v>42784</v>
      </c>
      <c r="B22" s="79" t="s">
        <v>188</v>
      </c>
      <c r="C22" s="80"/>
      <c r="D22" s="83"/>
      <c r="E22" s="83"/>
      <c r="F22" s="83"/>
    </row>
    <row r="23" spans="1:6" ht="4.5" customHeight="1">
      <c r="A23" s="78">
        <v>42785</v>
      </c>
      <c r="B23" s="79" t="s">
        <v>188</v>
      </c>
      <c r="C23" s="80"/>
      <c r="D23" s="83"/>
      <c r="E23" s="83"/>
      <c r="F23" s="83"/>
    </row>
    <row r="24" spans="1:6" ht="4.5" customHeight="1">
      <c r="A24" s="78">
        <v>42786</v>
      </c>
      <c r="B24" s="79" t="s">
        <v>189</v>
      </c>
      <c r="C24" s="80"/>
      <c r="D24" s="82" t="s">
        <v>197</v>
      </c>
      <c r="E24" s="83"/>
      <c r="F24" s="82" t="s">
        <v>197</v>
      </c>
    </row>
    <row r="25" spans="1:6" ht="4.5" customHeight="1">
      <c r="A25" s="78">
        <v>42787</v>
      </c>
      <c r="B25" s="79" t="s">
        <v>192</v>
      </c>
      <c r="C25" s="80"/>
      <c r="D25" s="81" t="s">
        <v>197</v>
      </c>
      <c r="E25" s="81" t="s">
        <v>197</v>
      </c>
      <c r="F25" s="81" t="s">
        <v>197</v>
      </c>
    </row>
    <row r="26" spans="1:6" ht="4.5" customHeight="1">
      <c r="A26" s="78">
        <v>42788</v>
      </c>
      <c r="B26" s="79" t="s">
        <v>199</v>
      </c>
      <c r="C26" s="80"/>
      <c r="D26" s="82" t="s">
        <v>197</v>
      </c>
      <c r="E26" s="82" t="s">
        <v>197</v>
      </c>
      <c r="F26" s="82" t="s">
        <v>197</v>
      </c>
    </row>
    <row r="27" spans="1:6" ht="4.5" customHeight="1">
      <c r="A27" s="78">
        <v>42789</v>
      </c>
      <c r="B27" s="79" t="s">
        <v>172</v>
      </c>
      <c r="C27" s="80"/>
      <c r="D27" s="83"/>
      <c r="E27" s="84" t="s">
        <v>197</v>
      </c>
      <c r="F27" s="84" t="s">
        <v>197</v>
      </c>
    </row>
    <row r="28" spans="1:6" ht="4.5" customHeight="1">
      <c r="A28" s="78">
        <v>42790</v>
      </c>
      <c r="B28" s="79" t="s">
        <v>179</v>
      </c>
      <c r="C28" s="80"/>
      <c r="D28" s="85" t="s">
        <v>197</v>
      </c>
      <c r="E28" s="85" t="s">
        <v>197</v>
      </c>
      <c r="F28" s="83"/>
    </row>
    <row r="29" spans="1:6" ht="4.5" customHeight="1">
      <c r="A29" s="78">
        <v>42791</v>
      </c>
      <c r="B29" s="79" t="s">
        <v>188</v>
      </c>
      <c r="C29" s="80"/>
      <c r="D29" s="83"/>
      <c r="E29" s="83"/>
      <c r="F29" s="83"/>
    </row>
    <row r="30" spans="1:6" ht="4.5" customHeight="1">
      <c r="A30" s="78">
        <v>42792</v>
      </c>
      <c r="B30" s="79" t="s">
        <v>188</v>
      </c>
      <c r="C30" s="80"/>
      <c r="D30" s="83"/>
      <c r="E30" s="83"/>
      <c r="F30" s="83"/>
    </row>
    <row r="31" spans="1:6" ht="4.5" customHeight="1">
      <c r="A31" s="78">
        <v>42793</v>
      </c>
      <c r="B31" s="79" t="s">
        <v>189</v>
      </c>
      <c r="C31" s="80"/>
      <c r="D31" s="82" t="s">
        <v>197</v>
      </c>
      <c r="E31" s="83"/>
      <c r="F31" s="82" t="s">
        <v>197</v>
      </c>
    </row>
    <row r="32" spans="1:6" ht="4.5" customHeight="1">
      <c r="A32" s="78">
        <v>42794</v>
      </c>
      <c r="B32" s="79" t="s">
        <v>192</v>
      </c>
      <c r="C32" s="80"/>
      <c r="D32" s="81" t="s">
        <v>197</v>
      </c>
      <c r="E32" s="81" t="s">
        <v>197</v>
      </c>
      <c r="F32" s="81" t="s">
        <v>197</v>
      </c>
    </row>
    <row r="33" spans="1:6" ht="4.5" customHeight="1">
      <c r="A33" s="78">
        <v>42795</v>
      </c>
      <c r="B33" s="79" t="s">
        <v>199</v>
      </c>
      <c r="C33" s="80"/>
      <c r="D33" s="82" t="s">
        <v>197</v>
      </c>
      <c r="E33" s="82" t="s">
        <v>197</v>
      </c>
      <c r="F33" s="82" t="s">
        <v>197</v>
      </c>
    </row>
    <row r="34" spans="1:6" ht="4.5" customHeight="1">
      <c r="A34" s="78">
        <v>42796</v>
      </c>
      <c r="B34" s="79" t="s">
        <v>172</v>
      </c>
      <c r="C34" s="80"/>
      <c r="D34" s="83"/>
      <c r="E34" s="84" t="s">
        <v>197</v>
      </c>
      <c r="F34" s="84" t="s">
        <v>197</v>
      </c>
    </row>
    <row r="35" spans="1:6" ht="4.5" customHeight="1">
      <c r="A35" s="78">
        <v>42797</v>
      </c>
      <c r="B35" s="79" t="s">
        <v>179</v>
      </c>
      <c r="C35" s="80"/>
      <c r="D35" s="85" t="s">
        <v>197</v>
      </c>
      <c r="E35" s="85" t="s">
        <v>197</v>
      </c>
      <c r="F35" s="83"/>
    </row>
    <row r="36" spans="1:6" ht="4.5" customHeight="1">
      <c r="A36" s="78">
        <v>42798</v>
      </c>
      <c r="B36" s="79" t="s">
        <v>188</v>
      </c>
      <c r="C36" s="80"/>
      <c r="D36" s="83"/>
      <c r="E36" s="83"/>
      <c r="F36" s="83"/>
    </row>
    <row r="37" spans="1:6" ht="4.5" customHeight="1">
      <c r="A37" s="78">
        <v>42799</v>
      </c>
      <c r="B37" s="79" t="s">
        <v>188</v>
      </c>
      <c r="C37" s="80"/>
      <c r="D37" s="83"/>
      <c r="E37" s="83"/>
      <c r="F37" s="83"/>
    </row>
    <row r="38" spans="1:6" ht="4.5" customHeight="1">
      <c r="A38" s="78">
        <v>42800</v>
      </c>
      <c r="B38" s="79" t="s">
        <v>189</v>
      </c>
      <c r="C38" s="80"/>
      <c r="D38" s="82" t="s">
        <v>197</v>
      </c>
      <c r="E38" s="83"/>
      <c r="F38" s="82" t="s">
        <v>197</v>
      </c>
    </row>
    <row r="39" spans="1:6" ht="4.5" customHeight="1">
      <c r="A39" s="78">
        <v>42801</v>
      </c>
      <c r="B39" s="79" t="s">
        <v>192</v>
      </c>
      <c r="C39" s="80"/>
      <c r="D39" s="81" t="s">
        <v>197</v>
      </c>
      <c r="E39" s="81" t="s">
        <v>197</v>
      </c>
      <c r="F39" s="81" t="s">
        <v>197</v>
      </c>
    </row>
    <row r="40" spans="1:6" ht="4.5" customHeight="1">
      <c r="A40" s="78">
        <v>42802</v>
      </c>
      <c r="B40" s="79" t="s">
        <v>199</v>
      </c>
      <c r="C40" s="80"/>
      <c r="D40" s="82" t="s">
        <v>197</v>
      </c>
      <c r="E40" s="82" t="s">
        <v>197</v>
      </c>
      <c r="F40" s="82" t="s">
        <v>197</v>
      </c>
    </row>
    <row r="41" spans="1:6" ht="4.5" customHeight="1">
      <c r="A41" s="78">
        <v>42803</v>
      </c>
      <c r="B41" s="79" t="s">
        <v>172</v>
      </c>
      <c r="C41" s="80"/>
      <c r="D41" s="83"/>
      <c r="E41" s="84" t="s">
        <v>197</v>
      </c>
      <c r="F41" s="84" t="s">
        <v>197</v>
      </c>
    </row>
    <row r="42" spans="1:6" ht="4.5" customHeight="1">
      <c r="A42" s="78">
        <v>42804</v>
      </c>
      <c r="B42" s="79" t="s">
        <v>179</v>
      </c>
      <c r="C42" s="80"/>
      <c r="D42" s="85" t="s">
        <v>197</v>
      </c>
      <c r="E42" s="85" t="s">
        <v>197</v>
      </c>
      <c r="F42" s="83"/>
    </row>
    <row r="43" spans="1:6" ht="4.5" customHeight="1">
      <c r="A43" s="78">
        <v>42805</v>
      </c>
      <c r="B43" s="79" t="s">
        <v>188</v>
      </c>
      <c r="C43" s="80"/>
      <c r="D43" s="83"/>
      <c r="E43" s="83"/>
      <c r="F43" s="83"/>
    </row>
    <row r="44" spans="1:6" ht="4.5" customHeight="1">
      <c r="A44" s="78">
        <v>42806</v>
      </c>
      <c r="B44" s="79" t="s">
        <v>188</v>
      </c>
      <c r="C44" s="80"/>
      <c r="D44" s="83"/>
      <c r="E44" s="83"/>
      <c r="F44" s="83"/>
    </row>
    <row r="45" spans="1:6" ht="4.5" customHeight="1">
      <c r="A45" s="78">
        <v>42807</v>
      </c>
      <c r="B45" s="79" t="s">
        <v>189</v>
      </c>
      <c r="C45" s="80"/>
      <c r="D45" s="82" t="s">
        <v>197</v>
      </c>
      <c r="E45" s="83"/>
      <c r="F45" s="82" t="s">
        <v>197</v>
      </c>
    </row>
    <row r="46" spans="1:6" ht="4.5" customHeight="1">
      <c r="A46" s="78">
        <v>42808</v>
      </c>
      <c r="B46" s="79" t="s">
        <v>192</v>
      </c>
      <c r="C46" s="80"/>
      <c r="D46" s="81" t="s">
        <v>197</v>
      </c>
      <c r="E46" s="81" t="s">
        <v>197</v>
      </c>
      <c r="F46" s="81" t="s">
        <v>197</v>
      </c>
    </row>
    <row r="47" spans="1:6" ht="4.5" customHeight="1">
      <c r="A47" s="78">
        <v>42809</v>
      </c>
      <c r="B47" s="79" t="s">
        <v>199</v>
      </c>
      <c r="C47" s="80"/>
      <c r="D47" s="82" t="s">
        <v>197</v>
      </c>
      <c r="E47" s="82" t="s">
        <v>197</v>
      </c>
      <c r="F47" s="82" t="s">
        <v>197</v>
      </c>
    </row>
    <row r="48" spans="1:6" ht="4.5" customHeight="1">
      <c r="A48" s="78">
        <v>42810</v>
      </c>
      <c r="B48" s="79" t="s">
        <v>172</v>
      </c>
      <c r="C48" s="80"/>
      <c r="D48" s="83"/>
      <c r="E48" s="84" t="s">
        <v>197</v>
      </c>
      <c r="F48" s="84" t="s">
        <v>197</v>
      </c>
    </row>
    <row r="49" spans="1:6" ht="4.5" customHeight="1">
      <c r="A49" s="78">
        <v>42811</v>
      </c>
      <c r="B49" s="79" t="s">
        <v>179</v>
      </c>
      <c r="C49" s="80"/>
      <c r="D49" s="85" t="s">
        <v>197</v>
      </c>
      <c r="E49" s="85" t="s">
        <v>197</v>
      </c>
      <c r="F49" s="83"/>
    </row>
    <row r="50" spans="1:6" ht="4.5" customHeight="1">
      <c r="A50" s="78">
        <v>42812</v>
      </c>
      <c r="B50" s="79" t="s">
        <v>188</v>
      </c>
      <c r="C50" s="80"/>
      <c r="D50" s="83"/>
      <c r="E50" s="83"/>
      <c r="F50" s="83"/>
    </row>
    <row r="51" spans="1:6" ht="4.5" customHeight="1">
      <c r="A51" s="78">
        <v>42813</v>
      </c>
      <c r="B51" s="79" t="s">
        <v>188</v>
      </c>
      <c r="C51" s="80"/>
      <c r="D51" s="83"/>
      <c r="E51" s="83"/>
      <c r="F51" s="83"/>
    </row>
    <row r="52" spans="1:6" ht="4.5" customHeight="1">
      <c r="A52" s="78">
        <v>42814</v>
      </c>
      <c r="B52" s="79" t="s">
        <v>189</v>
      </c>
      <c r="C52" s="80"/>
      <c r="D52" s="82" t="s">
        <v>197</v>
      </c>
      <c r="E52" s="83"/>
      <c r="F52" s="82" t="s">
        <v>197</v>
      </c>
    </row>
    <row r="53" spans="1:6" ht="4.5" customHeight="1">
      <c r="A53" s="78">
        <v>42815</v>
      </c>
      <c r="B53" s="79" t="s">
        <v>192</v>
      </c>
      <c r="C53" s="80"/>
      <c r="D53" s="81" t="s">
        <v>197</v>
      </c>
      <c r="E53" s="81" t="s">
        <v>197</v>
      </c>
      <c r="F53" s="81" t="s">
        <v>197</v>
      </c>
    </row>
    <row r="54" spans="1:6" ht="4.5" customHeight="1">
      <c r="A54" s="78">
        <v>42816</v>
      </c>
      <c r="B54" s="79" t="s">
        <v>199</v>
      </c>
      <c r="C54" s="80"/>
      <c r="D54" s="82" t="s">
        <v>197</v>
      </c>
      <c r="E54" s="82" t="s">
        <v>197</v>
      </c>
      <c r="F54" s="82" t="s">
        <v>197</v>
      </c>
    </row>
    <row r="55" spans="1:6" ht="4.5" customHeight="1">
      <c r="A55" s="78">
        <v>42817</v>
      </c>
      <c r="B55" s="79" t="s">
        <v>172</v>
      </c>
      <c r="C55" s="80"/>
      <c r="D55" s="83"/>
      <c r="E55" s="84" t="s">
        <v>197</v>
      </c>
      <c r="F55" s="84" t="s">
        <v>197</v>
      </c>
    </row>
    <row r="56" spans="1:6" ht="4.5" customHeight="1">
      <c r="A56" s="78">
        <v>42818</v>
      </c>
      <c r="B56" s="79" t="s">
        <v>179</v>
      </c>
      <c r="C56" s="80"/>
      <c r="D56" s="85" t="s">
        <v>197</v>
      </c>
      <c r="E56" s="85" t="s">
        <v>197</v>
      </c>
      <c r="F56" s="83"/>
    </row>
    <row r="57" spans="1:6" ht="4.5" customHeight="1">
      <c r="A57" s="78">
        <v>42819</v>
      </c>
      <c r="B57" s="79" t="s">
        <v>188</v>
      </c>
      <c r="C57" s="80"/>
      <c r="D57" s="83"/>
      <c r="E57" s="83"/>
      <c r="F57" s="83"/>
    </row>
    <row r="58" spans="1:6" ht="4.5" customHeight="1">
      <c r="A58" s="78">
        <v>42820</v>
      </c>
      <c r="B58" s="79" t="s">
        <v>188</v>
      </c>
      <c r="C58" s="80"/>
      <c r="D58" s="83"/>
      <c r="E58" s="83"/>
      <c r="F58" s="83"/>
    </row>
    <row r="59" spans="1:6" ht="4.5" customHeight="1">
      <c r="A59" s="78">
        <v>42821</v>
      </c>
      <c r="B59" s="79" t="s">
        <v>189</v>
      </c>
      <c r="C59" s="80"/>
      <c r="D59" s="82" t="s">
        <v>197</v>
      </c>
      <c r="E59" s="83"/>
      <c r="F59" s="82" t="s">
        <v>197</v>
      </c>
    </row>
    <row r="60" spans="1:6" ht="4.5" customHeight="1">
      <c r="A60" s="78">
        <v>42822</v>
      </c>
      <c r="B60" s="79" t="s">
        <v>192</v>
      </c>
      <c r="C60" s="80"/>
      <c r="D60" s="81" t="s">
        <v>197</v>
      </c>
      <c r="E60" s="81" t="s">
        <v>197</v>
      </c>
      <c r="F60" s="81" t="s">
        <v>197</v>
      </c>
    </row>
    <row r="61" spans="1:6" ht="4.5" customHeight="1">
      <c r="A61" s="78">
        <v>42823</v>
      </c>
      <c r="B61" s="79" t="s">
        <v>199</v>
      </c>
      <c r="C61" s="80"/>
      <c r="D61" s="82" t="s">
        <v>197</v>
      </c>
      <c r="E61" s="82" t="s">
        <v>197</v>
      </c>
      <c r="F61" s="82" t="s">
        <v>197</v>
      </c>
    </row>
    <row r="62" spans="1:6" ht="4.5" customHeight="1">
      <c r="A62" s="78">
        <v>42824</v>
      </c>
      <c r="B62" s="79" t="s">
        <v>172</v>
      </c>
      <c r="C62" s="80"/>
      <c r="D62" s="83"/>
      <c r="E62" s="84" t="s">
        <v>197</v>
      </c>
      <c r="F62" s="84" t="s">
        <v>197</v>
      </c>
    </row>
    <row r="63" spans="1:6" ht="4.5" customHeight="1">
      <c r="A63" s="78">
        <v>42825</v>
      </c>
      <c r="B63" s="79" t="s">
        <v>179</v>
      </c>
      <c r="C63" s="80"/>
      <c r="D63" s="85" t="s">
        <v>197</v>
      </c>
      <c r="E63" s="85" t="s">
        <v>197</v>
      </c>
      <c r="F63" s="83"/>
    </row>
    <row r="64" spans="1:6" ht="4.5" customHeight="1">
      <c r="A64" s="78">
        <v>42826</v>
      </c>
      <c r="B64" s="79" t="s">
        <v>188</v>
      </c>
      <c r="C64" s="80"/>
      <c r="D64" s="83"/>
      <c r="E64" s="83"/>
      <c r="F64" s="83"/>
    </row>
    <row r="65" spans="1:6" ht="4.5" customHeight="1">
      <c r="A65" s="78">
        <v>42827</v>
      </c>
      <c r="B65" s="79" t="s">
        <v>188</v>
      </c>
      <c r="C65" s="80"/>
      <c r="D65" s="83"/>
      <c r="E65" s="83"/>
      <c r="F65" s="83"/>
    </row>
    <row r="66" spans="1:6" ht="4.5" customHeight="1">
      <c r="A66" s="78">
        <v>42828</v>
      </c>
      <c r="B66" s="79" t="s">
        <v>189</v>
      </c>
      <c r="C66" s="80"/>
      <c r="D66" s="82" t="s">
        <v>197</v>
      </c>
      <c r="E66" s="83"/>
      <c r="F66" s="82" t="s">
        <v>197</v>
      </c>
    </row>
    <row r="67" spans="1:6" ht="4.5" customHeight="1">
      <c r="A67" s="78">
        <v>42829</v>
      </c>
      <c r="B67" s="79" t="s">
        <v>192</v>
      </c>
      <c r="C67" s="80"/>
      <c r="D67" s="81" t="s">
        <v>197</v>
      </c>
      <c r="E67" s="81" t="s">
        <v>197</v>
      </c>
      <c r="F67" s="81" t="s">
        <v>197</v>
      </c>
    </row>
    <row r="68" spans="1:6" ht="4.5" customHeight="1">
      <c r="A68" s="78">
        <v>42830</v>
      </c>
      <c r="B68" s="79" t="s">
        <v>199</v>
      </c>
      <c r="C68" s="80"/>
      <c r="D68" s="82" t="s">
        <v>197</v>
      </c>
      <c r="E68" s="82" t="s">
        <v>197</v>
      </c>
      <c r="F68" s="82" t="s">
        <v>197</v>
      </c>
    </row>
    <row r="69" spans="1:6" ht="4.5" customHeight="1">
      <c r="A69" s="78">
        <v>42831</v>
      </c>
      <c r="B69" s="79" t="s">
        <v>172</v>
      </c>
      <c r="C69" s="80"/>
      <c r="D69" s="83"/>
      <c r="E69" s="84" t="s">
        <v>197</v>
      </c>
      <c r="F69" s="84" t="s">
        <v>197</v>
      </c>
    </row>
    <row r="70" spans="1:6" ht="4.5" customHeight="1">
      <c r="A70" s="78">
        <v>42832</v>
      </c>
      <c r="B70" s="79" t="s">
        <v>179</v>
      </c>
      <c r="C70" s="80"/>
      <c r="D70" s="85" t="s">
        <v>197</v>
      </c>
      <c r="E70" s="85" t="s">
        <v>197</v>
      </c>
      <c r="F70" s="83"/>
    </row>
    <row r="71" spans="1:6" ht="4.5" customHeight="1">
      <c r="A71" s="78">
        <v>42833</v>
      </c>
      <c r="B71" s="79" t="s">
        <v>188</v>
      </c>
      <c r="C71" s="80"/>
      <c r="D71" s="83"/>
      <c r="E71" s="83"/>
      <c r="F71" s="83"/>
    </row>
    <row r="72" spans="1:6" ht="4.5" customHeight="1">
      <c r="A72" s="78">
        <v>42834</v>
      </c>
      <c r="B72" s="79" t="s">
        <v>188</v>
      </c>
      <c r="C72" s="80"/>
      <c r="D72" s="83"/>
      <c r="E72" s="83"/>
      <c r="F72" s="83"/>
    </row>
    <row r="73" spans="1:6" ht="4.5" customHeight="1">
      <c r="A73" s="78">
        <v>42835</v>
      </c>
      <c r="B73" s="79" t="s">
        <v>189</v>
      </c>
      <c r="C73" s="80"/>
      <c r="D73" s="82" t="s">
        <v>197</v>
      </c>
      <c r="E73" s="83"/>
      <c r="F73" s="82" t="s">
        <v>197</v>
      </c>
    </row>
    <row r="74" spans="1:6" ht="4.5" customHeight="1">
      <c r="A74" s="78">
        <v>42836</v>
      </c>
      <c r="B74" s="79" t="s">
        <v>192</v>
      </c>
      <c r="C74" s="80"/>
      <c r="D74" s="81" t="s">
        <v>197</v>
      </c>
      <c r="E74" s="81" t="s">
        <v>197</v>
      </c>
      <c r="F74" s="81" t="s">
        <v>197</v>
      </c>
    </row>
    <row r="75" spans="1:6" ht="4.5" customHeight="1">
      <c r="A75" s="78">
        <v>42837</v>
      </c>
      <c r="B75" s="79" t="s">
        <v>199</v>
      </c>
      <c r="C75" s="80"/>
      <c r="D75" s="82" t="s">
        <v>197</v>
      </c>
      <c r="E75" s="82" t="s">
        <v>197</v>
      </c>
      <c r="F75" s="82" t="s">
        <v>197</v>
      </c>
    </row>
    <row r="76" spans="1:6" ht="4.5" customHeight="1">
      <c r="A76" s="78">
        <v>42838</v>
      </c>
      <c r="B76" s="79" t="s">
        <v>172</v>
      </c>
      <c r="C76" s="80"/>
      <c r="D76" s="83"/>
      <c r="E76" s="84" t="s">
        <v>197</v>
      </c>
      <c r="F76" s="84" t="s">
        <v>197</v>
      </c>
    </row>
    <row r="77" spans="1:6" ht="4.5" customHeight="1">
      <c r="A77" s="78">
        <v>42839</v>
      </c>
      <c r="B77" s="79" t="s">
        <v>179</v>
      </c>
      <c r="C77" s="80"/>
      <c r="D77" s="85" t="s">
        <v>197</v>
      </c>
      <c r="E77" s="85" t="s">
        <v>197</v>
      </c>
      <c r="F77" s="83"/>
    </row>
    <row r="78" spans="1:6" ht="4.5" customHeight="1">
      <c r="A78" s="78">
        <v>42840</v>
      </c>
      <c r="B78" s="79" t="s">
        <v>188</v>
      </c>
      <c r="C78" s="80"/>
      <c r="D78" s="83"/>
      <c r="E78" s="83"/>
      <c r="F78" s="83"/>
    </row>
    <row r="79" spans="1:6" ht="4.5" customHeight="1">
      <c r="A79" s="78">
        <v>42841</v>
      </c>
      <c r="B79" s="79" t="s">
        <v>188</v>
      </c>
      <c r="C79" s="80"/>
      <c r="D79" s="83"/>
      <c r="E79" s="83"/>
      <c r="F79" s="83"/>
    </row>
    <row r="80" spans="1:6" ht="4.5" customHeight="1">
      <c r="A80" s="78">
        <v>42842</v>
      </c>
      <c r="B80" s="79" t="s">
        <v>189</v>
      </c>
      <c r="C80" s="80"/>
      <c r="D80" s="82" t="s">
        <v>197</v>
      </c>
      <c r="E80" s="83"/>
      <c r="F80" s="82" t="s">
        <v>197</v>
      </c>
    </row>
    <row r="81" spans="1:6" ht="4.5" customHeight="1">
      <c r="A81" s="78">
        <v>42843</v>
      </c>
      <c r="B81" s="79" t="s">
        <v>192</v>
      </c>
      <c r="C81" s="80"/>
      <c r="D81" s="81" t="s">
        <v>197</v>
      </c>
      <c r="E81" s="81" t="s">
        <v>197</v>
      </c>
      <c r="F81" s="81" t="s">
        <v>197</v>
      </c>
    </row>
    <row r="82" spans="1:6" ht="4.5" customHeight="1">
      <c r="A82" s="78">
        <v>42844</v>
      </c>
      <c r="B82" s="79" t="s">
        <v>199</v>
      </c>
      <c r="C82" s="80"/>
      <c r="D82" s="82" t="s">
        <v>197</v>
      </c>
      <c r="E82" s="82" t="s">
        <v>197</v>
      </c>
      <c r="F82" s="82" t="s">
        <v>197</v>
      </c>
    </row>
    <row r="83" spans="1:6" ht="4.5" customHeight="1">
      <c r="A83" s="78">
        <v>42845</v>
      </c>
      <c r="B83" s="79" t="s">
        <v>172</v>
      </c>
      <c r="C83" s="80"/>
      <c r="D83" s="83"/>
      <c r="E83" s="84" t="s">
        <v>197</v>
      </c>
      <c r="F83" s="84" t="s">
        <v>197</v>
      </c>
    </row>
    <row r="84" spans="1:6" ht="4.5" customHeight="1">
      <c r="A84" s="78">
        <v>42846</v>
      </c>
      <c r="B84" s="79" t="s">
        <v>179</v>
      </c>
      <c r="C84" s="80"/>
      <c r="D84" s="85" t="s">
        <v>197</v>
      </c>
      <c r="E84" s="85" t="s">
        <v>197</v>
      </c>
      <c r="F84" s="83"/>
    </row>
    <row r="85" spans="1:6" ht="4.5" customHeight="1">
      <c r="A85" s="78">
        <v>42847</v>
      </c>
      <c r="B85" s="79" t="s">
        <v>188</v>
      </c>
      <c r="C85" s="80"/>
      <c r="D85" s="83"/>
      <c r="E85" s="83"/>
      <c r="F85" s="83"/>
    </row>
    <row r="86" spans="1:6" ht="4.5" customHeight="1">
      <c r="A86" s="78">
        <v>42848</v>
      </c>
      <c r="B86" s="79" t="s">
        <v>188</v>
      </c>
      <c r="C86" s="80"/>
      <c r="D86" s="83"/>
      <c r="E86" s="83"/>
      <c r="F86" s="83"/>
    </row>
    <row r="87" spans="1:6" ht="4.5" customHeight="1">
      <c r="A87" s="78">
        <v>42849</v>
      </c>
      <c r="B87" s="79" t="s">
        <v>189</v>
      </c>
      <c r="C87" s="80"/>
      <c r="D87" s="82" t="s">
        <v>197</v>
      </c>
      <c r="E87" s="83"/>
      <c r="F87" s="82" t="s">
        <v>197</v>
      </c>
    </row>
    <row r="88" spans="1:6" ht="4.5" customHeight="1">
      <c r="A88" s="78">
        <v>42850</v>
      </c>
      <c r="B88" s="79" t="s">
        <v>192</v>
      </c>
      <c r="C88" s="80"/>
      <c r="D88" s="81" t="s">
        <v>197</v>
      </c>
      <c r="E88" s="81" t="s">
        <v>197</v>
      </c>
      <c r="F88" s="81" t="s">
        <v>197</v>
      </c>
    </row>
    <row r="89" spans="1:6" ht="4.5" customHeight="1">
      <c r="A89" s="78">
        <v>42851</v>
      </c>
      <c r="B89" s="79" t="s">
        <v>199</v>
      </c>
      <c r="C89" s="80"/>
      <c r="D89" s="82" t="s">
        <v>197</v>
      </c>
      <c r="E89" s="82" t="s">
        <v>197</v>
      </c>
      <c r="F89" s="82" t="s">
        <v>197</v>
      </c>
    </row>
    <row r="90" spans="1:6" ht="4.5" customHeight="1">
      <c r="A90" s="78">
        <v>42852</v>
      </c>
      <c r="B90" s="79" t="s">
        <v>172</v>
      </c>
      <c r="C90" s="80"/>
      <c r="D90" s="83"/>
      <c r="E90" s="84" t="s">
        <v>197</v>
      </c>
      <c r="F90" s="84" t="s">
        <v>197</v>
      </c>
    </row>
    <row r="91" spans="1:6" ht="4.5" customHeight="1">
      <c r="A91" s="78">
        <v>42853</v>
      </c>
      <c r="B91" s="79" t="s">
        <v>179</v>
      </c>
      <c r="C91" s="80"/>
      <c r="D91" s="85" t="s">
        <v>197</v>
      </c>
      <c r="E91" s="85" t="s">
        <v>197</v>
      </c>
      <c r="F91" s="83"/>
    </row>
    <row r="92" spans="1:6" ht="4.5" customHeight="1">
      <c r="A92" s="78">
        <v>42854</v>
      </c>
      <c r="B92" s="79" t="s">
        <v>188</v>
      </c>
      <c r="C92" s="80"/>
      <c r="D92" s="83"/>
      <c r="E92" s="83"/>
      <c r="F92" s="83"/>
    </row>
    <row r="93" spans="1:6" ht="4.5" customHeight="1">
      <c r="A93" s="78">
        <v>42855</v>
      </c>
      <c r="B93" s="79" t="s">
        <v>188</v>
      </c>
      <c r="C93" s="80"/>
      <c r="D93" s="83"/>
      <c r="E93" s="83"/>
      <c r="F93" s="83"/>
    </row>
    <row r="94" spans="1:6" ht="4.5" customHeight="1">
      <c r="A94" s="78">
        <v>42856</v>
      </c>
      <c r="B94" s="79" t="s">
        <v>189</v>
      </c>
      <c r="C94" s="80"/>
      <c r="D94" s="82" t="s">
        <v>197</v>
      </c>
      <c r="E94" s="83"/>
      <c r="F94" s="82" t="s">
        <v>197</v>
      </c>
    </row>
    <row r="95" spans="1:6" ht="4.5" customHeight="1">
      <c r="A95" s="78">
        <v>42857</v>
      </c>
      <c r="B95" s="79" t="s">
        <v>192</v>
      </c>
      <c r="C95" s="80"/>
      <c r="D95" s="81" t="s">
        <v>197</v>
      </c>
      <c r="E95" s="81" t="s">
        <v>197</v>
      </c>
      <c r="F95" s="81" t="s">
        <v>197</v>
      </c>
    </row>
    <row r="96" spans="1:6" ht="4.5" customHeight="1">
      <c r="A96" s="78">
        <v>42858</v>
      </c>
      <c r="B96" s="79" t="s">
        <v>199</v>
      </c>
      <c r="C96" s="80"/>
      <c r="D96" s="82" t="s">
        <v>197</v>
      </c>
      <c r="E96" s="82" t="s">
        <v>197</v>
      </c>
      <c r="F96" s="82" t="s">
        <v>197</v>
      </c>
    </row>
    <row r="97" spans="1:6" ht="4.5" customHeight="1">
      <c r="A97" s="78">
        <v>42859</v>
      </c>
      <c r="B97" s="79" t="s">
        <v>172</v>
      </c>
      <c r="C97" s="80"/>
      <c r="D97" s="83"/>
      <c r="E97" s="84" t="s">
        <v>197</v>
      </c>
      <c r="F97" s="84" t="s">
        <v>197</v>
      </c>
    </row>
    <row r="98" spans="1:6" ht="4.5" customHeight="1">
      <c r="A98" s="78">
        <v>42860</v>
      </c>
      <c r="B98" s="79" t="s">
        <v>179</v>
      </c>
      <c r="C98" s="80"/>
      <c r="D98" s="85" t="s">
        <v>197</v>
      </c>
      <c r="E98" s="85" t="s">
        <v>197</v>
      </c>
      <c r="F98" s="83"/>
    </row>
    <row r="99" spans="1:6" ht="4.5" customHeight="1">
      <c r="A99" s="78">
        <v>42861</v>
      </c>
      <c r="B99" s="79" t="s">
        <v>188</v>
      </c>
      <c r="C99" s="80"/>
      <c r="D99" s="83"/>
      <c r="E99" s="83"/>
      <c r="F99" s="83"/>
    </row>
    <row r="100" spans="1:6" ht="4.5" customHeight="1">
      <c r="A100" s="78">
        <v>42862</v>
      </c>
      <c r="B100" s="79" t="s">
        <v>188</v>
      </c>
      <c r="C100" s="80"/>
      <c r="D100" s="83"/>
      <c r="E100" s="83"/>
      <c r="F100" s="83"/>
    </row>
    <row r="101" spans="1:6" ht="4.5" customHeight="1">
      <c r="A101" s="78">
        <v>42863</v>
      </c>
      <c r="B101" s="79" t="s">
        <v>189</v>
      </c>
      <c r="C101" s="80"/>
      <c r="D101" s="82" t="s">
        <v>197</v>
      </c>
      <c r="E101" s="83"/>
      <c r="F101" s="82" t="s">
        <v>197</v>
      </c>
    </row>
    <row r="102" spans="1:6" ht="4.5" customHeight="1">
      <c r="A102" s="78">
        <v>42864</v>
      </c>
      <c r="B102" s="79" t="s">
        <v>192</v>
      </c>
      <c r="C102" s="80"/>
      <c r="D102" s="81" t="s">
        <v>197</v>
      </c>
      <c r="E102" s="81" t="s">
        <v>197</v>
      </c>
      <c r="F102" s="81" t="s">
        <v>197</v>
      </c>
    </row>
    <row r="103" spans="1:6" ht="4.5" customHeight="1">
      <c r="A103" s="78">
        <v>42865</v>
      </c>
      <c r="B103" s="79" t="s">
        <v>199</v>
      </c>
      <c r="C103" s="80"/>
      <c r="D103" s="82" t="s">
        <v>197</v>
      </c>
      <c r="E103" s="82" t="s">
        <v>197</v>
      </c>
      <c r="F103" s="82" t="s">
        <v>197</v>
      </c>
    </row>
    <row r="104" spans="1:6" ht="4.5" customHeight="1">
      <c r="A104" s="78">
        <v>42866</v>
      </c>
      <c r="B104" s="79" t="s">
        <v>172</v>
      </c>
      <c r="C104" s="80"/>
      <c r="D104" s="83"/>
      <c r="E104" s="84" t="s">
        <v>197</v>
      </c>
      <c r="F104" s="84" t="s">
        <v>197</v>
      </c>
    </row>
    <row r="105" spans="1:6" ht="4.5" customHeight="1">
      <c r="A105" s="78">
        <v>42867</v>
      </c>
      <c r="B105" s="79" t="s">
        <v>179</v>
      </c>
      <c r="C105" s="80"/>
      <c r="D105" s="85" t="s">
        <v>197</v>
      </c>
      <c r="E105" s="85" t="s">
        <v>197</v>
      </c>
      <c r="F105" s="83"/>
    </row>
    <row r="106" spans="1:6" ht="4.5" customHeight="1">
      <c r="A106" s="78">
        <v>42868</v>
      </c>
      <c r="B106" s="79" t="s">
        <v>188</v>
      </c>
      <c r="C106" s="80"/>
      <c r="D106" s="83"/>
      <c r="E106" s="83"/>
      <c r="F106" s="83"/>
    </row>
    <row r="107" spans="1:6" ht="4.5" customHeight="1">
      <c r="A107" s="78">
        <v>42869</v>
      </c>
      <c r="B107" s="79" t="s">
        <v>188</v>
      </c>
      <c r="C107" s="80"/>
      <c r="D107" s="83"/>
      <c r="E107" s="83"/>
      <c r="F107" s="83"/>
    </row>
    <row r="108" spans="1:6" ht="4.5" customHeight="1">
      <c r="A108" s="78">
        <v>42870</v>
      </c>
      <c r="B108" s="79" t="s">
        <v>189</v>
      </c>
      <c r="C108" s="80"/>
      <c r="D108" s="82" t="s">
        <v>197</v>
      </c>
      <c r="E108" s="83"/>
      <c r="F108" s="82" t="s">
        <v>197</v>
      </c>
    </row>
    <row r="109" spans="1:6" ht="4.5" customHeight="1">
      <c r="A109" s="78">
        <v>42871</v>
      </c>
      <c r="B109" s="79" t="s">
        <v>192</v>
      </c>
      <c r="C109" s="80"/>
      <c r="D109" s="81" t="s">
        <v>197</v>
      </c>
      <c r="E109" s="81" t="s">
        <v>197</v>
      </c>
      <c r="F109" s="81" t="s">
        <v>197</v>
      </c>
    </row>
    <row r="110" spans="1:6" ht="4.5" customHeight="1">
      <c r="A110" s="78">
        <v>42872</v>
      </c>
      <c r="B110" s="79" t="s">
        <v>199</v>
      </c>
      <c r="C110" s="80"/>
      <c r="D110" s="82" t="s">
        <v>197</v>
      </c>
      <c r="E110" s="82" t="s">
        <v>197</v>
      </c>
      <c r="F110" s="82" t="s">
        <v>197</v>
      </c>
    </row>
    <row r="111" spans="1:6" ht="4.5" customHeight="1">
      <c r="A111" s="78">
        <v>42873</v>
      </c>
      <c r="B111" s="79" t="s">
        <v>172</v>
      </c>
      <c r="C111" s="80"/>
      <c r="D111" s="83"/>
      <c r="E111" s="84" t="s">
        <v>197</v>
      </c>
      <c r="F111" s="84" t="s">
        <v>197</v>
      </c>
    </row>
    <row r="112" spans="1:6" ht="4.5" customHeight="1">
      <c r="A112" s="78">
        <v>42874</v>
      </c>
      <c r="B112" s="79" t="s">
        <v>179</v>
      </c>
      <c r="C112" s="80"/>
      <c r="D112" s="85" t="s">
        <v>197</v>
      </c>
      <c r="E112" s="85" t="s">
        <v>197</v>
      </c>
      <c r="F112" s="83"/>
    </row>
    <row r="113" spans="1:6" ht="4.5" customHeight="1">
      <c r="A113" s="78">
        <v>42875</v>
      </c>
      <c r="B113" s="79" t="s">
        <v>188</v>
      </c>
      <c r="C113" s="80"/>
      <c r="D113" s="83"/>
      <c r="E113" s="83"/>
      <c r="F113" s="83"/>
    </row>
    <row r="114" spans="1:6" ht="4.5" customHeight="1">
      <c r="A114" s="78">
        <v>42876</v>
      </c>
      <c r="B114" s="79" t="s">
        <v>188</v>
      </c>
      <c r="C114" s="80"/>
      <c r="D114" s="83"/>
      <c r="E114" s="83"/>
      <c r="F114" s="83"/>
    </row>
    <row r="115" spans="1:6" ht="4.5" customHeight="1">
      <c r="A115" s="78">
        <v>42877</v>
      </c>
      <c r="B115" s="79" t="s">
        <v>189</v>
      </c>
      <c r="C115" s="80"/>
      <c r="D115" s="82" t="s">
        <v>197</v>
      </c>
      <c r="E115" s="83"/>
      <c r="F115" s="82" t="s">
        <v>197</v>
      </c>
    </row>
    <row r="116" spans="1:6" ht="4.5" customHeight="1">
      <c r="A116" s="78">
        <v>42878</v>
      </c>
      <c r="B116" s="79" t="s">
        <v>192</v>
      </c>
      <c r="C116" s="80"/>
      <c r="D116" s="81" t="s">
        <v>197</v>
      </c>
      <c r="E116" s="81" t="s">
        <v>197</v>
      </c>
      <c r="F116" s="81" t="s">
        <v>197</v>
      </c>
    </row>
    <row r="117" spans="1:6" ht="4.5" customHeight="1">
      <c r="A117" s="78">
        <v>42879</v>
      </c>
      <c r="B117" s="79" t="s">
        <v>199</v>
      </c>
      <c r="C117" s="80"/>
      <c r="D117" s="82" t="s">
        <v>197</v>
      </c>
      <c r="E117" s="82" t="s">
        <v>197</v>
      </c>
      <c r="F117" s="82" t="s">
        <v>197</v>
      </c>
    </row>
    <row r="118" spans="1:6" ht="4.5" customHeight="1">
      <c r="A118" s="78">
        <v>42880</v>
      </c>
      <c r="B118" s="79" t="s">
        <v>172</v>
      </c>
      <c r="C118" s="80"/>
      <c r="D118" s="83"/>
      <c r="E118" s="84" t="s">
        <v>197</v>
      </c>
      <c r="F118" s="84" t="s">
        <v>197</v>
      </c>
    </row>
    <row r="119" spans="1:6" ht="4.5" customHeight="1">
      <c r="A119" s="78">
        <v>42881</v>
      </c>
      <c r="B119" s="79" t="s">
        <v>179</v>
      </c>
      <c r="C119" s="80"/>
      <c r="D119" s="85" t="s">
        <v>197</v>
      </c>
      <c r="E119" s="85" t="s">
        <v>197</v>
      </c>
      <c r="F119" s="83"/>
    </row>
    <row r="120" spans="1:6" ht="4.5" customHeight="1">
      <c r="A120" s="78">
        <v>42882</v>
      </c>
      <c r="B120" s="79" t="s">
        <v>188</v>
      </c>
      <c r="C120" s="80"/>
      <c r="D120" s="83"/>
      <c r="E120" s="83"/>
      <c r="F120" s="83"/>
    </row>
    <row r="121" spans="1:6" ht="4.5" customHeight="1">
      <c r="A121" s="78">
        <v>42883</v>
      </c>
      <c r="B121" s="79" t="s">
        <v>188</v>
      </c>
      <c r="C121" s="80"/>
      <c r="D121" s="83"/>
      <c r="E121" s="83"/>
      <c r="F121" s="83"/>
    </row>
    <row r="122" spans="1:6" ht="4.5" customHeight="1">
      <c r="A122" s="78">
        <v>42884</v>
      </c>
      <c r="B122" s="79" t="s">
        <v>189</v>
      </c>
      <c r="C122" s="80"/>
      <c r="D122" s="82" t="s">
        <v>197</v>
      </c>
      <c r="E122" s="83"/>
      <c r="F122" s="82" t="s">
        <v>197</v>
      </c>
    </row>
    <row r="123" spans="1:6" ht="4.5" customHeight="1">
      <c r="A123" s="78">
        <v>42885</v>
      </c>
      <c r="B123" s="79" t="s">
        <v>192</v>
      </c>
      <c r="C123" s="80"/>
      <c r="D123" s="81" t="s">
        <v>197</v>
      </c>
      <c r="E123" s="81" t="s">
        <v>197</v>
      </c>
      <c r="F123" s="81" t="s">
        <v>197</v>
      </c>
    </row>
    <row r="124" spans="1:6" ht="4.5" customHeight="1">
      <c r="A124" s="78">
        <v>42886</v>
      </c>
      <c r="B124" s="79" t="s">
        <v>199</v>
      </c>
      <c r="C124" s="80"/>
      <c r="D124" s="82" t="s">
        <v>197</v>
      </c>
      <c r="E124" s="82" t="s">
        <v>197</v>
      </c>
      <c r="F124" s="82" t="s">
        <v>197</v>
      </c>
    </row>
    <row r="125" spans="1:6" ht="4.5" customHeight="1">
      <c r="A125" s="78">
        <v>42887</v>
      </c>
      <c r="B125" s="79" t="s">
        <v>172</v>
      </c>
      <c r="C125" s="80"/>
      <c r="D125" s="83"/>
      <c r="E125" s="84" t="s">
        <v>197</v>
      </c>
      <c r="F125" s="84" t="s">
        <v>197</v>
      </c>
    </row>
    <row r="126" spans="1:6" ht="4.5" customHeight="1">
      <c r="A126" s="78">
        <v>42888</v>
      </c>
      <c r="B126" s="79" t="s">
        <v>179</v>
      </c>
      <c r="C126" s="80"/>
      <c r="D126" s="85" t="s">
        <v>197</v>
      </c>
      <c r="E126" s="85" t="s">
        <v>197</v>
      </c>
      <c r="F126" s="83"/>
    </row>
    <row r="127" spans="1:6" ht="4.5" customHeight="1">
      <c r="A127" s="78">
        <v>42889</v>
      </c>
      <c r="B127" s="79" t="s">
        <v>188</v>
      </c>
      <c r="C127" s="80"/>
      <c r="D127" s="83"/>
      <c r="E127" s="83"/>
      <c r="F127" s="83"/>
    </row>
    <row r="128" spans="1:6" ht="4.5" customHeight="1">
      <c r="A128" s="78">
        <v>42890</v>
      </c>
      <c r="B128" s="79" t="s">
        <v>188</v>
      </c>
      <c r="C128" s="80"/>
      <c r="D128" s="83"/>
      <c r="E128" s="83"/>
      <c r="F128" s="83"/>
    </row>
    <row r="129" spans="1:6" ht="4.5" customHeight="1">
      <c r="A129" s="78">
        <v>42891</v>
      </c>
      <c r="B129" s="79" t="s">
        <v>189</v>
      </c>
      <c r="C129" s="80"/>
      <c r="D129" s="82" t="s">
        <v>197</v>
      </c>
      <c r="E129" s="83"/>
      <c r="F129" s="82" t="s">
        <v>197</v>
      </c>
    </row>
    <row r="130" spans="1:6" ht="4.5" customHeight="1">
      <c r="A130" s="78">
        <v>42892</v>
      </c>
      <c r="B130" s="79" t="s">
        <v>192</v>
      </c>
      <c r="C130" s="80"/>
      <c r="D130" s="81" t="s">
        <v>197</v>
      </c>
      <c r="E130" s="81" t="s">
        <v>197</v>
      </c>
      <c r="F130" s="81" t="s">
        <v>197</v>
      </c>
    </row>
    <row r="131" spans="1:6" ht="4.5" customHeight="1">
      <c r="A131" s="78">
        <v>42893</v>
      </c>
      <c r="B131" s="79" t="s">
        <v>199</v>
      </c>
      <c r="C131" s="80"/>
      <c r="D131" s="82" t="s">
        <v>197</v>
      </c>
      <c r="E131" s="82" t="s">
        <v>197</v>
      </c>
      <c r="F131" s="82" t="s">
        <v>197</v>
      </c>
    </row>
    <row r="132" spans="1:6" ht="4.5" customHeight="1">
      <c r="A132" s="78">
        <v>42894</v>
      </c>
      <c r="B132" s="79" t="s">
        <v>172</v>
      </c>
      <c r="C132" s="80"/>
      <c r="D132" s="83"/>
      <c r="E132" s="84" t="s">
        <v>197</v>
      </c>
      <c r="F132" s="84" t="s">
        <v>197</v>
      </c>
    </row>
    <row r="133" spans="1:6" ht="4.5" customHeight="1">
      <c r="A133" s="78">
        <v>42895</v>
      </c>
      <c r="B133" s="79" t="s">
        <v>179</v>
      </c>
      <c r="C133" s="80"/>
      <c r="D133" s="85" t="s">
        <v>197</v>
      </c>
      <c r="E133" s="85" t="s">
        <v>197</v>
      </c>
      <c r="F133" s="83"/>
    </row>
    <row r="134" spans="1:6" ht="4.5" customHeight="1">
      <c r="A134" s="78">
        <v>42896</v>
      </c>
      <c r="B134" s="79" t="s">
        <v>188</v>
      </c>
      <c r="C134" s="80"/>
      <c r="D134" s="83"/>
      <c r="E134" s="83"/>
      <c r="F134" s="83"/>
    </row>
    <row r="135" spans="1:6" ht="4.5" customHeight="1">
      <c r="A135" s="78">
        <v>42897</v>
      </c>
      <c r="B135" s="79" t="s">
        <v>188</v>
      </c>
      <c r="C135" s="80"/>
      <c r="D135" s="83"/>
      <c r="E135" s="83"/>
      <c r="F135" s="83"/>
    </row>
    <row r="136" spans="1:6" ht="4.5" customHeight="1">
      <c r="A136" s="78">
        <v>42898</v>
      </c>
      <c r="B136" s="79" t="s">
        <v>189</v>
      </c>
      <c r="C136" s="80"/>
      <c r="D136" s="82" t="s">
        <v>197</v>
      </c>
      <c r="E136" s="83"/>
      <c r="F136" s="82" t="s">
        <v>197</v>
      </c>
    </row>
    <row r="137" spans="1:6" ht="4.5" customHeight="1">
      <c r="A137" s="78">
        <v>42899</v>
      </c>
      <c r="B137" s="79" t="s">
        <v>192</v>
      </c>
      <c r="C137" s="80"/>
      <c r="D137" s="81" t="s">
        <v>197</v>
      </c>
      <c r="E137" s="81" t="s">
        <v>197</v>
      </c>
      <c r="F137" s="81" t="s">
        <v>197</v>
      </c>
    </row>
    <row r="138" spans="1:6" ht="4.5" customHeight="1">
      <c r="A138" s="78">
        <v>42900</v>
      </c>
      <c r="B138" s="79" t="s">
        <v>199</v>
      </c>
      <c r="C138" s="80"/>
      <c r="D138" s="82" t="s">
        <v>197</v>
      </c>
      <c r="E138" s="82" t="s">
        <v>197</v>
      </c>
      <c r="F138" s="82" t="s">
        <v>197</v>
      </c>
    </row>
    <row r="139" spans="1:6" ht="4.5" customHeight="1">
      <c r="A139" s="78">
        <v>42901</v>
      </c>
      <c r="B139" s="79" t="s">
        <v>172</v>
      </c>
      <c r="C139" s="80"/>
      <c r="D139" s="83"/>
      <c r="E139" s="84" t="s">
        <v>197</v>
      </c>
      <c r="F139" s="84" t="s">
        <v>197</v>
      </c>
    </row>
    <row r="140" spans="1:6" ht="4.5" customHeight="1">
      <c r="A140" s="78">
        <v>42902</v>
      </c>
      <c r="B140" s="79" t="s">
        <v>179</v>
      </c>
      <c r="C140" s="80"/>
      <c r="D140" s="85" t="s">
        <v>197</v>
      </c>
      <c r="E140" s="85" t="s">
        <v>197</v>
      </c>
      <c r="F140" s="83"/>
    </row>
    <row r="141" spans="1:6" ht="4.5" customHeight="1">
      <c r="A141" s="78">
        <v>42903</v>
      </c>
      <c r="B141" s="79" t="s">
        <v>188</v>
      </c>
      <c r="C141" s="80"/>
      <c r="D141" s="83"/>
      <c r="E141" s="83"/>
      <c r="F141" s="83"/>
    </row>
    <row r="142" spans="1:6" ht="4.5" customHeight="1">
      <c r="A142" s="78">
        <v>42904</v>
      </c>
      <c r="B142" s="79" t="s">
        <v>188</v>
      </c>
      <c r="C142" s="80"/>
      <c r="D142" s="83"/>
      <c r="E142" s="83"/>
      <c r="F142" s="83"/>
    </row>
    <row r="143" spans="1:6" ht="4.5" customHeight="1">
      <c r="A143" s="78">
        <v>42905</v>
      </c>
      <c r="B143" s="79" t="s">
        <v>189</v>
      </c>
      <c r="C143" s="80"/>
      <c r="D143" s="82" t="s">
        <v>197</v>
      </c>
      <c r="E143" s="83"/>
      <c r="F143" s="82" t="s">
        <v>197</v>
      </c>
    </row>
    <row r="144" spans="1:6" ht="4.5" customHeight="1">
      <c r="A144" s="78">
        <v>42906</v>
      </c>
      <c r="B144" s="79" t="s">
        <v>192</v>
      </c>
      <c r="C144" s="80"/>
      <c r="D144" s="81" t="s">
        <v>197</v>
      </c>
      <c r="E144" s="81" t="s">
        <v>197</v>
      </c>
      <c r="F144" s="81" t="s">
        <v>197</v>
      </c>
    </row>
    <row r="145" spans="1:6" ht="4.5" customHeight="1">
      <c r="A145" s="78">
        <v>42907</v>
      </c>
      <c r="B145" s="79" t="s">
        <v>199</v>
      </c>
      <c r="C145" s="80"/>
      <c r="D145" s="82" t="s">
        <v>197</v>
      </c>
      <c r="E145" s="82" t="s">
        <v>197</v>
      </c>
      <c r="F145" s="82" t="s">
        <v>197</v>
      </c>
    </row>
    <row r="146" spans="1:6" ht="4.5" customHeight="1">
      <c r="A146" s="78">
        <v>42908</v>
      </c>
      <c r="B146" s="79" t="s">
        <v>172</v>
      </c>
      <c r="C146" s="80"/>
      <c r="D146" s="83"/>
      <c r="E146" s="84" t="s">
        <v>197</v>
      </c>
      <c r="F146" s="84" t="s">
        <v>197</v>
      </c>
    </row>
    <row r="147" spans="1:6" ht="4.5" customHeight="1">
      <c r="A147" s="78">
        <v>42909</v>
      </c>
      <c r="B147" s="79" t="s">
        <v>179</v>
      </c>
      <c r="C147" s="80"/>
      <c r="D147" s="85" t="s">
        <v>197</v>
      </c>
      <c r="E147" s="85" t="s">
        <v>197</v>
      </c>
      <c r="F147" s="83"/>
    </row>
    <row r="148" spans="1:6" ht="4.5" customHeight="1">
      <c r="A148" s="78">
        <v>42910</v>
      </c>
      <c r="B148" s="79" t="s">
        <v>188</v>
      </c>
      <c r="C148" s="80"/>
      <c r="D148" s="83"/>
      <c r="E148" s="83"/>
      <c r="F148" s="83"/>
    </row>
    <row r="149" spans="1:6" ht="4.5" customHeight="1">
      <c r="A149" s="78">
        <v>42911</v>
      </c>
      <c r="B149" s="79" t="s">
        <v>188</v>
      </c>
      <c r="C149" s="80"/>
      <c r="D149" s="83"/>
      <c r="E149" s="83"/>
      <c r="F149" s="83"/>
    </row>
    <row r="150" spans="1:6" ht="4.5" customHeight="1">
      <c r="A150" s="78">
        <v>42912</v>
      </c>
      <c r="B150" s="79" t="s">
        <v>189</v>
      </c>
      <c r="C150" s="80"/>
      <c r="D150" s="82" t="s">
        <v>197</v>
      </c>
      <c r="E150" s="83"/>
      <c r="F150" s="82" t="s">
        <v>197</v>
      </c>
    </row>
    <row r="151" spans="1:6" ht="4.5" customHeight="1">
      <c r="A151" s="78">
        <v>42913</v>
      </c>
      <c r="B151" s="79" t="s">
        <v>192</v>
      </c>
      <c r="C151" s="80"/>
      <c r="D151" s="81" t="s">
        <v>197</v>
      </c>
      <c r="E151" s="81" t="s">
        <v>197</v>
      </c>
      <c r="F151" s="81" t="s">
        <v>197</v>
      </c>
    </row>
    <row r="152" spans="1:6" ht="4.5" customHeight="1">
      <c r="A152" s="78">
        <v>42914</v>
      </c>
      <c r="B152" s="79" t="s">
        <v>199</v>
      </c>
      <c r="C152" s="80"/>
      <c r="D152" s="82" t="s">
        <v>197</v>
      </c>
      <c r="E152" s="82" t="s">
        <v>197</v>
      </c>
      <c r="F152" s="82" t="s">
        <v>197</v>
      </c>
    </row>
  </sheetData>
  <conditionalFormatting sqref="B4:C152">
    <cfRule type="cellIs" dxfId="6" priority="1" operator="equal">
      <formula>"Monday"</formula>
    </cfRule>
  </conditionalFormatting>
  <conditionalFormatting sqref="B4:C152">
    <cfRule type="cellIs" dxfId="5" priority="2" operator="equal">
      <formula>"Tuesday"</formula>
    </cfRule>
  </conditionalFormatting>
  <conditionalFormatting sqref="B4:C152">
    <cfRule type="cellIs" dxfId="4" priority="3" operator="equal">
      <formula>"Wednesday"</formula>
    </cfRule>
  </conditionalFormatting>
  <conditionalFormatting sqref="B4:C152">
    <cfRule type="cellIs" dxfId="3" priority="4" operator="equal">
      <formula>"Friday"</formula>
    </cfRule>
  </conditionalFormatting>
  <conditionalFormatting sqref="A4:A152">
    <cfRule type="expression" dxfId="2" priority="5">
      <formula>AND(ISNUMBER(A4),TRUNC(A4)&lt;TODAY())</formula>
    </cfRule>
  </conditionalFormatting>
  <conditionalFormatting sqref="A4:A152">
    <cfRule type="timePeriod" dxfId="1" priority="6" timePeriod="today">
      <formula>FLOOR(A4,1)=TODAY()</formula>
    </cfRule>
  </conditionalFormatting>
  <conditionalFormatting sqref="A4:A152">
    <cfRule type="notContainsBlanks" dxfId="0" priority="7">
      <formula>LEN(TRIM(A4))&gt;0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4D79"/>
  </sheetPr>
  <dimension ref="A1:DI3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10.5703125" customWidth="1"/>
    <col min="2" max="2" width="23.140625" customWidth="1"/>
    <col min="3" max="3" width="6.7109375" customWidth="1"/>
    <col min="4" max="4" width="30.5703125" customWidth="1"/>
    <col min="5" max="5" width="47.5703125" customWidth="1"/>
    <col min="6" max="6" width="42.140625" customWidth="1"/>
    <col min="7" max="11" width="23.7109375" customWidth="1"/>
    <col min="12" max="16" width="27.28515625" customWidth="1"/>
    <col min="17" max="17" width="20.7109375" customWidth="1"/>
    <col min="18" max="18" width="10.5703125" customWidth="1"/>
    <col min="19" max="19" width="20.7109375" customWidth="1"/>
    <col min="20" max="20" width="10" customWidth="1"/>
    <col min="21" max="21" width="20.7109375" customWidth="1"/>
    <col min="22" max="22" width="11.140625" customWidth="1"/>
    <col min="23" max="23" width="20.7109375" customWidth="1"/>
    <col min="24" max="24" width="10.5703125" customWidth="1"/>
    <col min="25" max="25" width="20.7109375" customWidth="1"/>
    <col min="26" max="26" width="10" customWidth="1"/>
    <col min="27" max="27" width="20.7109375" customWidth="1"/>
    <col min="28" max="28" width="10.140625" customWidth="1"/>
    <col min="29" max="29" width="20.7109375" customWidth="1"/>
    <col min="30" max="30" width="10.5703125" customWidth="1"/>
    <col min="31" max="31" width="11.85546875" customWidth="1"/>
    <col min="32" max="33" width="13.7109375" customWidth="1"/>
    <col min="34" max="34" width="15.7109375" customWidth="1"/>
    <col min="35" max="36" width="11.85546875" customWidth="1"/>
    <col min="37" max="37" width="16.140625" customWidth="1"/>
    <col min="38" max="38" width="22.42578125" customWidth="1"/>
    <col min="39" max="41" width="16.140625" customWidth="1"/>
    <col min="42" max="42" width="19" customWidth="1"/>
    <col min="43" max="51" width="16.140625" customWidth="1"/>
    <col min="52" max="52" width="15.5703125" customWidth="1"/>
    <col min="53" max="53" width="16.7109375" customWidth="1"/>
    <col min="54" max="54" width="15.7109375" customWidth="1"/>
    <col min="55" max="55" width="16.7109375" customWidth="1"/>
    <col min="56" max="56" width="16.28515625" customWidth="1"/>
    <col min="57" max="57" width="16.7109375" customWidth="1"/>
    <col min="58" max="58" width="16.140625" customWidth="1"/>
    <col min="59" max="59" width="16.7109375" customWidth="1"/>
    <col min="60" max="60" width="16.28515625" customWidth="1"/>
    <col min="61" max="61" width="16.7109375" customWidth="1"/>
    <col min="62" max="62" width="16.42578125" customWidth="1"/>
    <col min="63" max="63" width="16.7109375" customWidth="1"/>
    <col min="64" max="64" width="16.28515625" customWidth="1"/>
    <col min="65" max="65" width="16.7109375" customWidth="1"/>
    <col min="66" max="66" width="15.5703125" customWidth="1"/>
    <col min="67" max="67" width="16.7109375" customWidth="1"/>
    <col min="68" max="68" width="17" customWidth="1"/>
    <col min="69" max="69" width="16.7109375" customWidth="1"/>
    <col min="70" max="71" width="16.5703125" customWidth="1"/>
    <col min="72" max="72" width="15.28515625" customWidth="1"/>
    <col min="73" max="73" width="15.5703125" customWidth="1"/>
    <col min="74" max="74" width="14.7109375" customWidth="1"/>
    <col min="75" max="75" width="15.5703125" customWidth="1"/>
    <col min="76" max="76" width="14.7109375" customWidth="1"/>
    <col min="77" max="77" width="13" customWidth="1"/>
    <col min="78" max="78" width="31" customWidth="1"/>
    <col min="79" max="79" width="24.5703125" customWidth="1"/>
    <col min="80" max="80" width="24.7109375" customWidth="1"/>
    <col min="81" max="81" width="11.85546875" customWidth="1"/>
    <col min="82" max="82" width="24.5703125" customWidth="1"/>
    <col min="83" max="83" width="11.85546875" customWidth="1"/>
    <col min="84" max="84" width="24.5703125" customWidth="1"/>
    <col min="85" max="85" width="11.85546875" customWidth="1"/>
    <col min="86" max="86" width="24.5703125" customWidth="1"/>
    <col min="87" max="87" width="11.85546875" customWidth="1"/>
    <col min="88" max="88" width="24.5703125" customWidth="1"/>
    <col min="89" max="90" width="20.42578125" customWidth="1"/>
    <col min="91" max="91" width="23.7109375" customWidth="1"/>
    <col min="92" max="92" width="25.140625" customWidth="1"/>
    <col min="93" max="93" width="21.5703125" customWidth="1"/>
    <col min="94" max="94" width="13.42578125" customWidth="1"/>
    <col min="95" max="95" width="19.5703125" customWidth="1"/>
    <col min="96" max="103" width="17.5703125" customWidth="1"/>
    <col min="104" max="104" width="29.28515625" customWidth="1"/>
    <col min="105" max="106" width="43.28515625" customWidth="1"/>
    <col min="107" max="107" width="7.5703125" customWidth="1"/>
    <col min="108" max="108" width="8.140625" customWidth="1"/>
    <col min="109" max="109" width="12.140625" customWidth="1"/>
    <col min="110" max="113" width="21.5703125" customWidth="1"/>
  </cols>
  <sheetData>
    <row r="1" spans="1:113" ht="15.75" customHeight="1">
      <c r="A1" s="87" t="s">
        <v>719</v>
      </c>
      <c r="B1" s="88" t="s">
        <v>720</v>
      </c>
      <c r="C1" s="88" t="s">
        <v>721</v>
      </c>
      <c r="D1" s="88" t="s">
        <v>722</v>
      </c>
      <c r="E1" s="88" t="s">
        <v>723</v>
      </c>
      <c r="F1" s="88" t="s">
        <v>17</v>
      </c>
      <c r="G1" s="88" t="s">
        <v>18</v>
      </c>
      <c r="H1" s="88" t="s">
        <v>19</v>
      </c>
      <c r="I1" s="88" t="s">
        <v>20</v>
      </c>
      <c r="J1" s="88" t="s">
        <v>21</v>
      </c>
      <c r="K1" s="88" t="s">
        <v>22</v>
      </c>
      <c r="L1" s="88" t="s">
        <v>23</v>
      </c>
      <c r="M1" s="88" t="s">
        <v>24</v>
      </c>
      <c r="N1" s="88" t="s">
        <v>25</v>
      </c>
      <c r="O1" s="88" t="s">
        <v>26</v>
      </c>
      <c r="P1" s="88" t="s">
        <v>27</v>
      </c>
      <c r="Q1" s="89" t="s">
        <v>28</v>
      </c>
      <c r="R1" s="89" t="s">
        <v>724</v>
      </c>
      <c r="S1" s="89" t="s">
        <v>30</v>
      </c>
      <c r="T1" s="89" t="s">
        <v>724</v>
      </c>
      <c r="U1" s="89" t="s">
        <v>31</v>
      </c>
      <c r="V1" s="89" t="s">
        <v>724</v>
      </c>
      <c r="W1" s="89" t="s">
        <v>32</v>
      </c>
      <c r="X1" s="89" t="s">
        <v>724</v>
      </c>
      <c r="Y1" s="89" t="s">
        <v>33</v>
      </c>
      <c r="Z1" s="89" t="s">
        <v>724</v>
      </c>
      <c r="AA1" s="89" t="s">
        <v>34</v>
      </c>
      <c r="AB1" s="89" t="s">
        <v>724</v>
      </c>
      <c r="AC1" s="89" t="s">
        <v>35</v>
      </c>
      <c r="AD1" s="89" t="s">
        <v>724</v>
      </c>
      <c r="AE1" s="88" t="s">
        <v>36</v>
      </c>
      <c r="AF1" s="88" t="s">
        <v>37</v>
      </c>
      <c r="AG1" s="88" t="s">
        <v>38</v>
      </c>
      <c r="AH1" s="88" t="s">
        <v>39</v>
      </c>
      <c r="AI1" s="88" t="s">
        <v>40</v>
      </c>
      <c r="AJ1" s="90" t="s">
        <v>41</v>
      </c>
      <c r="AK1" s="91" t="s">
        <v>42</v>
      </c>
      <c r="AL1" s="88" t="s">
        <v>43</v>
      </c>
      <c r="AM1" s="88" t="s">
        <v>44</v>
      </c>
      <c r="AN1" s="88" t="s">
        <v>45</v>
      </c>
      <c r="AO1" s="88" t="s">
        <v>46</v>
      </c>
      <c r="AP1" s="88" t="s">
        <v>47</v>
      </c>
      <c r="AQ1" s="88" t="s">
        <v>48</v>
      </c>
      <c r="AR1" s="88" t="s">
        <v>49</v>
      </c>
      <c r="AS1" s="88" t="s">
        <v>50</v>
      </c>
      <c r="AT1" s="88" t="s">
        <v>51</v>
      </c>
      <c r="AU1" s="88" t="s">
        <v>52</v>
      </c>
      <c r="AV1" s="88" t="s">
        <v>53</v>
      </c>
      <c r="AW1" s="88" t="s">
        <v>54</v>
      </c>
      <c r="AX1" s="88" t="s">
        <v>55</v>
      </c>
      <c r="AY1" s="88" t="s">
        <v>56</v>
      </c>
      <c r="AZ1" s="88" t="s">
        <v>57</v>
      </c>
      <c r="BA1" s="88" t="s">
        <v>58</v>
      </c>
      <c r="BB1" s="88" t="s">
        <v>59</v>
      </c>
      <c r="BC1" s="88" t="s">
        <v>60</v>
      </c>
      <c r="BD1" s="88" t="s">
        <v>61</v>
      </c>
      <c r="BE1" s="88" t="s">
        <v>62</v>
      </c>
      <c r="BF1" s="88" t="s">
        <v>63</v>
      </c>
      <c r="BG1" s="88" t="s">
        <v>64</v>
      </c>
      <c r="BH1" s="88" t="s">
        <v>65</v>
      </c>
      <c r="BI1" s="88" t="s">
        <v>66</v>
      </c>
      <c r="BJ1" s="88" t="s">
        <v>67</v>
      </c>
      <c r="BK1" s="88" t="s">
        <v>68</v>
      </c>
      <c r="BL1" s="88" t="s">
        <v>69</v>
      </c>
      <c r="BM1" s="88" t="s">
        <v>70</v>
      </c>
      <c r="BN1" s="88" t="s">
        <v>71</v>
      </c>
      <c r="BO1" s="88" t="s">
        <v>72</v>
      </c>
      <c r="BP1" s="88" t="s">
        <v>73</v>
      </c>
      <c r="BQ1" s="88" t="s">
        <v>74</v>
      </c>
      <c r="BR1" s="88" t="s">
        <v>75</v>
      </c>
      <c r="BS1" s="88" t="s">
        <v>76</v>
      </c>
      <c r="BT1" s="88" t="s">
        <v>77</v>
      </c>
      <c r="BU1" s="88" t="s">
        <v>78</v>
      </c>
      <c r="BV1" s="88" t="s">
        <v>79</v>
      </c>
      <c r="BW1" s="88" t="s">
        <v>80</v>
      </c>
      <c r="BX1" s="92" t="s">
        <v>81</v>
      </c>
      <c r="BY1" s="93" t="s">
        <v>725</v>
      </c>
      <c r="BZ1" s="88" t="s">
        <v>726</v>
      </c>
      <c r="CA1" s="88" t="s">
        <v>727</v>
      </c>
      <c r="CB1" s="88" t="s">
        <v>728</v>
      </c>
      <c r="CC1" s="94" t="s">
        <v>729</v>
      </c>
      <c r="CD1" s="94" t="s">
        <v>730</v>
      </c>
      <c r="CE1" s="94" t="s">
        <v>731</v>
      </c>
      <c r="CF1" s="94" t="s">
        <v>732</v>
      </c>
      <c r="CG1" s="94" t="s">
        <v>733</v>
      </c>
      <c r="CH1" s="94" t="s">
        <v>734</v>
      </c>
      <c r="CI1" s="94" t="s">
        <v>735</v>
      </c>
      <c r="CJ1" s="88" t="s">
        <v>736</v>
      </c>
      <c r="CK1" s="88" t="s">
        <v>737</v>
      </c>
      <c r="CL1" s="90" t="s">
        <v>738</v>
      </c>
      <c r="CM1" s="88" t="s">
        <v>739</v>
      </c>
      <c r="CN1" s="90" t="s">
        <v>740</v>
      </c>
      <c r="CO1" s="90" t="s">
        <v>741</v>
      </c>
      <c r="CP1" s="90" t="s">
        <v>742</v>
      </c>
      <c r="CQ1" s="90" t="s">
        <v>743</v>
      </c>
      <c r="CR1" s="90" t="s">
        <v>744</v>
      </c>
      <c r="CS1" s="90" t="s">
        <v>745</v>
      </c>
      <c r="CT1" s="90" t="s">
        <v>746</v>
      </c>
      <c r="CU1" s="90" t="s">
        <v>747</v>
      </c>
      <c r="CV1" s="90" t="s">
        <v>748</v>
      </c>
      <c r="CW1" s="90" t="s">
        <v>749</v>
      </c>
      <c r="CX1" s="90" t="s">
        <v>750</v>
      </c>
      <c r="CY1" s="92" t="s">
        <v>751</v>
      </c>
      <c r="CZ1" s="95" t="s">
        <v>457</v>
      </c>
      <c r="DA1" s="87" t="s">
        <v>752</v>
      </c>
      <c r="DB1" s="96" t="s">
        <v>753</v>
      </c>
      <c r="DC1" s="97" t="s">
        <v>755</v>
      </c>
      <c r="DD1" s="97" t="s">
        <v>756</v>
      </c>
      <c r="DE1" s="98" t="s">
        <v>758</v>
      </c>
      <c r="DF1" s="99" t="s">
        <v>760</v>
      </c>
      <c r="DG1" s="99" t="s">
        <v>761</v>
      </c>
      <c r="DH1" s="99" t="s">
        <v>762</v>
      </c>
      <c r="DI1" s="99" t="str">
        <f t="array" ref="DI1:DI30">TRANSPOSE(BY1:DB1)</f>
        <v>Disposition Goal</v>
      </c>
    </row>
    <row r="2" spans="1:113" ht="15.75" customHeight="1">
      <c r="A2" s="100">
        <v>0</v>
      </c>
      <c r="B2" s="100" t="s">
        <v>526</v>
      </c>
      <c r="C2" s="100">
        <v>1</v>
      </c>
      <c r="D2" s="100"/>
      <c r="E2" s="100" t="s">
        <v>764</v>
      </c>
      <c r="F2" s="101" t="s">
        <v>527</v>
      </c>
      <c r="G2" s="101" t="s">
        <v>356</v>
      </c>
      <c r="H2" s="101" t="s">
        <v>363</v>
      </c>
      <c r="I2" s="101"/>
      <c r="J2" s="101"/>
      <c r="K2" s="101"/>
      <c r="L2" s="101" t="s">
        <v>528</v>
      </c>
      <c r="M2" s="101" t="s">
        <v>329</v>
      </c>
      <c r="N2" s="101"/>
      <c r="O2" s="101"/>
      <c r="P2" s="101"/>
      <c r="Q2" s="103" t="s">
        <v>529</v>
      </c>
      <c r="R2" s="72" t="s">
        <v>787</v>
      </c>
      <c r="S2" s="72" t="s">
        <v>682</v>
      </c>
      <c r="T2" s="72" t="s">
        <v>787</v>
      </c>
      <c r="U2" s="72" t="s">
        <v>683</v>
      </c>
      <c r="V2" s="72" t="s">
        <v>787</v>
      </c>
      <c r="W2" s="72" t="s">
        <v>684</v>
      </c>
      <c r="X2" s="72" t="s">
        <v>787</v>
      </c>
      <c r="Y2" s="72" t="s">
        <v>685</v>
      </c>
      <c r="Z2" s="72" t="s">
        <v>787</v>
      </c>
      <c r="AA2" s="72"/>
      <c r="AB2" s="72" t="s">
        <v>787</v>
      </c>
      <c r="AC2" s="72"/>
      <c r="AD2" s="109" t="s">
        <v>787</v>
      </c>
      <c r="AE2" s="72" t="s">
        <v>792</v>
      </c>
      <c r="AF2" s="72" t="s">
        <v>793</v>
      </c>
      <c r="AG2" s="72" t="s">
        <v>794</v>
      </c>
      <c r="AH2" s="101"/>
      <c r="AI2" s="101"/>
      <c r="AJ2" s="101"/>
      <c r="AK2" s="112" t="s">
        <v>530</v>
      </c>
      <c r="AL2" s="101" t="str">
        <f>IFERROR(VLOOKUP(AK2,'[1]AP CS Principles Curriculum Fra'!$E:$F,2,0),"")</f>
        <v/>
      </c>
      <c r="AM2" s="101" t="s">
        <v>536</v>
      </c>
      <c r="AN2" s="101" t="str">
        <f>IFERROR(VLOOKUP(AM2,'[1]AP CS Principles Curriculum Fra'!$E:$F,2,0),"")</f>
        <v/>
      </c>
      <c r="AO2" s="101" t="s">
        <v>690</v>
      </c>
      <c r="AP2" s="101" t="str">
        <f>IFERROR(VLOOKUP(AO2,'[1]AP CS Principles Curriculum Fra'!$E:$F,2,0),"")</f>
        <v/>
      </c>
      <c r="AQ2" s="101" t="s">
        <v>691</v>
      </c>
      <c r="AR2" s="101" t="str">
        <f>IFERROR(VLOOKUP(AQ2,'[1]AP CS Principles Curriculum Fra'!$E:$F,2,0),"")</f>
        <v/>
      </c>
      <c r="AS2" s="101" t="s">
        <v>692</v>
      </c>
      <c r="AT2" s="101" t="str">
        <f>IFERROR(VLOOKUP(AS2,'[1]AP CS Principles Curriculum Fra'!$E:$F,2,0),"")</f>
        <v/>
      </c>
      <c r="AU2" s="101" t="s">
        <v>693</v>
      </c>
      <c r="AV2" s="101" t="str">
        <f>IFERROR(VLOOKUP(AU2,'[1]AP CS Principles Curriculum Fra'!$E:$F,2,0),"")</f>
        <v/>
      </c>
      <c r="AW2" s="101" t="s">
        <v>694</v>
      </c>
      <c r="AX2" s="101" t="str">
        <f>IFERROR(VLOOKUP(AW2,'[1]AP CS Principles Curriculum Fra'!$E:$F,2,0),"")</f>
        <v/>
      </c>
      <c r="AY2" s="101" t="s">
        <v>695</v>
      </c>
      <c r="AZ2" s="101" t="str">
        <f>IFERROR(VLOOKUP(AY2,'[1]AP CS Principles Curriculum Fra'!$E:$F,2,0),"")</f>
        <v/>
      </c>
      <c r="BA2" s="101" t="s">
        <v>696</v>
      </c>
      <c r="BB2" s="101" t="str">
        <f>IFERROR(VLOOKUP(BA2,'[1]AP CS Principles Curriculum Fra'!$E:$F,2,0),"")</f>
        <v/>
      </c>
      <c r="BC2" s="101" t="s">
        <v>795</v>
      </c>
      <c r="BD2" s="101" t="str">
        <f>IFERROR(VLOOKUP(BC2,'[1]AP CS Principles Curriculum Fra'!$E:$F,2,0),"")</f>
        <v/>
      </c>
      <c r="BE2" s="101" t="s">
        <v>797</v>
      </c>
      <c r="BF2" s="101" t="str">
        <f>IFERROR(VLOOKUP(BE2,'[1]AP CS Principles Curriculum Fra'!$E:$F,2,0),"")</f>
        <v/>
      </c>
      <c r="BG2" s="101" t="s">
        <v>799</v>
      </c>
      <c r="BH2" s="101" t="str">
        <f>IFERROR(VLOOKUP(BG2,'[1]AP CS Principles Curriculum Fra'!$E:$F,2,0),"")</f>
        <v/>
      </c>
      <c r="BI2" s="101" t="s">
        <v>801</v>
      </c>
      <c r="BJ2" s="101" t="str">
        <f>IFERROR(VLOOKUP(BI2,'[1]AP CS Principles Curriculum Fra'!$E:$F,2,0),"")</f>
        <v/>
      </c>
      <c r="BK2" s="101" t="s">
        <v>803</v>
      </c>
      <c r="BL2" s="101" t="str">
        <f>IFERROR(VLOOKUP(BK2,'[1]AP CS Principles Curriculum Fra'!$E:$F,2,0),"")</f>
        <v/>
      </c>
      <c r="BM2" s="101" t="s">
        <v>805</v>
      </c>
      <c r="BN2" s="101" t="str">
        <f>IFERROR(VLOOKUP(BM2,'[1]AP CS Principles Curriculum Fra'!$E:$F,2,0),"")</f>
        <v/>
      </c>
      <c r="BO2" s="101" t="s">
        <v>807</v>
      </c>
      <c r="BP2" s="101" t="str">
        <f>IFERROR(VLOOKUP(BO2,'[1]AP CS Principles Curriculum Fra'!$E:$F,2,0),"")</f>
        <v/>
      </c>
      <c r="BQ2" s="101" t="s">
        <v>809</v>
      </c>
      <c r="BR2" s="101" t="str">
        <f>IFERROR(VLOOKUP(BQ2,'[1]AP CS Principles Curriculum Fra'!$E:$F,2,0),"")</f>
        <v/>
      </c>
      <c r="BS2" s="101" t="s">
        <v>811</v>
      </c>
      <c r="BT2" s="101" t="str">
        <f>IFERROR(VLOOKUP(BS2,'[1]AP CS Principles Curriculum Fra'!$E:$F,2,0),"")</f>
        <v/>
      </c>
      <c r="BU2" s="101"/>
      <c r="BV2" s="101" t="str">
        <f>IFERROR(VLOOKUP(BU2,'[1]AP CS Principles Curriculum Fra'!$E:$F,2,0),"")</f>
        <v/>
      </c>
      <c r="BW2" s="101"/>
      <c r="BX2" s="120" t="str">
        <f>IFERROR(VLOOKUP(BW2,'[1]AP CS Principles Curriculum Fra'!$E:$F,2,0),"")</f>
        <v/>
      </c>
      <c r="BY2" s="101"/>
      <c r="BZ2" s="101" t="s">
        <v>870</v>
      </c>
      <c r="CA2" s="101"/>
      <c r="CB2" s="72" t="s">
        <v>872</v>
      </c>
      <c r="CC2" s="53" t="s">
        <v>877</v>
      </c>
      <c r="CD2" s="117"/>
      <c r="CE2" s="117"/>
      <c r="CF2" s="117"/>
      <c r="CG2" s="117"/>
      <c r="CH2" s="117"/>
      <c r="CI2" s="117"/>
      <c r="CJ2" s="101" t="s">
        <v>886</v>
      </c>
      <c r="CK2" s="101" t="s">
        <v>888</v>
      </c>
      <c r="CL2" s="101"/>
      <c r="CM2" s="101"/>
      <c r="CN2" s="121" t="s">
        <v>889</v>
      </c>
      <c r="CO2" s="121" t="s">
        <v>896</v>
      </c>
      <c r="CP2" s="121" t="s">
        <v>897</v>
      </c>
      <c r="CQ2" s="121" t="s">
        <v>898</v>
      </c>
      <c r="CR2" s="121" t="s">
        <v>899</v>
      </c>
      <c r="CS2" s="121" t="s">
        <v>900</v>
      </c>
      <c r="CT2" s="121"/>
      <c r="CU2" s="121"/>
      <c r="CV2" s="121"/>
      <c r="CW2" s="121"/>
      <c r="CX2" s="121"/>
      <c r="CY2" s="120"/>
      <c r="CZ2" s="123" t="str">
        <f t="shared" ref="CZ2:CZ8" si="0">HYPERLINK(CONCATENATE("https://drive.google.com/open?id=",DA2),CONCATENATE("Unit"," ", A2," - ", B2))</f>
        <v>Unit 0 - Creativity</v>
      </c>
      <c r="DA2" s="124" t="s">
        <v>914</v>
      </c>
      <c r="DB2" s="125" t="str">
        <f>HYPERLINK("http://media.collegeboard.com/digitalServices/pdf/ap/comp-sci-principles-draft-cf-final.pdf","AP CSP Curriculum Framework")</f>
        <v>AP CSP Curriculum Framework</v>
      </c>
      <c r="DC2" s="72" t="s">
        <v>935</v>
      </c>
      <c r="DD2" s="72" t="s">
        <v>937</v>
      </c>
      <c r="DE2" s="72" t="s">
        <v>939</v>
      </c>
      <c r="DF2" s="73" t="s">
        <v>940</v>
      </c>
      <c r="DG2" s="123" t="str">
        <f>HYPERLINK("https://docs.google.com/open?id=1JRqeuZ9SsGVjPwm0G6fJ9hBdjO_rG2zInQhacXEFSxk","Unit 0 - Creativity - Unit Plan")</f>
        <v>Unit 0 - Creativity - Unit Plan</v>
      </c>
      <c r="DH2" s="72" t="s">
        <v>945</v>
      </c>
      <c r="DI2" s="72" t="str">
        <v>Instructional Strategies/Activities</v>
      </c>
    </row>
    <row r="3" spans="1:113" ht="15.75" customHeight="1">
      <c r="A3" s="127">
        <v>1</v>
      </c>
      <c r="B3" s="127" t="s">
        <v>173</v>
      </c>
      <c r="C3" s="127">
        <v>3</v>
      </c>
      <c r="D3" s="129"/>
      <c r="E3" s="129" t="s">
        <v>961</v>
      </c>
      <c r="F3" s="130" t="s">
        <v>964</v>
      </c>
      <c r="G3" s="130" t="s">
        <v>357</v>
      </c>
      <c r="H3" s="131"/>
      <c r="I3" s="131"/>
      <c r="J3" s="131"/>
      <c r="K3" s="131"/>
      <c r="L3" s="132" t="s">
        <v>258</v>
      </c>
      <c r="M3" s="132" t="s">
        <v>330</v>
      </c>
      <c r="N3" s="132" t="s">
        <v>337</v>
      </c>
      <c r="O3" s="133"/>
      <c r="P3" s="133"/>
      <c r="Q3" s="134" t="s">
        <v>259</v>
      </c>
      <c r="R3" s="135" t="s">
        <v>997</v>
      </c>
      <c r="S3" s="135" t="s">
        <v>372</v>
      </c>
      <c r="T3" s="135" t="s">
        <v>997</v>
      </c>
      <c r="U3" s="135"/>
      <c r="V3" s="135"/>
      <c r="W3" s="135" t="s">
        <v>999</v>
      </c>
      <c r="X3" s="135" t="s">
        <v>997</v>
      </c>
      <c r="Y3" s="135" t="s">
        <v>375</v>
      </c>
      <c r="Z3" s="135" t="s">
        <v>787</v>
      </c>
      <c r="AA3" s="135"/>
      <c r="AB3" s="135"/>
      <c r="AC3" s="135"/>
      <c r="AD3" s="136"/>
      <c r="AE3" s="137" t="s">
        <v>262</v>
      </c>
      <c r="AF3" s="137" t="s">
        <v>264</v>
      </c>
      <c r="AG3" s="137" t="s">
        <v>1020</v>
      </c>
      <c r="AH3" s="137" t="s">
        <v>1023</v>
      </c>
      <c r="AI3" s="137" t="s">
        <v>1026</v>
      </c>
      <c r="AJ3" s="137" t="s">
        <v>1030</v>
      </c>
      <c r="AK3" s="138" t="s">
        <v>379</v>
      </c>
      <c r="AL3" s="139" t="str">
        <f>IFERROR(VLOOKUP(AK3,'[1]AP CS Principles Curriculum Fra'!$E:$F,2,0),"")</f>
        <v/>
      </c>
      <c r="AM3" s="140" t="s">
        <v>381</v>
      </c>
      <c r="AN3" s="139" t="str">
        <f>IFERROR(VLOOKUP(AM3,'[1]AP CS Principles Curriculum Fra'!$E:$F,2,0),"")</f>
        <v/>
      </c>
      <c r="AO3" s="140" t="s">
        <v>383</v>
      </c>
      <c r="AP3" s="139" t="str">
        <f>IFERROR(VLOOKUP(AO3,'[1]AP CS Principles Curriculum Fra'!$E:$F,2,0),"")</f>
        <v/>
      </c>
      <c r="AQ3" s="140" t="s">
        <v>385</v>
      </c>
      <c r="AR3" s="139" t="str">
        <f>IFERROR(VLOOKUP(AQ3,'[1]AP CS Principles Curriculum Fra'!$E:$F,2,0),"")</f>
        <v/>
      </c>
      <c r="AS3" s="140" t="s">
        <v>389</v>
      </c>
      <c r="AT3" s="139" t="str">
        <f>IFERROR(VLOOKUP(AS3,'[1]AP CS Principles Curriculum Fra'!$E:$F,2,0),"")</f>
        <v/>
      </c>
      <c r="AU3" s="140" t="s">
        <v>391</v>
      </c>
      <c r="AV3" s="139" t="str">
        <f>IFERROR(VLOOKUP(AU3,'[1]AP CS Principles Curriculum Fra'!$E:$F,2,0),"")</f>
        <v/>
      </c>
      <c r="AW3" s="140" t="s">
        <v>392</v>
      </c>
      <c r="AX3" s="139" t="str">
        <f>IFERROR(VLOOKUP(AW3,'[1]AP CS Principles Curriculum Fra'!$E:$F,2,0),"")</f>
        <v/>
      </c>
      <c r="AY3" s="140" t="s">
        <v>1087</v>
      </c>
      <c r="AZ3" s="139" t="str">
        <f>IFERROR(VLOOKUP(AY3,'[1]AP CS Principles Curriculum Fra'!$E:$F,2,0),"")</f>
        <v/>
      </c>
      <c r="BA3" s="140" t="s">
        <v>1090</v>
      </c>
      <c r="BB3" s="139" t="str">
        <f>IFERROR(VLOOKUP(BA3,'[1]AP CS Principles Curriculum Fra'!$E:$F,2,0),"")</f>
        <v/>
      </c>
      <c r="BC3" s="140" t="s">
        <v>1094</v>
      </c>
      <c r="BD3" s="139" t="str">
        <f>IFERROR(VLOOKUP(BC3,'[1]AP CS Principles Curriculum Fra'!$E:$F,2,0),"")</f>
        <v/>
      </c>
      <c r="BE3" s="140" t="s">
        <v>1096</v>
      </c>
      <c r="BF3" s="139" t="str">
        <f>IFERROR(VLOOKUP(BE3,'[1]AP CS Principles Curriculum Fra'!$E:$F,2,0),"")</f>
        <v/>
      </c>
      <c r="BG3" s="140"/>
      <c r="BH3" s="139" t="str">
        <f>IFERROR(VLOOKUP(BG3,'[1]AP CS Principles Curriculum Fra'!$E:$F,2,0),"")</f>
        <v/>
      </c>
      <c r="BI3" s="140"/>
      <c r="BJ3" s="139" t="str">
        <f>IFERROR(VLOOKUP(BI3,'[1]AP CS Principles Curriculum Fra'!$E:$F,2,0),"")</f>
        <v/>
      </c>
      <c r="BK3" s="140"/>
      <c r="BL3" s="139" t="str">
        <f>IFERROR(VLOOKUP(BK3,'[1]AP CS Principles Curriculum Fra'!$E:$F,2,0),"")</f>
        <v/>
      </c>
      <c r="BM3" s="140"/>
      <c r="BN3" s="139" t="str">
        <f>IFERROR(VLOOKUP(BM3,'[1]AP CS Principles Curriculum Fra'!$E:$F,2,0),"")</f>
        <v/>
      </c>
      <c r="BO3" s="140"/>
      <c r="BP3" s="139" t="str">
        <f>IFERROR(VLOOKUP(BO3,'[1]AP CS Principles Curriculum Fra'!$E:$F,2,0),"")</f>
        <v/>
      </c>
      <c r="BQ3" s="140"/>
      <c r="BR3" s="139" t="str">
        <f>IFERROR(VLOOKUP(BQ3,'[1]AP CS Principles Curriculum Fra'!$E:$F,2,0),"")</f>
        <v/>
      </c>
      <c r="BS3" s="140"/>
      <c r="BT3" s="139" t="str">
        <f>IFERROR(VLOOKUP(BS3,'[1]AP CS Principles Curriculum Fra'!$E:$F,2,0),"")</f>
        <v/>
      </c>
      <c r="BU3" s="140"/>
      <c r="BV3" s="139" t="str">
        <f>IFERROR(VLOOKUP(BU3,'[1]AP CS Principles Curriculum Fra'!$E:$F,2,0),"")</f>
        <v/>
      </c>
      <c r="BW3" s="140"/>
      <c r="BX3" s="143" t="str">
        <f>IFERROR(VLOOKUP(BW3,'[1]AP CS Principles Curriculum Fra'!$E:$F,2,0),"")</f>
        <v/>
      </c>
      <c r="BY3" s="144"/>
      <c r="BZ3" s="145" t="s">
        <v>1165</v>
      </c>
      <c r="CA3" s="144"/>
      <c r="CB3" s="145" t="s">
        <v>1167</v>
      </c>
      <c r="CC3" s="146" t="s">
        <v>877</v>
      </c>
      <c r="CD3" s="146" t="s">
        <v>1172</v>
      </c>
      <c r="CE3" s="146" t="s">
        <v>159</v>
      </c>
      <c r="CF3" s="147"/>
      <c r="CG3" s="147"/>
      <c r="CH3" s="147"/>
      <c r="CI3" s="147"/>
      <c r="CJ3" s="145" t="s">
        <v>1181</v>
      </c>
      <c r="CK3" s="148" t="s">
        <v>1182</v>
      </c>
      <c r="CL3" s="148" t="s">
        <v>1185</v>
      </c>
      <c r="CM3" s="148"/>
      <c r="CN3" s="149"/>
      <c r="CO3" s="149"/>
      <c r="CP3" s="149"/>
      <c r="CQ3" s="149"/>
      <c r="CR3" s="149"/>
      <c r="CS3" s="149"/>
      <c r="CT3" s="149"/>
      <c r="CU3" s="149"/>
      <c r="CV3" s="149"/>
      <c r="CW3" s="149"/>
      <c r="CX3" s="149"/>
      <c r="CY3" s="150"/>
      <c r="CZ3" s="123" t="str">
        <f t="shared" si="0"/>
        <v>Unit 1 - Programming</v>
      </c>
      <c r="DA3" s="151" t="s">
        <v>1196</v>
      </c>
      <c r="DB3" s="125" t="str">
        <f>HYPERLINK("http://media.collegeboard.com/digitalServices/pdf/ap/ap-computer-science-principles-performance-assessment.pdf","CSP Performance Tasks")</f>
        <v>CSP Performance Tasks</v>
      </c>
      <c r="DC3" s="152" t="s">
        <v>935</v>
      </c>
      <c r="DD3" s="152" t="s">
        <v>937</v>
      </c>
      <c r="DE3" s="152" t="s">
        <v>939</v>
      </c>
      <c r="DF3" s="153" t="s">
        <v>1212</v>
      </c>
      <c r="DG3" s="154" t="str">
        <f>HYPERLINK("https://docs.google.com/open?id=1HmbGDYsnpGjSm2m8QqujGKWiz_WNNWjOrAX5Bxk1qM8","Unit 1 - Programming - Unit Plan")</f>
        <v>Unit 1 - Programming - Unit Plan</v>
      </c>
      <c r="DH3" s="152" t="s">
        <v>1228</v>
      </c>
      <c r="DI3" s="152" t="str">
        <v>Pre-class Readings</v>
      </c>
    </row>
    <row r="4" spans="1:113" ht="15.75" customHeight="1">
      <c r="A4" s="100">
        <v>2</v>
      </c>
      <c r="B4" s="100" t="s">
        <v>276</v>
      </c>
      <c r="C4" s="100">
        <v>2</v>
      </c>
      <c r="D4" s="72" t="s">
        <v>1232</v>
      </c>
      <c r="E4" s="72" t="s">
        <v>1235</v>
      </c>
      <c r="F4" s="72" t="s">
        <v>661</v>
      </c>
      <c r="G4" s="72"/>
      <c r="H4" s="72"/>
      <c r="I4" s="72"/>
      <c r="J4" s="72"/>
      <c r="K4" s="72"/>
      <c r="L4" s="72" t="s">
        <v>335</v>
      </c>
      <c r="M4" s="101"/>
      <c r="N4" s="101"/>
      <c r="O4" s="101"/>
      <c r="P4" s="101"/>
      <c r="Q4" s="103" t="s">
        <v>662</v>
      </c>
      <c r="R4" s="72" t="s">
        <v>787</v>
      </c>
      <c r="S4" s="72" t="s">
        <v>663</v>
      </c>
      <c r="T4" s="72" t="s">
        <v>997</v>
      </c>
      <c r="U4" s="72" t="s">
        <v>664</v>
      </c>
      <c r="V4" s="72" t="s">
        <v>997</v>
      </c>
      <c r="W4" s="72"/>
      <c r="X4" s="72"/>
      <c r="Y4" s="72"/>
      <c r="Z4" s="72"/>
      <c r="AA4" s="72"/>
      <c r="AB4" s="72"/>
      <c r="AC4" s="72"/>
      <c r="AD4" s="109"/>
      <c r="AE4" s="72" t="s">
        <v>261</v>
      </c>
      <c r="AF4" s="72" t="s">
        <v>262</v>
      </c>
      <c r="AG4" s="72" t="s">
        <v>264</v>
      </c>
      <c r="AH4" s="101"/>
      <c r="AI4" s="101"/>
      <c r="AJ4" s="101"/>
      <c r="AK4" s="103" t="s">
        <v>665</v>
      </c>
      <c r="AL4" s="101" t="str">
        <f>IFERROR(VLOOKUP(AK4,'[1]AP CS Principles Curriculum Fra'!$E:$F,2,0),"")</f>
        <v/>
      </c>
      <c r="AM4" s="72" t="s">
        <v>1296</v>
      </c>
      <c r="AN4" s="101" t="str">
        <f>IFERROR(VLOOKUP(AM4,'[1]AP CS Principles Curriculum Fra'!$E:$F,2,0),"")</f>
        <v/>
      </c>
      <c r="AO4" s="72" t="s">
        <v>1305</v>
      </c>
      <c r="AP4" s="101" t="str">
        <f>IFERROR(VLOOKUP(AO4,'[1]AP CS Principles Curriculum Fra'!$E:$F,2,0),"")</f>
        <v/>
      </c>
      <c r="AQ4" s="72" t="s">
        <v>1313</v>
      </c>
      <c r="AR4" s="101" t="str">
        <f>IFERROR(VLOOKUP(AQ4,'[1]AP CS Principles Curriculum Fra'!$E:$F,2,0),"")</f>
        <v/>
      </c>
      <c r="AS4" s="72" t="s">
        <v>1321</v>
      </c>
      <c r="AT4" s="101" t="str">
        <f>IFERROR(VLOOKUP(AS4,'[1]AP CS Principles Curriculum Fra'!$E:$F,2,0),"")</f>
        <v/>
      </c>
      <c r="AU4" s="72" t="s">
        <v>1329</v>
      </c>
      <c r="AV4" s="101" t="str">
        <f>IFERROR(VLOOKUP(AU4,'[1]AP CS Principles Curriculum Fra'!$E:$F,2,0),"")</f>
        <v/>
      </c>
      <c r="AW4" s="72" t="s">
        <v>1338</v>
      </c>
      <c r="AX4" s="101" t="str">
        <f>IFERROR(VLOOKUP(AW4,'[1]AP CS Principles Curriculum Fra'!$E:$F,2,0),"")</f>
        <v/>
      </c>
      <c r="AY4" s="72" t="s">
        <v>1345</v>
      </c>
      <c r="AZ4" s="101" t="str">
        <f>IFERROR(VLOOKUP(AY4,'[1]AP CS Principles Curriculum Fra'!$E:$F,2,0),"")</f>
        <v/>
      </c>
      <c r="BA4" s="101"/>
      <c r="BB4" s="101" t="str">
        <f>IFERROR(VLOOKUP(BA4,'[1]AP CS Principles Curriculum Fra'!$E:$F,2,0),"")</f>
        <v/>
      </c>
      <c r="BC4" s="101"/>
      <c r="BD4" s="101" t="str">
        <f>IFERROR(VLOOKUP(BC4,'[1]AP CS Principles Curriculum Fra'!$E:$F,2,0),"")</f>
        <v/>
      </c>
      <c r="BE4" s="101"/>
      <c r="BF4" s="101" t="str">
        <f>IFERROR(VLOOKUP(BE4,'[1]AP CS Principles Curriculum Fra'!$E:$F,2,0),"")</f>
        <v/>
      </c>
      <c r="BG4" s="101"/>
      <c r="BH4" s="101" t="str">
        <f>IFERROR(VLOOKUP(BG4,'[1]AP CS Principles Curriculum Fra'!$E:$F,2,0),"")</f>
        <v/>
      </c>
      <c r="BI4" s="101"/>
      <c r="BJ4" s="101" t="str">
        <f>IFERROR(VLOOKUP(BI4,'[1]AP CS Principles Curriculum Fra'!$E:$F,2,0),"")</f>
        <v/>
      </c>
      <c r="BK4" s="101"/>
      <c r="BL4" s="101" t="str">
        <f>IFERROR(VLOOKUP(BK4,'[1]AP CS Principles Curriculum Fra'!$E:$F,2,0),"")</f>
        <v/>
      </c>
      <c r="BM4" s="101"/>
      <c r="BN4" s="101" t="str">
        <f>IFERROR(VLOOKUP(BM4,'[1]AP CS Principles Curriculum Fra'!$E:$F,2,0),"")</f>
        <v/>
      </c>
      <c r="BO4" s="101"/>
      <c r="BP4" s="101" t="str">
        <f>IFERROR(VLOOKUP(BO4,'[1]AP CS Principles Curriculum Fra'!$E:$F,2,0),"")</f>
        <v/>
      </c>
      <c r="BQ4" s="101"/>
      <c r="BR4" s="101" t="str">
        <f>IFERROR(VLOOKUP(BQ4,'[1]AP CS Principles Curriculum Fra'!$E:$F,2,0),"")</f>
        <v/>
      </c>
      <c r="BS4" s="101"/>
      <c r="BT4" s="101" t="str">
        <f>IFERROR(VLOOKUP(BS4,'[1]AP CS Principles Curriculum Fra'!$E:$F,2,0),"")</f>
        <v/>
      </c>
      <c r="BU4" s="101"/>
      <c r="BV4" s="101" t="str">
        <f>IFERROR(VLOOKUP(BU4,'[1]AP CS Principles Curriculum Fra'!$E:$F,2,0),"")</f>
        <v/>
      </c>
      <c r="BW4" s="101"/>
      <c r="BX4" s="120" t="str">
        <f>IFERROR(VLOOKUP(BW4,'[1]AP CS Principles Curriculum Fra'!$E:$F,2,0),"")</f>
        <v/>
      </c>
      <c r="BY4" s="101"/>
      <c r="BZ4" s="101"/>
      <c r="CA4" s="101"/>
      <c r="CB4" s="72" t="s">
        <v>1167</v>
      </c>
      <c r="CC4" s="53" t="s">
        <v>877</v>
      </c>
      <c r="CD4" s="53" t="s">
        <v>1355</v>
      </c>
      <c r="CE4" s="53" t="s">
        <v>159</v>
      </c>
      <c r="CF4" s="53" t="s">
        <v>1356</v>
      </c>
      <c r="CG4" s="117"/>
      <c r="CH4" s="117"/>
      <c r="CI4" s="117"/>
      <c r="CJ4" s="162" t="s">
        <v>1357</v>
      </c>
      <c r="CK4" s="101"/>
      <c r="CL4" s="101"/>
      <c r="CM4" s="101"/>
      <c r="CN4" s="121"/>
      <c r="CO4" s="121"/>
      <c r="CP4" s="121"/>
      <c r="CQ4" s="121"/>
      <c r="CR4" s="121"/>
      <c r="CS4" s="121"/>
      <c r="CT4" s="121"/>
      <c r="CU4" s="121"/>
      <c r="CV4" s="121"/>
      <c r="CW4" s="121"/>
      <c r="CX4" s="121"/>
      <c r="CY4" s="120"/>
      <c r="CZ4" s="123" t="str">
        <f t="shared" si="0"/>
        <v>Unit 2 - Abstraction</v>
      </c>
      <c r="DA4" s="165" t="s">
        <v>1358</v>
      </c>
      <c r="DB4" s="125" t="str">
        <f>HYPERLINK("http://apcsprinciples.org/cs-principles-documents/","CSP Resources")</f>
        <v>CSP Resources</v>
      </c>
      <c r="DC4" s="72" t="s">
        <v>935</v>
      </c>
      <c r="DD4" s="72" t="s">
        <v>937</v>
      </c>
      <c r="DE4" s="72" t="s">
        <v>939</v>
      </c>
      <c r="DF4" s="73" t="s">
        <v>1359</v>
      </c>
      <c r="DG4" s="123" t="str">
        <f>HYPERLINK("https://docs.google.com/open?id=16oXHCu0NOf3zXmdneIApG61cuePeeObDCHfV5ZG9y7k","Unit 2 - Abstraction - Unit Plan")</f>
        <v>Unit 2 - Abstraction - Unit Plan</v>
      </c>
      <c r="DH4" s="72" t="s">
        <v>1360</v>
      </c>
      <c r="DI4" s="72" t="str">
        <v>Formative Assessment 1</v>
      </c>
    </row>
    <row r="5" spans="1:113" ht="15.75" customHeight="1">
      <c r="A5" s="127">
        <v>3</v>
      </c>
      <c r="B5" s="127" t="s">
        <v>277</v>
      </c>
      <c r="C5" s="127">
        <v>2</v>
      </c>
      <c r="D5" s="129"/>
      <c r="E5" s="129" t="s">
        <v>1361</v>
      </c>
      <c r="F5" s="130" t="s">
        <v>376</v>
      </c>
      <c r="G5" s="130" t="s">
        <v>359</v>
      </c>
      <c r="H5" s="130" t="s">
        <v>366</v>
      </c>
      <c r="I5" s="130" t="s">
        <v>371</v>
      </c>
      <c r="J5" s="131"/>
      <c r="K5" s="131"/>
      <c r="L5" s="132" t="s">
        <v>1243</v>
      </c>
      <c r="M5" s="132" t="s">
        <v>331</v>
      </c>
      <c r="N5" s="132" t="s">
        <v>338</v>
      </c>
      <c r="O5" s="132" t="s">
        <v>344</v>
      </c>
      <c r="P5" s="133"/>
      <c r="Q5" s="134" t="s">
        <v>1244</v>
      </c>
      <c r="R5" s="135" t="s">
        <v>787</v>
      </c>
      <c r="S5" s="135" t="s">
        <v>1291</v>
      </c>
      <c r="T5" s="135" t="s">
        <v>997</v>
      </c>
      <c r="U5" s="135" t="s">
        <v>1308</v>
      </c>
      <c r="V5" s="135" t="s">
        <v>787</v>
      </c>
      <c r="W5" s="135" t="s">
        <v>1348</v>
      </c>
      <c r="X5" s="135" t="s">
        <v>997</v>
      </c>
      <c r="Y5" s="135"/>
      <c r="Z5" s="135"/>
      <c r="AA5" s="135"/>
      <c r="AB5" s="135"/>
      <c r="AC5" s="135"/>
      <c r="AD5" s="136"/>
      <c r="AE5" s="137" t="s">
        <v>1020</v>
      </c>
      <c r="AF5" s="137" t="s">
        <v>1023</v>
      </c>
      <c r="AG5" s="137" t="s">
        <v>1363</v>
      </c>
      <c r="AH5" s="137" t="s">
        <v>792</v>
      </c>
      <c r="AI5" s="137" t="s">
        <v>793</v>
      </c>
      <c r="AJ5" s="137" t="s">
        <v>794</v>
      </c>
      <c r="AK5" s="138" t="s">
        <v>1245</v>
      </c>
      <c r="AL5" s="139" t="str">
        <f>IFERROR(VLOOKUP(AK5,'[1]AP CS Principles Curriculum Fra'!$E:$F,2,0),"")</f>
        <v/>
      </c>
      <c r="AM5" s="140" t="s">
        <v>1292</v>
      </c>
      <c r="AN5" s="139" t="str">
        <f>IFERROR(VLOOKUP(AM5,'[1]AP CS Principles Curriculum Fra'!$E:$F,2,0),"")</f>
        <v/>
      </c>
      <c r="AO5" s="140" t="s">
        <v>1309</v>
      </c>
      <c r="AP5" s="139" t="str">
        <f>IFERROR(VLOOKUP(AO5,'[1]AP CS Principles Curriculum Fra'!$E:$F,2,0),"")</f>
        <v/>
      </c>
      <c r="AQ5" s="140" t="s">
        <v>1349</v>
      </c>
      <c r="AR5" s="139" t="str">
        <f>IFERROR(VLOOKUP(AQ5,'[1]AP CS Principles Curriculum Fra'!$E:$F,2,0),"")</f>
        <v/>
      </c>
      <c r="AS5" s="140" t="s">
        <v>1351</v>
      </c>
      <c r="AT5" s="139" t="str">
        <f>IFERROR(VLOOKUP(AS5,'[1]AP CS Principles Curriculum Fra'!$E:$F,2,0),"")</f>
        <v/>
      </c>
      <c r="AU5" s="140"/>
      <c r="AV5" s="139" t="str">
        <f>IFERROR(VLOOKUP(AU5,'[1]AP CS Principles Curriculum Fra'!$E:$F,2,0),"")</f>
        <v/>
      </c>
      <c r="AW5" s="139"/>
      <c r="AX5" s="139" t="str">
        <f>IFERROR(VLOOKUP(AW5,'[1]AP CS Principles Curriculum Fra'!$E:$F,2,0),"")</f>
        <v/>
      </c>
      <c r="AY5" s="139"/>
      <c r="AZ5" s="139" t="str">
        <f>IFERROR(VLOOKUP(AY5,'[1]AP CS Principles Curriculum Fra'!$E:$F,2,0),"")</f>
        <v/>
      </c>
      <c r="BA5" s="139"/>
      <c r="BB5" s="139" t="str">
        <f>IFERROR(VLOOKUP(BA5,'[1]AP CS Principles Curriculum Fra'!$E:$F,2,0),"")</f>
        <v/>
      </c>
      <c r="BC5" s="139"/>
      <c r="BD5" s="139" t="str">
        <f>IFERROR(VLOOKUP(BC5,'[1]AP CS Principles Curriculum Fra'!$E:$F,2,0),"")</f>
        <v/>
      </c>
      <c r="BE5" s="139"/>
      <c r="BF5" s="139" t="str">
        <f>IFERROR(VLOOKUP(BE5,'[1]AP CS Principles Curriculum Fra'!$E:$F,2,0),"")</f>
        <v/>
      </c>
      <c r="BG5" s="139"/>
      <c r="BH5" s="139" t="str">
        <f>IFERROR(VLOOKUP(BG5,'[1]AP CS Principles Curriculum Fra'!$E:$F,2,0),"")</f>
        <v/>
      </c>
      <c r="BI5" s="139"/>
      <c r="BJ5" s="139" t="str">
        <f>IFERROR(VLOOKUP(BI5,'[1]AP CS Principles Curriculum Fra'!$E:$F,2,0),"")</f>
        <v/>
      </c>
      <c r="BK5" s="139"/>
      <c r="BL5" s="139" t="str">
        <f>IFERROR(VLOOKUP(BK5,'[1]AP CS Principles Curriculum Fra'!$E:$F,2,0),"")</f>
        <v/>
      </c>
      <c r="BM5" s="139"/>
      <c r="BN5" s="139" t="str">
        <f>IFERROR(VLOOKUP(BM5,'[1]AP CS Principles Curriculum Fra'!$E:$F,2,0),"")</f>
        <v/>
      </c>
      <c r="BO5" s="139"/>
      <c r="BP5" s="139" t="str">
        <f>IFERROR(VLOOKUP(BO5,'[1]AP CS Principles Curriculum Fra'!$E:$F,2,0),"")</f>
        <v/>
      </c>
      <c r="BQ5" s="139"/>
      <c r="BR5" s="139" t="str">
        <f>IFERROR(VLOOKUP(BQ5,'[1]AP CS Principles Curriculum Fra'!$E:$F,2,0),"")</f>
        <v/>
      </c>
      <c r="BS5" s="139"/>
      <c r="BT5" s="139" t="str">
        <f>IFERROR(VLOOKUP(BS5,'[1]AP CS Principles Curriculum Fra'!$E:$F,2,0),"")</f>
        <v/>
      </c>
      <c r="BU5" s="139"/>
      <c r="BV5" s="139" t="str">
        <f>IFERROR(VLOOKUP(BU5,'[1]AP CS Principles Curriculum Fra'!$E:$F,2,0),"")</f>
        <v/>
      </c>
      <c r="BW5" s="139"/>
      <c r="BX5" s="143" t="str">
        <f>IFERROR(VLOOKUP(BW5,'[1]AP CS Principles Curriculum Fra'!$E:$F,2,0),"")</f>
        <v/>
      </c>
      <c r="BY5" s="144"/>
      <c r="BZ5" s="145" t="s">
        <v>1391</v>
      </c>
      <c r="CA5" s="145" t="s">
        <v>1392</v>
      </c>
      <c r="CB5" s="148" t="s">
        <v>1393</v>
      </c>
      <c r="CC5" s="146" t="s">
        <v>1394</v>
      </c>
      <c r="CD5" s="146" t="s">
        <v>1395</v>
      </c>
      <c r="CE5" s="146" t="s">
        <v>877</v>
      </c>
      <c r="CF5" s="147"/>
      <c r="CG5" s="147"/>
      <c r="CH5" s="147"/>
      <c r="CI5" s="147"/>
      <c r="CJ5" s="145" t="s">
        <v>1397</v>
      </c>
      <c r="CK5" s="144"/>
      <c r="CL5" s="144"/>
      <c r="CM5" s="144"/>
      <c r="CN5" s="149"/>
      <c r="CO5" s="149"/>
      <c r="CP5" s="149"/>
      <c r="CQ5" s="149"/>
      <c r="CR5" s="149"/>
      <c r="CS5" s="149"/>
      <c r="CT5" s="149"/>
      <c r="CU5" s="149"/>
      <c r="CV5" s="149"/>
      <c r="CW5" s="149"/>
      <c r="CX5" s="149"/>
      <c r="CY5" s="150"/>
      <c r="CZ5" s="123" t="str">
        <f t="shared" si="0"/>
        <v>Unit 3 - Impact</v>
      </c>
      <c r="DA5" s="151" t="s">
        <v>1398</v>
      </c>
      <c r="DB5" s="125" t="str">
        <f>HYPERLINK("https://docs.google.com/a/afsenyc.org/document/d/1D9i639s-au0phD399MfNi-79d-_E8h3JmyBVuVc4JGc/edit#","CSP Curriculum Framework - Google Docs Version")</f>
        <v>CSP Curriculum Framework - Google Docs Version</v>
      </c>
      <c r="DC5" s="152" t="s">
        <v>935</v>
      </c>
      <c r="DD5" s="152" t="s">
        <v>937</v>
      </c>
      <c r="DE5" s="152" t="s">
        <v>939</v>
      </c>
      <c r="DF5" s="153" t="s">
        <v>1399</v>
      </c>
      <c r="DG5" s="154" t="str">
        <f>HYPERLINK("https://docs.google.com/open?id=1jkdltH8SLsr4JxB6nxJG5F77RfaemAcw3MGPo6izC50","Unit 3 - Impact - Unit Plan")</f>
        <v>Unit 3 - Impact - Unit Plan</v>
      </c>
      <c r="DH5" s="152" t="s">
        <v>1401</v>
      </c>
      <c r="DI5" s="152" t="str">
        <v>DOK Level 1</v>
      </c>
    </row>
    <row r="6" spans="1:113" ht="15.75" customHeight="1">
      <c r="A6" s="100">
        <v>4</v>
      </c>
      <c r="B6" s="100" t="s">
        <v>278</v>
      </c>
      <c r="C6" s="100">
        <v>2</v>
      </c>
      <c r="D6" s="72"/>
      <c r="E6" s="72" t="s">
        <v>1402</v>
      </c>
      <c r="F6" s="72" t="s">
        <v>1034</v>
      </c>
      <c r="G6" s="72" t="s">
        <v>360</v>
      </c>
      <c r="H6" s="72" t="s">
        <v>368</v>
      </c>
      <c r="I6" s="101"/>
      <c r="J6" s="101"/>
      <c r="K6" s="101"/>
      <c r="L6" s="72" t="s">
        <v>1045</v>
      </c>
      <c r="M6" s="72" t="s">
        <v>332</v>
      </c>
      <c r="N6" s="72" t="s">
        <v>339</v>
      </c>
      <c r="O6" s="72" t="s">
        <v>331</v>
      </c>
      <c r="P6" s="101"/>
      <c r="Q6" s="103" t="s">
        <v>1056</v>
      </c>
      <c r="R6" s="72" t="s">
        <v>787</v>
      </c>
      <c r="S6" s="72" t="s">
        <v>1059</v>
      </c>
      <c r="T6" s="72" t="s">
        <v>787</v>
      </c>
      <c r="U6" s="72" t="s">
        <v>1062</v>
      </c>
      <c r="V6" s="72" t="s">
        <v>997</v>
      </c>
      <c r="W6" s="72" t="s">
        <v>1066</v>
      </c>
      <c r="X6" s="72" t="s">
        <v>997</v>
      </c>
      <c r="Y6" s="72"/>
      <c r="Z6" s="72"/>
      <c r="AA6" s="72"/>
      <c r="AB6" s="72"/>
      <c r="AC6" s="72"/>
      <c r="AD6" s="109"/>
      <c r="AE6" s="72" t="s">
        <v>792</v>
      </c>
      <c r="AF6" s="72" t="s">
        <v>1379</v>
      </c>
      <c r="AG6" s="72" t="s">
        <v>1380</v>
      </c>
      <c r="AH6" s="101"/>
      <c r="AI6" s="101"/>
      <c r="AJ6" s="101"/>
      <c r="AK6" s="103" t="s">
        <v>1077</v>
      </c>
      <c r="AL6" s="101" t="str">
        <f>IFERROR(VLOOKUP(AK6,'[1]AP CS Principles Curriculum Fra'!$E:$F,2,0),"")</f>
        <v/>
      </c>
      <c r="AM6" s="72" t="s">
        <v>1117</v>
      </c>
      <c r="AN6" s="101" t="str">
        <f>IFERROR(VLOOKUP(AM6,'[1]AP CS Principles Curriculum Fra'!$E:$F,2,0),"")</f>
        <v/>
      </c>
      <c r="AO6" s="186" t="s">
        <v>1118</v>
      </c>
      <c r="AP6" s="101" t="str">
        <f>IFERROR(VLOOKUP(AO6,'[1]AP CS Principles Curriculum Fra'!$E:$F,2,0),"")</f>
        <v/>
      </c>
      <c r="AQ6" s="72" t="s">
        <v>1403</v>
      </c>
      <c r="AR6" s="101" t="str">
        <f>IFERROR(VLOOKUP(AQ6,'[1]AP CS Principles Curriculum Fra'!$E:$F,2,0),"")</f>
        <v/>
      </c>
      <c r="AS6" s="72" t="s">
        <v>1138</v>
      </c>
      <c r="AT6" s="101" t="str">
        <f>IFERROR(VLOOKUP(AS6,'[1]AP CS Principles Curriculum Fra'!$E:$F,2,0),"")</f>
        <v/>
      </c>
      <c r="AU6" s="72" t="s">
        <v>1146</v>
      </c>
      <c r="AV6" s="101" t="str">
        <f>IFERROR(VLOOKUP(AU6,'[1]AP CS Principles Curriculum Fra'!$E:$F,2,0),"")</f>
        <v/>
      </c>
      <c r="AW6" s="72" t="s">
        <v>1151</v>
      </c>
      <c r="AX6" s="101" t="str">
        <f>IFERROR(VLOOKUP(AW6,'[1]AP CS Principles Curriculum Fra'!$E:$F,2,0),"")</f>
        <v/>
      </c>
      <c r="AY6" s="72" t="s">
        <v>1154</v>
      </c>
      <c r="AZ6" s="101" t="str">
        <f>IFERROR(VLOOKUP(AY6,'[1]AP CS Principles Curriculum Fra'!$E:$F,2,0),"")</f>
        <v/>
      </c>
      <c r="BA6" s="72" t="s">
        <v>1158</v>
      </c>
      <c r="BB6" s="101" t="str">
        <f>IFERROR(VLOOKUP(BA6,'[1]AP CS Principles Curriculum Fra'!$E:$F,2,0),"")</f>
        <v/>
      </c>
      <c r="BC6" s="72" t="s">
        <v>1163</v>
      </c>
      <c r="BD6" s="101" t="str">
        <f>IFERROR(VLOOKUP(BC6,'[1]AP CS Principles Curriculum Fra'!$E:$F,2,0),"")</f>
        <v/>
      </c>
      <c r="BE6" s="72" t="s">
        <v>1169</v>
      </c>
      <c r="BF6" s="101" t="str">
        <f>IFERROR(VLOOKUP(BE6,'[1]AP CS Principles Curriculum Fra'!$E:$F,2,0),"")</f>
        <v/>
      </c>
      <c r="BG6" s="72" t="s">
        <v>1174</v>
      </c>
      <c r="BH6" s="101" t="str">
        <f>IFERROR(VLOOKUP(BG6,'[1]AP CS Principles Curriculum Fra'!$E:$F,2,0),"")</f>
        <v/>
      </c>
      <c r="BI6" s="72" t="s">
        <v>1179</v>
      </c>
      <c r="BJ6" s="101" t="str">
        <f>IFERROR(VLOOKUP(BI6,'[1]AP CS Principles Curriculum Fra'!$E:$F,2,0),"")</f>
        <v/>
      </c>
      <c r="BK6" s="72" t="s">
        <v>1184</v>
      </c>
      <c r="BL6" s="101" t="str">
        <f>IFERROR(VLOOKUP(BK6,'[1]AP CS Principles Curriculum Fra'!$E:$F,2,0),"")</f>
        <v/>
      </c>
      <c r="BM6" s="72" t="s">
        <v>1193</v>
      </c>
      <c r="BN6" s="101" t="str">
        <f>IFERROR(VLOOKUP(BM6,'[1]AP CS Principles Curriculum Fra'!$E:$F,2,0),"")</f>
        <v/>
      </c>
      <c r="BO6" s="72" t="s">
        <v>1201</v>
      </c>
      <c r="BP6" s="101" t="str">
        <f>IFERROR(VLOOKUP(BO6,'[1]AP CS Principles Curriculum Fra'!$E:$F,2,0),"")</f>
        <v/>
      </c>
      <c r="BQ6" s="72" t="s">
        <v>1207</v>
      </c>
      <c r="BR6" s="101" t="str">
        <f>IFERROR(VLOOKUP(BQ6,'[1]AP CS Principles Curriculum Fra'!$E:$F,2,0),"")</f>
        <v/>
      </c>
      <c r="BS6" s="72" t="s">
        <v>1210</v>
      </c>
      <c r="BT6" s="101" t="str">
        <f>IFERROR(VLOOKUP(BS6,'[1]AP CS Principles Curriculum Fra'!$E:$F,2,0),"")</f>
        <v/>
      </c>
      <c r="BU6" s="72" t="s">
        <v>1215</v>
      </c>
      <c r="BV6" s="101" t="str">
        <f>IFERROR(VLOOKUP(BU6,'[1]AP CS Principles Curriculum Fra'!$E:$F,2,0),"")</f>
        <v/>
      </c>
      <c r="BW6" s="72" t="s">
        <v>1217</v>
      </c>
      <c r="BX6" s="120" t="str">
        <f>IFERROR(VLOOKUP(BW6,'[1]AP CS Principles Curriculum Fra'!$E:$F,2,0),"")</f>
        <v/>
      </c>
      <c r="BY6" s="101"/>
      <c r="BZ6" s="101"/>
      <c r="CA6" s="101"/>
      <c r="CB6" s="195" t="s">
        <v>1393</v>
      </c>
      <c r="CC6" s="53" t="s">
        <v>159</v>
      </c>
      <c r="CD6" s="53" t="s">
        <v>1407</v>
      </c>
      <c r="CE6" s="53" t="s">
        <v>159</v>
      </c>
      <c r="CF6" s="117"/>
      <c r="CG6" s="117"/>
      <c r="CH6" s="117"/>
      <c r="CI6" s="117"/>
      <c r="CJ6" s="72" t="s">
        <v>1408</v>
      </c>
      <c r="CK6" s="101"/>
      <c r="CL6" s="101"/>
      <c r="CM6" s="101"/>
      <c r="CN6" s="121"/>
      <c r="CO6" s="121"/>
      <c r="CP6" s="121"/>
      <c r="CQ6" s="121"/>
      <c r="CR6" s="121"/>
      <c r="CS6" s="121"/>
      <c r="CT6" s="121"/>
      <c r="CU6" s="121"/>
      <c r="CV6" s="121"/>
      <c r="CW6" s="121"/>
      <c r="CX6" s="121"/>
      <c r="CY6" s="120"/>
      <c r="CZ6" s="123" t="str">
        <f t="shared" si="0"/>
        <v>Unit 4 - Internet</v>
      </c>
      <c r="DA6" s="165" t="s">
        <v>1409</v>
      </c>
      <c r="DB6" s="125" t="str">
        <f>HYPERLINK("http://earsketch.gatech.edu/","EarSketch Curriculum")</f>
        <v>EarSketch Curriculum</v>
      </c>
      <c r="DC6" s="72" t="s">
        <v>935</v>
      </c>
      <c r="DD6" s="72" t="s">
        <v>937</v>
      </c>
      <c r="DE6" s="72" t="s">
        <v>939</v>
      </c>
      <c r="DF6" s="73" t="s">
        <v>1410</v>
      </c>
      <c r="DG6" s="123" t="str">
        <f>HYPERLINK("https://docs.google.com/open?id=1pJIMLWMgbVCnq6EZCQozFIggIKpCPZ9rhr2uMtnGmUg","Unit 4 - Internet - Unit Plan")</f>
        <v>Unit 4 - Internet - Unit Plan</v>
      </c>
      <c r="DH6" s="72" t="s">
        <v>1411</v>
      </c>
      <c r="DI6" s="72" t="str">
        <v>Formative Assessment 2</v>
      </c>
    </row>
    <row r="7" spans="1:113" ht="15.75" customHeight="1">
      <c r="A7" s="127">
        <v>5</v>
      </c>
      <c r="B7" s="127" t="s">
        <v>279</v>
      </c>
      <c r="C7" s="127">
        <v>3</v>
      </c>
      <c r="D7" s="129"/>
      <c r="E7" s="129" t="s">
        <v>1412</v>
      </c>
      <c r="F7" s="130" t="s">
        <v>902</v>
      </c>
      <c r="G7" s="130" t="s">
        <v>361</v>
      </c>
      <c r="H7" s="130" t="s">
        <v>366</v>
      </c>
      <c r="I7" s="130" t="s">
        <v>371</v>
      </c>
      <c r="J7" s="130" t="s">
        <v>376</v>
      </c>
      <c r="K7" s="131"/>
      <c r="L7" s="132" t="s">
        <v>890</v>
      </c>
      <c r="M7" s="132" t="s">
        <v>333</v>
      </c>
      <c r="N7" s="132" t="s">
        <v>340</v>
      </c>
      <c r="O7" s="132" t="s">
        <v>338</v>
      </c>
      <c r="P7" s="132" t="s">
        <v>344</v>
      </c>
      <c r="Q7" s="134" t="s">
        <v>891</v>
      </c>
      <c r="R7" s="135" t="s">
        <v>787</v>
      </c>
      <c r="S7" s="135" t="s">
        <v>909</v>
      </c>
      <c r="T7" s="135" t="s">
        <v>787</v>
      </c>
      <c r="U7" s="135" t="s">
        <v>923</v>
      </c>
      <c r="V7" s="135" t="s">
        <v>997</v>
      </c>
      <c r="W7" s="135" t="s">
        <v>934</v>
      </c>
      <c r="X7" s="135" t="s">
        <v>997</v>
      </c>
      <c r="Y7" s="135" t="s">
        <v>959</v>
      </c>
      <c r="Z7" s="135" t="s">
        <v>997</v>
      </c>
      <c r="AA7" s="135" t="s">
        <v>978</v>
      </c>
      <c r="AB7" s="135" t="s">
        <v>787</v>
      </c>
      <c r="AC7" s="135" t="s">
        <v>1348</v>
      </c>
      <c r="AD7" s="136"/>
      <c r="AE7" s="137" t="s">
        <v>1370</v>
      </c>
      <c r="AF7" s="137" t="s">
        <v>1371</v>
      </c>
      <c r="AG7" s="137" t="s">
        <v>1020</v>
      </c>
      <c r="AH7" s="137" t="s">
        <v>1023</v>
      </c>
      <c r="AI7" s="137" t="s">
        <v>1363</v>
      </c>
      <c r="AJ7" s="137"/>
      <c r="AK7" s="138" t="s">
        <v>892</v>
      </c>
      <c r="AL7" s="139" t="str">
        <f>IFERROR(VLOOKUP(AK7,'[1]AP CS Principles Curriculum Fra'!$E:$F,2,0),"")</f>
        <v/>
      </c>
      <c r="AM7" s="138" t="s">
        <v>1413</v>
      </c>
      <c r="AN7" s="139" t="str">
        <f>IFERROR(VLOOKUP(AM7,'[1]AP CS Principles Curriculum Fra'!$E:$F,2,0),"")</f>
        <v/>
      </c>
      <c r="AO7" s="138" t="s">
        <v>1414</v>
      </c>
      <c r="AP7" s="139" t="str">
        <f>IFERROR(VLOOKUP(AO7,'[1]AP CS Principles Curriculum Fra'!$E:$F,2,0),"")</f>
        <v/>
      </c>
      <c r="AQ7" s="138" t="s">
        <v>1415</v>
      </c>
      <c r="AR7" s="139" t="str">
        <f>IFERROR(VLOOKUP(AQ7,'[1]AP CS Principles Curriculum Fra'!$E:$F,2,0),"")</f>
        <v/>
      </c>
      <c r="AS7" s="140" t="s">
        <v>936</v>
      </c>
      <c r="AT7" s="139" t="str">
        <f>IFERROR(VLOOKUP(AS7,'[1]AP CS Principles Curriculum Fra'!$E:$F,2,0),"")</f>
        <v/>
      </c>
      <c r="AU7" s="140" t="s">
        <v>1416</v>
      </c>
      <c r="AV7" s="139" t="str">
        <f>IFERROR(VLOOKUP(AU7,'[1]AP CS Principles Curriculum Fra'!$E:$F,2,0),"")</f>
        <v/>
      </c>
      <c r="AW7" s="140" t="s">
        <v>1417</v>
      </c>
      <c r="AX7" s="139" t="str">
        <f>IFERROR(VLOOKUP(AW7,'[1]AP CS Principles Curriculum Fra'!$E:$F,2,0),"")</f>
        <v/>
      </c>
      <c r="AY7" s="140" t="s">
        <v>1418</v>
      </c>
      <c r="AZ7" s="139" t="str">
        <f>IFERROR(VLOOKUP(AY7,'[1]AP CS Principles Curriculum Fra'!$E:$F,2,0),"")</f>
        <v/>
      </c>
      <c r="BA7" s="140" t="s">
        <v>1419</v>
      </c>
      <c r="BB7" s="139" t="str">
        <f>IFERROR(VLOOKUP(BA7,'[1]AP CS Principles Curriculum Fra'!$E:$F,2,0),"")</f>
        <v/>
      </c>
      <c r="BC7" s="139"/>
      <c r="BD7" s="139" t="str">
        <f>IFERROR(VLOOKUP(BC7,'[1]AP CS Principles Curriculum Fra'!$E:$F,2,0),"")</f>
        <v/>
      </c>
      <c r="BE7" s="139"/>
      <c r="BF7" s="139" t="str">
        <f>IFERROR(VLOOKUP(BE7,'[1]AP CS Principles Curriculum Fra'!$E:$F,2,0),"")</f>
        <v/>
      </c>
      <c r="BG7" s="139"/>
      <c r="BH7" s="139" t="str">
        <f>IFERROR(VLOOKUP(BG7,'[1]AP CS Principles Curriculum Fra'!$E:$F,2,0),"")</f>
        <v/>
      </c>
      <c r="BI7" s="139"/>
      <c r="BJ7" s="139" t="str">
        <f>IFERROR(VLOOKUP(BI7,'[1]AP CS Principles Curriculum Fra'!$E:$F,2,0),"")</f>
        <v/>
      </c>
      <c r="BK7" s="139"/>
      <c r="BL7" s="139" t="str">
        <f>IFERROR(VLOOKUP(BK7,'[1]AP CS Principles Curriculum Fra'!$E:$F,2,0),"")</f>
        <v/>
      </c>
      <c r="BM7" s="139"/>
      <c r="BN7" s="139" t="str">
        <f>IFERROR(VLOOKUP(BM7,'[1]AP CS Principles Curriculum Fra'!$E:$F,2,0),"")</f>
        <v/>
      </c>
      <c r="BO7" s="139"/>
      <c r="BP7" s="139" t="str">
        <f>IFERROR(VLOOKUP(BO7,'[1]AP CS Principles Curriculum Fra'!$E:$F,2,0),"")</f>
        <v/>
      </c>
      <c r="BQ7" s="139"/>
      <c r="BR7" s="139" t="str">
        <f>IFERROR(VLOOKUP(BQ7,'[1]AP CS Principles Curriculum Fra'!$E:$F,2,0),"")</f>
        <v/>
      </c>
      <c r="BS7" s="139"/>
      <c r="BT7" s="139" t="str">
        <f>IFERROR(VLOOKUP(BS7,'[1]AP CS Principles Curriculum Fra'!$E:$F,2,0),"")</f>
        <v/>
      </c>
      <c r="BU7" s="139"/>
      <c r="BV7" s="139" t="str">
        <f>IFERROR(VLOOKUP(BU7,'[1]AP CS Principles Curriculum Fra'!$E:$F,2,0),"")</f>
        <v/>
      </c>
      <c r="BW7" s="139"/>
      <c r="BX7" s="143" t="str">
        <f>IFERROR(VLOOKUP(BW7,'[1]AP CS Principles Curriculum Fra'!$E:$F,2,0),"")</f>
        <v/>
      </c>
      <c r="BY7" s="144"/>
      <c r="BZ7" s="144"/>
      <c r="CA7" s="144"/>
      <c r="CB7" s="145" t="s">
        <v>1420</v>
      </c>
      <c r="CC7" s="146" t="s">
        <v>1394</v>
      </c>
      <c r="CD7" s="147"/>
      <c r="CE7" s="147"/>
      <c r="CF7" s="147"/>
      <c r="CG7" s="147"/>
      <c r="CH7" s="147"/>
      <c r="CI7" s="147"/>
      <c r="CJ7" s="145" t="s">
        <v>1421</v>
      </c>
      <c r="CK7" s="145"/>
      <c r="CL7" s="144"/>
      <c r="CM7" s="144"/>
      <c r="CN7" s="149"/>
      <c r="CO7" s="149"/>
      <c r="CP7" s="149"/>
      <c r="CQ7" s="149"/>
      <c r="CR7" s="149"/>
      <c r="CS7" s="149"/>
      <c r="CT7" s="149"/>
      <c r="CU7" s="149"/>
      <c r="CV7" s="149"/>
      <c r="CW7" s="149"/>
      <c r="CX7" s="149"/>
      <c r="CY7" s="150"/>
      <c r="CZ7" s="123" t="str">
        <f t="shared" si="0"/>
        <v>Unit 5 - Data</v>
      </c>
      <c r="DA7" s="151" t="s">
        <v>1422</v>
      </c>
      <c r="DB7" s="125" t="str">
        <f>HYPERLINK("http://bjc.eecs.berkeley.edu/bjc-r/","BJC Curriculum")</f>
        <v>BJC Curriculum</v>
      </c>
      <c r="DC7" s="152" t="s">
        <v>935</v>
      </c>
      <c r="DD7" s="152" t="s">
        <v>937</v>
      </c>
      <c r="DE7" s="152" t="s">
        <v>939</v>
      </c>
      <c r="DF7" s="153" t="s">
        <v>1423</v>
      </c>
      <c r="DG7" s="154" t="str">
        <f>HYPERLINK("https://docs.google.com/open?id=1DNsR3SgMnhBA2RBqhixmIMoeQDpaO0Z_JEGv6ssgIkI","Unit 5 - Data - Unit Plan")</f>
        <v>Unit 5 - Data - Unit Plan</v>
      </c>
      <c r="DH7" s="152" t="s">
        <v>1424</v>
      </c>
      <c r="DI7" s="152" t="str">
        <v>DOK Level 2</v>
      </c>
    </row>
    <row r="8" spans="1:113" ht="15.75" customHeight="1">
      <c r="A8" s="100">
        <v>6</v>
      </c>
      <c r="B8" s="100" t="s">
        <v>280</v>
      </c>
      <c r="C8" s="100">
        <v>3</v>
      </c>
      <c r="D8" s="72"/>
      <c r="E8" s="72" t="s">
        <v>1425</v>
      </c>
      <c r="F8" s="72" t="s">
        <v>366</v>
      </c>
      <c r="G8" s="101"/>
      <c r="H8" s="101"/>
      <c r="I8" s="101"/>
      <c r="J8" s="101"/>
      <c r="K8" s="101"/>
      <c r="L8" s="101"/>
      <c r="M8" s="101"/>
      <c r="N8" s="101"/>
      <c r="O8" s="101"/>
      <c r="P8" s="101"/>
      <c r="Q8" s="103"/>
      <c r="R8" s="72"/>
      <c r="S8" s="72"/>
      <c r="T8" s="72"/>
      <c r="U8" s="72"/>
      <c r="V8" s="72"/>
      <c r="W8" s="72"/>
      <c r="X8" s="72"/>
      <c r="Y8" s="72"/>
      <c r="Z8" s="72"/>
      <c r="AA8" s="72"/>
      <c r="AB8" s="72"/>
      <c r="AC8" s="72"/>
      <c r="AD8" s="109"/>
      <c r="AE8" s="72"/>
      <c r="AF8" s="101"/>
      <c r="AG8" s="101"/>
      <c r="AH8" s="101"/>
      <c r="AI8" s="101"/>
      <c r="AJ8" s="101"/>
      <c r="AK8" s="112"/>
      <c r="AL8" s="101" t="str">
        <f>IFERROR(VLOOKUP(AK8,'[1]AP CS Principles Curriculum Fra'!$E:$F,2,0),"")</f>
        <v/>
      </c>
      <c r="AM8" s="101"/>
      <c r="AN8" s="101" t="str">
        <f>IFERROR(VLOOKUP(AM8,'[1]AP CS Principles Curriculum Fra'!$E:$F,2,0),"")</f>
        <v/>
      </c>
      <c r="AO8" s="101"/>
      <c r="AP8" s="101" t="str">
        <f>IFERROR(VLOOKUP(AO8,'[1]AP CS Principles Curriculum Fra'!$E:$F,2,0),"")</f>
        <v/>
      </c>
      <c r="AQ8" s="101"/>
      <c r="AR8" s="101" t="str">
        <f>IFERROR(VLOOKUP(AQ8,'[1]AP CS Principles Curriculum Fra'!$E:$F,2,0),"")</f>
        <v/>
      </c>
      <c r="AS8" s="101"/>
      <c r="AT8" s="101" t="str">
        <f>IFERROR(VLOOKUP(AS8,'[1]AP CS Principles Curriculum Fra'!$E:$F,2,0),"")</f>
        <v/>
      </c>
      <c r="AU8" s="101"/>
      <c r="AV8" s="101" t="str">
        <f>IFERROR(VLOOKUP(AU8,'[1]AP CS Principles Curriculum Fra'!$E:$F,2,0),"")</f>
        <v/>
      </c>
      <c r="AW8" s="101"/>
      <c r="AX8" s="101" t="str">
        <f>IFERROR(VLOOKUP(AW8,'[1]AP CS Principles Curriculum Fra'!$E:$F,2,0),"")</f>
        <v/>
      </c>
      <c r="AY8" s="101"/>
      <c r="AZ8" s="101" t="str">
        <f>IFERROR(VLOOKUP(AY8,'[1]AP CS Principles Curriculum Fra'!$E:$F,2,0),"")</f>
        <v/>
      </c>
      <c r="BA8" s="101"/>
      <c r="BB8" s="101" t="str">
        <f>IFERROR(VLOOKUP(BA8,'[1]AP CS Principles Curriculum Fra'!$E:$F,2,0),"")</f>
        <v/>
      </c>
      <c r="BC8" s="101"/>
      <c r="BD8" s="101" t="str">
        <f>IFERROR(VLOOKUP(BC8,'[1]AP CS Principles Curriculum Fra'!$E:$F,2,0),"")</f>
        <v/>
      </c>
      <c r="BE8" s="101"/>
      <c r="BF8" s="101" t="str">
        <f>IFERROR(VLOOKUP(BE8,'[1]AP CS Principles Curriculum Fra'!$E:$F,2,0),"")</f>
        <v/>
      </c>
      <c r="BG8" s="101"/>
      <c r="BH8" s="101" t="str">
        <f>IFERROR(VLOOKUP(BG8,'[1]AP CS Principles Curriculum Fra'!$E:$F,2,0),"")</f>
        <v/>
      </c>
      <c r="BI8" s="101"/>
      <c r="BJ8" s="101" t="str">
        <f>IFERROR(VLOOKUP(BI8,'[1]AP CS Principles Curriculum Fra'!$E:$F,2,0),"")</f>
        <v/>
      </c>
      <c r="BK8" s="101"/>
      <c r="BL8" s="101" t="str">
        <f>IFERROR(VLOOKUP(BK8,'[1]AP CS Principles Curriculum Fra'!$E:$F,2,0),"")</f>
        <v/>
      </c>
      <c r="BM8" s="101"/>
      <c r="BN8" s="101" t="str">
        <f>IFERROR(VLOOKUP(BM8,'[1]AP CS Principles Curriculum Fra'!$E:$F,2,0),"")</f>
        <v/>
      </c>
      <c r="BO8" s="101"/>
      <c r="BP8" s="101" t="str">
        <f>IFERROR(VLOOKUP(BO8,'[1]AP CS Principles Curriculum Fra'!$E:$F,2,0),"")</f>
        <v/>
      </c>
      <c r="BQ8" s="101"/>
      <c r="BR8" s="101" t="str">
        <f>IFERROR(VLOOKUP(BQ8,'[1]AP CS Principles Curriculum Fra'!$E:$F,2,0),"")</f>
        <v/>
      </c>
      <c r="BS8" s="101"/>
      <c r="BT8" s="101" t="str">
        <f>IFERROR(VLOOKUP(BS8,'[1]AP CS Principles Curriculum Fra'!$E:$F,2,0),"")</f>
        <v/>
      </c>
      <c r="BU8" s="101"/>
      <c r="BV8" s="101" t="str">
        <f>IFERROR(VLOOKUP(BU8,'[1]AP CS Principles Curriculum Fra'!$E:$F,2,0),"")</f>
        <v/>
      </c>
      <c r="BW8" s="101"/>
      <c r="BX8" s="120" t="str">
        <f>IFERROR(VLOOKUP(BW8,'[1]AP CS Principles Curriculum Fra'!$E:$F,2,0),"")</f>
        <v/>
      </c>
      <c r="BY8" s="101"/>
      <c r="BZ8" s="101"/>
      <c r="CA8" s="101"/>
      <c r="CB8" s="101"/>
      <c r="CC8" s="117"/>
      <c r="CD8" s="117"/>
      <c r="CE8" s="117"/>
      <c r="CF8" s="117"/>
      <c r="CG8" s="117"/>
      <c r="CH8" s="117"/>
      <c r="CI8" s="117"/>
      <c r="CJ8" s="101"/>
      <c r="CK8" s="101"/>
      <c r="CL8" s="101"/>
      <c r="CM8" s="101"/>
      <c r="CN8" s="121"/>
      <c r="CO8" s="121"/>
      <c r="CP8" s="121"/>
      <c r="CQ8" s="121"/>
      <c r="CR8" s="121"/>
      <c r="CS8" s="121"/>
      <c r="CT8" s="121"/>
      <c r="CU8" s="121"/>
      <c r="CV8" s="121"/>
      <c r="CW8" s="121"/>
      <c r="CX8" s="121"/>
      <c r="CY8" s="120"/>
      <c r="CZ8" s="123" t="str">
        <f t="shared" si="0"/>
        <v>Unit 6 - Explore Performance Task</v>
      </c>
      <c r="DA8" s="165" t="s">
        <v>1435</v>
      </c>
      <c r="DB8" s="125" t="str">
        <f>HYPERLINK("http://csta.acm.org/Curriculum/sub/CurrResources.html","CSTA Curriculum Resources")</f>
        <v>CSTA Curriculum Resources</v>
      </c>
      <c r="DC8" s="72"/>
      <c r="DD8" s="72" t="s">
        <v>937</v>
      </c>
      <c r="DE8" s="72" t="s">
        <v>939</v>
      </c>
      <c r="DF8" s="101"/>
      <c r="DG8" s="101"/>
      <c r="DH8" s="101"/>
      <c r="DI8" s="101" t="str">
        <v>Formative Assessment 3</v>
      </c>
    </row>
    <row r="9" spans="1:113" ht="15.75" customHeight="1">
      <c r="A9" s="201"/>
      <c r="B9" s="201" t="s">
        <v>281</v>
      </c>
      <c r="C9" s="201">
        <f>SUM(C2:C8)</f>
        <v>16</v>
      </c>
      <c r="D9" s="152"/>
      <c r="E9" s="152" t="s">
        <v>1436</v>
      </c>
      <c r="F9" s="152"/>
      <c r="G9" s="152"/>
      <c r="H9" s="152"/>
      <c r="I9" s="152"/>
      <c r="J9" s="152"/>
      <c r="K9" s="152"/>
      <c r="L9" s="202"/>
      <c r="M9" s="202"/>
      <c r="N9" s="202"/>
      <c r="O9" s="202"/>
      <c r="P9" s="202"/>
      <c r="Q9" s="193"/>
      <c r="R9" s="152"/>
      <c r="S9" s="152"/>
      <c r="T9" s="152"/>
      <c r="U9" s="152"/>
      <c r="V9" s="152"/>
      <c r="W9" s="152"/>
      <c r="X9" s="152"/>
      <c r="Y9" s="152"/>
      <c r="Z9" s="152"/>
      <c r="AA9" s="152"/>
      <c r="AB9" s="152"/>
      <c r="AC9" s="152"/>
      <c r="AD9" s="203"/>
      <c r="AE9" s="137"/>
      <c r="AF9" s="137"/>
      <c r="AG9" s="137"/>
      <c r="AH9" s="137"/>
      <c r="AI9" s="137"/>
      <c r="AJ9" s="137"/>
      <c r="AK9" s="204"/>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N9" s="139"/>
      <c r="BO9" s="139"/>
      <c r="BP9" s="139"/>
      <c r="BQ9" s="139"/>
      <c r="BR9" s="139"/>
      <c r="BS9" s="139"/>
      <c r="BT9" s="139"/>
      <c r="BU9" s="139"/>
      <c r="BV9" s="139"/>
      <c r="BW9" s="139"/>
      <c r="BX9" s="143"/>
      <c r="BY9" s="144"/>
      <c r="BZ9" s="144"/>
      <c r="CA9" s="144"/>
      <c r="CB9" s="144"/>
      <c r="CC9" s="147"/>
      <c r="CD9" s="147"/>
      <c r="CE9" s="147"/>
      <c r="CF9" s="147"/>
      <c r="CG9" s="147"/>
      <c r="CH9" s="147"/>
      <c r="CI9" s="147"/>
      <c r="CJ9" s="144"/>
      <c r="CK9" s="144"/>
      <c r="CL9" s="144"/>
      <c r="CM9" s="144"/>
      <c r="CN9" s="149"/>
      <c r="CO9" s="149"/>
      <c r="CP9" s="149"/>
      <c r="CQ9" s="149"/>
      <c r="CR9" s="149"/>
      <c r="CS9" s="149"/>
      <c r="CT9" s="149"/>
      <c r="CU9" s="149"/>
      <c r="CV9" s="149"/>
      <c r="CW9" s="149"/>
      <c r="CX9" s="149"/>
      <c r="CY9" s="150"/>
      <c r="CZ9" s="101"/>
      <c r="DA9" s="205"/>
      <c r="DB9" s="206" t="str">
        <f>HYPERLINK("csunplugged.org","CSUnplugged Curriculum")</f>
        <v>CSUnplugged Curriculum</v>
      </c>
      <c r="DC9" s="202"/>
      <c r="DD9" s="152" t="s">
        <v>937</v>
      </c>
      <c r="DE9" s="152"/>
      <c r="DF9" s="202"/>
      <c r="DG9" s="202"/>
      <c r="DH9" s="202"/>
      <c r="DI9" s="202" t="str">
        <v>DOK Level 3</v>
      </c>
    </row>
    <row r="10" spans="1:113" ht="93.75" customHeight="1">
      <c r="A10" s="100">
        <v>7</v>
      </c>
      <c r="B10" s="100" t="s">
        <v>282</v>
      </c>
      <c r="C10" s="100">
        <v>2</v>
      </c>
      <c r="D10" s="129" t="s">
        <v>1437</v>
      </c>
      <c r="E10" s="129" t="s">
        <v>1438</v>
      </c>
      <c r="F10" s="130" t="s">
        <v>356</v>
      </c>
      <c r="G10" s="130" t="s">
        <v>363</v>
      </c>
      <c r="H10" s="130"/>
      <c r="I10" s="130"/>
      <c r="J10" s="130"/>
      <c r="K10" s="130"/>
      <c r="L10" s="132" t="s">
        <v>528</v>
      </c>
      <c r="M10" s="132" t="s">
        <v>329</v>
      </c>
      <c r="N10" s="132" t="s">
        <v>341</v>
      </c>
      <c r="O10" s="132"/>
      <c r="P10" s="132"/>
      <c r="Q10" s="135" t="s">
        <v>529</v>
      </c>
      <c r="R10" s="135" t="s">
        <v>787</v>
      </c>
      <c r="S10" s="135" t="s">
        <v>682</v>
      </c>
      <c r="T10" s="135" t="s">
        <v>787</v>
      </c>
      <c r="U10" s="135" t="s">
        <v>683</v>
      </c>
      <c r="V10" s="135"/>
      <c r="W10" s="135" t="s">
        <v>684</v>
      </c>
      <c r="X10" s="135"/>
      <c r="Y10" s="135" t="s">
        <v>685</v>
      </c>
      <c r="Z10" s="135"/>
      <c r="AA10" s="135" t="s">
        <v>686</v>
      </c>
      <c r="AB10" s="135"/>
      <c r="AC10" s="135" t="s">
        <v>687</v>
      </c>
      <c r="AD10" s="135"/>
      <c r="AE10" s="72" t="s">
        <v>261</v>
      </c>
      <c r="AF10" s="72" t="s">
        <v>262</v>
      </c>
      <c r="AG10" s="72" t="s">
        <v>264</v>
      </c>
      <c r="AH10" s="72" t="s">
        <v>1387</v>
      </c>
      <c r="AI10" s="72" t="s">
        <v>1026</v>
      </c>
      <c r="AJ10" s="72" t="s">
        <v>1030</v>
      </c>
      <c r="AK10" s="112" t="s">
        <v>813</v>
      </c>
      <c r="AL10" s="101" t="str">
        <f>IFERROR(VLOOKUP(AK10,'[1]AP CS Principles Curriculum Fra'!$E:$F,2,0),"")</f>
        <v/>
      </c>
      <c r="AM10" s="101" t="s">
        <v>815</v>
      </c>
      <c r="AN10" s="101" t="str">
        <f>IFERROR(VLOOKUP(AM10,'[1]AP CS Principles Curriculum Fra'!$E:$F,2,0),"")</f>
        <v/>
      </c>
      <c r="AO10" s="101" t="s">
        <v>817</v>
      </c>
      <c r="AP10" s="101" t="str">
        <f>IFERROR(VLOOKUP(AO10,'[1]AP CS Principles Curriculum Fra'!$E:$F,2,0),"")</f>
        <v/>
      </c>
      <c r="AQ10" s="101" t="s">
        <v>819</v>
      </c>
      <c r="AR10" s="101" t="str">
        <f>IFERROR(VLOOKUP(AQ10,'[1]AP CS Principles Curriculum Fra'!$E:$F,2,0),"")</f>
        <v/>
      </c>
      <c r="AS10" s="101" t="s">
        <v>697</v>
      </c>
      <c r="AT10" s="101" t="str">
        <f>IFERROR(VLOOKUP(AS10,'[1]AP CS Principles Curriculum Fra'!$E:$F,2,0),"")</f>
        <v/>
      </c>
      <c r="AU10" s="101" t="s">
        <v>698</v>
      </c>
      <c r="AV10" s="101" t="str">
        <f>IFERROR(VLOOKUP(AU10,'[1]AP CS Principles Curriculum Fra'!$E:$F,2,0),"")</f>
        <v/>
      </c>
      <c r="AW10" s="101" t="s">
        <v>699</v>
      </c>
      <c r="AX10" s="101" t="str">
        <f>IFERROR(VLOOKUP(AW10,'[1]AP CS Principles Curriculum Fra'!$E:$F,2,0),"")</f>
        <v/>
      </c>
      <c r="AY10" s="101" t="s">
        <v>700</v>
      </c>
      <c r="AZ10" s="101" t="str">
        <f>IFERROR(VLOOKUP(AY10,'[1]AP CS Principles Curriculum Fra'!$E:$F,2,0),"")</f>
        <v/>
      </c>
      <c r="BA10" s="101" t="s">
        <v>701</v>
      </c>
      <c r="BB10" s="101" t="str">
        <f>IFERROR(VLOOKUP(BA10,'[1]AP CS Principles Curriculum Fra'!$E:$F,2,0),"")</f>
        <v/>
      </c>
      <c r="BC10" s="101"/>
      <c r="BD10" s="101" t="str">
        <f>IFERROR(VLOOKUP(BC10,'[1]AP CS Principles Curriculum Fra'!$E:$F,2,0),"")</f>
        <v/>
      </c>
      <c r="BE10" s="101"/>
      <c r="BF10" s="101" t="str">
        <f>IFERROR(VLOOKUP(BE10,'[1]AP CS Principles Curriculum Fra'!$E:$F,2,0),"")</f>
        <v/>
      </c>
      <c r="BG10" s="101"/>
      <c r="BH10" s="101" t="str">
        <f>IFERROR(VLOOKUP(BG10,'[1]AP CS Principles Curriculum Fra'!$E:$F,2,0),"")</f>
        <v/>
      </c>
      <c r="BI10" s="101"/>
      <c r="BJ10" s="101" t="str">
        <f>IFERROR(VLOOKUP(BI10,'[1]AP CS Principles Curriculum Fra'!$E:$F,2,0),"")</f>
        <v/>
      </c>
      <c r="BK10" s="101"/>
      <c r="BL10" s="101" t="str">
        <f>IFERROR(VLOOKUP(BK10,'[1]AP CS Principles Curriculum Fra'!$E:$F,2,0),"")</f>
        <v/>
      </c>
      <c r="BM10" s="101"/>
      <c r="BN10" s="101" t="str">
        <f>IFERROR(VLOOKUP(BM10,'[1]AP CS Principles Curriculum Fra'!$E:$F,2,0),"")</f>
        <v/>
      </c>
      <c r="BO10" s="101"/>
      <c r="BP10" s="101" t="str">
        <f>IFERROR(VLOOKUP(BO10,'[1]AP CS Principles Curriculum Fra'!$E:$F,2,0),"")</f>
        <v/>
      </c>
      <c r="BQ10" s="101"/>
      <c r="BR10" s="101" t="str">
        <f>IFERROR(VLOOKUP(BQ10,'[1]AP CS Principles Curriculum Fra'!$E:$F,2,0),"")</f>
        <v/>
      </c>
      <c r="BS10" s="101"/>
      <c r="BT10" s="101" t="str">
        <f>IFERROR(VLOOKUP(BS10,'[1]AP CS Principles Curriculum Fra'!$E:$F,2,0),"")</f>
        <v/>
      </c>
      <c r="BU10" s="101"/>
      <c r="BV10" s="101" t="str">
        <f>IFERROR(VLOOKUP(BU10,'[1]AP CS Principles Curriculum Fra'!$E:$F,2,0),"")</f>
        <v/>
      </c>
      <c r="BW10" s="101"/>
      <c r="BX10" s="120" t="str">
        <f>IFERROR(VLOOKUP(BW10,'[1]AP CS Principles Curriculum Fra'!$E:$F,2,0),"")</f>
        <v/>
      </c>
      <c r="BY10" s="101"/>
      <c r="BZ10" s="101"/>
      <c r="CA10" s="101"/>
      <c r="CB10" s="101"/>
      <c r="CC10" s="117"/>
      <c r="CD10" s="117"/>
      <c r="CE10" s="117"/>
      <c r="CF10" s="117"/>
      <c r="CG10" s="117"/>
      <c r="CH10" s="117"/>
      <c r="CI10" s="117"/>
      <c r="CJ10" s="101"/>
      <c r="CK10" s="101"/>
      <c r="CL10" s="101"/>
      <c r="CM10" s="101"/>
      <c r="CN10" s="121"/>
      <c r="CO10" s="121"/>
      <c r="CP10" s="121"/>
      <c r="CQ10" s="121"/>
      <c r="CR10" s="121"/>
      <c r="CS10" s="121"/>
      <c r="CT10" s="121"/>
      <c r="CU10" s="121"/>
      <c r="CV10" s="121"/>
      <c r="CW10" s="121"/>
      <c r="CX10" s="121"/>
      <c r="CY10" s="120"/>
      <c r="CZ10" s="123" t="str">
        <f t="shared" ref="CZ10:CZ18" si="1">HYPERLINK(CONCATENATE("https://drive.google.com/open?id=",DA10),CONCATENATE("Unit"," ", A10," - ", B10))</f>
        <v>Unit 7 - Creativity 2</v>
      </c>
      <c r="DA10" s="165" t="s">
        <v>1439</v>
      </c>
      <c r="DB10" s="207" t="str">
        <f>HYPERLINK("https://docs.google.com/a/afsenyc.org/document/d/1hrXdsMLLmdgCtF_qTCRr92WFX_FZ_Nl1DjmoOyfTZEE/edit","CS Unit Plan Template")</f>
        <v>CS Unit Plan Template</v>
      </c>
      <c r="DC10" s="121"/>
      <c r="DD10" s="72" t="s">
        <v>937</v>
      </c>
      <c r="DE10" s="72" t="s">
        <v>939</v>
      </c>
      <c r="DF10" s="101"/>
      <c r="DG10" s="101"/>
      <c r="DH10" s="101"/>
      <c r="DI10" s="101" t="str">
        <v>Formative Assessment 4</v>
      </c>
    </row>
    <row r="11" spans="1:113" ht="15.75" customHeight="1">
      <c r="A11" s="100">
        <v>8</v>
      </c>
      <c r="B11" s="100" t="s">
        <v>283</v>
      </c>
      <c r="C11" s="100">
        <v>2</v>
      </c>
      <c r="D11" s="72" t="s">
        <v>1440</v>
      </c>
      <c r="E11" s="72" t="s">
        <v>1441</v>
      </c>
      <c r="F11" s="72" t="s">
        <v>1069</v>
      </c>
      <c r="G11" s="72" t="s">
        <v>364</v>
      </c>
      <c r="H11" s="101"/>
      <c r="I11" s="101"/>
      <c r="J11" s="101"/>
      <c r="K11" s="101"/>
      <c r="L11" s="72" t="s">
        <v>258</v>
      </c>
      <c r="M11" s="72" t="s">
        <v>301</v>
      </c>
      <c r="N11" s="72" t="s">
        <v>342</v>
      </c>
      <c r="O11" s="72" t="s">
        <v>330</v>
      </c>
      <c r="P11" s="72" t="s">
        <v>337</v>
      </c>
      <c r="Q11" s="103" t="s">
        <v>259</v>
      </c>
      <c r="R11" s="72" t="s">
        <v>787</v>
      </c>
      <c r="S11" s="72" t="s">
        <v>372</v>
      </c>
      <c r="T11" s="72" t="s">
        <v>997</v>
      </c>
      <c r="U11" s="72" t="s">
        <v>1086</v>
      </c>
      <c r="V11" s="72"/>
      <c r="W11" s="72" t="s">
        <v>374</v>
      </c>
      <c r="X11" s="72"/>
      <c r="Y11" s="72" t="s">
        <v>441</v>
      </c>
      <c r="Z11" s="72"/>
      <c r="AA11" s="72" t="s">
        <v>999</v>
      </c>
      <c r="AB11" s="72"/>
      <c r="AC11" s="72" t="s">
        <v>375</v>
      </c>
      <c r="AD11" s="109"/>
      <c r="AE11" s="72" t="s">
        <v>1370</v>
      </c>
      <c r="AF11" s="72" t="s">
        <v>1371</v>
      </c>
      <c r="AG11" s="72" t="s">
        <v>1372</v>
      </c>
      <c r="AH11" s="101"/>
      <c r="AI11" s="101"/>
      <c r="AJ11" s="101"/>
      <c r="AK11" s="103" t="s">
        <v>402</v>
      </c>
      <c r="AL11" s="101" t="str">
        <f>IFERROR(VLOOKUP(AK11,'[1]AP CS Principles Curriculum Fra'!$E:$F,2,0),"")</f>
        <v/>
      </c>
      <c r="AM11" s="103" t="s">
        <v>403</v>
      </c>
      <c r="AN11" s="101" t="str">
        <f>IFERROR(VLOOKUP(AM11,'[1]AP CS Principles Curriculum Fra'!$E:$F,2,0),"")</f>
        <v/>
      </c>
      <c r="AO11" s="103" t="s">
        <v>1443</v>
      </c>
      <c r="AP11" s="101" t="str">
        <f>IFERROR(VLOOKUP(AO11,'[1]AP CS Principles Curriculum Fra'!$E:$F,2,0),"")</f>
        <v/>
      </c>
      <c r="AQ11" s="72" t="s">
        <v>1444</v>
      </c>
      <c r="AR11" s="101" t="str">
        <f>IFERROR(VLOOKUP(AQ11,'[1]AP CS Principles Curriculum Fra'!$E:$F,2,0),"")</f>
        <v/>
      </c>
      <c r="AS11" s="103" t="s">
        <v>1445</v>
      </c>
      <c r="AT11" s="101" t="str">
        <f>IFERROR(VLOOKUP(AS11,'[1]AP CS Principles Curriculum Fra'!$E:$F,2,0),"")</f>
        <v/>
      </c>
      <c r="AU11" s="103" t="s">
        <v>1446</v>
      </c>
      <c r="AV11" s="101" t="str">
        <f>IFERROR(VLOOKUP(AU11,'[1]AP CS Principles Curriculum Fra'!$E:$F,2,0),"")</f>
        <v/>
      </c>
      <c r="AW11" s="103" t="s">
        <v>1447</v>
      </c>
      <c r="AX11" s="101" t="str">
        <f>IFERROR(VLOOKUP(AW11,'[1]AP CS Principles Curriculum Fra'!$E:$F,2,0),"")</f>
        <v/>
      </c>
      <c r="AY11" s="103" t="s">
        <v>1448</v>
      </c>
      <c r="AZ11" s="101" t="str">
        <f>IFERROR(VLOOKUP(AY11,'[1]AP CS Principles Curriculum Fra'!$E:$F,2,0),"")</f>
        <v/>
      </c>
      <c r="BA11" s="103" t="s">
        <v>1449</v>
      </c>
      <c r="BB11" s="101" t="str">
        <f>IFERROR(VLOOKUP(BA11,'[1]AP CS Principles Curriculum Fra'!$E:$F,2,0),"")</f>
        <v/>
      </c>
      <c r="BC11" s="103" t="s">
        <v>1450</v>
      </c>
      <c r="BD11" s="101" t="str">
        <f>IFERROR(VLOOKUP(BC11,'[1]AP CS Principles Curriculum Fra'!$E:$F,2,0),"")</f>
        <v/>
      </c>
      <c r="BE11" s="103" t="s">
        <v>1451</v>
      </c>
      <c r="BF11" s="101" t="str">
        <f>IFERROR(VLOOKUP(BE11,'[1]AP CS Principles Curriculum Fra'!$E:$F,2,0),"")</f>
        <v/>
      </c>
      <c r="BG11" s="101"/>
      <c r="BH11" s="101" t="str">
        <f>IFERROR(VLOOKUP(BG11,'[1]AP CS Principles Curriculum Fra'!$E:$F,2,0),"")</f>
        <v/>
      </c>
      <c r="BI11" s="101"/>
      <c r="BJ11" s="101" t="str">
        <f>IFERROR(VLOOKUP(BI11,'[1]AP CS Principles Curriculum Fra'!$E:$F,2,0),"")</f>
        <v/>
      </c>
      <c r="BK11" s="101"/>
      <c r="BL11" s="101" t="str">
        <f>IFERROR(VLOOKUP(BK11,'[1]AP CS Principles Curriculum Fra'!$E:$F,2,0),"")</f>
        <v/>
      </c>
      <c r="BM11" s="101"/>
      <c r="BN11" s="101" t="str">
        <f>IFERROR(VLOOKUP(BM11,'[1]AP CS Principles Curriculum Fra'!$E:$F,2,0),"")</f>
        <v/>
      </c>
      <c r="BO11" s="101"/>
      <c r="BP11" s="101" t="str">
        <f>IFERROR(VLOOKUP(BO11,'[1]AP CS Principles Curriculum Fra'!$E:$F,2,0),"")</f>
        <v/>
      </c>
      <c r="BQ11" s="101"/>
      <c r="BR11" s="101" t="str">
        <f>IFERROR(VLOOKUP(BQ11,'[1]AP CS Principles Curriculum Fra'!$E:$F,2,0),"")</f>
        <v/>
      </c>
      <c r="BS11" s="101"/>
      <c r="BT11" s="101" t="str">
        <f>IFERROR(VLOOKUP(BS11,'[1]AP CS Principles Curriculum Fra'!$E:$F,2,0),"")</f>
        <v/>
      </c>
      <c r="BU11" s="101"/>
      <c r="BV11" s="101" t="str">
        <f>IFERROR(VLOOKUP(BU11,'[1]AP CS Principles Curriculum Fra'!$E:$F,2,0),"")</f>
        <v/>
      </c>
      <c r="BW11" s="101"/>
      <c r="BX11" s="120" t="str">
        <f>IFERROR(VLOOKUP(BW11,'[1]AP CS Principles Curriculum Fra'!$E:$F,2,0),"")</f>
        <v/>
      </c>
      <c r="BY11" s="101"/>
      <c r="BZ11" s="101"/>
      <c r="CA11" s="101"/>
      <c r="CB11" s="101"/>
      <c r="CC11" s="117"/>
      <c r="CD11" s="117"/>
      <c r="CE11" s="117"/>
      <c r="CF11" s="117"/>
      <c r="CG11" s="117"/>
      <c r="CH11" s="117"/>
      <c r="CI11" s="117"/>
      <c r="CJ11" s="72" t="s">
        <v>289</v>
      </c>
      <c r="CK11" s="101"/>
      <c r="CL11" s="101"/>
      <c r="CM11" s="101"/>
      <c r="CN11" s="121"/>
      <c r="CO11" s="121"/>
      <c r="CP11" s="121"/>
      <c r="CQ11" s="121"/>
      <c r="CR11" s="121"/>
      <c r="CS11" s="121"/>
      <c r="CT11" s="121"/>
      <c r="CU11" s="121"/>
      <c r="CV11" s="121"/>
      <c r="CW11" s="121"/>
      <c r="CX11" s="121"/>
      <c r="CY11" s="120"/>
      <c r="CZ11" s="123" t="str">
        <f t="shared" si="1"/>
        <v>Unit 8 - Programming 2</v>
      </c>
      <c r="DA11" s="165" t="s">
        <v>1452</v>
      </c>
      <c r="DB11" s="210" t="str">
        <f>HYPERLINK("http://schools.nyc.gov/NR/rdonlyres/522E69CC-02E3-4871-BC48-BB575AA49E27/0/WebbsDOK.pdf","DOK Level")</f>
        <v>DOK Level</v>
      </c>
      <c r="DC11" s="72"/>
      <c r="DD11" s="72" t="s">
        <v>937</v>
      </c>
      <c r="DE11" s="72" t="s">
        <v>939</v>
      </c>
      <c r="DF11" s="101"/>
      <c r="DG11" s="101"/>
      <c r="DH11" s="101"/>
      <c r="DI11" s="101" t="str">
        <v>DOK Level 4</v>
      </c>
    </row>
    <row r="12" spans="1:113" ht="15.75" customHeight="1">
      <c r="A12" s="127">
        <v>9</v>
      </c>
      <c r="B12" s="127" t="s">
        <v>284</v>
      </c>
      <c r="C12" s="127">
        <v>2</v>
      </c>
      <c r="D12" s="129" t="s">
        <v>1453</v>
      </c>
      <c r="E12" s="129" t="s">
        <v>1454</v>
      </c>
      <c r="F12" s="130" t="s">
        <v>174</v>
      </c>
      <c r="G12" s="130" t="s">
        <v>174</v>
      </c>
      <c r="H12" s="130" t="s">
        <v>369</v>
      </c>
      <c r="I12" s="131"/>
      <c r="J12" s="131"/>
      <c r="K12" s="131"/>
      <c r="L12" s="132" t="s">
        <v>176</v>
      </c>
      <c r="M12" s="132" t="s">
        <v>335</v>
      </c>
      <c r="N12" s="132" t="s">
        <v>343</v>
      </c>
      <c r="O12" s="133"/>
      <c r="P12" s="133"/>
      <c r="Q12" s="134" t="s">
        <v>178</v>
      </c>
      <c r="R12" s="135" t="s">
        <v>997</v>
      </c>
      <c r="S12" s="135" t="s">
        <v>184</v>
      </c>
      <c r="T12" s="135" t="s">
        <v>997</v>
      </c>
      <c r="U12" s="135" t="s">
        <v>662</v>
      </c>
      <c r="V12" s="135" t="s">
        <v>787</v>
      </c>
      <c r="W12" s="135" t="s">
        <v>663</v>
      </c>
      <c r="X12" s="135" t="s">
        <v>787</v>
      </c>
      <c r="Y12" s="135" t="s">
        <v>664</v>
      </c>
      <c r="Z12" s="135" t="s">
        <v>787</v>
      </c>
      <c r="AA12" s="135" t="s">
        <v>857</v>
      </c>
      <c r="AB12" s="135" t="s">
        <v>997</v>
      </c>
      <c r="AC12" s="135" t="s">
        <v>866</v>
      </c>
      <c r="AD12" s="136" t="s">
        <v>997</v>
      </c>
      <c r="AE12" s="137" t="s">
        <v>1370</v>
      </c>
      <c r="AF12" s="137" t="s">
        <v>1371</v>
      </c>
      <c r="AG12" s="137" t="s">
        <v>1372</v>
      </c>
      <c r="AH12" s="137" t="s">
        <v>1373</v>
      </c>
      <c r="AI12" s="137"/>
      <c r="AJ12" s="137"/>
      <c r="AK12" s="138" t="s">
        <v>858</v>
      </c>
      <c r="AL12" s="139" t="str">
        <f>IFERROR(VLOOKUP(AK12,'[1]AP CS Principles Curriculum Fra'!$E:$F,2,0),"")</f>
        <v/>
      </c>
      <c r="AM12" s="138" t="s">
        <v>1455</v>
      </c>
      <c r="AN12" s="139" t="str">
        <f>IFERROR(VLOOKUP(AM12,'[1]AP CS Principles Curriculum Fra'!$E:$F,2,0),"")</f>
        <v/>
      </c>
      <c r="AO12" s="138" t="s">
        <v>1456</v>
      </c>
      <c r="AP12" s="139" t="str">
        <f>IFERROR(VLOOKUP(AO12,'[1]AP CS Principles Curriculum Fra'!$E:$F,2,0),"")</f>
        <v/>
      </c>
      <c r="AQ12" s="138" t="s">
        <v>1457</v>
      </c>
      <c r="AR12" s="139" t="str">
        <f>IFERROR(VLOOKUP(AQ12,'[1]AP CS Principles Curriculum Fra'!$E:$F,2,0),"")</f>
        <v/>
      </c>
      <c r="AS12" s="138"/>
      <c r="AT12" s="139" t="str">
        <f>IFERROR(VLOOKUP(AS12,'[1]AP CS Principles Curriculum Fra'!$E:$F,2,0),"")</f>
        <v/>
      </c>
      <c r="AU12" s="139"/>
      <c r="AV12" s="139" t="str">
        <f>IFERROR(VLOOKUP(AU12,'[1]AP CS Principles Curriculum Fra'!$E:$F,2,0),"")</f>
        <v/>
      </c>
      <c r="AW12" s="139"/>
      <c r="AX12" s="139" t="str">
        <f>IFERROR(VLOOKUP(AW12,'[1]AP CS Principles Curriculum Fra'!$E:$F,2,0),"")</f>
        <v/>
      </c>
      <c r="AY12" s="139"/>
      <c r="AZ12" s="139" t="str">
        <f>IFERROR(VLOOKUP(AY12,'[1]AP CS Principles Curriculum Fra'!$E:$F,2,0),"")</f>
        <v/>
      </c>
      <c r="BA12" s="139"/>
      <c r="BB12" s="139" t="str">
        <f>IFERROR(VLOOKUP(BA12,'[1]AP CS Principles Curriculum Fra'!$E:$F,2,0),"")</f>
        <v/>
      </c>
      <c r="BC12" s="139"/>
      <c r="BD12" s="139" t="str">
        <f>IFERROR(VLOOKUP(BC12,'[1]AP CS Principles Curriculum Fra'!$E:$F,2,0),"")</f>
        <v/>
      </c>
      <c r="BE12" s="139"/>
      <c r="BF12" s="139" t="str">
        <f>IFERROR(VLOOKUP(BE12,'[1]AP CS Principles Curriculum Fra'!$E:$F,2,0),"")</f>
        <v/>
      </c>
      <c r="BG12" s="139"/>
      <c r="BH12" s="139" t="str">
        <f>IFERROR(VLOOKUP(BG12,'[1]AP CS Principles Curriculum Fra'!$E:$F,2,0),"")</f>
        <v/>
      </c>
      <c r="BI12" s="139"/>
      <c r="BJ12" s="139" t="str">
        <f>IFERROR(VLOOKUP(BI12,'[1]AP CS Principles Curriculum Fra'!$E:$F,2,0),"")</f>
        <v/>
      </c>
      <c r="BK12" s="139"/>
      <c r="BL12" s="139" t="str">
        <f>IFERROR(VLOOKUP(BK12,'[1]AP CS Principles Curriculum Fra'!$E:$F,2,0),"")</f>
        <v/>
      </c>
      <c r="BM12" s="139"/>
      <c r="BN12" s="139" t="str">
        <f>IFERROR(VLOOKUP(BM12,'[1]AP CS Principles Curriculum Fra'!$E:$F,2,0),"")</f>
        <v/>
      </c>
      <c r="BO12" s="139"/>
      <c r="BP12" s="139" t="str">
        <f>IFERROR(VLOOKUP(BO12,'[1]AP CS Principles Curriculum Fra'!$E:$F,2,0),"")</f>
        <v/>
      </c>
      <c r="BQ12" s="139"/>
      <c r="BR12" s="139" t="str">
        <f>IFERROR(VLOOKUP(BQ12,'[1]AP CS Principles Curriculum Fra'!$E:$F,2,0),"")</f>
        <v/>
      </c>
      <c r="BS12" s="139"/>
      <c r="BT12" s="139" t="str">
        <f>IFERROR(VLOOKUP(BS12,'[1]AP CS Principles Curriculum Fra'!$E:$F,2,0),"")</f>
        <v/>
      </c>
      <c r="BU12" s="139"/>
      <c r="BV12" s="139" t="str">
        <f>IFERROR(VLOOKUP(BU12,'[1]AP CS Principles Curriculum Fra'!$E:$F,2,0),"")</f>
        <v/>
      </c>
      <c r="BW12" s="139"/>
      <c r="BX12" s="143" t="str">
        <f>IFERROR(VLOOKUP(BW12,'[1]AP CS Principles Curriculum Fra'!$E:$F,2,0),"")</f>
        <v/>
      </c>
      <c r="BY12" s="144"/>
      <c r="BZ12" s="144"/>
      <c r="CA12" s="144"/>
      <c r="CB12" s="144"/>
      <c r="CC12" s="147"/>
      <c r="CD12" s="147"/>
      <c r="CE12" s="147"/>
      <c r="CF12" s="147"/>
      <c r="CG12" s="147"/>
      <c r="CH12" s="147"/>
      <c r="CI12" s="147"/>
      <c r="CJ12" s="144"/>
      <c r="CK12" s="144"/>
      <c r="CL12" s="144"/>
      <c r="CM12" s="144"/>
      <c r="CN12" s="149"/>
      <c r="CO12" s="149"/>
      <c r="CP12" s="149"/>
      <c r="CQ12" s="149"/>
      <c r="CR12" s="149"/>
      <c r="CS12" s="149"/>
      <c r="CT12" s="149"/>
      <c r="CU12" s="149"/>
      <c r="CV12" s="149"/>
      <c r="CW12" s="149"/>
      <c r="CX12" s="149"/>
      <c r="CY12" s="150"/>
      <c r="CZ12" s="123" t="str">
        <f t="shared" si="1"/>
        <v>Unit 9 - Abstraction 2</v>
      </c>
      <c r="DA12" s="151" t="s">
        <v>1458</v>
      </c>
      <c r="DB12" s="210" t="str">
        <f>HYPERLINK("http://dschool.stanford.edu/dgift/","Design Thinking Crash Course")</f>
        <v>Design Thinking Crash Course</v>
      </c>
      <c r="DC12" s="152"/>
      <c r="DD12" s="152" t="s">
        <v>937</v>
      </c>
      <c r="DE12" s="152" t="s">
        <v>939</v>
      </c>
      <c r="DF12" s="202"/>
      <c r="DG12" s="202"/>
      <c r="DH12" s="202"/>
      <c r="DI12" s="202" t="str">
        <v>Evidence of Mastery 1</v>
      </c>
    </row>
    <row r="13" spans="1:113" ht="15.75" customHeight="1">
      <c r="A13" s="100">
        <v>10</v>
      </c>
      <c r="B13" s="100" t="s">
        <v>285</v>
      </c>
      <c r="C13" s="100">
        <v>1</v>
      </c>
      <c r="D13" s="72" t="s">
        <v>1459</v>
      </c>
      <c r="E13" s="100" t="s">
        <v>1460</v>
      </c>
      <c r="F13" s="101" t="s">
        <v>369</v>
      </c>
      <c r="G13" s="101" t="s">
        <v>365</v>
      </c>
      <c r="H13" s="101" t="s">
        <v>370</v>
      </c>
      <c r="I13" s="101" t="s">
        <v>373</v>
      </c>
      <c r="J13" s="101"/>
      <c r="K13" s="101"/>
      <c r="L13" s="101" t="s">
        <v>300</v>
      </c>
      <c r="M13" s="101" t="s">
        <v>336</v>
      </c>
      <c r="N13" s="101"/>
      <c r="O13" s="101"/>
      <c r="P13" s="101"/>
      <c r="Q13" s="103" t="s">
        <v>303</v>
      </c>
      <c r="R13" s="72" t="s">
        <v>787</v>
      </c>
      <c r="S13" s="72" t="s">
        <v>305</v>
      </c>
      <c r="T13" s="72" t="s">
        <v>787</v>
      </c>
      <c r="U13" s="72" t="s">
        <v>1008</v>
      </c>
      <c r="V13" s="72" t="s">
        <v>997</v>
      </c>
      <c r="W13" s="72" t="s">
        <v>1018</v>
      </c>
      <c r="X13" s="72" t="s">
        <v>997</v>
      </c>
      <c r="Y13" s="72" t="s">
        <v>1035</v>
      </c>
      <c r="Z13" s="72" t="s">
        <v>997</v>
      </c>
      <c r="AA13" s="72" t="s">
        <v>1043</v>
      </c>
      <c r="AB13" s="72" t="s">
        <v>997</v>
      </c>
      <c r="AC13" s="72"/>
      <c r="AD13" s="109"/>
      <c r="AE13" s="101" t="s">
        <v>794</v>
      </c>
      <c r="AF13" s="101" t="s">
        <v>264</v>
      </c>
      <c r="AG13" s="101" t="s">
        <v>1020</v>
      </c>
      <c r="AH13" s="101" t="s">
        <v>1023</v>
      </c>
      <c r="AI13" s="101" t="s">
        <v>1363</v>
      </c>
      <c r="AJ13" s="101" t="s">
        <v>1376</v>
      </c>
      <c r="AK13" s="112" t="s">
        <v>309</v>
      </c>
      <c r="AL13" s="101" t="str">
        <f>IFERROR(VLOOKUP(AK13,'[1]AP CS Principles Curriculum Fra'!$E:$F,2,0),"")</f>
        <v/>
      </c>
      <c r="AM13" s="101" t="s">
        <v>310</v>
      </c>
      <c r="AN13" s="101" t="str">
        <f>IFERROR(VLOOKUP(AM13,'[1]AP CS Principles Curriculum Fra'!$E:$F,2,0),"")</f>
        <v/>
      </c>
      <c r="AO13" s="101" t="s">
        <v>311</v>
      </c>
      <c r="AP13" s="101" t="str">
        <f>IFERROR(VLOOKUP(AO13,'[1]AP CS Principles Curriculum Fra'!$E:$F,2,0),"")</f>
        <v/>
      </c>
      <c r="AQ13" s="101" t="s">
        <v>312</v>
      </c>
      <c r="AR13" s="101" t="str">
        <f>IFERROR(VLOOKUP(AQ13,'[1]AP CS Principles Curriculum Fra'!$E:$F,2,0),"")</f>
        <v/>
      </c>
      <c r="AS13" s="101" t="s">
        <v>313</v>
      </c>
      <c r="AT13" s="101" t="str">
        <f>IFERROR(VLOOKUP(AS13,'[1]AP CS Principles Curriculum Fra'!$E:$F,2,0),"")</f>
        <v/>
      </c>
      <c r="AU13" s="101" t="s">
        <v>315</v>
      </c>
      <c r="AV13" s="101" t="str">
        <f>IFERROR(VLOOKUP(AU13,'[1]AP CS Principles Curriculum Fra'!$E:$F,2,0),"")</f>
        <v/>
      </c>
      <c r="AW13" s="101" t="s">
        <v>1019</v>
      </c>
      <c r="AX13" s="101" t="str">
        <f>IFERROR(VLOOKUP(AW13,'[1]AP CS Principles Curriculum Fra'!$E:$F,2,0),"")</f>
        <v/>
      </c>
      <c r="AY13" s="101" t="s">
        <v>1024</v>
      </c>
      <c r="AZ13" s="101" t="str">
        <f>IFERROR(VLOOKUP(AY13,'[1]AP CS Principles Curriculum Fra'!$E:$F,2,0),"")</f>
        <v/>
      </c>
      <c r="BA13" s="101" t="s">
        <v>1461</v>
      </c>
      <c r="BB13" s="101" t="str">
        <f>IFERROR(VLOOKUP(BA13,'[1]AP CS Principles Curriculum Fra'!$E:$F,2,0),"")</f>
        <v/>
      </c>
      <c r="BC13" s="101" t="s">
        <v>1462</v>
      </c>
      <c r="BD13" s="101" t="str">
        <f>IFERROR(VLOOKUP(BC13,'[1]AP CS Principles Curriculum Fra'!$E:$F,2,0),"")</f>
        <v/>
      </c>
      <c r="BE13" s="101" t="s">
        <v>1044</v>
      </c>
      <c r="BF13" s="101" t="str">
        <f>IFERROR(VLOOKUP(BE13,'[1]AP CS Principles Curriculum Fra'!$E:$F,2,0),"")</f>
        <v/>
      </c>
      <c r="BG13" s="101" t="s">
        <v>1463</v>
      </c>
      <c r="BH13" s="101" t="str">
        <f>IFERROR(VLOOKUP(BG13,'[1]AP CS Principles Curriculum Fra'!$E:$F,2,0),"")</f>
        <v/>
      </c>
      <c r="BI13" s="101" t="s">
        <v>1464</v>
      </c>
      <c r="BJ13" s="101" t="str">
        <f>IFERROR(VLOOKUP(BI13,'[1]AP CS Principles Curriculum Fra'!$E:$F,2,0),"")</f>
        <v/>
      </c>
      <c r="BK13" s="101" t="s">
        <v>1465</v>
      </c>
      <c r="BL13" s="101" t="str">
        <f>IFERROR(VLOOKUP(BK13,'[1]AP CS Principles Curriculum Fra'!$E:$F,2,0),"")</f>
        <v/>
      </c>
      <c r="BM13" s="101" t="s">
        <v>1054</v>
      </c>
      <c r="BN13" s="101" t="str">
        <f>IFERROR(VLOOKUP(BM13,'[1]AP CS Principles Curriculum Fra'!$E:$F,2,0),"")</f>
        <v/>
      </c>
      <c r="BO13" s="101" t="s">
        <v>1057</v>
      </c>
      <c r="BP13" s="101" t="str">
        <f>IFERROR(VLOOKUP(BO13,'[1]AP CS Principles Curriculum Fra'!$E:$F,2,0),"")</f>
        <v/>
      </c>
      <c r="BQ13" s="101" t="s">
        <v>1060</v>
      </c>
      <c r="BR13" s="101" t="str">
        <f>IFERROR(VLOOKUP(BQ13,'[1]AP CS Principles Curriculum Fra'!$E:$F,2,0),"")</f>
        <v/>
      </c>
      <c r="BS13" s="101" t="s">
        <v>1064</v>
      </c>
      <c r="BT13" s="101" t="str">
        <f>IFERROR(VLOOKUP(BS13,'[1]AP CS Principles Curriculum Fra'!$E:$F,2,0),"")</f>
        <v/>
      </c>
      <c r="BU13" s="101"/>
      <c r="BV13" s="101" t="str">
        <f>IFERROR(VLOOKUP(BU13,'[1]AP CS Principles Curriculum Fra'!$E:$F,2,0),"")</f>
        <v/>
      </c>
      <c r="BW13" s="101"/>
      <c r="BX13" s="120" t="str">
        <f>IFERROR(VLOOKUP(BW13,'[1]AP CS Principles Curriculum Fra'!$E:$F,2,0),"")</f>
        <v/>
      </c>
      <c r="BY13" s="101"/>
      <c r="BZ13" s="101"/>
      <c r="CA13" s="101"/>
      <c r="CB13" s="101"/>
      <c r="CC13" s="117"/>
      <c r="CD13" s="117"/>
      <c r="CE13" s="117"/>
      <c r="CF13" s="117"/>
      <c r="CG13" s="117"/>
      <c r="CH13" s="117"/>
      <c r="CI13" s="117"/>
      <c r="CJ13" s="101"/>
      <c r="CK13" s="101"/>
      <c r="CL13" s="101"/>
      <c r="CM13" s="101"/>
      <c r="CN13" s="121"/>
      <c r="CO13" s="121"/>
      <c r="CP13" s="121"/>
      <c r="CQ13" s="121"/>
      <c r="CR13" s="121"/>
      <c r="CS13" s="121"/>
      <c r="CT13" s="121"/>
      <c r="CU13" s="121"/>
      <c r="CV13" s="121"/>
      <c r="CW13" s="121"/>
      <c r="CX13" s="121"/>
      <c r="CY13" s="120"/>
      <c r="CZ13" s="123" t="str">
        <f t="shared" si="1"/>
        <v>Unit 10 - Algorithms</v>
      </c>
      <c r="DA13" s="165" t="s">
        <v>1466</v>
      </c>
      <c r="DB13" s="125" t="str">
        <f>HYPERLINK("https://docs.google.com/a/afsenyc.org/document/d/1xVNij7aM2M3qCJnViGFBWWS7O17nG6JeWGN3r4ya0S0/edit","AFSE Software Engineering Curriculum Framework")</f>
        <v>AFSE Software Engineering Curriculum Framework</v>
      </c>
      <c r="DC13" s="72"/>
      <c r="DD13" s="72" t="s">
        <v>937</v>
      </c>
      <c r="DE13" s="72" t="s">
        <v>939</v>
      </c>
      <c r="DF13" s="101"/>
      <c r="DG13" s="101"/>
      <c r="DH13" s="101"/>
      <c r="DI13" s="101" t="str">
        <v>Evidence of Mastery 2</v>
      </c>
    </row>
    <row r="14" spans="1:113" ht="15.75" customHeight="1">
      <c r="A14" s="127">
        <v>11</v>
      </c>
      <c r="B14" s="127" t="s">
        <v>286</v>
      </c>
      <c r="C14" s="127">
        <v>1</v>
      </c>
      <c r="D14" s="129" t="s">
        <v>1467</v>
      </c>
      <c r="E14" s="129" t="s">
        <v>1468</v>
      </c>
      <c r="F14" s="131" t="s">
        <v>902</v>
      </c>
      <c r="G14" s="130" t="s">
        <v>361</v>
      </c>
      <c r="H14" s="130"/>
      <c r="I14" s="130"/>
      <c r="J14" s="131"/>
      <c r="K14" s="131"/>
      <c r="L14" s="132" t="s">
        <v>890</v>
      </c>
      <c r="M14" s="132" t="s">
        <v>333</v>
      </c>
      <c r="N14" s="133" t="s">
        <v>340</v>
      </c>
      <c r="O14" s="133"/>
      <c r="P14" s="133"/>
      <c r="Q14" s="134" t="s">
        <v>891</v>
      </c>
      <c r="R14" s="135" t="s">
        <v>787</v>
      </c>
      <c r="S14" s="135" t="s">
        <v>909</v>
      </c>
      <c r="T14" s="135" t="s">
        <v>787</v>
      </c>
      <c r="U14" s="135" t="s">
        <v>934</v>
      </c>
      <c r="V14" s="135" t="s">
        <v>997</v>
      </c>
      <c r="W14" s="135" t="s">
        <v>978</v>
      </c>
      <c r="X14" s="135" t="s">
        <v>997</v>
      </c>
      <c r="Y14" s="135"/>
      <c r="Z14" s="135"/>
      <c r="AA14" s="135"/>
      <c r="AB14" s="135"/>
      <c r="AC14" s="135"/>
      <c r="AD14" s="136"/>
      <c r="AE14" s="137" t="s">
        <v>1020</v>
      </c>
      <c r="AF14" s="137" t="s">
        <v>1023</v>
      </c>
      <c r="AG14" s="137" t="s">
        <v>1363</v>
      </c>
      <c r="AH14" s="137" t="s">
        <v>1376</v>
      </c>
      <c r="AI14" s="137"/>
      <c r="AJ14" s="137"/>
      <c r="AK14" s="138" t="s">
        <v>892</v>
      </c>
      <c r="AL14" s="139" t="str">
        <f>IFERROR(VLOOKUP(AK14,'[1]AP CS Principles Curriculum Fra'!$E:$F,2,0),"")</f>
        <v/>
      </c>
      <c r="AM14" s="140" t="s">
        <v>895</v>
      </c>
      <c r="AN14" s="139" t="str">
        <f>IFERROR(VLOOKUP(AM14,'[1]AP CS Principles Curriculum Fra'!$E:$F,2,0),"")</f>
        <v/>
      </c>
      <c r="AO14" s="140" t="s">
        <v>903</v>
      </c>
      <c r="AP14" s="139" t="str">
        <f>IFERROR(VLOOKUP(AO14,'[1]AP CS Principles Curriculum Fra'!$E:$F,2,0),"")</f>
        <v/>
      </c>
      <c r="AQ14" s="140" t="s">
        <v>905</v>
      </c>
      <c r="AR14" s="139" t="str">
        <f>IFERROR(VLOOKUP(AQ14,'[1]AP CS Principles Curriculum Fra'!$E:$F,2,0),"")</f>
        <v/>
      </c>
      <c r="AS14" s="140" t="s">
        <v>907</v>
      </c>
      <c r="AT14" s="139" t="str">
        <f>IFERROR(VLOOKUP(AS14,'[1]AP CS Principles Curriculum Fra'!$E:$F,2,0),"")</f>
        <v/>
      </c>
      <c r="AU14" s="140" t="s">
        <v>910</v>
      </c>
      <c r="AV14" s="139" t="str">
        <f>IFERROR(VLOOKUP(AU14,'[1]AP CS Principles Curriculum Fra'!$E:$F,2,0),"")</f>
        <v/>
      </c>
      <c r="AW14" s="140" t="s">
        <v>912</v>
      </c>
      <c r="AX14" s="139" t="str">
        <f>IFERROR(VLOOKUP(AW14,'[1]AP CS Principles Curriculum Fra'!$E:$F,2,0),"")</f>
        <v/>
      </c>
      <c r="AY14" s="140" t="s">
        <v>915</v>
      </c>
      <c r="AZ14" s="139" t="str">
        <f>IFERROR(VLOOKUP(AY14,'[1]AP CS Principles Curriculum Fra'!$E:$F,2,0),"")</f>
        <v/>
      </c>
      <c r="BA14" s="140" t="s">
        <v>917</v>
      </c>
      <c r="BB14" s="139" t="str">
        <f>IFERROR(VLOOKUP(BA14,'[1]AP CS Principles Curriculum Fra'!$E:$F,2,0),"")</f>
        <v/>
      </c>
      <c r="BC14" s="140" t="s">
        <v>932</v>
      </c>
      <c r="BD14" s="139" t="str">
        <f>IFERROR(VLOOKUP(BC14,'[1]AP CS Principles Curriculum Fra'!$E:$F,2,0),"")</f>
        <v/>
      </c>
      <c r="BE14" s="140"/>
      <c r="BF14" s="139" t="str">
        <f>IFERROR(VLOOKUP(BE14,'[1]AP CS Principles Curriculum Fra'!$E:$F,2,0),"")</f>
        <v/>
      </c>
      <c r="BG14" s="140"/>
      <c r="BH14" s="139" t="str">
        <f>IFERROR(VLOOKUP(BG14,'[1]AP CS Principles Curriculum Fra'!$E:$F,2,0),"")</f>
        <v/>
      </c>
      <c r="BI14" s="211"/>
      <c r="BJ14" s="139" t="str">
        <f>IFERROR(VLOOKUP(BI14,'[1]AP CS Principles Curriculum Fra'!$E:$F,2,0),"")</f>
        <v/>
      </c>
      <c r="BK14" s="211"/>
      <c r="BL14" s="139" t="str">
        <f>IFERROR(VLOOKUP(BK14,'[1]AP CS Principles Curriculum Fra'!$E:$F,2,0),"")</f>
        <v/>
      </c>
      <c r="BM14" s="140"/>
      <c r="BN14" s="139" t="str">
        <f>IFERROR(VLOOKUP(BM14,'[1]AP CS Principles Curriculum Fra'!$E:$F,2,0),"")</f>
        <v/>
      </c>
      <c r="BO14" s="140"/>
      <c r="BP14" s="139" t="str">
        <f>IFERROR(VLOOKUP(BO14,'[1]AP CS Principles Curriculum Fra'!$E:$F,2,0),"")</f>
        <v/>
      </c>
      <c r="BQ14" s="140"/>
      <c r="BR14" s="139" t="str">
        <f>IFERROR(VLOOKUP(BQ14,'[1]AP CS Principles Curriculum Fra'!$E:$F,2,0),"")</f>
        <v/>
      </c>
      <c r="BS14" s="140"/>
      <c r="BT14" s="139" t="str">
        <f>IFERROR(VLOOKUP(BS14,'[1]AP CS Principles Curriculum Fra'!$E:$F,2,0),"")</f>
        <v/>
      </c>
      <c r="BU14" s="140"/>
      <c r="BV14" s="139" t="str">
        <f>IFERROR(VLOOKUP(BU14,'[1]AP CS Principles Curriculum Fra'!$E:$F,2,0),"")</f>
        <v/>
      </c>
      <c r="BW14" s="139"/>
      <c r="BX14" s="143" t="str">
        <f>IFERROR(VLOOKUP(BW14,'[1]AP CS Principles Curriculum Fra'!$E:$F,2,0),"")</f>
        <v/>
      </c>
      <c r="BY14" s="144"/>
      <c r="BZ14" s="144"/>
      <c r="CA14" s="144"/>
      <c r="CB14" s="144"/>
      <c r="CC14" s="147"/>
      <c r="CD14" s="147"/>
      <c r="CE14" s="147"/>
      <c r="CF14" s="147"/>
      <c r="CG14" s="147"/>
      <c r="CH14" s="147"/>
      <c r="CI14" s="147"/>
      <c r="CJ14" s="144"/>
      <c r="CK14" s="144"/>
      <c r="CL14" s="144"/>
      <c r="CM14" s="144"/>
      <c r="CN14" s="149"/>
      <c r="CO14" s="149"/>
      <c r="CP14" s="149"/>
      <c r="CQ14" s="149"/>
      <c r="CR14" s="149"/>
      <c r="CS14" s="149"/>
      <c r="CT14" s="149"/>
      <c r="CU14" s="149"/>
      <c r="CV14" s="149"/>
      <c r="CW14" s="149"/>
      <c r="CX14" s="149"/>
      <c r="CY14" s="150"/>
      <c r="CZ14" s="123" t="str">
        <f t="shared" si="1"/>
        <v>Unit 11 - Data 2</v>
      </c>
      <c r="DA14" s="151" t="s">
        <v>1471</v>
      </c>
      <c r="DB14" s="207" t="str">
        <f>HYPERLINK("https://drive.google.com/folderview?id=0BxniOuTB30FSVVBvYnN4U0JhZ2M&amp;usp=sharing","SY14-15 CSP Curriculum Folder")</f>
        <v>SY14-15 CSP Curriculum Folder</v>
      </c>
      <c r="DC14" s="152"/>
      <c r="DD14" s="152" t="s">
        <v>937</v>
      </c>
      <c r="DE14" s="152" t="s">
        <v>939</v>
      </c>
      <c r="DF14" s="202"/>
      <c r="DG14" s="202"/>
      <c r="DH14" s="202"/>
      <c r="DI14" s="202" t="str">
        <v>Evidence of Mastery 3</v>
      </c>
    </row>
    <row r="15" spans="1:113" ht="15.75" hidden="1" customHeight="1">
      <c r="A15" s="212"/>
      <c r="B15" s="212" t="s">
        <v>287</v>
      </c>
      <c r="C15" s="212">
        <v>0</v>
      </c>
      <c r="D15" s="213"/>
      <c r="E15" s="213"/>
      <c r="F15" s="214"/>
      <c r="G15" s="214"/>
      <c r="H15" s="214"/>
      <c r="I15" s="214"/>
      <c r="J15" s="214"/>
      <c r="K15" s="214"/>
      <c r="L15" s="214"/>
      <c r="M15" s="214"/>
      <c r="N15" s="214"/>
      <c r="O15" s="214"/>
      <c r="P15" s="214"/>
      <c r="Q15" s="215"/>
      <c r="R15" s="213"/>
      <c r="S15" s="213"/>
      <c r="T15" s="213"/>
      <c r="U15" s="213"/>
      <c r="V15" s="213"/>
      <c r="W15" s="213"/>
      <c r="X15" s="213"/>
      <c r="Y15" s="213"/>
      <c r="Z15" s="213"/>
      <c r="AA15" s="213"/>
      <c r="AB15" s="213"/>
      <c r="AC15" s="213"/>
      <c r="AD15" s="216"/>
      <c r="AE15" s="213"/>
      <c r="AF15" s="213"/>
      <c r="AG15" s="213"/>
      <c r="AH15" s="213"/>
      <c r="AI15" s="213"/>
      <c r="AJ15" s="213"/>
      <c r="AK15" s="217"/>
      <c r="AL15" s="214" t="str">
        <f>IFERROR(VLOOKUP(AK15,'[1]AP CS Principles Curriculum Fra'!$E:$F,2,0),"")</f>
        <v/>
      </c>
      <c r="AM15" s="214"/>
      <c r="AN15" s="214" t="str">
        <f>IFERROR(VLOOKUP(AM15,'[1]AP CS Principles Curriculum Fra'!$E:$F,2,0),"")</f>
        <v/>
      </c>
      <c r="AO15" s="214"/>
      <c r="AP15" s="214" t="str">
        <f>IFERROR(VLOOKUP(AO15,'[1]AP CS Principles Curriculum Fra'!$E:$F,2,0),"")</f>
        <v/>
      </c>
      <c r="AQ15" s="214"/>
      <c r="AR15" s="214" t="str">
        <f>IFERROR(VLOOKUP(AQ15,'[1]AP CS Principles Curriculum Fra'!$E:$F,2,0),"")</f>
        <v/>
      </c>
      <c r="AS15" s="214"/>
      <c r="AT15" s="214" t="str">
        <f>IFERROR(VLOOKUP(AS15,'[1]AP CS Principles Curriculum Fra'!$E:$F,2,0),"")</f>
        <v/>
      </c>
      <c r="AU15" s="214"/>
      <c r="AV15" s="214" t="str">
        <f>IFERROR(VLOOKUP(AU15,'[1]AP CS Principles Curriculum Fra'!$E:$F,2,0),"")</f>
        <v/>
      </c>
      <c r="AW15" s="214"/>
      <c r="AX15" s="214" t="str">
        <f>IFERROR(VLOOKUP(AW15,'[1]AP CS Principles Curriculum Fra'!$E:$F,2,0),"")</f>
        <v/>
      </c>
      <c r="AY15" s="214"/>
      <c r="AZ15" s="214" t="str">
        <f>IFERROR(VLOOKUP(AY15,'[1]AP CS Principles Curriculum Fra'!$E:$F,2,0),"")</f>
        <v/>
      </c>
      <c r="BA15" s="214"/>
      <c r="BB15" s="214" t="str">
        <f>IFERROR(VLOOKUP(BA15,'[1]AP CS Principles Curriculum Fra'!$E:$F,2,0),"")</f>
        <v/>
      </c>
      <c r="BC15" s="214"/>
      <c r="BD15" s="214" t="str">
        <f>IFERROR(VLOOKUP(BC15,'[1]AP CS Principles Curriculum Fra'!$E:$F,2,0),"")</f>
        <v/>
      </c>
      <c r="BE15" s="214"/>
      <c r="BF15" s="214" t="str">
        <f>IFERROR(VLOOKUP(BE15,'[1]AP CS Principles Curriculum Fra'!$E:$F,2,0),"")</f>
        <v/>
      </c>
      <c r="BG15" s="214"/>
      <c r="BH15" s="214" t="str">
        <f>IFERROR(VLOOKUP(BG15,'[1]AP CS Principles Curriculum Fra'!$E:$F,2,0),"")</f>
        <v/>
      </c>
      <c r="BI15" s="214"/>
      <c r="BJ15" s="214" t="str">
        <f>IFERROR(VLOOKUP(BI15,'[1]AP CS Principles Curriculum Fra'!$E:$F,2,0),"")</f>
        <v/>
      </c>
      <c r="BK15" s="214"/>
      <c r="BL15" s="214" t="str">
        <f>IFERROR(VLOOKUP(BK15,'[1]AP CS Principles Curriculum Fra'!$E:$F,2,0),"")</f>
        <v/>
      </c>
      <c r="BM15" s="214"/>
      <c r="BN15" s="214" t="str">
        <f>IFERROR(VLOOKUP(BM15,'[1]AP CS Principles Curriculum Fra'!$E:$F,2,0),"")</f>
        <v/>
      </c>
      <c r="BO15" s="214"/>
      <c r="BP15" s="214" t="str">
        <f>IFERROR(VLOOKUP(BO15,'[1]AP CS Principles Curriculum Fra'!$E:$F,2,0),"")</f>
        <v/>
      </c>
      <c r="BQ15" s="214"/>
      <c r="BR15" s="214" t="str">
        <f>IFERROR(VLOOKUP(BQ15,'[1]AP CS Principles Curriculum Fra'!$E:$F,2,0),"")</f>
        <v/>
      </c>
      <c r="BS15" s="214"/>
      <c r="BT15" s="214" t="str">
        <f>IFERROR(VLOOKUP(BS15,'[1]AP CS Principles Curriculum Fra'!$E:$F,2,0),"")</f>
        <v/>
      </c>
      <c r="BU15" s="214"/>
      <c r="BV15" s="214" t="str">
        <f>IFERROR(VLOOKUP(BU15,'[1]AP CS Principles Curriculum Fra'!$E:$F,2,0),"")</f>
        <v/>
      </c>
      <c r="BW15" s="214"/>
      <c r="BX15" s="218" t="str">
        <f>IFERROR(VLOOKUP(BW15,'[1]AP CS Principles Curriculum Fra'!$E:$F,2,0),"")</f>
        <v/>
      </c>
      <c r="BY15" s="214"/>
      <c r="BZ15" s="214"/>
      <c r="CA15" s="214"/>
      <c r="CB15" s="214"/>
      <c r="CC15" s="219"/>
      <c r="CD15" s="219"/>
      <c r="CE15" s="219"/>
      <c r="CF15" s="219"/>
      <c r="CG15" s="219"/>
      <c r="CH15" s="219"/>
      <c r="CI15" s="219"/>
      <c r="CJ15" s="214"/>
      <c r="CK15" s="214"/>
      <c r="CL15" s="214"/>
      <c r="CM15" s="214"/>
      <c r="CN15" s="220"/>
      <c r="CO15" s="220"/>
      <c r="CP15" s="220"/>
      <c r="CQ15" s="220"/>
      <c r="CR15" s="220"/>
      <c r="CS15" s="220"/>
      <c r="CT15" s="220"/>
      <c r="CU15" s="220"/>
      <c r="CV15" s="220"/>
      <c r="CW15" s="220"/>
      <c r="CX15" s="220"/>
      <c r="CY15" s="221"/>
      <c r="CZ15" s="222" t="str">
        <f t="shared" si="1"/>
        <v>Unit  - Internet 2</v>
      </c>
      <c r="DA15" s="223" t="s">
        <v>1472</v>
      </c>
      <c r="DB15" s="224" t="str">
        <f>HYPERLINK("http://www.stancoe.org/SCOE/iss/common_core/overview/overview_depth_of_knowledge/dok_bloom.pdf","DOK - Bloom's Comparison")</f>
        <v>DOK - Bloom's Comparison</v>
      </c>
      <c r="DC15" s="214"/>
      <c r="DD15" s="213" t="s">
        <v>937</v>
      </c>
      <c r="DE15" s="213" t="s">
        <v>939</v>
      </c>
      <c r="DF15" s="214"/>
      <c r="DG15" s="214"/>
      <c r="DH15" s="214"/>
      <c r="DI15" s="214" t="str">
        <v>Pre Assessment</v>
      </c>
    </row>
    <row r="16" spans="1:113" ht="15.75" hidden="1" customHeight="1">
      <c r="A16" s="212"/>
      <c r="B16" s="212" t="s">
        <v>288</v>
      </c>
      <c r="C16" s="212">
        <v>0</v>
      </c>
      <c r="D16" s="213"/>
      <c r="E16" s="213"/>
      <c r="F16" s="214"/>
      <c r="G16" s="214"/>
      <c r="H16" s="214"/>
      <c r="I16" s="214"/>
      <c r="J16" s="214"/>
      <c r="K16" s="214"/>
      <c r="L16" s="214"/>
      <c r="M16" s="214"/>
      <c r="N16" s="214"/>
      <c r="O16" s="214"/>
      <c r="P16" s="214"/>
      <c r="Q16" s="215"/>
      <c r="R16" s="213"/>
      <c r="S16" s="213"/>
      <c r="T16" s="213"/>
      <c r="U16" s="213"/>
      <c r="V16" s="213"/>
      <c r="W16" s="213"/>
      <c r="X16" s="213"/>
      <c r="Y16" s="213"/>
      <c r="Z16" s="213"/>
      <c r="AA16" s="213"/>
      <c r="AB16" s="213"/>
      <c r="AC16" s="213"/>
      <c r="AD16" s="216"/>
      <c r="AE16" s="213"/>
      <c r="AF16" s="214"/>
      <c r="AG16" s="214"/>
      <c r="AH16" s="214"/>
      <c r="AI16" s="214"/>
      <c r="AJ16" s="214"/>
      <c r="AK16" s="217"/>
      <c r="AL16" s="214" t="str">
        <f>IFERROR(VLOOKUP(AK16,'[1]AP CS Principles Curriculum Fra'!$E:$F,2,0),"")</f>
        <v/>
      </c>
      <c r="AM16" s="214"/>
      <c r="AN16" s="214" t="str">
        <f>IFERROR(VLOOKUP(AM16,'[1]AP CS Principles Curriculum Fra'!$E:$F,2,0),"")</f>
        <v/>
      </c>
      <c r="AO16" s="214"/>
      <c r="AP16" s="214" t="str">
        <f>IFERROR(VLOOKUP(AO16,'[1]AP CS Principles Curriculum Fra'!$E:$F,2,0),"")</f>
        <v/>
      </c>
      <c r="AQ16" s="214"/>
      <c r="AR16" s="214" t="str">
        <f>IFERROR(VLOOKUP(AQ16,'[1]AP CS Principles Curriculum Fra'!$E:$F,2,0),"")</f>
        <v/>
      </c>
      <c r="AS16" s="214"/>
      <c r="AT16" s="214" t="str">
        <f>IFERROR(VLOOKUP(AS16,'[1]AP CS Principles Curriculum Fra'!$E:$F,2,0),"")</f>
        <v/>
      </c>
      <c r="AU16" s="214"/>
      <c r="AV16" s="214" t="str">
        <f>IFERROR(VLOOKUP(AU16,'[1]AP CS Principles Curriculum Fra'!$E:$F,2,0),"")</f>
        <v/>
      </c>
      <c r="AW16" s="214"/>
      <c r="AX16" s="214" t="str">
        <f>IFERROR(VLOOKUP(AW16,'[1]AP CS Principles Curriculum Fra'!$E:$F,2,0),"")</f>
        <v/>
      </c>
      <c r="AY16" s="214"/>
      <c r="AZ16" s="214" t="str">
        <f>IFERROR(VLOOKUP(AY16,'[1]AP CS Principles Curriculum Fra'!$E:$F,2,0),"")</f>
        <v/>
      </c>
      <c r="BA16" s="214"/>
      <c r="BB16" s="214" t="str">
        <f>IFERROR(VLOOKUP(BA16,'[1]AP CS Principles Curriculum Fra'!$E:$F,2,0),"")</f>
        <v/>
      </c>
      <c r="BC16" s="214"/>
      <c r="BD16" s="214" t="str">
        <f>IFERROR(VLOOKUP(BC16,'[1]AP CS Principles Curriculum Fra'!$E:$F,2,0),"")</f>
        <v/>
      </c>
      <c r="BE16" s="214"/>
      <c r="BF16" s="214" t="str">
        <f>IFERROR(VLOOKUP(BE16,'[1]AP CS Principles Curriculum Fra'!$E:$F,2,0),"")</f>
        <v/>
      </c>
      <c r="BG16" s="214"/>
      <c r="BH16" s="214" t="str">
        <f>IFERROR(VLOOKUP(BG16,'[1]AP CS Principles Curriculum Fra'!$E:$F,2,0),"")</f>
        <v/>
      </c>
      <c r="BI16" s="214"/>
      <c r="BJ16" s="214" t="str">
        <f>IFERROR(VLOOKUP(BI16,'[1]AP CS Principles Curriculum Fra'!$E:$F,2,0),"")</f>
        <v/>
      </c>
      <c r="BK16" s="214"/>
      <c r="BL16" s="214" t="str">
        <f>IFERROR(VLOOKUP(BK16,'[1]AP CS Principles Curriculum Fra'!$E:$F,2,0),"")</f>
        <v/>
      </c>
      <c r="BM16" s="214"/>
      <c r="BN16" s="214" t="str">
        <f>IFERROR(VLOOKUP(BM16,'[1]AP CS Principles Curriculum Fra'!$E:$F,2,0),"")</f>
        <v/>
      </c>
      <c r="BO16" s="214"/>
      <c r="BP16" s="214" t="str">
        <f>IFERROR(VLOOKUP(BO16,'[1]AP CS Principles Curriculum Fra'!$E:$F,2,0),"")</f>
        <v/>
      </c>
      <c r="BQ16" s="214"/>
      <c r="BR16" s="214" t="str">
        <f>IFERROR(VLOOKUP(BQ16,'[1]AP CS Principles Curriculum Fra'!$E:$F,2,0),"")</f>
        <v/>
      </c>
      <c r="BS16" s="214"/>
      <c r="BT16" s="214" t="str">
        <f>IFERROR(VLOOKUP(BS16,'[1]AP CS Principles Curriculum Fra'!$E:$F,2,0),"")</f>
        <v/>
      </c>
      <c r="BU16" s="214"/>
      <c r="BV16" s="214" t="str">
        <f>IFERROR(VLOOKUP(BU16,'[1]AP CS Principles Curriculum Fra'!$E:$F,2,0),"")</f>
        <v/>
      </c>
      <c r="BW16" s="214"/>
      <c r="BX16" s="218" t="str">
        <f>IFERROR(VLOOKUP(BW16,'[1]AP CS Principles Curriculum Fra'!$E:$F,2,0),"")</f>
        <v/>
      </c>
      <c r="BY16" s="214"/>
      <c r="BZ16" s="214"/>
      <c r="CA16" s="214"/>
      <c r="CB16" s="214"/>
      <c r="CC16" s="219"/>
      <c r="CD16" s="219"/>
      <c r="CE16" s="219"/>
      <c r="CF16" s="219"/>
      <c r="CG16" s="219"/>
      <c r="CH16" s="219"/>
      <c r="CI16" s="219"/>
      <c r="CJ16" s="214"/>
      <c r="CK16" s="214"/>
      <c r="CL16" s="214"/>
      <c r="CM16" s="214"/>
      <c r="CN16" s="220"/>
      <c r="CO16" s="220"/>
      <c r="CP16" s="220"/>
      <c r="CQ16" s="220"/>
      <c r="CR16" s="220"/>
      <c r="CS16" s="220"/>
      <c r="CT16" s="220"/>
      <c r="CU16" s="220"/>
      <c r="CV16" s="220"/>
      <c r="CW16" s="220"/>
      <c r="CX16" s="220"/>
      <c r="CY16" s="218"/>
      <c r="CZ16" s="222" t="str">
        <f t="shared" si="1"/>
        <v>Unit  - Impact 2</v>
      </c>
      <c r="DA16" s="223" t="s">
        <v>1474</v>
      </c>
      <c r="DB16" s="224" t="str">
        <f>HYPERLINK("https://dschool.stanford.edu/groups/k12/wiki/332ff/Curriculum_Home_Page.html","Design Thinking K12 Wiki")</f>
        <v>Design Thinking K12 Wiki</v>
      </c>
      <c r="DC16" s="220"/>
      <c r="DD16" s="213" t="s">
        <v>937</v>
      </c>
      <c r="DE16" s="213" t="s">
        <v>939</v>
      </c>
      <c r="DF16" s="214"/>
      <c r="DG16" s="214"/>
      <c r="DH16" s="214"/>
      <c r="DI16" s="214" t="str">
        <v>Gather Student Information</v>
      </c>
    </row>
    <row r="17" spans="1:113" ht="15.75" customHeight="1">
      <c r="A17" s="127">
        <v>12</v>
      </c>
      <c r="B17" s="127" t="s">
        <v>289</v>
      </c>
      <c r="C17" s="127">
        <v>3</v>
      </c>
      <c r="D17" s="72"/>
      <c r="E17" s="72" t="s">
        <v>1475</v>
      </c>
      <c r="F17" s="131"/>
      <c r="G17" s="131"/>
      <c r="H17" s="131"/>
      <c r="I17" s="131"/>
      <c r="J17" s="131"/>
      <c r="K17" s="131"/>
      <c r="L17" s="133"/>
      <c r="M17" s="133"/>
      <c r="N17" s="133"/>
      <c r="O17" s="133"/>
      <c r="P17" s="133"/>
      <c r="Q17" s="134"/>
      <c r="R17" s="135"/>
      <c r="S17" s="135"/>
      <c r="T17" s="135"/>
      <c r="U17" s="135"/>
      <c r="V17" s="135"/>
      <c r="W17" s="135"/>
      <c r="X17" s="135"/>
      <c r="Y17" s="135"/>
      <c r="Z17" s="135"/>
      <c r="AA17" s="135"/>
      <c r="AB17" s="135"/>
      <c r="AC17" s="135"/>
      <c r="AD17" s="136"/>
      <c r="AE17" s="137"/>
      <c r="AF17" s="137"/>
      <c r="AG17" s="137"/>
      <c r="AH17" s="137"/>
      <c r="AI17" s="137"/>
      <c r="AJ17" s="137"/>
      <c r="AK17" s="204"/>
      <c r="AL17" s="139"/>
      <c r="AM17" s="139"/>
      <c r="AN17" s="139"/>
      <c r="AO17" s="139"/>
      <c r="AP17" s="139"/>
      <c r="AQ17" s="139"/>
      <c r="AR17" s="139"/>
      <c r="AS17" s="139"/>
      <c r="AT17" s="139"/>
      <c r="AU17" s="139"/>
      <c r="AV17" s="139"/>
      <c r="AW17" s="139"/>
      <c r="AX17" s="139"/>
      <c r="AY17" s="139"/>
      <c r="AZ17" s="139"/>
      <c r="BA17" s="139"/>
      <c r="BB17" s="139"/>
      <c r="BC17" s="139"/>
      <c r="BD17" s="139"/>
      <c r="BE17" s="139"/>
      <c r="BF17" s="139"/>
      <c r="BG17" s="139"/>
      <c r="BH17" s="139"/>
      <c r="BI17" s="139"/>
      <c r="BJ17" s="139"/>
      <c r="BK17" s="139"/>
      <c r="BL17" s="139"/>
      <c r="BM17" s="139"/>
      <c r="BN17" s="139"/>
      <c r="BO17" s="139"/>
      <c r="BP17" s="139"/>
      <c r="BQ17" s="139"/>
      <c r="BR17" s="139"/>
      <c r="BS17" s="139"/>
      <c r="BT17" s="139"/>
      <c r="BU17" s="139"/>
      <c r="BV17" s="139"/>
      <c r="BW17" s="139"/>
      <c r="BX17" s="143"/>
      <c r="BY17" s="144"/>
      <c r="BZ17" s="144"/>
      <c r="CA17" s="144"/>
      <c r="CB17" s="144"/>
      <c r="CC17" s="147"/>
      <c r="CD17" s="147"/>
      <c r="CE17" s="147"/>
      <c r="CF17" s="147"/>
      <c r="CG17" s="147"/>
      <c r="CH17" s="147"/>
      <c r="CI17" s="147"/>
      <c r="CJ17" s="144"/>
      <c r="CK17" s="144"/>
      <c r="CL17" s="144"/>
      <c r="CM17" s="144"/>
      <c r="CN17" s="149"/>
      <c r="CO17" s="149"/>
      <c r="CP17" s="149"/>
      <c r="CQ17" s="149"/>
      <c r="CR17" s="149"/>
      <c r="CS17" s="149"/>
      <c r="CT17" s="149"/>
      <c r="CU17" s="149"/>
      <c r="CV17" s="149"/>
      <c r="CW17" s="149"/>
      <c r="CX17" s="149"/>
      <c r="CY17" s="150"/>
      <c r="CZ17" s="123" t="str">
        <f t="shared" si="1"/>
        <v>Unit 12 - Create Performance Task</v>
      </c>
      <c r="DA17" s="151" t="s">
        <v>1472</v>
      </c>
      <c r="DB17" s="226"/>
      <c r="DC17" s="152"/>
      <c r="DD17" s="152"/>
      <c r="DE17" s="152"/>
      <c r="DF17" s="202"/>
      <c r="DG17" s="202"/>
      <c r="DH17" s="202"/>
      <c r="DI17" s="202" t="str">
        <v>Knowledge of Students</v>
      </c>
    </row>
    <row r="18" spans="1:113" ht="15.75" customHeight="1">
      <c r="A18" s="100">
        <v>13</v>
      </c>
      <c r="B18" s="100" t="s">
        <v>290</v>
      </c>
      <c r="C18" s="100">
        <v>1</v>
      </c>
      <c r="D18" s="72"/>
      <c r="E18" s="72"/>
      <c r="F18" s="101"/>
      <c r="G18" s="101"/>
      <c r="H18" s="101"/>
      <c r="I18" s="101"/>
      <c r="J18" s="101"/>
      <c r="K18" s="101"/>
      <c r="L18" s="101"/>
      <c r="M18" s="101"/>
      <c r="N18" s="101"/>
      <c r="O18" s="101"/>
      <c r="P18" s="101"/>
      <c r="Q18" s="103"/>
      <c r="R18" s="72"/>
      <c r="S18" s="72"/>
      <c r="T18" s="72"/>
      <c r="U18" s="72"/>
      <c r="V18" s="72"/>
      <c r="W18" s="72"/>
      <c r="X18" s="72"/>
      <c r="Y18" s="72"/>
      <c r="Z18" s="72"/>
      <c r="AA18" s="72"/>
      <c r="AB18" s="72"/>
      <c r="AC18" s="72"/>
      <c r="AD18" s="109"/>
      <c r="AE18" s="101"/>
      <c r="AF18" s="101"/>
      <c r="AG18" s="101"/>
      <c r="AH18" s="101"/>
      <c r="AI18" s="101"/>
      <c r="AJ18" s="101"/>
      <c r="AK18" s="112"/>
      <c r="AL18" s="101" t="str">
        <f>IFERROR(VLOOKUP(AK18,'[1]AP CS Principles Curriculum Fra'!$E:$F,2,0),"")</f>
        <v/>
      </c>
      <c r="AM18" s="101"/>
      <c r="AN18" s="101" t="str">
        <f>IFERROR(VLOOKUP(AM18,'[1]AP CS Principles Curriculum Fra'!$E:$F,2,0),"")</f>
        <v/>
      </c>
      <c r="AO18" s="101"/>
      <c r="AP18" s="101" t="str">
        <f>IFERROR(VLOOKUP(AO18,'[1]AP CS Principles Curriculum Fra'!$E:$F,2,0),"")</f>
        <v/>
      </c>
      <c r="AQ18" s="101"/>
      <c r="AR18" s="101" t="str">
        <f>IFERROR(VLOOKUP(AQ18,'[1]AP CS Principles Curriculum Fra'!$E:$F,2,0),"")</f>
        <v/>
      </c>
      <c r="AS18" s="101"/>
      <c r="AT18" s="101" t="str">
        <f>IFERROR(VLOOKUP(AS18,'[1]AP CS Principles Curriculum Fra'!$E:$F,2,0),"")</f>
        <v/>
      </c>
      <c r="AU18" s="101"/>
      <c r="AV18" s="101" t="str">
        <f>IFERROR(VLOOKUP(AU18,'[1]AP CS Principles Curriculum Fra'!$E:$F,2,0),"")</f>
        <v/>
      </c>
      <c r="AW18" s="101"/>
      <c r="AX18" s="101" t="str">
        <f>IFERROR(VLOOKUP(AW18,'[1]AP CS Principles Curriculum Fra'!$E:$F,2,0),"")</f>
        <v/>
      </c>
      <c r="AY18" s="101"/>
      <c r="AZ18" s="101" t="str">
        <f>IFERROR(VLOOKUP(AY18,'[1]AP CS Principles Curriculum Fra'!$E:$F,2,0),"")</f>
        <v/>
      </c>
      <c r="BA18" s="101"/>
      <c r="BB18" s="101" t="str">
        <f>IFERROR(VLOOKUP(BA18,'[1]AP CS Principles Curriculum Fra'!$E:$F,2,0),"")</f>
        <v/>
      </c>
      <c r="BC18" s="101"/>
      <c r="BD18" s="101" t="str">
        <f>IFERROR(VLOOKUP(BC18,'[1]AP CS Principles Curriculum Fra'!$E:$F,2,0),"")</f>
        <v/>
      </c>
      <c r="BE18" s="101"/>
      <c r="BF18" s="101" t="str">
        <f>IFERROR(VLOOKUP(BE18,'[1]AP CS Principles Curriculum Fra'!$E:$F,2,0),"")</f>
        <v/>
      </c>
      <c r="BG18" s="101"/>
      <c r="BH18" s="101" t="str">
        <f>IFERROR(VLOOKUP(BG18,'[1]AP CS Principles Curriculum Fra'!$E:$F,2,0),"")</f>
        <v/>
      </c>
      <c r="BI18" s="101"/>
      <c r="BJ18" s="101" t="str">
        <f>IFERROR(VLOOKUP(BI18,'[1]AP CS Principles Curriculum Fra'!$E:$F,2,0),"")</f>
        <v/>
      </c>
      <c r="BK18" s="101"/>
      <c r="BL18" s="101" t="str">
        <f>IFERROR(VLOOKUP(BK18,'[1]AP CS Principles Curriculum Fra'!$E:$F,2,0),"")</f>
        <v/>
      </c>
      <c r="BM18" s="101"/>
      <c r="BN18" s="101" t="str">
        <f>IFERROR(VLOOKUP(BM18,'[1]AP CS Principles Curriculum Fra'!$E:$F,2,0),"")</f>
        <v/>
      </c>
      <c r="BO18" s="101"/>
      <c r="BP18" s="101" t="str">
        <f>IFERROR(VLOOKUP(BO18,'[1]AP CS Principles Curriculum Fra'!$E:$F,2,0),"")</f>
        <v/>
      </c>
      <c r="BQ18" s="101"/>
      <c r="BR18" s="101" t="str">
        <f>IFERROR(VLOOKUP(BQ18,'[1]AP CS Principles Curriculum Fra'!$E:$F,2,0),"")</f>
        <v/>
      </c>
      <c r="BS18" s="101"/>
      <c r="BT18" s="101" t="str">
        <f>IFERROR(VLOOKUP(BS18,'[1]AP CS Principles Curriculum Fra'!$E:$F,2,0),"")</f>
        <v/>
      </c>
      <c r="BU18" s="101"/>
      <c r="BV18" s="101" t="str">
        <f>IFERROR(VLOOKUP(BU18,'[1]AP CS Principles Curriculum Fra'!$E:$F,2,0),"")</f>
        <v/>
      </c>
      <c r="BW18" s="101"/>
      <c r="BX18" s="120" t="str">
        <f>IFERROR(VLOOKUP(BW18,'[1]AP CS Principles Curriculum Fra'!$E:$F,2,0),"")</f>
        <v/>
      </c>
      <c r="BY18" s="101"/>
      <c r="BZ18" s="101"/>
      <c r="CA18" s="101"/>
      <c r="CB18" s="101"/>
      <c r="CC18" s="117"/>
      <c r="CD18" s="117"/>
      <c r="CE18" s="117"/>
      <c r="CF18" s="117"/>
      <c r="CG18" s="117"/>
      <c r="CH18" s="117"/>
      <c r="CI18" s="117"/>
      <c r="CJ18" s="101"/>
      <c r="CK18" s="101"/>
      <c r="CL18" s="101"/>
      <c r="CM18" s="101"/>
      <c r="CN18" s="121"/>
      <c r="CO18" s="121"/>
      <c r="CP18" s="121"/>
      <c r="CQ18" s="121"/>
      <c r="CR18" s="121"/>
      <c r="CS18" s="121"/>
      <c r="CT18" s="121"/>
      <c r="CU18" s="121"/>
      <c r="CV18" s="121"/>
      <c r="CW18" s="121"/>
      <c r="CX18" s="121"/>
      <c r="CY18" s="120"/>
      <c r="CZ18" s="123" t="str">
        <f t="shared" si="1"/>
        <v>Unit 13 - Test Review</v>
      </c>
      <c r="DA18" s="165" t="s">
        <v>1474</v>
      </c>
      <c r="DB18" s="125" t="str">
        <f>HYPERLINK("http://www.designthinkingforeducators.com/DTtoolkit_v1_062711.pdf","Design Thinking for Educators Toolkit")</f>
        <v>Design Thinking for Educators Toolkit</v>
      </c>
      <c r="DC18" s="72"/>
      <c r="DD18" s="72" t="s">
        <v>937</v>
      </c>
      <c r="DE18" s="72" t="s">
        <v>939</v>
      </c>
      <c r="DF18" s="101"/>
      <c r="DG18" s="101"/>
      <c r="DH18" s="101"/>
      <c r="DI18" s="101" t="str">
        <v>Differentiation</v>
      </c>
    </row>
    <row r="19" spans="1:113" ht="15.75" customHeight="1">
      <c r="A19" s="201"/>
      <c r="B19" s="201" t="s">
        <v>291</v>
      </c>
      <c r="C19" s="201">
        <f>SUM(C10:C18)</f>
        <v>12</v>
      </c>
      <c r="D19" s="127" t="s">
        <v>1476</v>
      </c>
      <c r="E19" s="152" t="s">
        <v>1477</v>
      </c>
      <c r="F19" s="152"/>
      <c r="G19" s="152"/>
      <c r="H19" s="152"/>
      <c r="I19" s="152"/>
      <c r="J19" s="152"/>
      <c r="K19" s="152"/>
      <c r="L19" s="152"/>
      <c r="M19" s="152"/>
      <c r="N19" s="152"/>
      <c r="O19" s="152"/>
      <c r="P19" s="152"/>
      <c r="Q19" s="152"/>
      <c r="R19" s="152"/>
      <c r="S19" s="152"/>
      <c r="T19" s="152"/>
      <c r="U19" s="152"/>
      <c r="V19" s="152"/>
      <c r="W19" s="152"/>
      <c r="X19" s="152"/>
      <c r="Y19" s="152"/>
      <c r="Z19" s="152"/>
      <c r="AA19" s="152"/>
      <c r="AB19" s="152"/>
      <c r="AC19" s="152"/>
      <c r="AD19" s="152"/>
      <c r="AE19" s="137"/>
      <c r="AF19" s="137"/>
      <c r="AG19" s="137"/>
      <c r="AH19" s="137"/>
      <c r="AI19" s="137"/>
      <c r="AJ19" s="137"/>
      <c r="AK19" s="204"/>
      <c r="AL19" s="139" t="str">
        <f>IFERROR(VLOOKUP(AK19,'[1]AP CS Principles Curriculum Fra'!$E:$F,2,0),"")</f>
        <v/>
      </c>
      <c r="AM19" s="139"/>
      <c r="AN19" s="139" t="str">
        <f>IFERROR(VLOOKUP(AM19,'[1]AP CS Principles Curriculum Fra'!$E:$F,2,0),"")</f>
        <v/>
      </c>
      <c r="AO19" s="139"/>
      <c r="AP19" s="139" t="str">
        <f>IFERROR(VLOOKUP(AO19,'[1]AP CS Principles Curriculum Fra'!$E:$F,2,0),"")</f>
        <v/>
      </c>
      <c r="AQ19" s="139"/>
      <c r="AR19" s="139" t="str">
        <f>IFERROR(VLOOKUP(AQ19,'[1]AP CS Principles Curriculum Fra'!$E:$F,2,0),"")</f>
        <v/>
      </c>
      <c r="AS19" s="139"/>
      <c r="AT19" s="139" t="str">
        <f>IFERROR(VLOOKUP(AS19,'[1]AP CS Principles Curriculum Fra'!$E:$F,2,0),"")</f>
        <v/>
      </c>
      <c r="AU19" s="139"/>
      <c r="AV19" s="139" t="str">
        <f>IFERROR(VLOOKUP(AU19,'[1]AP CS Principles Curriculum Fra'!$E:$F,2,0),"")</f>
        <v/>
      </c>
      <c r="AW19" s="139"/>
      <c r="AX19" s="139" t="str">
        <f>IFERROR(VLOOKUP(AW19,'[1]AP CS Principles Curriculum Fra'!$E:$F,2,0),"")</f>
        <v/>
      </c>
      <c r="AY19" s="139"/>
      <c r="AZ19" s="139" t="str">
        <f>IFERROR(VLOOKUP(AY19,'[1]AP CS Principles Curriculum Fra'!$E:$F,2,0),"")</f>
        <v/>
      </c>
      <c r="BA19" s="139"/>
      <c r="BB19" s="139" t="str">
        <f>IFERROR(VLOOKUP(BA19,'[1]AP CS Principles Curriculum Fra'!$E:$F,2,0),"")</f>
        <v/>
      </c>
      <c r="BC19" s="139"/>
      <c r="BD19" s="139" t="str">
        <f>IFERROR(VLOOKUP(BC19,'[1]AP CS Principles Curriculum Fra'!$E:$F,2,0),"")</f>
        <v/>
      </c>
      <c r="BE19" s="139"/>
      <c r="BF19" s="139" t="str">
        <f>IFERROR(VLOOKUP(BE19,'[1]AP CS Principles Curriculum Fra'!$E:$F,2,0),"")</f>
        <v/>
      </c>
      <c r="BG19" s="139"/>
      <c r="BH19" s="139" t="str">
        <f>IFERROR(VLOOKUP(BG19,'[1]AP CS Principles Curriculum Fra'!$E:$F,2,0),"")</f>
        <v/>
      </c>
      <c r="BI19" s="139"/>
      <c r="BJ19" s="139" t="str">
        <f>IFERROR(VLOOKUP(BI19,'[1]AP CS Principles Curriculum Fra'!$E:$F,2,0),"")</f>
        <v/>
      </c>
      <c r="BK19" s="139"/>
      <c r="BL19" s="139" t="str">
        <f>IFERROR(VLOOKUP(BK19,'[1]AP CS Principles Curriculum Fra'!$E:$F,2,0),"")</f>
        <v/>
      </c>
      <c r="BM19" s="139"/>
      <c r="BN19" s="139" t="str">
        <f>IFERROR(VLOOKUP(BM19,'[1]AP CS Principles Curriculum Fra'!$E:$F,2,0),"")</f>
        <v/>
      </c>
      <c r="BO19" s="139"/>
      <c r="BP19" s="139" t="str">
        <f>IFERROR(VLOOKUP(BO19,'[1]AP CS Principles Curriculum Fra'!$E:$F,2,0),"")</f>
        <v/>
      </c>
      <c r="BQ19" s="139"/>
      <c r="BR19" s="139" t="str">
        <f>IFERROR(VLOOKUP(BQ19,'[1]AP CS Principles Curriculum Fra'!$E:$F,2,0),"")</f>
        <v/>
      </c>
      <c r="BS19" s="139"/>
      <c r="BT19" s="139" t="str">
        <f>IFERROR(VLOOKUP(BS19,'[1]AP CS Principles Curriculum Fra'!$E:$F,2,0),"")</f>
        <v/>
      </c>
      <c r="BU19" s="139"/>
      <c r="BV19" s="139" t="str">
        <f>IFERROR(VLOOKUP(BU19,'[1]AP CS Principles Curriculum Fra'!$E:$F,2,0),"")</f>
        <v/>
      </c>
      <c r="BW19" s="139"/>
      <c r="BX19" s="139" t="str">
        <f>IFERROR(VLOOKUP(BW19,'[1]AP CS Principles Curriculum Fra'!$E:$F,2,0),"")</f>
        <v/>
      </c>
      <c r="BY19" s="144"/>
      <c r="BZ19" s="144"/>
      <c r="CA19" s="144"/>
      <c r="CB19" s="144"/>
      <c r="CC19" s="147"/>
      <c r="CD19" s="147"/>
      <c r="CE19" s="147"/>
      <c r="CF19" s="147"/>
      <c r="CG19" s="147"/>
      <c r="CH19" s="147"/>
      <c r="CI19" s="147"/>
      <c r="CJ19" s="144"/>
      <c r="CK19" s="144"/>
      <c r="CL19" s="144"/>
      <c r="CM19" s="144"/>
      <c r="CN19" s="149"/>
      <c r="CO19" s="149"/>
      <c r="CP19" s="149"/>
      <c r="CQ19" s="149"/>
      <c r="CR19" s="149"/>
      <c r="CS19" s="149"/>
      <c r="CT19" s="149"/>
      <c r="CU19" s="149"/>
      <c r="CV19" s="149"/>
      <c r="CW19" s="149"/>
      <c r="CX19" s="149"/>
      <c r="CY19" s="150"/>
      <c r="CZ19" s="101"/>
      <c r="DA19" s="202"/>
      <c r="DB19" s="154" t="str">
        <f>HYPERLINK("http://en.wikipedia.org/wiki/Peer_instruction","Peer Instruction Wikipedia")</f>
        <v>Peer Instruction Wikipedia</v>
      </c>
      <c r="DC19" s="202"/>
      <c r="DD19" s="202" t="s">
        <v>937</v>
      </c>
      <c r="DE19" s="202"/>
      <c r="DF19" s="202"/>
      <c r="DG19" s="202"/>
      <c r="DH19" s="202"/>
      <c r="DI19" s="202" t="str">
        <v>Independent Leaders</v>
      </c>
    </row>
    <row r="20" spans="1:113" ht="15.75" customHeight="1">
      <c r="A20" s="100">
        <v>14</v>
      </c>
      <c r="B20" s="100" t="s">
        <v>292</v>
      </c>
      <c r="C20" s="100">
        <v>5</v>
      </c>
      <c r="D20" s="72"/>
      <c r="E20" s="72"/>
      <c r="F20" s="72"/>
      <c r="G20" s="72"/>
      <c r="H20" s="72"/>
      <c r="I20" s="72"/>
      <c r="J20" s="72"/>
      <c r="K20" s="72"/>
      <c r="L20" s="72"/>
      <c r="M20" s="72"/>
      <c r="N20" s="72"/>
      <c r="O20" s="72"/>
      <c r="P20" s="72"/>
      <c r="Q20" s="103"/>
      <c r="R20" s="72"/>
      <c r="S20" s="72"/>
      <c r="T20" s="72"/>
      <c r="U20" s="72"/>
      <c r="V20" s="72"/>
      <c r="W20" s="72"/>
      <c r="X20" s="72"/>
      <c r="Y20" s="72"/>
      <c r="Z20" s="72"/>
      <c r="AA20" s="72"/>
      <c r="AB20" s="72"/>
      <c r="AC20" s="72"/>
      <c r="AD20" s="109"/>
      <c r="AE20" s="101"/>
      <c r="AF20" s="101"/>
      <c r="AG20" s="101"/>
      <c r="AH20" s="101"/>
      <c r="AI20" s="101"/>
      <c r="AJ20" s="101"/>
      <c r="AK20" s="112"/>
      <c r="AL20" s="101"/>
      <c r="AM20" s="101"/>
      <c r="AN20" s="101"/>
      <c r="AO20" s="101"/>
      <c r="AP20" s="101"/>
      <c r="AQ20" s="101"/>
      <c r="AR20" s="101"/>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20"/>
      <c r="BY20" s="101"/>
      <c r="BZ20" s="101"/>
      <c r="CA20" s="101"/>
      <c r="CB20" s="101"/>
      <c r="CC20" s="117"/>
      <c r="CD20" s="117"/>
      <c r="CE20" s="117"/>
      <c r="CF20" s="117"/>
      <c r="CG20" s="117"/>
      <c r="CH20" s="117"/>
      <c r="CI20" s="117"/>
      <c r="CJ20" s="101"/>
      <c r="CK20" s="101"/>
      <c r="CL20" s="101"/>
      <c r="CM20" s="101"/>
      <c r="CN20" s="121"/>
      <c r="CO20" s="121"/>
      <c r="CP20" s="121"/>
      <c r="CQ20" s="121"/>
      <c r="CR20" s="121"/>
      <c r="CS20" s="121"/>
      <c r="CT20" s="121"/>
      <c r="CU20" s="121"/>
      <c r="CV20" s="121"/>
      <c r="CW20" s="121"/>
      <c r="CX20" s="121"/>
      <c r="CY20" s="120"/>
      <c r="CZ20" s="123" t="str">
        <f>HYPERLINK(CONCATENATE("https://drive.google.com/open?id=",DA20),CONCATENATE("Unit"," ", A20," - ", B20))</f>
        <v>Unit 14 - Post PT Projects</v>
      </c>
      <c r="DA20" s="165" t="s">
        <v>1480</v>
      </c>
      <c r="DB20" s="207" t="s">
        <v>1481</v>
      </c>
      <c r="DC20" s="121"/>
      <c r="DD20" s="72" t="s">
        <v>937</v>
      </c>
      <c r="DE20" s="72" t="s">
        <v>939</v>
      </c>
      <c r="DF20" s="101"/>
      <c r="DG20" s="101"/>
      <c r="DH20" s="101"/>
      <c r="DI20" s="101" t="str">
        <v>Rethink and Revise</v>
      </c>
    </row>
    <row r="21" spans="1:113" ht="15.75" customHeight="1">
      <c r="A21" s="127"/>
      <c r="B21" s="127"/>
      <c r="C21" s="127">
        <f>C19+C20</f>
        <v>17</v>
      </c>
      <c r="D21" s="129"/>
      <c r="E21" s="129" t="s">
        <v>1482</v>
      </c>
      <c r="F21" s="131"/>
      <c r="G21" s="131"/>
      <c r="H21" s="131"/>
      <c r="I21" s="131"/>
      <c r="J21" s="131"/>
      <c r="K21" s="131"/>
      <c r="L21" s="152"/>
      <c r="M21" s="152"/>
      <c r="N21" s="152"/>
      <c r="O21" s="152"/>
      <c r="P21" s="152"/>
      <c r="Q21" s="134"/>
      <c r="R21" s="135"/>
      <c r="S21" s="135"/>
      <c r="T21" s="135"/>
      <c r="U21" s="135"/>
      <c r="V21" s="135"/>
      <c r="W21" s="135"/>
      <c r="X21" s="135"/>
      <c r="Y21" s="135"/>
      <c r="Z21" s="135"/>
      <c r="AA21" s="135"/>
      <c r="AB21" s="135"/>
      <c r="AC21" s="135"/>
      <c r="AD21" s="136"/>
      <c r="AE21" s="137"/>
      <c r="AF21" s="137"/>
      <c r="AG21" s="137"/>
      <c r="AH21" s="137"/>
      <c r="AI21" s="137"/>
      <c r="AJ21" s="137"/>
      <c r="AK21" s="204"/>
      <c r="AL21" s="139"/>
      <c r="AM21" s="139"/>
      <c r="AN21" s="139"/>
      <c r="AO21" s="139"/>
      <c r="AP21" s="139"/>
      <c r="AQ21" s="139"/>
      <c r="AR21" s="139"/>
      <c r="AS21" s="139"/>
      <c r="AT21" s="139"/>
      <c r="AU21" s="139"/>
      <c r="AV21" s="139"/>
      <c r="AW21" s="139"/>
      <c r="AX21" s="139"/>
      <c r="AY21" s="139"/>
      <c r="AZ21" s="139"/>
      <c r="BA21" s="139"/>
      <c r="BB21" s="139"/>
      <c r="BC21" s="139"/>
      <c r="BD21" s="139"/>
      <c r="BE21" s="139"/>
      <c r="BF21" s="139"/>
      <c r="BG21" s="139"/>
      <c r="BH21" s="139"/>
      <c r="BI21" s="139"/>
      <c r="BJ21" s="139"/>
      <c r="BK21" s="139"/>
      <c r="BL21" s="139"/>
      <c r="BM21" s="139"/>
      <c r="BN21" s="139"/>
      <c r="BO21" s="139"/>
      <c r="BP21" s="139"/>
      <c r="BQ21" s="139"/>
      <c r="BR21" s="139"/>
      <c r="BS21" s="139"/>
      <c r="BT21" s="139"/>
      <c r="BU21" s="139"/>
      <c r="BV21" s="139"/>
      <c r="BW21" s="139"/>
      <c r="BX21" s="143"/>
      <c r="BY21" s="144"/>
      <c r="BZ21" s="144"/>
      <c r="CA21" s="144"/>
      <c r="CB21" s="144"/>
      <c r="CC21" s="147"/>
      <c r="CD21" s="147"/>
      <c r="CE21" s="147"/>
      <c r="CF21" s="147"/>
      <c r="CG21" s="147"/>
      <c r="CH21" s="147"/>
      <c r="CI21" s="147"/>
      <c r="CJ21" s="144"/>
      <c r="CK21" s="144"/>
      <c r="CL21" s="144"/>
      <c r="CM21" s="144"/>
      <c r="CN21" s="149"/>
      <c r="CO21" s="149"/>
      <c r="CP21" s="149"/>
      <c r="CQ21" s="149"/>
      <c r="CR21" s="149"/>
      <c r="CS21" s="149"/>
      <c r="CT21" s="149"/>
      <c r="CU21" s="149"/>
      <c r="CV21" s="149"/>
      <c r="CW21" s="149"/>
      <c r="CX21" s="149"/>
      <c r="CY21" s="150"/>
      <c r="CZ21" s="227"/>
      <c r="DA21" s="151"/>
      <c r="DB21" s="207" t="str">
        <f>HYPERLINK("http://www.peerinstruction4cs.org/wp-content/uploads/2012/07/Simon-formattedInroadsPre-print.pdf","How to Implement Peer Instruction")</f>
        <v>How to Implement Peer Instruction</v>
      </c>
      <c r="DC21" s="152"/>
      <c r="DD21" s="152" t="s">
        <v>937</v>
      </c>
      <c r="DE21" s="152"/>
      <c r="DF21" s="202"/>
      <c r="DG21" s="202"/>
      <c r="DH21" s="202"/>
      <c r="DI21" s="202" t="str">
        <v>Self Evaluate</v>
      </c>
    </row>
    <row r="22" spans="1:113" ht="15.75" customHeight="1">
      <c r="A22" s="100"/>
      <c r="B22" s="100"/>
      <c r="C22" s="100"/>
      <c r="D22" s="101"/>
      <c r="E22" s="72" t="s">
        <v>1483</v>
      </c>
      <c r="F22" s="101"/>
      <c r="G22" s="101"/>
      <c r="H22" s="101"/>
      <c r="I22" s="101"/>
      <c r="J22" s="101"/>
      <c r="K22" s="101"/>
      <c r="L22" s="101"/>
      <c r="M22" s="101"/>
      <c r="N22" s="101"/>
      <c r="O22" s="101"/>
      <c r="P22" s="101"/>
      <c r="Q22" s="103"/>
      <c r="R22" s="72"/>
      <c r="S22" s="72"/>
      <c r="T22" s="72"/>
      <c r="U22" s="72"/>
      <c r="V22" s="72"/>
      <c r="W22" s="72"/>
      <c r="X22" s="72"/>
      <c r="Y22" s="72"/>
      <c r="Z22" s="72"/>
      <c r="AA22" s="72"/>
      <c r="AB22" s="72"/>
      <c r="AC22" s="72"/>
      <c r="AD22" s="109"/>
      <c r="AE22" s="101"/>
      <c r="AF22" s="101"/>
      <c r="AG22" s="101"/>
      <c r="AH22" s="101"/>
      <c r="AI22" s="101"/>
      <c r="AJ22" s="101"/>
      <c r="AK22" s="112"/>
      <c r="AL22" s="101"/>
      <c r="AM22" s="101"/>
      <c r="AN22" s="101"/>
      <c r="AO22" s="101"/>
      <c r="AP22" s="101"/>
      <c r="AQ22" s="101"/>
      <c r="AR22" s="101"/>
      <c r="AS22" s="101"/>
      <c r="AT22" s="101"/>
      <c r="AU22" s="101"/>
      <c r="AV22" s="101"/>
      <c r="AW22" s="101"/>
      <c r="AX22" s="101"/>
      <c r="AY22" s="101"/>
      <c r="AZ22" s="101"/>
      <c r="BA22" s="101"/>
      <c r="BB22" s="101"/>
      <c r="BC22" s="101"/>
      <c r="BD22" s="101"/>
      <c r="BE22" s="101"/>
      <c r="BF22" s="101"/>
      <c r="BG22" s="101"/>
      <c r="BH22" s="101"/>
      <c r="BI22" s="101"/>
      <c r="BJ22" s="101"/>
      <c r="BK22" s="101"/>
      <c r="BL22" s="101"/>
      <c r="BM22" s="101"/>
      <c r="BN22" s="101"/>
      <c r="BO22" s="101"/>
      <c r="BP22" s="101"/>
      <c r="BQ22" s="101"/>
      <c r="BR22" s="101"/>
      <c r="BS22" s="101"/>
      <c r="BT22" s="101"/>
      <c r="BU22" s="101"/>
      <c r="BV22" s="101"/>
      <c r="BW22" s="101"/>
      <c r="BX22" s="120"/>
      <c r="BY22" s="101"/>
      <c r="BZ22" s="101"/>
      <c r="CA22" s="101"/>
      <c r="CB22" s="101"/>
      <c r="CC22" s="117"/>
      <c r="CD22" s="117"/>
      <c r="CE22" s="117"/>
      <c r="CF22" s="117"/>
      <c r="CG22" s="117"/>
      <c r="CH22" s="117"/>
      <c r="CI22" s="117"/>
      <c r="CJ22" s="101"/>
      <c r="CK22" s="101"/>
      <c r="CL22" s="101"/>
      <c r="CM22" s="101"/>
      <c r="CN22" s="121"/>
      <c r="CO22" s="121"/>
      <c r="CP22" s="121"/>
      <c r="CQ22" s="121"/>
      <c r="CR22" s="121"/>
      <c r="CS22" s="121"/>
      <c r="CT22" s="121"/>
      <c r="CU22" s="121"/>
      <c r="CV22" s="121"/>
      <c r="CW22" s="121"/>
      <c r="CX22" s="121"/>
      <c r="CY22" s="120"/>
      <c r="CZ22" s="121"/>
      <c r="DA22" s="165"/>
      <c r="DB22" s="210" t="str">
        <f>HYPERLINK("www.bootstrapworld.org","Bootstrap Curriculum")</f>
        <v>Bootstrap Curriculum</v>
      </c>
      <c r="DC22" s="228"/>
      <c r="DD22" s="72"/>
      <c r="DE22" s="72"/>
      <c r="DF22" s="101"/>
      <c r="DG22" s="101"/>
      <c r="DH22" s="101"/>
      <c r="DI22" s="101" t="str">
        <v>Sequence Narrative</v>
      </c>
    </row>
    <row r="23" spans="1:113" ht="15.75" customHeight="1">
      <c r="A23" s="127"/>
      <c r="B23" s="127"/>
      <c r="C23" s="127"/>
      <c r="D23" s="152"/>
      <c r="E23" s="152"/>
      <c r="F23" s="202"/>
      <c r="G23" s="202"/>
      <c r="H23" s="202"/>
      <c r="I23" s="202"/>
      <c r="J23" s="202"/>
      <c r="K23" s="202"/>
      <c r="L23" s="202"/>
      <c r="M23" s="202"/>
      <c r="N23" s="202"/>
      <c r="O23" s="202"/>
      <c r="P23" s="202"/>
      <c r="Q23" s="134"/>
      <c r="R23" s="135"/>
      <c r="S23" s="135"/>
      <c r="T23" s="135"/>
      <c r="U23" s="135"/>
      <c r="V23" s="135"/>
      <c r="W23" s="135"/>
      <c r="X23" s="135"/>
      <c r="Y23" s="135"/>
      <c r="Z23" s="135"/>
      <c r="AA23" s="135"/>
      <c r="AB23" s="135"/>
      <c r="AC23" s="135"/>
      <c r="AD23" s="136"/>
      <c r="AE23" s="137"/>
      <c r="AF23" s="137"/>
      <c r="AG23" s="137"/>
      <c r="AH23" s="137"/>
      <c r="AI23" s="137"/>
      <c r="AJ23" s="137"/>
      <c r="AK23" s="204"/>
      <c r="AL23" s="139"/>
      <c r="AM23" s="139"/>
      <c r="AN23" s="139"/>
      <c r="AO23" s="139"/>
      <c r="AP23" s="139"/>
      <c r="AQ23" s="139"/>
      <c r="AR23" s="139"/>
      <c r="AS23" s="139"/>
      <c r="AT23" s="139"/>
      <c r="AU23" s="139"/>
      <c r="AV23" s="139"/>
      <c r="AW23" s="139"/>
      <c r="AX23" s="139"/>
      <c r="AY23" s="139"/>
      <c r="AZ23" s="139"/>
      <c r="BA23" s="139"/>
      <c r="BB23" s="139"/>
      <c r="BC23" s="139"/>
      <c r="BD23" s="139"/>
      <c r="BE23" s="139"/>
      <c r="BF23" s="139"/>
      <c r="BG23" s="139"/>
      <c r="BH23" s="139"/>
      <c r="BI23" s="139"/>
      <c r="BJ23" s="139"/>
      <c r="BK23" s="139"/>
      <c r="BL23" s="139"/>
      <c r="BM23" s="139"/>
      <c r="BN23" s="139"/>
      <c r="BO23" s="139"/>
      <c r="BP23" s="139"/>
      <c r="BQ23" s="139"/>
      <c r="BR23" s="139"/>
      <c r="BS23" s="139"/>
      <c r="BT23" s="139"/>
      <c r="BU23" s="139"/>
      <c r="BV23" s="139"/>
      <c r="BW23" s="139"/>
      <c r="BX23" s="143"/>
      <c r="BY23" s="144"/>
      <c r="BZ23" s="144"/>
      <c r="CA23" s="144"/>
      <c r="CB23" s="144"/>
      <c r="CC23" s="147"/>
      <c r="CD23" s="147"/>
      <c r="CE23" s="147"/>
      <c r="CF23" s="147"/>
      <c r="CG23" s="147"/>
      <c r="CH23" s="147"/>
      <c r="CI23" s="147"/>
      <c r="CJ23" s="144"/>
      <c r="CK23" s="144"/>
      <c r="CL23" s="144"/>
      <c r="CM23" s="144"/>
      <c r="CN23" s="149"/>
      <c r="CO23" s="149"/>
      <c r="CP23" s="149"/>
      <c r="CQ23" s="149"/>
      <c r="CR23" s="149"/>
      <c r="CS23" s="149"/>
      <c r="CT23" s="149"/>
      <c r="CU23" s="149"/>
      <c r="CV23" s="149"/>
      <c r="CW23" s="149"/>
      <c r="CX23" s="149"/>
      <c r="CY23" s="150"/>
      <c r="CZ23" s="227"/>
      <c r="DA23" s="151"/>
      <c r="DB23" s="210" t="str">
        <f>HYPERLINK("http://nifty.stanford.edu/","Nifty Assignments")</f>
        <v>Nifty Assignments</v>
      </c>
      <c r="DC23" s="227"/>
      <c r="DD23" s="151"/>
      <c r="DE23" s="227"/>
      <c r="DF23" s="151"/>
      <c r="DG23" s="151"/>
      <c r="DH23" s="151"/>
      <c r="DI23" s="151" t="str">
        <v>Take Risks</v>
      </c>
    </row>
    <row r="24" spans="1:113" ht="15.75" customHeight="1">
      <c r="A24" s="100"/>
      <c r="B24" s="100"/>
      <c r="C24" s="100"/>
      <c r="D24" s="101"/>
      <c r="E24" s="101"/>
      <c r="F24" s="101"/>
      <c r="G24" s="101"/>
      <c r="H24" s="101"/>
      <c r="I24" s="101"/>
      <c r="J24" s="101"/>
      <c r="K24" s="101"/>
      <c r="L24" s="101"/>
      <c r="M24" s="101"/>
      <c r="N24" s="101"/>
      <c r="O24" s="101"/>
      <c r="P24" s="101"/>
      <c r="Q24" s="103"/>
      <c r="R24" s="72"/>
      <c r="S24" s="72"/>
      <c r="T24" s="72"/>
      <c r="U24" s="72"/>
      <c r="V24" s="72"/>
      <c r="W24" s="72"/>
      <c r="X24" s="72"/>
      <c r="Y24" s="72"/>
      <c r="Z24" s="72"/>
      <c r="AA24" s="72"/>
      <c r="AB24" s="72"/>
      <c r="AC24" s="72"/>
      <c r="AD24" s="109"/>
      <c r="AE24" s="72"/>
      <c r="AF24" s="72"/>
      <c r="AG24" s="72"/>
      <c r="AH24" s="72"/>
      <c r="AI24" s="72"/>
      <c r="AJ24" s="72"/>
      <c r="AK24" s="112"/>
      <c r="AL24" s="101"/>
      <c r="AM24" s="101"/>
      <c r="AN24" s="101"/>
      <c r="AO24" s="101"/>
      <c r="AP24" s="101"/>
      <c r="AQ24" s="101"/>
      <c r="AR24" s="101"/>
      <c r="AS24" s="101"/>
      <c r="AT24" s="101"/>
      <c r="AU24" s="101"/>
      <c r="AV24" s="101"/>
      <c r="AW24" s="101"/>
      <c r="AX24" s="101"/>
      <c r="AY24" s="101"/>
      <c r="AZ24" s="101"/>
      <c r="BA24" s="101"/>
      <c r="BB24" s="101"/>
      <c r="BC24" s="101"/>
      <c r="BD24" s="101"/>
      <c r="BE24" s="101"/>
      <c r="BF24" s="101"/>
      <c r="BG24" s="101"/>
      <c r="BH24" s="101"/>
      <c r="BI24" s="101"/>
      <c r="BJ24" s="101"/>
      <c r="BK24" s="101"/>
      <c r="BL24" s="101"/>
      <c r="BM24" s="101"/>
      <c r="BN24" s="101"/>
      <c r="BO24" s="101"/>
      <c r="BP24" s="101"/>
      <c r="BQ24" s="101"/>
      <c r="BR24" s="101"/>
      <c r="BS24" s="101"/>
      <c r="BT24" s="101"/>
      <c r="BU24" s="101"/>
      <c r="BV24" s="101"/>
      <c r="BW24" s="101"/>
      <c r="BX24" s="120"/>
      <c r="BY24" s="101"/>
      <c r="BZ24" s="101"/>
      <c r="CA24" s="101"/>
      <c r="CB24" s="101"/>
      <c r="CC24" s="117"/>
      <c r="CD24" s="117"/>
      <c r="CE24" s="117"/>
      <c r="CF24" s="117"/>
      <c r="CG24" s="117"/>
      <c r="CH24" s="117"/>
      <c r="CI24" s="117"/>
      <c r="CJ24" s="101"/>
      <c r="CK24" s="101"/>
      <c r="CL24" s="101"/>
      <c r="CM24" s="101"/>
      <c r="CN24" s="121"/>
      <c r="CO24" s="121"/>
      <c r="CP24" s="121"/>
      <c r="CQ24" s="121"/>
      <c r="CR24" s="121"/>
      <c r="CS24" s="121"/>
      <c r="CT24" s="121"/>
      <c r="CU24" s="121"/>
      <c r="CV24" s="121"/>
      <c r="CW24" s="121"/>
      <c r="CX24" s="121"/>
      <c r="CY24" s="120"/>
      <c r="CZ24" s="121"/>
      <c r="DA24" s="165"/>
      <c r="DB24" s="210" t="str">
        <f>HYPERLINK("http://cslibrary.stanford.edu/","Stanford CS Library")</f>
        <v>Stanford CS Library</v>
      </c>
      <c r="DC24" s="121"/>
      <c r="DD24" s="165"/>
      <c r="DE24" s="121"/>
      <c r="DF24" s="165"/>
      <c r="DG24" s="165"/>
      <c r="DH24" s="165"/>
      <c r="DI24" s="165" t="str">
        <v>Have Fun</v>
      </c>
    </row>
    <row r="25" spans="1:113" ht="15.75" customHeight="1">
      <c r="A25" s="229"/>
      <c r="B25" s="229"/>
      <c r="C25" s="229"/>
      <c r="D25" s="230"/>
      <c r="E25" s="230"/>
      <c r="F25" s="230"/>
      <c r="G25" s="230"/>
      <c r="H25" s="230"/>
      <c r="I25" s="230"/>
      <c r="J25" s="230"/>
      <c r="K25" s="230"/>
      <c r="L25" s="230"/>
      <c r="M25" s="230"/>
      <c r="N25" s="230"/>
      <c r="O25" s="230"/>
      <c r="P25" s="230"/>
      <c r="Q25" s="231"/>
      <c r="R25" s="232"/>
      <c r="S25" s="232"/>
      <c r="T25" s="232"/>
      <c r="U25" s="232"/>
      <c r="V25" s="232"/>
      <c r="W25" s="232"/>
      <c r="X25" s="232"/>
      <c r="Y25" s="232"/>
      <c r="Z25" s="232"/>
      <c r="AA25" s="232"/>
      <c r="AB25" s="232"/>
      <c r="AC25" s="232"/>
      <c r="AD25" s="233"/>
      <c r="AE25" s="230"/>
      <c r="AF25" s="230"/>
      <c r="AG25" s="230"/>
      <c r="AH25" s="230"/>
      <c r="AI25" s="230"/>
      <c r="AJ25" s="230"/>
      <c r="AK25" s="234"/>
      <c r="AL25" s="230"/>
      <c r="AM25" s="230"/>
      <c r="AN25" s="230"/>
      <c r="AO25" s="230"/>
      <c r="AP25" s="230"/>
      <c r="AQ25" s="230"/>
      <c r="AR25" s="230"/>
      <c r="AS25" s="230"/>
      <c r="AT25" s="230"/>
      <c r="AU25" s="230"/>
      <c r="AV25" s="230"/>
      <c r="AW25" s="230"/>
      <c r="AX25" s="230"/>
      <c r="AY25" s="230"/>
      <c r="AZ25" s="230"/>
      <c r="BA25" s="230"/>
      <c r="BB25" s="230"/>
      <c r="BC25" s="230"/>
      <c r="BD25" s="230"/>
      <c r="BE25" s="230"/>
      <c r="BF25" s="230"/>
      <c r="BG25" s="230"/>
      <c r="BH25" s="230"/>
      <c r="BI25" s="230"/>
      <c r="BJ25" s="230"/>
      <c r="BK25" s="230"/>
      <c r="BL25" s="230"/>
      <c r="BM25" s="230"/>
      <c r="BN25" s="230"/>
      <c r="BO25" s="230"/>
      <c r="BP25" s="230"/>
      <c r="BQ25" s="230"/>
      <c r="BR25" s="230"/>
      <c r="BS25" s="230"/>
      <c r="BT25" s="230"/>
      <c r="BU25" s="230"/>
      <c r="BV25" s="230"/>
      <c r="BW25" s="230"/>
      <c r="BX25" s="230"/>
      <c r="BY25" s="230"/>
      <c r="BZ25" s="230"/>
      <c r="CA25" s="230"/>
      <c r="CB25" s="230"/>
      <c r="CC25" s="230"/>
      <c r="CD25" s="230"/>
      <c r="CE25" s="230"/>
      <c r="CF25" s="230"/>
      <c r="CG25" s="230"/>
      <c r="CH25" s="230"/>
      <c r="CI25" s="230"/>
      <c r="CJ25" s="230"/>
      <c r="CK25" s="230"/>
      <c r="CL25" s="230"/>
      <c r="CM25" s="230"/>
      <c r="CN25" s="230"/>
      <c r="CO25" s="230"/>
      <c r="CP25" s="230"/>
      <c r="CQ25" s="230"/>
      <c r="CR25" s="230"/>
      <c r="CS25" s="230"/>
      <c r="CT25" s="230"/>
      <c r="CU25" s="230"/>
      <c r="CV25" s="230"/>
      <c r="CW25" s="230"/>
      <c r="CX25" s="230"/>
      <c r="CY25" s="230"/>
      <c r="CZ25" s="230"/>
      <c r="DA25" s="230"/>
      <c r="DB25" s="235" t="s">
        <v>1484</v>
      </c>
      <c r="DC25" s="232"/>
      <c r="DD25" s="232"/>
      <c r="DE25" s="232"/>
      <c r="DF25" s="230"/>
      <c r="DG25" s="230"/>
      <c r="DH25" s="230"/>
      <c r="DI25" s="230" t="str">
        <v>Problem Solve</v>
      </c>
    </row>
    <row r="26" spans="1:113" ht="15.75" customHeight="1">
      <c r="A26" s="229"/>
      <c r="B26" s="229"/>
      <c r="C26" s="229"/>
      <c r="D26" s="230"/>
      <c r="E26" s="230"/>
      <c r="F26" s="230"/>
      <c r="G26" s="230"/>
      <c r="H26" s="230"/>
      <c r="I26" s="230"/>
      <c r="J26" s="230"/>
      <c r="K26" s="230"/>
      <c r="L26" s="230"/>
      <c r="M26" s="230"/>
      <c r="N26" s="230"/>
      <c r="O26" s="230"/>
      <c r="P26" s="230"/>
      <c r="Q26" s="231"/>
      <c r="R26" s="232"/>
      <c r="S26" s="232"/>
      <c r="T26" s="232"/>
      <c r="U26" s="232"/>
      <c r="V26" s="232"/>
      <c r="W26" s="232"/>
      <c r="X26" s="232"/>
      <c r="Y26" s="232"/>
      <c r="Z26" s="232"/>
      <c r="AA26" s="232"/>
      <c r="AB26" s="232"/>
      <c r="AC26" s="232"/>
      <c r="AD26" s="233"/>
      <c r="AE26" s="230"/>
      <c r="AF26" s="230"/>
      <c r="AG26" s="230"/>
      <c r="AH26" s="230"/>
      <c r="AI26" s="230"/>
      <c r="AJ26" s="230"/>
      <c r="AK26" s="234"/>
      <c r="AL26" s="230"/>
      <c r="AM26" s="230"/>
      <c r="AN26" s="230"/>
      <c r="AO26" s="230"/>
      <c r="AP26" s="230"/>
      <c r="AQ26" s="230"/>
      <c r="AR26" s="230"/>
      <c r="AS26" s="230"/>
      <c r="AT26" s="230"/>
      <c r="AU26" s="230"/>
      <c r="AV26" s="230"/>
      <c r="AW26" s="230"/>
      <c r="AX26" s="230"/>
      <c r="AY26" s="230"/>
      <c r="AZ26" s="230"/>
      <c r="BA26" s="230"/>
      <c r="BB26" s="230"/>
      <c r="BC26" s="230"/>
      <c r="BD26" s="230"/>
      <c r="BE26" s="230"/>
      <c r="BF26" s="230"/>
      <c r="BG26" s="230"/>
      <c r="BH26" s="230"/>
      <c r="BI26" s="230"/>
      <c r="BJ26" s="230"/>
      <c r="BK26" s="230"/>
      <c r="BL26" s="230"/>
      <c r="BM26" s="230"/>
      <c r="BN26" s="230"/>
      <c r="BO26" s="230"/>
      <c r="BP26" s="230"/>
      <c r="BQ26" s="230"/>
      <c r="BR26" s="230"/>
      <c r="BS26" s="230"/>
      <c r="BT26" s="230"/>
      <c r="BU26" s="230"/>
      <c r="BV26" s="230"/>
      <c r="BW26" s="230"/>
      <c r="BX26" s="230"/>
      <c r="BY26" s="230"/>
      <c r="BZ26" s="230"/>
      <c r="CA26" s="230"/>
      <c r="CB26" s="230"/>
      <c r="CC26" s="230"/>
      <c r="CD26" s="230"/>
      <c r="CE26" s="230"/>
      <c r="CF26" s="230"/>
      <c r="CG26" s="230"/>
      <c r="CH26" s="230"/>
      <c r="CI26" s="230"/>
      <c r="CJ26" s="230"/>
      <c r="CK26" s="230"/>
      <c r="CL26" s="230"/>
      <c r="CM26" s="230"/>
      <c r="CN26" s="230"/>
      <c r="CO26" s="230"/>
      <c r="CP26" s="230"/>
      <c r="CQ26" s="230"/>
      <c r="CR26" s="230"/>
      <c r="CS26" s="230"/>
      <c r="CT26" s="230"/>
      <c r="CU26" s="230"/>
      <c r="CV26" s="230"/>
      <c r="CW26" s="230"/>
      <c r="CX26" s="230"/>
      <c r="CY26" s="230"/>
      <c r="CZ26" s="230"/>
      <c r="DA26" s="230"/>
      <c r="DB26" s="236" t="str">
        <f>HYPERLINK("https://docs.google.com/a/afsenyc.org/spreadsheets/d/1jc1QDiSw-dPql1CqASjiylLqwksrJno9CPRsCRMaxvQ/edit#gid=0","Create Performance Task College Board Rubric")</f>
        <v>Create Performance Task College Board Rubric</v>
      </c>
      <c r="DC26" s="232"/>
      <c r="DD26" s="232"/>
      <c r="DE26" s="232"/>
      <c r="DF26" s="230"/>
      <c r="DG26" s="230"/>
      <c r="DH26" s="230"/>
      <c r="DI26" s="230" t="str">
        <v>Create</v>
      </c>
    </row>
    <row r="27" spans="1:113" ht="15.75" customHeight="1">
      <c r="A27" s="229"/>
      <c r="B27" s="229"/>
      <c r="C27" s="229"/>
      <c r="D27" s="230"/>
      <c r="E27" s="230"/>
      <c r="F27" s="230"/>
      <c r="G27" s="230"/>
      <c r="H27" s="230"/>
      <c r="I27" s="230"/>
      <c r="J27" s="230"/>
      <c r="K27" s="230"/>
      <c r="L27" s="230"/>
      <c r="M27" s="230"/>
      <c r="N27" s="230"/>
      <c r="O27" s="230"/>
      <c r="P27" s="230"/>
      <c r="Q27" s="231"/>
      <c r="R27" s="232"/>
      <c r="S27" s="232"/>
      <c r="T27" s="232"/>
      <c r="U27" s="232"/>
      <c r="V27" s="232"/>
      <c r="W27" s="232"/>
      <c r="X27" s="232"/>
      <c r="Y27" s="232"/>
      <c r="Z27" s="232"/>
      <c r="AA27" s="232"/>
      <c r="AB27" s="232"/>
      <c r="AC27" s="232"/>
      <c r="AD27" s="233"/>
      <c r="AE27" s="230"/>
      <c r="AF27" s="230"/>
      <c r="AG27" s="230"/>
      <c r="AH27" s="230"/>
      <c r="AI27" s="230"/>
      <c r="AJ27" s="230"/>
      <c r="AK27" s="234"/>
      <c r="AL27" s="230"/>
      <c r="AM27" s="230"/>
      <c r="AN27" s="230"/>
      <c r="AO27" s="230"/>
      <c r="AP27" s="230"/>
      <c r="AQ27" s="230"/>
      <c r="AR27" s="230"/>
      <c r="AS27" s="230"/>
      <c r="AT27" s="230"/>
      <c r="AU27" s="230"/>
      <c r="AV27" s="230"/>
      <c r="AW27" s="230"/>
      <c r="AX27" s="230"/>
      <c r="AY27" s="230"/>
      <c r="AZ27" s="230"/>
      <c r="BA27" s="230"/>
      <c r="BB27" s="230"/>
      <c r="BC27" s="230"/>
      <c r="BD27" s="230"/>
      <c r="BE27" s="230"/>
      <c r="BF27" s="230"/>
      <c r="BG27" s="230"/>
      <c r="BH27" s="230"/>
      <c r="BI27" s="230"/>
      <c r="BJ27" s="230"/>
      <c r="BK27" s="230"/>
      <c r="BL27" s="230"/>
      <c r="BM27" s="230"/>
      <c r="BN27" s="230"/>
      <c r="BO27" s="230"/>
      <c r="BP27" s="230"/>
      <c r="BQ27" s="230"/>
      <c r="BR27" s="230"/>
      <c r="BS27" s="230"/>
      <c r="BT27" s="230"/>
      <c r="BU27" s="230"/>
      <c r="BV27" s="230"/>
      <c r="BW27" s="230"/>
      <c r="BX27" s="230"/>
      <c r="BY27" s="230"/>
      <c r="BZ27" s="230"/>
      <c r="CA27" s="230"/>
      <c r="CB27" s="230"/>
      <c r="CC27" s="230"/>
      <c r="CD27" s="230"/>
      <c r="CE27" s="230"/>
      <c r="CF27" s="230"/>
      <c r="CG27" s="230"/>
      <c r="CH27" s="230"/>
      <c r="CI27" s="230"/>
      <c r="CJ27" s="230"/>
      <c r="CK27" s="230"/>
      <c r="CL27" s="230"/>
      <c r="CM27" s="230"/>
      <c r="CN27" s="230"/>
      <c r="CO27" s="230"/>
      <c r="CP27" s="230"/>
      <c r="CQ27" s="230"/>
      <c r="CR27" s="230"/>
      <c r="CS27" s="230"/>
      <c r="CT27" s="230"/>
      <c r="CU27" s="230"/>
      <c r="CV27" s="230"/>
      <c r="CW27" s="230"/>
      <c r="CX27" s="230"/>
      <c r="CY27" s="230"/>
      <c r="CZ27" s="230"/>
      <c r="DA27" s="230"/>
      <c r="DB27" s="236" t="str">
        <f>HYPERLINK("http://outreach.cs.ua.edu/spherly/","Spherly")</f>
        <v>Spherly</v>
      </c>
      <c r="DC27" s="232"/>
      <c r="DD27" s="232"/>
      <c r="DE27" s="232"/>
      <c r="DF27" s="230"/>
      <c r="DG27" s="230"/>
      <c r="DH27" s="230"/>
      <c r="DI27" s="230" t="str">
        <v>Have Choice</v>
      </c>
    </row>
    <row r="28" spans="1:113" ht="15.75" customHeight="1">
      <c r="A28" s="229"/>
      <c r="B28" s="229"/>
      <c r="C28" s="229"/>
      <c r="D28" s="230"/>
      <c r="E28" s="230"/>
      <c r="F28" s="230"/>
      <c r="G28" s="230"/>
      <c r="H28" s="230"/>
      <c r="I28" s="230"/>
      <c r="J28" s="230"/>
      <c r="K28" s="230"/>
      <c r="L28" s="230"/>
      <c r="M28" s="230"/>
      <c r="N28" s="230"/>
      <c r="O28" s="230"/>
      <c r="P28" s="230"/>
      <c r="Q28" s="231"/>
      <c r="R28" s="232"/>
      <c r="S28" s="232"/>
      <c r="T28" s="232"/>
      <c r="U28" s="232"/>
      <c r="V28" s="232"/>
      <c r="W28" s="232"/>
      <c r="X28" s="232"/>
      <c r="Y28" s="232"/>
      <c r="Z28" s="232"/>
      <c r="AA28" s="232"/>
      <c r="AB28" s="232"/>
      <c r="AC28" s="232"/>
      <c r="AD28" s="233"/>
      <c r="AE28" s="230"/>
      <c r="AF28" s="230"/>
      <c r="AG28" s="230"/>
      <c r="AH28" s="230"/>
      <c r="AI28" s="230"/>
      <c r="AJ28" s="230"/>
      <c r="AK28" s="234"/>
      <c r="AL28" s="230"/>
      <c r="AM28" s="230"/>
      <c r="AN28" s="230"/>
      <c r="AO28" s="230"/>
      <c r="AP28" s="230"/>
      <c r="AQ28" s="230"/>
      <c r="AR28" s="230"/>
      <c r="AS28" s="230"/>
      <c r="AT28" s="230"/>
      <c r="AU28" s="230"/>
      <c r="AV28" s="230"/>
      <c r="AW28" s="230"/>
      <c r="AX28" s="230"/>
      <c r="AY28" s="230"/>
      <c r="AZ28" s="230"/>
      <c r="BA28" s="230"/>
      <c r="BB28" s="230"/>
      <c r="BC28" s="230"/>
      <c r="BD28" s="230"/>
      <c r="BE28" s="230"/>
      <c r="BF28" s="230"/>
      <c r="BG28" s="230"/>
      <c r="BH28" s="230"/>
      <c r="BI28" s="230"/>
      <c r="BJ28" s="230"/>
      <c r="BK28" s="230"/>
      <c r="BL28" s="230"/>
      <c r="BM28" s="230"/>
      <c r="BN28" s="230"/>
      <c r="BO28" s="230"/>
      <c r="BP28" s="230"/>
      <c r="BQ28" s="230"/>
      <c r="BR28" s="230"/>
      <c r="BS28" s="230"/>
      <c r="BT28" s="230"/>
      <c r="BU28" s="230"/>
      <c r="BV28" s="230"/>
      <c r="BW28" s="230"/>
      <c r="BX28" s="230"/>
      <c r="BY28" s="230"/>
      <c r="BZ28" s="230"/>
      <c r="CA28" s="230"/>
      <c r="CB28" s="230"/>
      <c r="CC28" s="230"/>
      <c r="CD28" s="230"/>
      <c r="CE28" s="230"/>
      <c r="CF28" s="230"/>
      <c r="CG28" s="230"/>
      <c r="CH28" s="230"/>
      <c r="CI28" s="230"/>
      <c r="CJ28" s="230"/>
      <c r="CK28" s="230"/>
      <c r="CL28" s="230"/>
      <c r="CM28" s="230"/>
      <c r="CN28" s="230"/>
      <c r="CO28" s="230"/>
      <c r="CP28" s="230"/>
      <c r="CQ28" s="230"/>
      <c r="CR28" s="230"/>
      <c r="CS28" s="230"/>
      <c r="CT28" s="230"/>
      <c r="CU28" s="230"/>
      <c r="CV28" s="230"/>
      <c r="CW28" s="230"/>
      <c r="CX28" s="230"/>
      <c r="CY28" s="230"/>
      <c r="CZ28" s="230"/>
      <c r="DA28" s="230"/>
      <c r="DB28" s="236" t="str">
        <f>HYPERLINK("http://outreach.cs.ua.edu/pixly/","Pixly")</f>
        <v>Pixly</v>
      </c>
      <c r="DC28" s="232"/>
      <c r="DD28" s="232"/>
      <c r="DE28" s="232"/>
      <c r="DF28" s="230"/>
      <c r="DG28" s="230"/>
      <c r="DH28" s="230"/>
      <c r="DI28" s="230" t="str">
        <v>Link to Unit Folder</v>
      </c>
    </row>
    <row r="29" spans="1:113" ht="15.75" customHeight="1">
      <c r="A29" s="229"/>
      <c r="B29" s="229"/>
      <c r="C29" s="229"/>
      <c r="D29" s="230"/>
      <c r="E29" s="230"/>
      <c r="F29" s="230"/>
      <c r="G29" s="230"/>
      <c r="H29" s="230"/>
      <c r="I29" s="230"/>
      <c r="J29" s="230"/>
      <c r="K29" s="230"/>
      <c r="L29" s="230"/>
      <c r="M29" s="230"/>
      <c r="N29" s="230"/>
      <c r="O29" s="230"/>
      <c r="P29" s="230"/>
      <c r="Q29" s="231"/>
      <c r="R29" s="232"/>
      <c r="S29" s="232"/>
      <c r="T29" s="232"/>
      <c r="U29" s="232"/>
      <c r="V29" s="232"/>
      <c r="W29" s="232"/>
      <c r="X29" s="232"/>
      <c r="Y29" s="232"/>
      <c r="Z29" s="232"/>
      <c r="AA29" s="232"/>
      <c r="AB29" s="232"/>
      <c r="AC29" s="232"/>
      <c r="AD29" s="233"/>
      <c r="AE29" s="230"/>
      <c r="AF29" s="230"/>
      <c r="AG29" s="230"/>
      <c r="AH29" s="230"/>
      <c r="AI29" s="230"/>
      <c r="AJ29" s="230"/>
      <c r="AK29" s="234"/>
      <c r="AL29" s="230"/>
      <c r="AM29" s="230"/>
      <c r="AN29" s="230"/>
      <c r="AO29" s="230"/>
      <c r="AP29" s="230"/>
      <c r="AQ29" s="230"/>
      <c r="AR29" s="230"/>
      <c r="AS29" s="230"/>
      <c r="AT29" s="230"/>
      <c r="AU29" s="230"/>
      <c r="AV29" s="230"/>
      <c r="AW29" s="230"/>
      <c r="AX29" s="230"/>
      <c r="AY29" s="230"/>
      <c r="AZ29" s="230"/>
      <c r="BA29" s="230"/>
      <c r="BB29" s="230"/>
      <c r="BC29" s="230"/>
      <c r="BD29" s="230"/>
      <c r="BE29" s="230"/>
      <c r="BF29" s="230"/>
      <c r="BG29" s="230"/>
      <c r="BH29" s="230"/>
      <c r="BI29" s="230"/>
      <c r="BJ29" s="230"/>
      <c r="BK29" s="230"/>
      <c r="BL29" s="230"/>
      <c r="BM29" s="230"/>
      <c r="BN29" s="230"/>
      <c r="BO29" s="230"/>
      <c r="BP29" s="230"/>
      <c r="BQ29" s="230"/>
      <c r="BR29" s="230"/>
      <c r="BS29" s="230"/>
      <c r="BT29" s="230"/>
      <c r="BU29" s="230"/>
      <c r="BV29" s="230"/>
      <c r="BW29" s="230"/>
      <c r="BX29" s="230"/>
      <c r="BY29" s="230"/>
      <c r="BZ29" s="230"/>
      <c r="CA29" s="230"/>
      <c r="CB29" s="230"/>
      <c r="CC29" s="230"/>
      <c r="CD29" s="230"/>
      <c r="CE29" s="230"/>
      <c r="CF29" s="230"/>
      <c r="CG29" s="230"/>
      <c r="CH29" s="230"/>
      <c r="CI29" s="230"/>
      <c r="CJ29" s="230"/>
      <c r="CK29" s="230"/>
      <c r="CL29" s="230"/>
      <c r="CM29" s="230"/>
      <c r="CN29" s="230"/>
      <c r="CO29" s="230"/>
      <c r="CP29" s="230"/>
      <c r="CQ29" s="230"/>
      <c r="CR29" s="230"/>
      <c r="CS29" s="230"/>
      <c r="CT29" s="230"/>
      <c r="CU29" s="230"/>
      <c r="CV29" s="230"/>
      <c r="CW29" s="230"/>
      <c r="CX29" s="230"/>
      <c r="CY29" s="230"/>
      <c r="CZ29" s="230"/>
      <c r="DA29" s="230"/>
      <c r="DB29" s="236" t="str">
        <f>HYPERLINK("https://code.pyret.org/"," Pyret")</f>
        <v xml:space="preserve"> Pyret</v>
      </c>
      <c r="DC29" s="232"/>
      <c r="DD29" s="232"/>
      <c r="DE29" s="232"/>
      <c r="DF29" s="230"/>
      <c r="DG29" s="230"/>
      <c r="DH29" s="230"/>
      <c r="DI29" s="230" t="str">
        <v>Folder Key</v>
      </c>
    </row>
    <row r="30" spans="1:113" ht="15.75" customHeight="1">
      <c r="A30" s="229"/>
      <c r="B30" s="229"/>
      <c r="C30" s="229"/>
      <c r="D30" s="230"/>
      <c r="E30" s="230"/>
      <c r="F30" s="230"/>
      <c r="G30" s="230"/>
      <c r="H30" s="230"/>
      <c r="I30" s="230"/>
      <c r="J30" s="230"/>
      <c r="K30" s="230"/>
      <c r="L30" s="230"/>
      <c r="M30" s="230"/>
      <c r="N30" s="230"/>
      <c r="O30" s="230"/>
      <c r="P30" s="230"/>
      <c r="Q30" s="231"/>
      <c r="R30" s="232"/>
      <c r="S30" s="232"/>
      <c r="T30" s="232"/>
      <c r="U30" s="232"/>
      <c r="V30" s="232"/>
      <c r="W30" s="232"/>
      <c r="X30" s="232"/>
      <c r="Y30" s="232"/>
      <c r="Z30" s="232"/>
      <c r="AA30" s="232"/>
      <c r="AB30" s="232"/>
      <c r="AC30" s="232"/>
      <c r="AD30" s="233"/>
      <c r="AE30" s="230"/>
      <c r="AF30" s="230"/>
      <c r="AG30" s="230"/>
      <c r="AH30" s="230"/>
      <c r="AI30" s="230"/>
      <c r="AJ30" s="230"/>
      <c r="AK30" s="234"/>
      <c r="AL30" s="230"/>
      <c r="AM30" s="230"/>
      <c r="AN30" s="230"/>
      <c r="AO30" s="230"/>
      <c r="AP30" s="230"/>
      <c r="AQ30" s="230"/>
      <c r="AR30" s="230"/>
      <c r="AS30" s="230"/>
      <c r="AT30" s="230"/>
      <c r="AU30" s="230"/>
      <c r="AV30" s="230"/>
      <c r="AW30" s="230"/>
      <c r="AX30" s="230"/>
      <c r="AY30" s="230"/>
      <c r="AZ30" s="230"/>
      <c r="BA30" s="230"/>
      <c r="BB30" s="230"/>
      <c r="BC30" s="230"/>
      <c r="BD30" s="230"/>
      <c r="BE30" s="230"/>
      <c r="BF30" s="230"/>
      <c r="BG30" s="230"/>
      <c r="BH30" s="230"/>
      <c r="BI30" s="230"/>
      <c r="BJ30" s="230"/>
      <c r="BK30" s="230"/>
      <c r="BL30" s="230"/>
      <c r="BM30" s="230"/>
      <c r="BN30" s="230"/>
      <c r="BO30" s="230"/>
      <c r="BP30" s="230"/>
      <c r="BQ30" s="230"/>
      <c r="BR30" s="230"/>
      <c r="BS30" s="230"/>
      <c r="BT30" s="230"/>
      <c r="BU30" s="230"/>
      <c r="BV30" s="230"/>
      <c r="BW30" s="230"/>
      <c r="BX30" s="230"/>
      <c r="BY30" s="230"/>
      <c r="BZ30" s="230"/>
      <c r="CA30" s="230"/>
      <c r="CB30" s="230"/>
      <c r="CC30" s="230"/>
      <c r="CD30" s="230"/>
      <c r="CE30" s="230"/>
      <c r="CF30" s="230"/>
      <c r="CG30" s="230"/>
      <c r="CH30" s="230"/>
      <c r="CI30" s="230"/>
      <c r="CJ30" s="230"/>
      <c r="CK30" s="230"/>
      <c r="CL30" s="230"/>
      <c r="CM30" s="230"/>
      <c r="CN30" s="230"/>
      <c r="CO30" s="230"/>
      <c r="CP30" s="230"/>
      <c r="CQ30" s="230"/>
      <c r="CR30" s="230"/>
      <c r="CS30" s="230"/>
      <c r="CT30" s="230"/>
      <c r="CU30" s="230"/>
      <c r="CV30" s="230"/>
      <c r="CW30" s="230"/>
      <c r="CX30" s="230"/>
      <c r="CY30" s="230"/>
      <c r="CZ30" s="230"/>
      <c r="DA30" s="230"/>
      <c r="DB30" s="121"/>
      <c r="DC30" s="232"/>
      <c r="DD30" s="232"/>
      <c r="DE30" s="232"/>
      <c r="DF30" s="230"/>
      <c r="DG30" s="230"/>
      <c r="DH30" s="230"/>
      <c r="DI30" s="230" t="str">
        <v>Resources/Text</v>
      </c>
    </row>
    <row r="31" spans="1:113" ht="15.75" customHeight="1">
      <c r="A31" s="229"/>
      <c r="B31" s="229"/>
      <c r="C31" s="229"/>
      <c r="D31" s="230"/>
      <c r="E31" s="230"/>
      <c r="F31" s="230"/>
      <c r="G31" s="230"/>
      <c r="H31" s="230"/>
      <c r="I31" s="230"/>
      <c r="J31" s="230"/>
      <c r="K31" s="230"/>
      <c r="L31" s="230"/>
      <c r="M31" s="230"/>
      <c r="N31" s="230"/>
      <c r="O31" s="230"/>
      <c r="P31" s="230"/>
      <c r="Q31" s="231"/>
      <c r="R31" s="232"/>
      <c r="S31" s="232"/>
      <c r="T31" s="232"/>
      <c r="U31" s="232"/>
      <c r="V31" s="232"/>
      <c r="W31" s="232"/>
      <c r="X31" s="232"/>
      <c r="Y31" s="232"/>
      <c r="Z31" s="232"/>
      <c r="AA31" s="232"/>
      <c r="AB31" s="232"/>
      <c r="AC31" s="232"/>
      <c r="AD31" s="233"/>
      <c r="AE31" s="230"/>
      <c r="AF31" s="230"/>
      <c r="AG31" s="230"/>
      <c r="AH31" s="230"/>
      <c r="AI31" s="230"/>
      <c r="AJ31" s="230"/>
      <c r="AK31" s="234"/>
      <c r="AL31" s="230"/>
      <c r="AM31" s="230"/>
      <c r="AN31" s="230"/>
      <c r="AO31" s="230"/>
      <c r="AP31" s="230"/>
      <c r="AQ31" s="230"/>
      <c r="AR31" s="230"/>
      <c r="AS31" s="230"/>
      <c r="AT31" s="230"/>
      <c r="AU31" s="230"/>
      <c r="AV31" s="230"/>
      <c r="AW31" s="230"/>
      <c r="AX31" s="230"/>
      <c r="AY31" s="230"/>
      <c r="AZ31" s="230"/>
      <c r="BA31" s="230"/>
      <c r="BB31" s="230"/>
      <c r="BC31" s="230"/>
      <c r="BD31" s="230"/>
      <c r="BE31" s="230"/>
      <c r="BF31" s="230"/>
      <c r="BG31" s="230"/>
      <c r="BH31" s="230"/>
      <c r="BI31" s="230"/>
      <c r="BJ31" s="230"/>
      <c r="BK31" s="230"/>
      <c r="BL31" s="230"/>
      <c r="BM31" s="230"/>
      <c r="BN31" s="230"/>
      <c r="BO31" s="230"/>
      <c r="BP31" s="230"/>
      <c r="BQ31" s="230"/>
      <c r="BR31" s="230"/>
      <c r="BS31" s="230"/>
      <c r="BT31" s="230"/>
      <c r="BU31" s="230"/>
      <c r="BV31" s="230"/>
      <c r="BW31" s="230"/>
      <c r="BX31" s="230"/>
      <c r="BY31" s="230"/>
      <c r="BZ31" s="230"/>
      <c r="CA31" s="230"/>
      <c r="CB31" s="230"/>
      <c r="CC31" s="230"/>
      <c r="CD31" s="230"/>
      <c r="CE31" s="230"/>
      <c r="CF31" s="230"/>
      <c r="CG31" s="230"/>
      <c r="CH31" s="230"/>
      <c r="CI31" s="230"/>
      <c r="CJ31" s="230"/>
      <c r="CK31" s="230"/>
      <c r="CL31" s="230"/>
      <c r="CM31" s="230"/>
      <c r="CN31" s="230"/>
      <c r="CO31" s="230"/>
      <c r="CP31" s="230"/>
      <c r="CQ31" s="230"/>
      <c r="CR31" s="230"/>
      <c r="CS31" s="230"/>
      <c r="CT31" s="230"/>
      <c r="CU31" s="230"/>
      <c r="CV31" s="230"/>
      <c r="CW31" s="230"/>
      <c r="CX31" s="230"/>
      <c r="CY31" s="230"/>
      <c r="CZ31" s="230"/>
      <c r="DA31" s="230"/>
      <c r="DB31" s="121"/>
      <c r="DC31" s="232"/>
      <c r="DD31" s="232"/>
      <c r="DE31" s="232"/>
      <c r="DF31" s="230"/>
      <c r="DG31" s="230"/>
      <c r="DH31" s="230"/>
      <c r="DI31" s="230"/>
    </row>
    <row r="32" spans="1:113" ht="15.75" customHeight="1">
      <c r="A32" s="229"/>
      <c r="B32" s="229"/>
      <c r="C32" s="229"/>
      <c r="D32" s="230"/>
      <c r="E32" s="230"/>
      <c r="F32" s="230"/>
      <c r="G32" s="230"/>
      <c r="H32" s="230"/>
      <c r="I32" s="230"/>
      <c r="J32" s="230"/>
      <c r="K32" s="230"/>
      <c r="L32" s="230"/>
      <c r="M32" s="230"/>
      <c r="N32" s="230"/>
      <c r="O32" s="230"/>
      <c r="P32" s="230"/>
      <c r="Q32" s="231"/>
      <c r="R32" s="232"/>
      <c r="S32" s="232"/>
      <c r="T32" s="232"/>
      <c r="U32" s="232"/>
      <c r="V32" s="232"/>
      <c r="W32" s="232"/>
      <c r="X32" s="232"/>
      <c r="Y32" s="232"/>
      <c r="Z32" s="232"/>
      <c r="AA32" s="232"/>
      <c r="AB32" s="232"/>
      <c r="AC32" s="232"/>
      <c r="AD32" s="233"/>
      <c r="AE32" s="230"/>
      <c r="AF32" s="230"/>
      <c r="AG32" s="230"/>
      <c r="AH32" s="230"/>
      <c r="AI32" s="230"/>
      <c r="AJ32" s="230"/>
      <c r="AK32" s="234"/>
      <c r="AL32" s="230"/>
      <c r="AM32" s="230"/>
      <c r="AN32" s="230"/>
      <c r="AO32" s="230"/>
      <c r="AP32" s="230"/>
      <c r="AQ32" s="230"/>
      <c r="AR32" s="230"/>
      <c r="AS32" s="230"/>
      <c r="AT32" s="230"/>
      <c r="AU32" s="230"/>
      <c r="AV32" s="230"/>
      <c r="AW32" s="230"/>
      <c r="AX32" s="230"/>
      <c r="AY32" s="230"/>
      <c r="AZ32" s="230"/>
      <c r="BA32" s="230"/>
      <c r="BB32" s="230"/>
      <c r="BC32" s="230"/>
      <c r="BD32" s="230"/>
      <c r="BE32" s="230"/>
      <c r="BF32" s="230"/>
      <c r="BG32" s="230"/>
      <c r="BH32" s="230"/>
      <c r="BI32" s="230"/>
      <c r="BJ32" s="230"/>
      <c r="BK32" s="230"/>
      <c r="BL32" s="230"/>
      <c r="BM32" s="230"/>
      <c r="BN32" s="230"/>
      <c r="BO32" s="230"/>
      <c r="BP32" s="230"/>
      <c r="BQ32" s="230"/>
      <c r="BR32" s="230"/>
      <c r="BS32" s="230"/>
      <c r="BT32" s="230"/>
      <c r="BU32" s="230"/>
      <c r="BV32" s="230"/>
      <c r="BW32" s="230"/>
      <c r="BX32" s="230"/>
      <c r="BY32" s="230"/>
      <c r="BZ32" s="230"/>
      <c r="CA32" s="230"/>
      <c r="CB32" s="230"/>
      <c r="CC32" s="230"/>
      <c r="CD32" s="230"/>
      <c r="CE32" s="230"/>
      <c r="CF32" s="230"/>
      <c r="CG32" s="230"/>
      <c r="CH32" s="230"/>
      <c r="CI32" s="230"/>
      <c r="CJ32" s="230"/>
      <c r="CK32" s="230"/>
      <c r="CL32" s="230"/>
      <c r="CM32" s="230"/>
      <c r="CN32" s="230"/>
      <c r="CO32" s="230"/>
      <c r="CP32" s="230"/>
      <c r="CQ32" s="230"/>
      <c r="CR32" s="230"/>
      <c r="CS32" s="230"/>
      <c r="CT32" s="230"/>
      <c r="CU32" s="230"/>
      <c r="CV32" s="230"/>
      <c r="CW32" s="230"/>
      <c r="CX32" s="230"/>
      <c r="CY32" s="230"/>
      <c r="CZ32" s="230"/>
      <c r="DA32" s="230"/>
      <c r="DB32" s="121"/>
      <c r="DC32" s="232"/>
      <c r="DD32" s="232"/>
      <c r="DE32" s="232"/>
      <c r="DF32" s="230"/>
      <c r="DG32" s="230"/>
      <c r="DH32" s="230"/>
      <c r="DI32" s="230"/>
    </row>
    <row r="33" spans="1:113" ht="15.75" customHeight="1">
      <c r="A33" s="229"/>
      <c r="B33" s="229"/>
      <c r="C33" s="229"/>
      <c r="D33" s="230"/>
      <c r="E33" s="230"/>
      <c r="F33" s="230"/>
      <c r="G33" s="230"/>
      <c r="H33" s="230"/>
      <c r="I33" s="230"/>
      <c r="J33" s="230"/>
      <c r="K33" s="230"/>
      <c r="L33" s="230"/>
      <c r="M33" s="230"/>
      <c r="N33" s="230"/>
      <c r="O33" s="230"/>
      <c r="P33" s="230"/>
      <c r="Q33" s="231"/>
      <c r="R33" s="232"/>
      <c r="S33" s="232"/>
      <c r="T33" s="232"/>
      <c r="U33" s="232"/>
      <c r="V33" s="232"/>
      <c r="W33" s="232"/>
      <c r="X33" s="232"/>
      <c r="Y33" s="232"/>
      <c r="Z33" s="232"/>
      <c r="AA33" s="232"/>
      <c r="AB33" s="232"/>
      <c r="AC33" s="232"/>
      <c r="AD33" s="233"/>
      <c r="AE33" s="230"/>
      <c r="AF33" s="230"/>
      <c r="AG33" s="230"/>
      <c r="AH33" s="230"/>
      <c r="AI33" s="230"/>
      <c r="AJ33" s="230"/>
      <c r="AK33" s="234"/>
      <c r="AL33" s="230"/>
      <c r="AM33" s="230"/>
      <c r="AN33" s="230"/>
      <c r="AO33" s="230"/>
      <c r="AP33" s="230"/>
      <c r="AQ33" s="230"/>
      <c r="AR33" s="230"/>
      <c r="AS33" s="230"/>
      <c r="AT33" s="230"/>
      <c r="AU33" s="230"/>
      <c r="AV33" s="230"/>
      <c r="AW33" s="230"/>
      <c r="AX33" s="230"/>
      <c r="AY33" s="230"/>
      <c r="AZ33" s="230"/>
      <c r="BA33" s="230"/>
      <c r="BB33" s="230"/>
      <c r="BC33" s="230"/>
      <c r="BD33" s="230"/>
      <c r="BE33" s="230"/>
      <c r="BF33" s="230"/>
      <c r="BG33" s="230"/>
      <c r="BH33" s="230"/>
      <c r="BI33" s="230"/>
      <c r="BJ33" s="230"/>
      <c r="BK33" s="230"/>
      <c r="BL33" s="230"/>
      <c r="BM33" s="230"/>
      <c r="BN33" s="230"/>
      <c r="BO33" s="230"/>
      <c r="BP33" s="230"/>
      <c r="BQ33" s="230"/>
      <c r="BR33" s="230"/>
      <c r="BS33" s="230"/>
      <c r="BT33" s="230"/>
      <c r="BU33" s="230"/>
      <c r="BV33" s="230"/>
      <c r="BW33" s="230"/>
      <c r="BX33" s="230"/>
      <c r="BY33" s="230"/>
      <c r="BZ33" s="230"/>
      <c r="CA33" s="230"/>
      <c r="CB33" s="230"/>
      <c r="CC33" s="230"/>
      <c r="CD33" s="230"/>
      <c r="CE33" s="230"/>
      <c r="CF33" s="230"/>
      <c r="CG33" s="230"/>
      <c r="CH33" s="230"/>
      <c r="CI33" s="230"/>
      <c r="CJ33" s="230"/>
      <c r="CK33" s="230"/>
      <c r="CL33" s="230"/>
      <c r="CM33" s="230"/>
      <c r="CN33" s="230"/>
      <c r="CO33" s="230"/>
      <c r="CP33" s="230"/>
      <c r="CQ33" s="230"/>
      <c r="CR33" s="230"/>
      <c r="CS33" s="230"/>
      <c r="CT33" s="230"/>
      <c r="CU33" s="230"/>
      <c r="CV33" s="230"/>
      <c r="CW33" s="230"/>
      <c r="CX33" s="230"/>
      <c r="CY33" s="230"/>
      <c r="CZ33" s="230"/>
      <c r="DA33" s="230"/>
      <c r="DB33" s="121"/>
      <c r="DC33" s="232"/>
      <c r="DD33" s="232"/>
      <c r="DE33" s="232"/>
      <c r="DF33" s="230"/>
      <c r="DG33" s="230"/>
      <c r="DH33" s="230"/>
      <c r="DI33" s="230"/>
    </row>
  </sheetData>
  <dataValidations count="1">
    <dataValidation type="list" allowBlank="1" sqref="R2:R24 T2:T24 V2:V24 X2:X24 Z2:Z24 AB2:AB24 AD2:AD24">
      <formula1>"MBA,Other Standard"</formula1>
    </dataValidation>
  </dataValidations>
  <hyperlinks>
    <hyperlink ref="CZ2" r:id="rId1" display="https://drive.google.com/open?id=0BxniOuTB30FSQUVzSkZEWVJaYW8"/>
    <hyperlink ref="DB2" r:id="rId2" display="http://media.collegeboard.com/digitalServices/pdf/ap/comp-sci-principles-draft-cf-final.pdf"/>
    <hyperlink ref="DF2" r:id="rId3"/>
    <hyperlink ref="DG2" r:id="rId4" display="https://docs.google.com/open?id=1JRqeuZ9SsGVjPwm0G6fJ9hBdjO_rG2zInQhacXEFSxk"/>
    <hyperlink ref="CZ3" r:id="rId5" display="https://drive.google.com/open?id=0BxniOuTB30FSQ010WVpnaXZVWHM"/>
    <hyperlink ref="DB3" r:id="rId6" display="http://media.collegeboard.com/digitalServices/pdf/ap/ap-computer-science-principles-performance-assessment.pdf"/>
    <hyperlink ref="DF3" r:id="rId7"/>
    <hyperlink ref="DG3" r:id="rId8" display="https://docs.google.com/open?id=1HmbGDYsnpGjSm2m8QqujGKWiz_WNNWjOrAX5Bxk1qM8"/>
    <hyperlink ref="CZ4" r:id="rId9" display="https://drive.google.com/open?id=0BxniOuTB30FSYTlNb0VjcXdKd0E"/>
    <hyperlink ref="DB4" r:id="rId10" display="http://apcsprinciples.org/cs-principles-documents/"/>
    <hyperlink ref="DF4" r:id="rId11"/>
    <hyperlink ref="DG4" r:id="rId12" display="https://docs.google.com/open?id=16oXHCu0NOf3zXmdneIApG61cuePeeObDCHfV5ZG9y7k"/>
    <hyperlink ref="CZ5" r:id="rId13" display="https://drive.google.com/open?id=0BxniOuTB30FSaVVKYlU5V0xXY0k"/>
    <hyperlink ref="DB5" r:id="rId14" display="https://docs.google.com/a/afsenyc.org/document/d/1D9i639s-au0phD399MfNi-79d-_E8h3JmyBVuVc4JGc/edit"/>
    <hyperlink ref="DF5" r:id="rId15"/>
    <hyperlink ref="DG5" r:id="rId16" display="https://docs.google.com/open?id=1jkdltH8SLsr4JxB6nxJG5F77RfaemAcw3MGPo6izC50"/>
    <hyperlink ref="CZ6" r:id="rId17" display="https://drive.google.com/open?id=0BxniOuTB30FSWE83MlhqdkZPa2c"/>
    <hyperlink ref="DB6" r:id="rId18" display="http://earsketch.gatech.edu/"/>
    <hyperlink ref="DF6" r:id="rId19"/>
    <hyperlink ref="DG6" r:id="rId20" display="https://docs.google.com/open?id=1pJIMLWMgbVCnq6EZCQozFIggIKpCPZ9rhr2uMtnGmUg"/>
    <hyperlink ref="CZ7" r:id="rId21" display="https://drive.google.com/open?id=0BxniOuTB30FSOWZQOXVKcDhOeUE"/>
    <hyperlink ref="DB7" r:id="rId22" display="http://bjc.eecs.berkeley.edu/bjc-r/"/>
    <hyperlink ref="DF7" r:id="rId23"/>
    <hyperlink ref="DG7" r:id="rId24" display="https://docs.google.com/open?id=1DNsR3SgMnhBA2RBqhixmIMoeQDpaO0Z_JEGv6ssgIkI"/>
    <hyperlink ref="CZ8" r:id="rId25" display="https://drive.google.com/open?id=0BxniOuTB30FSX0ZaaDNSMS1fTms"/>
    <hyperlink ref="DB8" r:id="rId26" display="http://csta.acm.org/Curriculum/sub/CurrResources.html"/>
    <hyperlink ref="DB9" r:id="rId27" display="http://csunplugged.org/"/>
    <hyperlink ref="CZ10" r:id="rId28" display="https://drive.google.com/open?id=0BxniOuTB30FSQmFkOVk2NDlvT1E"/>
    <hyperlink ref="DB10" r:id="rId29" display="https://docs.google.com/a/afsenyc.org/document/d/1hrXdsMLLmdgCtF_qTCRr92WFX_FZ_Nl1DjmoOyfTZEE/edit"/>
    <hyperlink ref="CZ11" r:id="rId30" display="https://drive.google.com/open?id=0BxniOuTB30FSdXVmZy1RczVrOE0"/>
    <hyperlink ref="DB11" r:id="rId31" display="http://schools.nyc.gov/NR/rdonlyres/522E69CC-02E3-4871-BC48-BB575AA49E27/0/WebbsDOK.pdf"/>
    <hyperlink ref="CZ12" r:id="rId32" display="https://drive.google.com/open?id=0BxniOuTB30FSWERzc0ZiVDFNNHM"/>
    <hyperlink ref="DB12" r:id="rId33" display="http://dschool.stanford.edu/dgift/"/>
    <hyperlink ref="CZ13" r:id="rId34" display="https://drive.google.com/open?id=0BxniOuTB30FSbkY5ZTNmcDctaE0"/>
    <hyperlink ref="DB13" r:id="rId35" display="https://docs.google.com/a/afsenyc.org/document/d/1xVNij7aM2M3qCJnViGFBWWS7O17nG6JeWGN3r4ya0S0/edit"/>
    <hyperlink ref="CZ14" r:id="rId36" display="https://drive.google.com/open?id=0BxniOuTB30FSZXBHX0JkTEs0dW8"/>
    <hyperlink ref="DB14" r:id="rId37" display="https://drive.google.com/folderview?id=0BxniOuTB30FSVVBvYnN4U0JhZ2M&amp;usp=sharing"/>
    <hyperlink ref="CZ15" r:id="rId38" display="https://drive.google.com/open?id=0BxniOuTB30FSUmZ5NTZ4a1RQMWM"/>
    <hyperlink ref="DB15" r:id="rId39" display="http://www.stancoe.org/SCOE/iss/common_core/overview/overview_depth_of_knowledge/dok_bloom.pdf"/>
    <hyperlink ref="CZ16" r:id="rId40" display="https://drive.google.com/open?id=0BxniOuTB30FSZjQwSnRnTkZ0YjQ"/>
    <hyperlink ref="DB16" r:id="rId41" display="https://dschool.stanford.edu/groups/k12/wiki/332ff/Curriculum_Home_Page.html"/>
    <hyperlink ref="CZ17" r:id="rId42" display="https://drive.google.com/open?id=0BxniOuTB30FSUmZ5NTZ4a1RQMWM"/>
    <hyperlink ref="CZ18" r:id="rId43" display="https://drive.google.com/open?id=0BxniOuTB30FSZjQwSnRnTkZ0YjQ"/>
    <hyperlink ref="DB18" r:id="rId44" display="http://www.designthinkingforeducators.com/DTtoolkit_v1_062711.pdf"/>
    <hyperlink ref="DB19" r:id="rId45" display="http://en.wikipedia.org/wiki/Peer_instruction"/>
    <hyperlink ref="CZ20" r:id="rId46" display="https://drive.google.com/open?id=0BxniOuTB30FSQkc4VHlrdzdLYVk"/>
    <hyperlink ref="DB20" r:id="rId47"/>
    <hyperlink ref="DB21" r:id="rId48" display="http://www.peerinstruction4cs.org/wp-content/uploads/2012/07/Simon-formattedInroadsPre-print.pdf"/>
    <hyperlink ref="DB22" r:id="rId49" display="http://www.bootstrapworld.org/"/>
    <hyperlink ref="DB23" r:id="rId50" display="http://nifty.stanford.edu/"/>
    <hyperlink ref="DB24" r:id="rId51" display="http://cslibrary.stanford.edu/"/>
    <hyperlink ref="DB25" r:id="rId52"/>
    <hyperlink ref="DB26" r:id="rId53" location="gid=0" display="https://docs.google.com/a/afsenyc.org/spreadsheets/d/1jc1QDiSw-dPql1CqASjiylLqwksrJno9CPRsCRMaxvQ/edit - gid=0"/>
    <hyperlink ref="DB27" r:id="rId54" display="http://outreach.cs.ua.edu/spherly/"/>
    <hyperlink ref="DB28" r:id="rId55" display="http://outreach.cs.ua.edu/pixly/"/>
    <hyperlink ref="DB29" r:id="rId56" display="https://code.pyret.org/"/>
  </hyperlinks>
  <pageMargins left="0.7" right="0.7" top="0.75" bottom="0.75" header="0.3" footer="0.3"/>
  <extLst>
    <ext xmlns:x14="http://schemas.microsoft.com/office/spreadsheetml/2009/9/main" uri="{CCE6A557-97BC-4b89-ADB6-D9C93CAAB3DF}">
      <x14:dataValidations xmlns:xm="http://schemas.microsoft.com/office/excel/2006/main" count="8">
        <x14:dataValidation type="list" allowBlank="1">
          <x14:formula1>
            <xm:f>'[1]AP CS Principles Curriculum Fra'!#REF!</xm:f>
          </x14:formula1>
          <xm:sqref>AK3 AM3 AO3 AQ3 AS3 AU3 AW3 AY3 BA3 BC3 BE3 BG3 BI3 BK3 BM3 BO3 BQ3 BS3 BU3 BW3</xm:sqref>
        </x14:dataValidation>
        <x14:dataValidation type="list" allowBlank="1">
          <x14:formula1>
            <xm:f>'[1]AP CS Principles Curriculum Fra'!#REF!</xm:f>
          </x14:formula1>
          <xm:sqref>L2:P24</xm:sqref>
        </x14:dataValidation>
        <x14:dataValidation type="list" allowBlank="1">
          <x14:formula1>
            <xm:f>'Essential Questions'!$A$2:$A$35</xm:f>
          </x14:formula1>
          <xm:sqref>F2:K24</xm:sqref>
        </x14:dataValidation>
        <x14:dataValidation type="list" allowBlank="1">
          <x14:formula1>
            <xm:f>'[2]Computational Thinking Practice'!#REF!</xm:f>
          </x14:formula1>
          <xm:sqref>AE2:AJ24</xm:sqref>
        </x14:dataValidation>
        <x14:dataValidation type="list" allowBlank="1">
          <x14:formula1>
            <xm:f>'[1]AP CS Principles Curriculum Fra'!#REF!</xm:f>
          </x14:formula1>
          <xm:sqref>AK2 AM2 AO2 AQ2 AS2 AU2 AW2 AY2 BA2 BC2 BE2 BG2 BI2 BK2 BM2 BO2 BQ2 BS2 BU2 BW2 AK5:AK24 AM4:AM24 AO4:AO24 AQ4:AQ24 AS4:AS24 AU4:AU24 AW4:AW24 AY4:AY24 BA4:BA24 BC4:BC24 BE4:BE24 BG4:BG24 BI4:BI24 BK4:BK24 BM4:BM24 BO4:BO24 BQ4:BQ24 BS4:BS24 BU4:BU24 BW4:BW24</xm:sqref>
        </x14:dataValidation>
        <x14:dataValidation type="list" allowBlank="1">
          <x14:formula1>
            <xm:f>'[1]AP CS Principles Curriculum Fra'!#REF!</xm:f>
          </x14:formula1>
          <xm:sqref>Q2:Q24 S2:S24 U2:U24 W2:W24 Y2:Y24 AA2:AA24 AC2:AC24</xm:sqref>
        </x14:dataValidation>
        <x14:dataValidation type="list" allowBlank="1">
          <x14:formula1>
            <xm:f>'[1]AP CS Principles Curriculum Fra'!#REF!</xm:f>
          </x14:formula1>
          <xm:sqref>AK4</xm:sqref>
        </x14:dataValidation>
        <x14:dataValidation type="list" allowBlank="1">
          <x14:formula1>
            <xm:f>'[3]DOK Level'!#REF!</xm:f>
          </x14:formula1>
          <xm:sqref>CC2:CC24 CE2:CE24 CG2:CG24 CI2:CI24</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14.42578125" defaultRowHeight="15.75" customHeight="1"/>
  <sheetData>
    <row r="1" spans="1:2" ht="15.75" customHeight="1">
      <c r="A1" s="41" t="s">
        <v>754</v>
      </c>
      <c r="B1" s="41" t="s">
        <v>757</v>
      </c>
    </row>
    <row r="2" spans="1:2" ht="15.75" customHeight="1">
      <c r="A2" s="41" t="s">
        <v>759</v>
      </c>
      <c r="B2" s="41" t="s">
        <v>763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ColWidth="14.42578125" defaultRowHeight="15.75" customHeight="1"/>
  <sheetData>
    <row r="1" spans="1:2" ht="15.75" customHeight="1">
      <c r="A1" s="102" t="s">
        <v>765</v>
      </c>
      <c r="B1" s="102" t="s">
        <v>766</v>
      </c>
    </row>
    <row r="2" spans="1:2" ht="15.75" customHeight="1">
      <c r="A2" s="41" t="s">
        <v>767</v>
      </c>
      <c r="B2" s="41" t="s">
        <v>768</v>
      </c>
    </row>
    <row r="3" spans="1:2" ht="15.75" customHeight="1">
      <c r="A3" s="41" t="s">
        <v>769</v>
      </c>
      <c r="B3" s="41" t="s">
        <v>770</v>
      </c>
    </row>
    <row r="4" spans="1:2" ht="15.75" customHeight="1">
      <c r="A4" s="41" t="s">
        <v>771</v>
      </c>
      <c r="B4" s="41" t="s">
        <v>772</v>
      </c>
    </row>
    <row r="5" spans="1:2" ht="15.75" customHeight="1">
      <c r="A5" s="41" t="s">
        <v>773</v>
      </c>
      <c r="B5" s="41" t="s">
        <v>774</v>
      </c>
    </row>
    <row r="6" spans="1:2" ht="15.75" customHeight="1">
      <c r="A6" s="41" t="s">
        <v>775</v>
      </c>
      <c r="B6" s="41" t="s">
        <v>776</v>
      </c>
    </row>
    <row r="7" spans="1:2" ht="15.75" customHeight="1">
      <c r="A7" s="41" t="s">
        <v>777</v>
      </c>
      <c r="B7" s="41" t="s">
        <v>778</v>
      </c>
    </row>
    <row r="8" spans="1:2" ht="15.75" customHeight="1">
      <c r="A8" s="41" t="s">
        <v>779</v>
      </c>
      <c r="B8" s="41" t="s">
        <v>780</v>
      </c>
    </row>
    <row r="9" spans="1:2" ht="15.75" customHeight="1">
      <c r="A9" s="41" t="s">
        <v>781</v>
      </c>
      <c r="B9" s="41" t="s">
        <v>768</v>
      </c>
    </row>
    <row r="10" spans="1:2" ht="15.75" customHeight="1">
      <c r="A10" s="41" t="s">
        <v>782</v>
      </c>
      <c r="B10" s="41" t="s">
        <v>783</v>
      </c>
    </row>
    <row r="11" spans="1:2" ht="15.75" customHeight="1">
      <c r="A11" s="41" t="s">
        <v>784</v>
      </c>
      <c r="B11" s="41" t="s">
        <v>772</v>
      </c>
    </row>
    <row r="12" spans="1:2" ht="15.75" customHeight="1">
      <c r="A12" s="41" t="s">
        <v>785</v>
      </c>
      <c r="B12" s="41" t="s">
        <v>786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6AA84F"/>
  </sheetPr>
  <dimension ref="A1:G305"/>
  <sheetViews>
    <sheetView workbookViewId="0">
      <pane ySplit="1" topLeftCell="A2" activePane="bottomLeft" state="frozen"/>
      <selection pane="bottomLeft" activeCell="B3" sqref="B3"/>
    </sheetView>
  </sheetViews>
  <sheetFormatPr defaultColWidth="14.42578125" defaultRowHeight="15.75" customHeight="1"/>
  <cols>
    <col min="1" max="1" width="12.28515625" customWidth="1"/>
    <col min="2" max="3" width="25.85546875" customWidth="1"/>
    <col min="4" max="4" width="28.7109375" customWidth="1"/>
    <col min="5" max="5" width="18.85546875" customWidth="1"/>
    <col min="6" max="6" width="41.42578125" customWidth="1"/>
    <col min="7" max="7" width="23.5703125" customWidth="1"/>
  </cols>
  <sheetData>
    <row r="1" spans="1:7" ht="15.75" customHeight="1">
      <c r="A1" s="45" t="s">
        <v>788</v>
      </c>
      <c r="B1" s="45" t="s">
        <v>345</v>
      </c>
      <c r="C1" s="45" t="s">
        <v>302</v>
      </c>
      <c r="D1" s="45" t="s">
        <v>6</v>
      </c>
      <c r="E1" s="104" t="s">
        <v>789</v>
      </c>
      <c r="F1" s="45" t="s">
        <v>790</v>
      </c>
      <c r="G1" s="45" t="s">
        <v>791</v>
      </c>
    </row>
    <row r="2" spans="1:7" ht="15.75" customHeight="1">
      <c r="A2" s="105" t="s">
        <v>526</v>
      </c>
      <c r="B2" s="106" t="s">
        <v>527</v>
      </c>
      <c r="C2" s="105" t="s">
        <v>528</v>
      </c>
      <c r="D2" s="106" t="s">
        <v>529</v>
      </c>
      <c r="E2" s="108" t="s">
        <v>530</v>
      </c>
      <c r="F2" s="106" t="s">
        <v>705</v>
      </c>
      <c r="G2" s="110"/>
    </row>
    <row r="3" spans="1:7" ht="15.75" customHeight="1">
      <c r="A3" s="105"/>
      <c r="B3" s="106" t="s">
        <v>356</v>
      </c>
      <c r="C3" s="105"/>
      <c r="D3" s="111"/>
      <c r="E3" s="108" t="s">
        <v>536</v>
      </c>
      <c r="F3" s="106" t="s">
        <v>706</v>
      </c>
      <c r="G3" s="110"/>
    </row>
    <row r="4" spans="1:7" ht="15.75" customHeight="1">
      <c r="A4" s="105"/>
      <c r="B4" s="106" t="s">
        <v>363</v>
      </c>
      <c r="C4" s="105" t="s">
        <v>329</v>
      </c>
      <c r="D4" s="106" t="s">
        <v>682</v>
      </c>
      <c r="E4" s="108" t="s">
        <v>690</v>
      </c>
      <c r="F4" s="106" t="s">
        <v>707</v>
      </c>
      <c r="G4" s="110"/>
    </row>
    <row r="5" spans="1:7" ht="15.75" customHeight="1">
      <c r="A5" s="105"/>
      <c r="B5" s="111"/>
      <c r="C5" s="111"/>
      <c r="D5" s="111"/>
      <c r="E5" s="108" t="s">
        <v>691</v>
      </c>
      <c r="F5" s="106" t="s">
        <v>708</v>
      </c>
      <c r="G5" s="110"/>
    </row>
    <row r="6" spans="1:7" ht="15.75" customHeight="1">
      <c r="A6" s="105"/>
      <c r="B6" s="111"/>
      <c r="C6" s="111"/>
      <c r="D6" s="111"/>
      <c r="E6" s="108" t="s">
        <v>692</v>
      </c>
      <c r="F6" s="106" t="s">
        <v>709</v>
      </c>
      <c r="G6" s="110"/>
    </row>
    <row r="7" spans="1:7" ht="15.75" customHeight="1">
      <c r="A7" s="105"/>
      <c r="B7" s="111"/>
      <c r="C7" s="111"/>
      <c r="D7" s="111"/>
      <c r="E7" s="108" t="s">
        <v>693</v>
      </c>
      <c r="F7" s="106" t="s">
        <v>710</v>
      </c>
      <c r="G7" s="110"/>
    </row>
    <row r="8" spans="1:7" ht="15.75" customHeight="1">
      <c r="A8" s="105"/>
      <c r="B8" s="111"/>
      <c r="C8" s="111"/>
      <c r="D8" s="111"/>
      <c r="E8" s="108" t="s">
        <v>694</v>
      </c>
      <c r="F8" s="106" t="s">
        <v>711</v>
      </c>
      <c r="G8" s="110"/>
    </row>
    <row r="9" spans="1:7" ht="15.75" customHeight="1">
      <c r="A9" s="105"/>
      <c r="B9" s="111"/>
      <c r="C9" s="105"/>
      <c r="D9" s="106" t="s">
        <v>683</v>
      </c>
      <c r="E9" s="108" t="s">
        <v>695</v>
      </c>
      <c r="F9" s="106" t="s">
        <v>712</v>
      </c>
      <c r="G9" s="110"/>
    </row>
    <row r="10" spans="1:7" ht="15.75" customHeight="1">
      <c r="A10" s="105"/>
      <c r="B10" s="111"/>
      <c r="C10" s="111"/>
      <c r="D10" s="111"/>
      <c r="E10" s="113" t="s">
        <v>696</v>
      </c>
      <c r="F10" s="106" t="s">
        <v>713</v>
      </c>
      <c r="G10" s="110"/>
    </row>
    <row r="11" spans="1:7" ht="15.75" customHeight="1">
      <c r="A11" s="105"/>
      <c r="B11" s="111"/>
      <c r="C11" s="111"/>
      <c r="D11" s="106" t="s">
        <v>684</v>
      </c>
      <c r="E11" s="113" t="s">
        <v>795</v>
      </c>
      <c r="F11" s="106" t="s">
        <v>796</v>
      </c>
      <c r="G11" s="110"/>
    </row>
    <row r="12" spans="1:7" ht="15.75" customHeight="1">
      <c r="A12" s="111"/>
      <c r="B12" s="111"/>
      <c r="C12" s="111"/>
      <c r="D12" s="111"/>
      <c r="E12" s="113" t="s">
        <v>797</v>
      </c>
      <c r="F12" s="106" t="s">
        <v>798</v>
      </c>
      <c r="G12" s="110"/>
    </row>
    <row r="13" spans="1:7" ht="15.75" customHeight="1">
      <c r="A13" s="111"/>
      <c r="B13" s="111"/>
      <c r="C13" s="111"/>
      <c r="D13" s="111"/>
      <c r="E13" s="113" t="s">
        <v>799</v>
      </c>
      <c r="F13" s="106" t="s">
        <v>800</v>
      </c>
      <c r="G13" s="110"/>
    </row>
    <row r="14" spans="1:7" ht="15.75" customHeight="1">
      <c r="A14" s="111"/>
      <c r="B14" s="111"/>
      <c r="C14" s="105"/>
      <c r="D14" s="106" t="s">
        <v>685</v>
      </c>
      <c r="E14" s="113" t="s">
        <v>801</v>
      </c>
      <c r="F14" s="106" t="s">
        <v>802</v>
      </c>
      <c r="G14" s="110"/>
    </row>
    <row r="15" spans="1:7" ht="15.75" customHeight="1">
      <c r="A15" s="111"/>
      <c r="B15" s="111"/>
      <c r="C15" s="105"/>
      <c r="D15" s="111"/>
      <c r="E15" s="113" t="s">
        <v>803</v>
      </c>
      <c r="F15" s="106" t="s">
        <v>804</v>
      </c>
      <c r="G15" s="110"/>
    </row>
    <row r="16" spans="1:7" ht="15.75" customHeight="1">
      <c r="A16" s="111"/>
      <c r="B16" s="111"/>
      <c r="C16" s="111"/>
      <c r="D16" s="111"/>
      <c r="E16" s="113" t="s">
        <v>805</v>
      </c>
      <c r="F16" s="106" t="s">
        <v>806</v>
      </c>
      <c r="G16" s="110"/>
    </row>
    <row r="17" spans="1:7" ht="15.75" customHeight="1">
      <c r="A17" s="111"/>
      <c r="B17" s="111"/>
      <c r="C17" s="111"/>
      <c r="D17" s="111"/>
      <c r="E17" s="113" t="s">
        <v>807</v>
      </c>
      <c r="F17" s="106" t="s">
        <v>808</v>
      </c>
      <c r="G17" s="110"/>
    </row>
    <row r="18" spans="1:7" ht="15.75" customHeight="1">
      <c r="A18" s="111"/>
      <c r="B18" s="111"/>
      <c r="C18" s="111"/>
      <c r="D18" s="110"/>
      <c r="E18" s="113" t="s">
        <v>809</v>
      </c>
      <c r="F18" s="106" t="s">
        <v>810</v>
      </c>
      <c r="G18" s="110"/>
    </row>
    <row r="19" spans="1:7" ht="15.75" customHeight="1">
      <c r="A19" s="111"/>
      <c r="B19" s="111"/>
      <c r="C19" s="111"/>
      <c r="D19" s="110"/>
      <c r="E19" s="113" t="s">
        <v>811</v>
      </c>
      <c r="F19" s="106" t="s">
        <v>812</v>
      </c>
      <c r="G19" s="110"/>
    </row>
    <row r="20" spans="1:7" ht="15.75" customHeight="1">
      <c r="A20" s="111"/>
      <c r="B20" s="111"/>
      <c r="C20" s="111"/>
      <c r="D20" s="106" t="s">
        <v>686</v>
      </c>
      <c r="E20" s="113" t="s">
        <v>813</v>
      </c>
      <c r="F20" s="106" t="s">
        <v>814</v>
      </c>
      <c r="G20" s="110"/>
    </row>
    <row r="21" spans="1:7" ht="15.75" customHeight="1">
      <c r="A21" s="111"/>
      <c r="B21" s="111"/>
      <c r="C21" s="105"/>
      <c r="D21" s="111"/>
      <c r="E21" s="113" t="s">
        <v>815</v>
      </c>
      <c r="F21" s="106" t="s">
        <v>816</v>
      </c>
      <c r="G21" s="110"/>
    </row>
    <row r="22" spans="1:7" ht="15.75" customHeight="1">
      <c r="A22" s="111"/>
      <c r="B22" s="111"/>
      <c r="C22" s="111"/>
      <c r="D22" s="111"/>
      <c r="E22" s="113" t="s">
        <v>817</v>
      </c>
      <c r="F22" s="106" t="s">
        <v>818</v>
      </c>
      <c r="G22" s="110"/>
    </row>
    <row r="23" spans="1:7" ht="15.75" customHeight="1">
      <c r="A23" s="111"/>
      <c r="B23" s="111"/>
      <c r="C23" s="111"/>
      <c r="D23" s="110"/>
      <c r="E23" s="113" t="s">
        <v>819</v>
      </c>
      <c r="F23" s="106" t="s">
        <v>820</v>
      </c>
      <c r="G23" s="110"/>
    </row>
    <row r="24" spans="1:7" ht="15.75" customHeight="1">
      <c r="A24" s="111"/>
      <c r="B24" s="114"/>
      <c r="C24" s="106" t="s">
        <v>341</v>
      </c>
      <c r="D24" s="106" t="s">
        <v>687</v>
      </c>
      <c r="E24" s="108" t="s">
        <v>697</v>
      </c>
      <c r="F24" s="114" t="s">
        <v>714</v>
      </c>
      <c r="G24" s="110"/>
    </row>
    <row r="25" spans="1:7" ht="15.75" customHeight="1">
      <c r="A25" s="111"/>
      <c r="B25" s="114"/>
      <c r="C25" s="111"/>
      <c r="D25" s="110"/>
      <c r="E25" s="108" t="s">
        <v>698</v>
      </c>
      <c r="F25" s="114" t="s">
        <v>715</v>
      </c>
      <c r="G25" s="110"/>
    </row>
    <row r="26" spans="1:7" ht="15.75" customHeight="1">
      <c r="A26" s="111"/>
      <c r="B26" s="114"/>
      <c r="C26" s="111"/>
      <c r="D26" s="110"/>
      <c r="E26" s="108" t="s">
        <v>699</v>
      </c>
      <c r="F26" s="114" t="s">
        <v>716</v>
      </c>
      <c r="G26" s="110"/>
    </row>
    <row r="27" spans="1:7" ht="15.75" customHeight="1">
      <c r="A27" s="111"/>
      <c r="B27" s="114"/>
      <c r="C27" s="111"/>
      <c r="D27" s="110"/>
      <c r="E27" s="108" t="s">
        <v>700</v>
      </c>
      <c r="F27" s="114" t="s">
        <v>717</v>
      </c>
      <c r="G27" s="110"/>
    </row>
    <row r="28" spans="1:7" ht="15.75" customHeight="1">
      <c r="A28" s="111"/>
      <c r="B28" s="114"/>
      <c r="C28" s="111"/>
      <c r="D28" s="110"/>
      <c r="E28" s="108" t="s">
        <v>701</v>
      </c>
      <c r="F28" s="114" t="s">
        <v>718</v>
      </c>
      <c r="G28" s="110"/>
    </row>
    <row r="29" spans="1:7" ht="18.75" customHeight="1">
      <c r="A29" s="40" t="s">
        <v>276</v>
      </c>
      <c r="B29" s="53" t="s">
        <v>174</v>
      </c>
      <c r="C29" s="40" t="s">
        <v>176</v>
      </c>
      <c r="D29" s="53" t="s">
        <v>178</v>
      </c>
      <c r="E29" s="115" t="s">
        <v>190</v>
      </c>
      <c r="F29" s="116" t="s">
        <v>821</v>
      </c>
      <c r="G29" s="101"/>
    </row>
    <row r="30" spans="1:7" ht="63.75">
      <c r="A30" s="117"/>
      <c r="B30" s="53" t="s">
        <v>661</v>
      </c>
      <c r="C30" s="117"/>
      <c r="D30" s="42"/>
      <c r="E30" s="115" t="s">
        <v>200</v>
      </c>
      <c r="F30" s="116" t="s">
        <v>822</v>
      </c>
      <c r="G30" s="42"/>
    </row>
    <row r="31" spans="1:7" ht="51">
      <c r="A31" s="40"/>
      <c r="B31" s="53" t="s">
        <v>369</v>
      </c>
      <c r="C31" s="42"/>
      <c r="D31" s="42"/>
      <c r="E31" s="115" t="s">
        <v>206</v>
      </c>
      <c r="F31" s="116" t="s">
        <v>823</v>
      </c>
      <c r="G31" s="42"/>
    </row>
    <row r="32" spans="1:7" ht="22.5" customHeight="1">
      <c r="A32" s="40"/>
      <c r="B32" s="116"/>
      <c r="C32" s="117"/>
      <c r="D32" s="117"/>
      <c r="E32" s="115" t="s">
        <v>215</v>
      </c>
      <c r="F32" s="116" t="s">
        <v>824</v>
      </c>
      <c r="G32" s="117"/>
    </row>
    <row r="33" spans="1:7" ht="22.5" customHeight="1">
      <c r="A33" s="40"/>
      <c r="B33" s="116"/>
      <c r="C33" s="40"/>
      <c r="D33" s="55"/>
      <c r="E33" s="115" t="s">
        <v>218</v>
      </c>
      <c r="F33" s="116" t="s">
        <v>825</v>
      </c>
      <c r="G33" s="118" t="s">
        <v>826</v>
      </c>
    </row>
    <row r="34" spans="1:7" ht="22.5" customHeight="1">
      <c r="A34" s="40"/>
      <c r="B34" s="116"/>
      <c r="C34" s="40"/>
      <c r="D34" s="55"/>
      <c r="E34" s="115" t="s">
        <v>222</v>
      </c>
      <c r="F34" s="116" t="s">
        <v>827</v>
      </c>
      <c r="G34" s="53"/>
    </row>
    <row r="35" spans="1:7" ht="25.5">
      <c r="A35" s="42"/>
      <c r="B35" s="116"/>
      <c r="C35" s="42"/>
      <c r="D35" s="42"/>
      <c r="E35" s="115" t="s">
        <v>828</v>
      </c>
      <c r="F35" s="116" t="s">
        <v>829</v>
      </c>
      <c r="G35" s="42"/>
    </row>
    <row r="36" spans="1:7" ht="89.25">
      <c r="A36" s="42"/>
      <c r="B36" s="53"/>
      <c r="C36" s="42"/>
      <c r="D36" s="53" t="s">
        <v>184</v>
      </c>
      <c r="E36" s="115" t="s">
        <v>226</v>
      </c>
      <c r="F36" s="116" t="s">
        <v>830</v>
      </c>
      <c r="G36" s="118" t="s">
        <v>831</v>
      </c>
    </row>
    <row r="37" spans="1:7" ht="89.25">
      <c r="A37" s="42"/>
      <c r="B37" s="116"/>
      <c r="C37" s="42"/>
      <c r="D37" s="117"/>
      <c r="E37" s="115" t="s">
        <v>233</v>
      </c>
      <c r="F37" s="116" t="s">
        <v>832</v>
      </c>
      <c r="G37" s="118" t="s">
        <v>833</v>
      </c>
    </row>
    <row r="38" spans="1:7" ht="76.5">
      <c r="A38" s="42"/>
      <c r="B38" s="116"/>
      <c r="C38" s="42"/>
      <c r="D38" s="42"/>
      <c r="E38" s="115" t="s">
        <v>236</v>
      </c>
      <c r="F38" s="116" t="s">
        <v>834</v>
      </c>
      <c r="G38" s="119"/>
    </row>
    <row r="39" spans="1:7" ht="25.5">
      <c r="A39" s="42"/>
      <c r="B39" s="116"/>
      <c r="C39" s="42"/>
      <c r="D39" s="42"/>
      <c r="E39" s="115" t="s">
        <v>237</v>
      </c>
      <c r="F39" s="116" t="s">
        <v>835</v>
      </c>
      <c r="G39" s="101"/>
    </row>
    <row r="40" spans="1:7" ht="25.5">
      <c r="A40" s="42"/>
      <c r="B40" s="116"/>
      <c r="C40" s="42"/>
      <c r="D40" s="42"/>
      <c r="E40" s="115" t="s">
        <v>238</v>
      </c>
      <c r="F40" s="116" t="s">
        <v>836</v>
      </c>
      <c r="G40" s="42"/>
    </row>
    <row r="41" spans="1:7" ht="25.5">
      <c r="A41" s="42"/>
      <c r="B41" s="116"/>
      <c r="C41" s="42"/>
      <c r="D41" s="42"/>
      <c r="E41" s="115" t="s">
        <v>239</v>
      </c>
      <c r="F41" s="116" t="s">
        <v>837</v>
      </c>
      <c r="G41" s="42"/>
    </row>
    <row r="42" spans="1:7" ht="51">
      <c r="A42" s="42"/>
      <c r="B42" s="53"/>
      <c r="C42" s="42"/>
      <c r="D42" s="53" t="s">
        <v>662</v>
      </c>
      <c r="E42" s="115" t="s">
        <v>665</v>
      </c>
      <c r="F42" s="116" t="s">
        <v>838</v>
      </c>
      <c r="G42" s="42"/>
    </row>
    <row r="43" spans="1:7" ht="38.25">
      <c r="A43" s="42"/>
      <c r="B43" s="116"/>
      <c r="C43" s="42"/>
      <c r="D43" s="42"/>
      <c r="E43" s="115" t="s">
        <v>666</v>
      </c>
      <c r="F43" s="116" t="s">
        <v>839</v>
      </c>
      <c r="G43" s="101"/>
    </row>
    <row r="44" spans="1:7" ht="102">
      <c r="A44" s="42"/>
      <c r="B44" s="40"/>
      <c r="C44" s="42"/>
      <c r="D44" s="42"/>
      <c r="E44" s="115" t="s">
        <v>667</v>
      </c>
      <c r="F44" s="116" t="s">
        <v>840</v>
      </c>
      <c r="G44" s="45" t="s">
        <v>841</v>
      </c>
    </row>
    <row r="45" spans="1:7" ht="51">
      <c r="A45" s="42"/>
      <c r="B45" s="53"/>
      <c r="C45" s="40" t="s">
        <v>335</v>
      </c>
      <c r="D45" s="53" t="s">
        <v>663</v>
      </c>
      <c r="E45" s="115" t="s">
        <v>668</v>
      </c>
      <c r="F45" s="116" t="s">
        <v>842</v>
      </c>
      <c r="G45" s="42"/>
    </row>
    <row r="46" spans="1:7" ht="51">
      <c r="A46" s="42"/>
      <c r="B46" s="116"/>
      <c r="C46" s="42"/>
      <c r="D46" s="117"/>
      <c r="E46" s="115" t="s">
        <v>669</v>
      </c>
      <c r="F46" s="116" t="s">
        <v>843</v>
      </c>
      <c r="G46" s="42"/>
    </row>
    <row r="47" spans="1:7" ht="102">
      <c r="A47" s="42"/>
      <c r="B47" s="53"/>
      <c r="C47" s="42"/>
      <c r="D47" s="53" t="s">
        <v>664</v>
      </c>
      <c r="E47" s="115" t="s">
        <v>670</v>
      </c>
      <c r="F47" s="116" t="s">
        <v>844</v>
      </c>
      <c r="G47" s="118" t="s">
        <v>845</v>
      </c>
    </row>
    <row r="48" spans="1:7" ht="38.25">
      <c r="A48" s="42"/>
      <c r="B48" s="116"/>
      <c r="C48" s="42"/>
      <c r="D48" s="53"/>
      <c r="E48" s="115" t="s">
        <v>671</v>
      </c>
      <c r="F48" s="116" t="s">
        <v>846</v>
      </c>
      <c r="G48" s="101"/>
    </row>
    <row r="49" spans="1:7" ht="38.25">
      <c r="A49" s="42"/>
      <c r="B49" s="116"/>
      <c r="C49" s="42"/>
      <c r="D49" s="53"/>
      <c r="E49" s="115" t="s">
        <v>672</v>
      </c>
      <c r="F49" s="116" t="s">
        <v>847</v>
      </c>
      <c r="G49" s="101"/>
    </row>
    <row r="50" spans="1:7" ht="63.75">
      <c r="A50" s="42"/>
      <c r="B50" s="116"/>
      <c r="C50" s="42"/>
      <c r="D50" s="53"/>
      <c r="E50" s="115" t="s">
        <v>673</v>
      </c>
      <c r="F50" s="116" t="s">
        <v>848</v>
      </c>
      <c r="G50" s="42"/>
    </row>
    <row r="51" spans="1:7" ht="38.25">
      <c r="A51" s="42"/>
      <c r="B51" s="116"/>
      <c r="C51" s="42"/>
      <c r="D51" s="53"/>
      <c r="E51" s="115" t="s">
        <v>674</v>
      </c>
      <c r="F51" s="116" t="s">
        <v>849</v>
      </c>
      <c r="G51" s="42"/>
    </row>
    <row r="52" spans="1:7" ht="89.25">
      <c r="A52" s="42"/>
      <c r="B52" s="116"/>
      <c r="C52" s="42"/>
      <c r="D52" s="53"/>
      <c r="E52" s="115" t="s">
        <v>675</v>
      </c>
      <c r="F52" s="116" t="s">
        <v>850</v>
      </c>
      <c r="G52" s="118" t="s">
        <v>851</v>
      </c>
    </row>
    <row r="53" spans="1:7" ht="38.25">
      <c r="A53" s="42"/>
      <c r="B53" s="116"/>
      <c r="C53" s="42"/>
      <c r="D53" s="53"/>
      <c r="E53" s="115" t="s">
        <v>676</v>
      </c>
      <c r="F53" s="116" t="s">
        <v>852</v>
      </c>
      <c r="G53" s="42"/>
    </row>
    <row r="54" spans="1:7" ht="25.5">
      <c r="A54" s="42"/>
      <c r="B54" s="116"/>
      <c r="C54" s="42"/>
      <c r="D54" s="53"/>
      <c r="E54" s="115" t="s">
        <v>677</v>
      </c>
      <c r="F54" s="116" t="s">
        <v>853</v>
      </c>
      <c r="G54" s="42"/>
    </row>
    <row r="55" spans="1:7" ht="51">
      <c r="A55" s="42"/>
      <c r="B55" s="116"/>
      <c r="C55" s="42"/>
      <c r="D55" s="53"/>
      <c r="E55" s="115" t="s">
        <v>678</v>
      </c>
      <c r="F55" s="116" t="s">
        <v>854</v>
      </c>
      <c r="G55" s="42"/>
    </row>
    <row r="56" spans="1:7" ht="51">
      <c r="A56" s="42"/>
      <c r="B56" s="116"/>
      <c r="C56" s="42"/>
      <c r="D56" s="53"/>
      <c r="E56" s="115" t="s">
        <v>679</v>
      </c>
      <c r="F56" s="116" t="s">
        <v>855</v>
      </c>
      <c r="G56" s="42"/>
    </row>
    <row r="57" spans="1:7" ht="51">
      <c r="A57" s="42"/>
      <c r="B57" s="116"/>
      <c r="C57" s="42"/>
      <c r="D57" s="53"/>
      <c r="E57" s="115" t="s">
        <v>680</v>
      </c>
      <c r="F57" s="116" t="s">
        <v>856</v>
      </c>
      <c r="G57" s="42"/>
    </row>
    <row r="58" spans="1:7" ht="51">
      <c r="A58" s="42"/>
      <c r="B58" s="53"/>
      <c r="C58" s="40" t="s">
        <v>343</v>
      </c>
      <c r="D58" s="53" t="s">
        <v>857</v>
      </c>
      <c r="E58" s="115" t="s">
        <v>858</v>
      </c>
      <c r="F58" s="116" t="s">
        <v>859</v>
      </c>
      <c r="G58" s="42"/>
    </row>
    <row r="59" spans="1:7" ht="38.25">
      <c r="A59" s="42"/>
      <c r="B59" s="116"/>
      <c r="C59" s="42"/>
      <c r="D59" s="117"/>
      <c r="E59" s="115" t="s">
        <v>860</v>
      </c>
      <c r="F59" s="116" t="s">
        <v>861</v>
      </c>
      <c r="G59" s="42"/>
    </row>
    <row r="60" spans="1:7" ht="25.5">
      <c r="A60" s="42"/>
      <c r="B60" s="116"/>
      <c r="C60" s="117"/>
      <c r="D60" s="117"/>
      <c r="E60" s="115" t="s">
        <v>862</v>
      </c>
      <c r="F60" s="116" t="s">
        <v>863</v>
      </c>
      <c r="G60" s="42"/>
    </row>
    <row r="61" spans="1:7" ht="38.25">
      <c r="A61" s="42"/>
      <c r="B61" s="116"/>
      <c r="C61" s="42"/>
      <c r="D61" s="117"/>
      <c r="E61" s="115" t="s">
        <v>864</v>
      </c>
      <c r="F61" s="116" t="s">
        <v>865</v>
      </c>
      <c r="G61" s="42"/>
    </row>
    <row r="62" spans="1:7" ht="51">
      <c r="A62" s="42"/>
      <c r="B62" s="53"/>
      <c r="C62" s="42"/>
      <c r="D62" s="53" t="s">
        <v>866</v>
      </c>
      <c r="E62" s="115" t="s">
        <v>867</v>
      </c>
      <c r="F62" s="116" t="s">
        <v>868</v>
      </c>
      <c r="G62" s="42"/>
    </row>
    <row r="63" spans="1:7" ht="25.5">
      <c r="A63" s="42"/>
      <c r="B63" s="116"/>
      <c r="C63" s="42"/>
      <c r="D63" s="42"/>
      <c r="E63" s="115" t="s">
        <v>869</v>
      </c>
      <c r="F63" s="116" t="s">
        <v>871</v>
      </c>
      <c r="G63" s="42"/>
    </row>
    <row r="64" spans="1:7" ht="38.25">
      <c r="A64" s="42"/>
      <c r="B64" s="116"/>
      <c r="C64" s="42"/>
      <c r="D64" s="42"/>
      <c r="E64" s="115" t="s">
        <v>873</v>
      </c>
      <c r="F64" s="116" t="s">
        <v>874</v>
      </c>
      <c r="G64" s="42"/>
    </row>
    <row r="65" spans="1:7" ht="38.25">
      <c r="A65" s="42"/>
      <c r="B65" s="116"/>
      <c r="C65" s="42"/>
      <c r="D65" s="42"/>
      <c r="E65" s="115" t="s">
        <v>875</v>
      </c>
      <c r="F65" s="116" t="s">
        <v>876</v>
      </c>
      <c r="G65" s="42"/>
    </row>
    <row r="66" spans="1:7" ht="25.5">
      <c r="A66" s="42"/>
      <c r="B66" s="116"/>
      <c r="C66" s="42"/>
      <c r="D66" s="42"/>
      <c r="E66" s="115" t="s">
        <v>878</v>
      </c>
      <c r="F66" s="116" t="s">
        <v>879</v>
      </c>
      <c r="G66" s="42"/>
    </row>
    <row r="67" spans="1:7" ht="25.5">
      <c r="A67" s="42"/>
      <c r="B67" s="116"/>
      <c r="C67" s="42"/>
      <c r="D67" s="42"/>
      <c r="E67" s="115" t="s">
        <v>880</v>
      </c>
      <c r="F67" s="116" t="s">
        <v>881</v>
      </c>
      <c r="G67" s="42"/>
    </row>
    <row r="68" spans="1:7" ht="51">
      <c r="A68" s="42"/>
      <c r="B68" s="116"/>
      <c r="C68" s="42"/>
      <c r="D68" s="42"/>
      <c r="E68" s="115" t="s">
        <v>882</v>
      </c>
      <c r="F68" s="116" t="s">
        <v>883</v>
      </c>
      <c r="G68" s="42"/>
    </row>
    <row r="69" spans="1:7" ht="38.25">
      <c r="A69" s="42"/>
      <c r="B69" s="116"/>
      <c r="C69" s="42"/>
      <c r="D69" s="42"/>
      <c r="E69" s="115" t="s">
        <v>884</v>
      </c>
      <c r="F69" s="116" t="s">
        <v>885</v>
      </c>
      <c r="G69" s="42"/>
    </row>
    <row r="70" spans="1:7" ht="63.75">
      <c r="A70" s="105" t="s">
        <v>279</v>
      </c>
      <c r="B70" s="106" t="s">
        <v>887</v>
      </c>
      <c r="C70" s="106" t="s">
        <v>890</v>
      </c>
      <c r="D70" s="106" t="s">
        <v>891</v>
      </c>
      <c r="E70" s="113" t="s">
        <v>892</v>
      </c>
      <c r="F70" s="106" t="s">
        <v>893</v>
      </c>
      <c r="G70" s="106"/>
    </row>
    <row r="71" spans="1:7" ht="51">
      <c r="A71" s="110"/>
      <c r="B71" s="106" t="s">
        <v>894</v>
      </c>
      <c r="C71" s="110"/>
      <c r="D71" s="110"/>
      <c r="E71" s="122" t="s">
        <v>895</v>
      </c>
      <c r="F71" s="114" t="s">
        <v>901</v>
      </c>
      <c r="G71" s="110"/>
    </row>
    <row r="72" spans="1:7" ht="51">
      <c r="A72" s="110"/>
      <c r="B72" s="106" t="s">
        <v>902</v>
      </c>
      <c r="C72" s="110"/>
      <c r="D72" s="110"/>
      <c r="E72" s="122" t="s">
        <v>903</v>
      </c>
      <c r="F72" s="114" t="s">
        <v>904</v>
      </c>
      <c r="G72" s="110"/>
    </row>
    <row r="73" spans="1:7" ht="51">
      <c r="A73" s="110"/>
      <c r="B73" s="106" t="s">
        <v>361</v>
      </c>
      <c r="C73" s="110"/>
      <c r="D73" s="110"/>
      <c r="E73" s="122" t="s">
        <v>905</v>
      </c>
      <c r="F73" s="114" t="s">
        <v>906</v>
      </c>
      <c r="G73" s="110"/>
    </row>
    <row r="74" spans="1:7" ht="25.5">
      <c r="A74" s="110"/>
      <c r="B74" s="110"/>
      <c r="C74" s="110"/>
      <c r="D74" s="110"/>
      <c r="E74" s="122" t="s">
        <v>907</v>
      </c>
      <c r="F74" s="114" t="s">
        <v>908</v>
      </c>
      <c r="G74" s="110"/>
    </row>
    <row r="75" spans="1:7" ht="38.25">
      <c r="A75" s="110"/>
      <c r="B75" s="106"/>
      <c r="C75" s="110"/>
      <c r="D75" s="106" t="s">
        <v>909</v>
      </c>
      <c r="E75" s="122" t="s">
        <v>910</v>
      </c>
      <c r="F75" s="114" t="s">
        <v>911</v>
      </c>
      <c r="G75" s="110"/>
    </row>
    <row r="76" spans="1:7" ht="38.25">
      <c r="A76" s="110"/>
      <c r="B76" s="114"/>
      <c r="C76" s="110"/>
      <c r="D76" s="110"/>
      <c r="E76" s="122" t="s">
        <v>912</v>
      </c>
      <c r="F76" s="114" t="s">
        <v>913</v>
      </c>
      <c r="G76" s="110"/>
    </row>
    <row r="77" spans="1:7" ht="38.25">
      <c r="A77" s="110"/>
      <c r="B77" s="114"/>
      <c r="C77" s="110"/>
      <c r="D77" s="110"/>
      <c r="E77" s="122" t="s">
        <v>915</v>
      </c>
      <c r="F77" s="114" t="s">
        <v>916</v>
      </c>
      <c r="G77" s="110"/>
    </row>
    <row r="78" spans="1:7" ht="51">
      <c r="A78" s="110"/>
      <c r="B78" s="114"/>
      <c r="C78" s="110"/>
      <c r="D78" s="110"/>
      <c r="E78" s="122" t="s">
        <v>917</v>
      </c>
      <c r="F78" s="114" t="s">
        <v>918</v>
      </c>
      <c r="G78" s="110"/>
    </row>
    <row r="79" spans="1:7" ht="38.25">
      <c r="A79" s="110"/>
      <c r="B79" s="114"/>
      <c r="C79" s="110"/>
      <c r="D79" s="110"/>
      <c r="E79" s="122" t="s">
        <v>919</v>
      </c>
      <c r="F79" s="114" t="s">
        <v>920</v>
      </c>
      <c r="G79" s="110"/>
    </row>
    <row r="80" spans="1:7" ht="38.25">
      <c r="A80" s="110"/>
      <c r="B80" s="114"/>
      <c r="C80" s="110"/>
      <c r="D80" s="110"/>
      <c r="E80" s="122" t="s">
        <v>921</v>
      </c>
      <c r="F80" s="114" t="s">
        <v>922</v>
      </c>
      <c r="G80" s="110"/>
    </row>
    <row r="81" spans="1:7" ht="76.5">
      <c r="A81" s="110"/>
      <c r="B81" s="106"/>
      <c r="C81" s="110"/>
      <c r="D81" s="106" t="s">
        <v>923</v>
      </c>
      <c r="E81" s="122" t="s">
        <v>924</v>
      </c>
      <c r="F81" s="114" t="s">
        <v>925</v>
      </c>
      <c r="G81" s="110"/>
    </row>
    <row r="82" spans="1:7" ht="38.25">
      <c r="A82" s="110"/>
      <c r="B82" s="114"/>
      <c r="C82" s="110"/>
      <c r="D82" s="111"/>
      <c r="E82" s="122" t="s">
        <v>926</v>
      </c>
      <c r="F82" s="114" t="s">
        <v>927</v>
      </c>
      <c r="G82" s="110"/>
    </row>
    <row r="83" spans="1:7" ht="51">
      <c r="A83" s="110"/>
      <c r="B83" s="114"/>
      <c r="C83" s="110"/>
      <c r="D83" s="110"/>
      <c r="E83" s="122" t="s">
        <v>928</v>
      </c>
      <c r="F83" s="114" t="s">
        <v>929</v>
      </c>
      <c r="G83" s="110"/>
    </row>
    <row r="84" spans="1:7" ht="25.5">
      <c r="A84" s="110"/>
      <c r="B84" s="114"/>
      <c r="C84" s="111"/>
      <c r="D84" s="110"/>
      <c r="E84" s="122" t="s">
        <v>930</v>
      </c>
      <c r="F84" s="114" t="s">
        <v>931</v>
      </c>
      <c r="G84" s="110"/>
    </row>
    <row r="85" spans="1:7" ht="25.5">
      <c r="A85" s="111"/>
      <c r="B85" s="114"/>
      <c r="C85" s="111"/>
      <c r="D85" s="110"/>
      <c r="E85" s="122" t="s">
        <v>932</v>
      </c>
      <c r="F85" s="114" t="s">
        <v>933</v>
      </c>
      <c r="G85" s="110"/>
    </row>
    <row r="86" spans="1:7" ht="51">
      <c r="A86" s="105"/>
      <c r="B86" s="106"/>
      <c r="C86" s="105" t="s">
        <v>333</v>
      </c>
      <c r="D86" s="106" t="s">
        <v>934</v>
      </c>
      <c r="E86" s="122" t="s">
        <v>936</v>
      </c>
      <c r="F86" s="114" t="s">
        <v>938</v>
      </c>
      <c r="G86" s="110"/>
    </row>
    <row r="87" spans="1:7" ht="38.25">
      <c r="A87" s="105"/>
      <c r="B87" s="114"/>
      <c r="C87" s="105"/>
      <c r="D87" s="110"/>
      <c r="E87" s="122" t="s">
        <v>941</v>
      </c>
      <c r="F87" s="114" t="s">
        <v>942</v>
      </c>
      <c r="G87" s="110"/>
    </row>
    <row r="88" spans="1:7" ht="38.25">
      <c r="A88" s="105"/>
      <c r="B88" s="114"/>
      <c r="C88" s="105"/>
      <c r="D88" s="110"/>
      <c r="E88" s="122" t="s">
        <v>943</v>
      </c>
      <c r="F88" s="114" t="s">
        <v>944</v>
      </c>
      <c r="G88" s="126"/>
    </row>
    <row r="89" spans="1:7" ht="25.5">
      <c r="A89" s="105"/>
      <c r="B89" s="114"/>
      <c r="C89" s="105"/>
      <c r="D89" s="110"/>
      <c r="E89" s="122" t="s">
        <v>946</v>
      </c>
      <c r="F89" s="114" t="s">
        <v>947</v>
      </c>
      <c r="G89" s="110"/>
    </row>
    <row r="90" spans="1:7" ht="38.25">
      <c r="A90" s="105"/>
      <c r="B90" s="114"/>
      <c r="C90" s="105"/>
      <c r="D90" s="110"/>
      <c r="E90" s="122" t="s">
        <v>948</v>
      </c>
      <c r="F90" s="114" t="s">
        <v>949</v>
      </c>
      <c r="G90" s="110"/>
    </row>
    <row r="91" spans="1:7" ht="102">
      <c r="A91" s="105"/>
      <c r="B91" s="114"/>
      <c r="C91" s="105"/>
      <c r="D91" s="110"/>
      <c r="E91" s="122" t="s">
        <v>950</v>
      </c>
      <c r="F91" s="114" t="s">
        <v>951</v>
      </c>
      <c r="G91" s="128" t="s">
        <v>952</v>
      </c>
    </row>
    <row r="92" spans="1:7" ht="12.75">
      <c r="A92" s="105"/>
      <c r="B92" s="114"/>
      <c r="C92" s="105"/>
      <c r="D92" s="110"/>
      <c r="E92" s="122" t="s">
        <v>953</v>
      </c>
      <c r="F92" s="114" t="s">
        <v>954</v>
      </c>
      <c r="G92" s="110"/>
    </row>
    <row r="93" spans="1:7" ht="25.5">
      <c r="A93" s="105"/>
      <c r="B93" s="114"/>
      <c r="C93" s="105"/>
      <c r="D93" s="110"/>
      <c r="E93" s="122" t="s">
        <v>955</v>
      </c>
      <c r="F93" s="114" t="s">
        <v>956</v>
      </c>
      <c r="G93" s="110"/>
    </row>
    <row r="94" spans="1:7" ht="38.25">
      <c r="A94" s="105"/>
      <c r="B94" s="114"/>
      <c r="C94" s="105"/>
      <c r="D94" s="110"/>
      <c r="E94" s="122" t="s">
        <v>957</v>
      </c>
      <c r="F94" s="114" t="s">
        <v>958</v>
      </c>
      <c r="G94" s="110"/>
    </row>
    <row r="95" spans="1:7" ht="38.25">
      <c r="A95" s="105"/>
      <c r="B95" s="106"/>
      <c r="C95" s="105"/>
      <c r="D95" s="106" t="s">
        <v>959</v>
      </c>
      <c r="E95" s="122" t="s">
        <v>960</v>
      </c>
      <c r="F95" s="114" t="s">
        <v>962</v>
      </c>
      <c r="G95" s="110"/>
    </row>
    <row r="96" spans="1:7" ht="25.5">
      <c r="A96" s="105"/>
      <c r="B96" s="114"/>
      <c r="C96" s="105"/>
      <c r="D96" s="111"/>
      <c r="E96" s="122" t="s">
        <v>963</v>
      </c>
      <c r="F96" s="114" t="s">
        <v>965</v>
      </c>
      <c r="G96" s="110"/>
    </row>
    <row r="97" spans="1:7" ht="25.5">
      <c r="A97" s="105"/>
      <c r="B97" s="106"/>
      <c r="C97" s="105"/>
      <c r="D97" s="110"/>
      <c r="E97" s="122" t="s">
        <v>966</v>
      </c>
      <c r="F97" s="114" t="s">
        <v>967</v>
      </c>
      <c r="G97" s="110"/>
    </row>
    <row r="98" spans="1:7" ht="38.25">
      <c r="A98" s="105"/>
      <c r="B98" s="106"/>
      <c r="C98" s="105"/>
      <c r="D98" s="110"/>
      <c r="E98" s="122" t="s">
        <v>968</v>
      </c>
      <c r="F98" s="114" t="s">
        <v>969</v>
      </c>
      <c r="G98" s="110"/>
    </row>
    <row r="99" spans="1:7" ht="25.5">
      <c r="A99" s="105"/>
      <c r="B99" s="106"/>
      <c r="C99" s="105"/>
      <c r="D99" s="110"/>
      <c r="E99" s="122" t="s">
        <v>970</v>
      </c>
      <c r="F99" s="114" t="s">
        <v>971</v>
      </c>
      <c r="G99" s="110"/>
    </row>
    <row r="100" spans="1:7" ht="25.5">
      <c r="A100" s="105"/>
      <c r="B100" s="106"/>
      <c r="C100" s="105"/>
      <c r="D100" s="110"/>
      <c r="E100" s="122" t="s">
        <v>972</v>
      </c>
      <c r="F100" s="114" t="s">
        <v>973</v>
      </c>
      <c r="G100" s="110"/>
    </row>
    <row r="101" spans="1:7" ht="25.5">
      <c r="A101" s="105"/>
      <c r="B101" s="106"/>
      <c r="C101" s="105"/>
      <c r="D101" s="110"/>
      <c r="E101" s="122" t="s">
        <v>974</v>
      </c>
      <c r="F101" s="114" t="s">
        <v>975</v>
      </c>
      <c r="G101" s="110"/>
    </row>
    <row r="102" spans="1:7" ht="38.25">
      <c r="A102" s="105"/>
      <c r="B102" s="106"/>
      <c r="C102" s="105"/>
      <c r="D102" s="110"/>
      <c r="E102" s="122" t="s">
        <v>976</v>
      </c>
      <c r="F102" s="114" t="s">
        <v>977</v>
      </c>
      <c r="G102" s="110"/>
    </row>
    <row r="103" spans="1:7" ht="63.75">
      <c r="A103" s="105"/>
      <c r="B103" s="106"/>
      <c r="C103" s="105" t="s">
        <v>340</v>
      </c>
      <c r="D103" s="106" t="s">
        <v>978</v>
      </c>
      <c r="E103" s="122" t="s">
        <v>979</v>
      </c>
      <c r="F103" s="114" t="s">
        <v>980</v>
      </c>
      <c r="G103" s="110"/>
    </row>
    <row r="104" spans="1:7" ht="25.5">
      <c r="A104" s="105"/>
      <c r="B104" s="106"/>
      <c r="C104" s="105"/>
      <c r="D104" s="110"/>
      <c r="E104" s="122" t="s">
        <v>981</v>
      </c>
      <c r="F104" s="114" t="s">
        <v>982</v>
      </c>
      <c r="G104" s="110"/>
    </row>
    <row r="105" spans="1:7" ht="38.25">
      <c r="A105" s="105"/>
      <c r="B105" s="106"/>
      <c r="C105" s="111"/>
      <c r="D105" s="110"/>
      <c r="E105" s="122" t="s">
        <v>983</v>
      </c>
      <c r="F105" s="114" t="s">
        <v>984</v>
      </c>
      <c r="G105" s="110"/>
    </row>
    <row r="106" spans="1:7" ht="38.25">
      <c r="A106" s="111"/>
      <c r="B106" s="106"/>
      <c r="C106" s="111"/>
      <c r="D106" s="110"/>
      <c r="E106" s="122" t="s">
        <v>985</v>
      </c>
      <c r="F106" s="114" t="s">
        <v>986</v>
      </c>
      <c r="G106" s="110"/>
    </row>
    <row r="107" spans="1:7" ht="51">
      <c r="A107" s="105"/>
      <c r="B107" s="106"/>
      <c r="C107" s="111"/>
      <c r="D107" s="110"/>
      <c r="E107" s="122" t="s">
        <v>987</v>
      </c>
      <c r="F107" s="114" t="s">
        <v>988</v>
      </c>
      <c r="G107" s="110"/>
    </row>
    <row r="108" spans="1:7" ht="25.5">
      <c r="A108" s="105"/>
      <c r="B108" s="106"/>
      <c r="C108" s="111"/>
      <c r="D108" s="110"/>
      <c r="E108" s="122" t="s">
        <v>989</v>
      </c>
      <c r="F108" s="114" t="s">
        <v>990</v>
      </c>
      <c r="G108" s="110"/>
    </row>
    <row r="109" spans="1:7" ht="25.5">
      <c r="A109" s="111"/>
      <c r="B109" s="106"/>
      <c r="C109" s="111"/>
      <c r="D109" s="110"/>
      <c r="E109" s="122" t="s">
        <v>991</v>
      </c>
      <c r="F109" s="114" t="s">
        <v>992</v>
      </c>
      <c r="G109" s="110"/>
    </row>
    <row r="110" spans="1:7" ht="38.25">
      <c r="A110" s="105"/>
      <c r="B110" s="106"/>
      <c r="C110" s="111"/>
      <c r="D110" s="110"/>
      <c r="E110" s="122" t="s">
        <v>993</v>
      </c>
      <c r="F110" s="114" t="s">
        <v>994</v>
      </c>
      <c r="G110" s="110"/>
    </row>
    <row r="111" spans="1:7" ht="25.5">
      <c r="A111" s="111"/>
      <c r="B111" s="106"/>
      <c r="C111" s="111"/>
      <c r="D111" s="110"/>
      <c r="E111" s="122" t="s">
        <v>995</v>
      </c>
      <c r="F111" s="114" t="s">
        <v>996</v>
      </c>
      <c r="G111" s="110"/>
    </row>
    <row r="112" spans="1:7" ht="76.5">
      <c r="A112" s="40" t="s">
        <v>285</v>
      </c>
      <c r="B112" s="53" t="s">
        <v>299</v>
      </c>
      <c r="C112" s="117" t="s">
        <v>300</v>
      </c>
      <c r="D112" s="42" t="s">
        <v>303</v>
      </c>
      <c r="E112" s="115" t="s">
        <v>309</v>
      </c>
      <c r="F112" s="116" t="s">
        <v>597</v>
      </c>
      <c r="G112" s="42"/>
    </row>
    <row r="113" spans="1:7" ht="38.25">
      <c r="A113" s="40"/>
      <c r="B113" s="53" t="s">
        <v>365</v>
      </c>
      <c r="C113" s="117"/>
      <c r="D113" s="42"/>
      <c r="E113" s="115" t="s">
        <v>310</v>
      </c>
      <c r="F113" s="116" t="s">
        <v>599</v>
      </c>
      <c r="G113" s="42"/>
    </row>
    <row r="114" spans="1:7" ht="63.75">
      <c r="A114" s="40"/>
      <c r="B114" s="53" t="s">
        <v>370</v>
      </c>
      <c r="C114" s="117"/>
      <c r="D114" s="42"/>
      <c r="E114" s="115" t="s">
        <v>311</v>
      </c>
      <c r="F114" s="116" t="s">
        <v>600</v>
      </c>
      <c r="G114" s="42"/>
    </row>
    <row r="115" spans="1:7" ht="38.25">
      <c r="A115" s="117"/>
      <c r="B115" s="53" t="s">
        <v>373</v>
      </c>
      <c r="C115" s="117"/>
      <c r="D115" s="42"/>
      <c r="E115" s="115" t="s">
        <v>312</v>
      </c>
      <c r="F115" s="116" t="s">
        <v>601</v>
      </c>
      <c r="G115" s="42"/>
    </row>
    <row r="116" spans="1:7" ht="25.5">
      <c r="A116" s="43"/>
      <c r="B116" s="43"/>
      <c r="C116" s="117"/>
      <c r="D116" s="42"/>
      <c r="E116" s="115" t="s">
        <v>313</v>
      </c>
      <c r="F116" s="116" t="s">
        <v>602</v>
      </c>
      <c r="G116" s="42"/>
    </row>
    <row r="117" spans="1:7" ht="38.25">
      <c r="A117" s="117"/>
      <c r="B117" s="53"/>
      <c r="C117" s="117"/>
      <c r="D117" s="42"/>
      <c r="E117" s="115" t="s">
        <v>315</v>
      </c>
      <c r="F117" s="116" t="s">
        <v>603</v>
      </c>
      <c r="G117" s="42"/>
    </row>
    <row r="118" spans="1:7" ht="25.5">
      <c r="A118" s="117"/>
      <c r="B118" s="53"/>
      <c r="C118" s="117"/>
      <c r="D118" s="42"/>
      <c r="E118" s="115" t="s">
        <v>316</v>
      </c>
      <c r="F118" s="116" t="s">
        <v>604</v>
      </c>
      <c r="G118" s="42"/>
    </row>
    <row r="119" spans="1:7" ht="25.5">
      <c r="A119" s="117"/>
      <c r="B119" s="53"/>
      <c r="C119" s="117"/>
      <c r="D119" s="42"/>
      <c r="E119" s="115" t="s">
        <v>317</v>
      </c>
      <c r="F119" s="116" t="s">
        <v>605</v>
      </c>
      <c r="G119" s="42"/>
    </row>
    <row r="120" spans="1:7" ht="25.5">
      <c r="A120" s="40"/>
      <c r="B120" s="53"/>
      <c r="C120" s="117"/>
      <c r="D120" s="42"/>
      <c r="E120" s="115" t="s">
        <v>318</v>
      </c>
      <c r="F120" s="116" t="s">
        <v>606</v>
      </c>
      <c r="G120" s="42"/>
    </row>
    <row r="121" spans="1:7" ht="38.25">
      <c r="A121" s="40"/>
      <c r="B121" s="53"/>
      <c r="C121" s="117"/>
      <c r="D121" s="53" t="s">
        <v>305</v>
      </c>
      <c r="E121" s="115" t="s">
        <v>319</v>
      </c>
      <c r="F121" s="116" t="s">
        <v>998</v>
      </c>
      <c r="G121" s="42"/>
    </row>
    <row r="122" spans="1:7" ht="38.25">
      <c r="A122" s="40"/>
      <c r="B122" s="53"/>
      <c r="C122" s="42"/>
      <c r="D122" s="42"/>
      <c r="E122" s="115" t="s">
        <v>320</v>
      </c>
      <c r="F122" s="116" t="s">
        <v>1000</v>
      </c>
      <c r="G122" s="42"/>
    </row>
    <row r="123" spans="1:7" ht="25.5">
      <c r="A123" s="42"/>
      <c r="B123" s="53"/>
      <c r="C123" s="42"/>
      <c r="D123" s="42"/>
      <c r="E123" s="115" t="s">
        <v>321</v>
      </c>
      <c r="F123" s="116" t="s">
        <v>1001</v>
      </c>
      <c r="G123" s="42"/>
    </row>
    <row r="124" spans="1:7" ht="25.5">
      <c r="A124" s="42"/>
      <c r="B124" s="53"/>
      <c r="C124" s="42"/>
      <c r="D124" s="42"/>
      <c r="E124" s="115" t="s">
        <v>323</v>
      </c>
      <c r="F124" s="116" t="s">
        <v>1002</v>
      </c>
      <c r="G124" s="42"/>
    </row>
    <row r="125" spans="1:7" ht="38.25">
      <c r="A125" s="42"/>
      <c r="B125" s="53"/>
      <c r="C125" s="42"/>
      <c r="D125" s="42"/>
      <c r="E125" s="115" t="s">
        <v>324</v>
      </c>
      <c r="F125" s="116" t="s">
        <v>1003</v>
      </c>
      <c r="G125" s="42"/>
    </row>
    <row r="126" spans="1:7" ht="51">
      <c r="A126" s="42"/>
      <c r="B126" s="53"/>
      <c r="C126" s="42"/>
      <c r="D126" s="42"/>
      <c r="E126" s="115" t="s">
        <v>325</v>
      </c>
      <c r="F126" s="116" t="s">
        <v>1004</v>
      </c>
      <c r="G126" s="42"/>
    </row>
    <row r="127" spans="1:7" ht="25.5">
      <c r="A127" s="42"/>
      <c r="B127" s="53"/>
      <c r="C127" s="42"/>
      <c r="D127" s="42"/>
      <c r="E127" s="115" t="s">
        <v>326</v>
      </c>
      <c r="F127" s="116" t="s">
        <v>1005</v>
      </c>
      <c r="G127" s="42"/>
    </row>
    <row r="128" spans="1:7" ht="38.25">
      <c r="A128" s="42"/>
      <c r="B128" s="53"/>
      <c r="C128" s="42"/>
      <c r="D128" s="42"/>
      <c r="E128" s="115" t="s">
        <v>327</v>
      </c>
      <c r="F128" s="116" t="s">
        <v>1006</v>
      </c>
      <c r="G128" s="42"/>
    </row>
    <row r="129" spans="1:7" ht="38.25">
      <c r="A129" s="42"/>
      <c r="B129" s="53"/>
      <c r="C129" s="42"/>
      <c r="D129" s="42"/>
      <c r="E129" s="115" t="s">
        <v>328</v>
      </c>
      <c r="F129" s="116" t="s">
        <v>1007</v>
      </c>
      <c r="G129" s="42"/>
    </row>
    <row r="130" spans="1:7" ht="102">
      <c r="A130" s="42"/>
      <c r="B130" s="53"/>
      <c r="C130" s="40" t="s">
        <v>336</v>
      </c>
      <c r="D130" s="53" t="s">
        <v>1008</v>
      </c>
      <c r="E130" s="115" t="s">
        <v>1009</v>
      </c>
      <c r="F130" s="116" t="s">
        <v>1010</v>
      </c>
      <c r="G130" s="56" t="s">
        <v>1011</v>
      </c>
    </row>
    <row r="131" spans="1:7" ht="51">
      <c r="A131" s="42"/>
      <c r="B131" s="53"/>
      <c r="C131" s="42"/>
      <c r="D131" s="53"/>
      <c r="E131" s="115" t="s">
        <v>1012</v>
      </c>
      <c r="F131" s="116" t="s">
        <v>1013</v>
      </c>
      <c r="G131" s="101"/>
    </row>
    <row r="132" spans="1:7" ht="25.5">
      <c r="A132" s="42"/>
      <c r="B132" s="53"/>
      <c r="C132" s="42"/>
      <c r="D132" s="42"/>
      <c r="E132" s="115" t="s">
        <v>1014</v>
      </c>
      <c r="F132" s="116" t="s">
        <v>1015</v>
      </c>
      <c r="G132" s="53"/>
    </row>
    <row r="133" spans="1:7" ht="51">
      <c r="A133" s="42"/>
      <c r="B133" s="53"/>
      <c r="C133" s="42"/>
      <c r="D133" s="42"/>
      <c r="E133" s="115" t="s">
        <v>1016</v>
      </c>
      <c r="F133" s="116" t="s">
        <v>1017</v>
      </c>
      <c r="G133" s="42"/>
    </row>
    <row r="134" spans="1:7" ht="89.25">
      <c r="A134" s="42"/>
      <c r="B134" s="53"/>
      <c r="C134" s="42"/>
      <c r="D134" s="53" t="s">
        <v>1018</v>
      </c>
      <c r="E134" s="115" t="s">
        <v>1019</v>
      </c>
      <c r="F134" s="116" t="s">
        <v>1021</v>
      </c>
      <c r="G134" s="56" t="s">
        <v>1022</v>
      </c>
    </row>
    <row r="135" spans="1:7" ht="76.5">
      <c r="A135" s="42"/>
      <c r="B135" s="53"/>
      <c r="C135" s="42"/>
      <c r="D135" s="42"/>
      <c r="E135" s="115" t="s">
        <v>1024</v>
      </c>
      <c r="F135" s="116" t="s">
        <v>1025</v>
      </c>
      <c r="G135" s="56" t="s">
        <v>1027</v>
      </c>
    </row>
    <row r="136" spans="1:7" ht="51">
      <c r="A136" s="42"/>
      <c r="B136" s="53"/>
      <c r="C136" s="42"/>
      <c r="D136" s="42"/>
      <c r="E136" s="115" t="s">
        <v>1028</v>
      </c>
      <c r="F136" s="116" t="s">
        <v>1031</v>
      </c>
      <c r="G136" s="101"/>
    </row>
    <row r="137" spans="1:7" ht="25.5">
      <c r="A137" s="42"/>
      <c r="B137" s="53"/>
      <c r="C137" s="42"/>
      <c r="D137" s="42"/>
      <c r="E137" s="115" t="s">
        <v>1032</v>
      </c>
      <c r="F137" s="116" t="s">
        <v>1033</v>
      </c>
      <c r="G137" s="42"/>
    </row>
    <row r="138" spans="1:7" ht="51">
      <c r="A138" s="42"/>
      <c r="B138" s="53"/>
      <c r="C138" s="42"/>
      <c r="D138" s="53" t="s">
        <v>1035</v>
      </c>
      <c r="E138" s="115" t="s">
        <v>1036</v>
      </c>
      <c r="F138" s="116" t="s">
        <v>1037</v>
      </c>
      <c r="G138" s="42"/>
    </row>
    <row r="139" spans="1:7" ht="38.25">
      <c r="A139" s="42"/>
      <c r="B139" s="53"/>
      <c r="C139" s="42"/>
      <c r="D139" s="42"/>
      <c r="E139" s="115" t="s">
        <v>1038</v>
      </c>
      <c r="F139" s="116" t="s">
        <v>1039</v>
      </c>
      <c r="G139" s="101"/>
    </row>
    <row r="140" spans="1:7" ht="89.25">
      <c r="A140" s="42"/>
      <c r="B140" s="53"/>
      <c r="C140" s="42"/>
      <c r="D140" s="42"/>
      <c r="E140" s="115" t="s">
        <v>1040</v>
      </c>
      <c r="F140" s="116" t="s">
        <v>1041</v>
      </c>
      <c r="G140" s="56" t="s">
        <v>1042</v>
      </c>
    </row>
    <row r="141" spans="1:7" ht="51">
      <c r="A141" s="42"/>
      <c r="B141" s="53"/>
      <c r="C141" s="42"/>
      <c r="D141" s="53" t="s">
        <v>1043</v>
      </c>
      <c r="E141" s="115" t="s">
        <v>1044</v>
      </c>
      <c r="F141" s="116" t="s">
        <v>1046</v>
      </c>
      <c r="G141" s="42"/>
    </row>
    <row r="142" spans="1:7" ht="38.25">
      <c r="A142" s="42"/>
      <c r="B142" s="53"/>
      <c r="C142" s="42"/>
      <c r="D142" s="42"/>
      <c r="E142" s="115" t="s">
        <v>1047</v>
      </c>
      <c r="F142" s="116" t="s">
        <v>1048</v>
      </c>
      <c r="G142" s="101"/>
    </row>
    <row r="143" spans="1:7" ht="76.5">
      <c r="A143" s="42"/>
      <c r="B143" s="53"/>
      <c r="C143" s="42"/>
      <c r="D143" s="42"/>
      <c r="E143" s="115" t="s">
        <v>1049</v>
      </c>
      <c r="F143" s="116" t="s">
        <v>1050</v>
      </c>
      <c r="G143" s="56" t="s">
        <v>1051</v>
      </c>
    </row>
    <row r="144" spans="1:7" ht="25.5">
      <c r="A144" s="42"/>
      <c r="B144" s="53"/>
      <c r="C144" s="42"/>
      <c r="D144" s="42"/>
      <c r="E144" s="115" t="s">
        <v>1052</v>
      </c>
      <c r="F144" s="116" t="s">
        <v>1053</v>
      </c>
      <c r="G144" s="42"/>
    </row>
    <row r="145" spans="1:7" ht="25.5">
      <c r="A145" s="42"/>
      <c r="B145" s="53"/>
      <c r="C145" s="42"/>
      <c r="D145" s="42"/>
      <c r="E145" s="115" t="s">
        <v>1054</v>
      </c>
      <c r="F145" s="116" t="s">
        <v>1055</v>
      </c>
      <c r="G145" s="42"/>
    </row>
    <row r="146" spans="1:7" ht="25.5">
      <c r="A146" s="42"/>
      <c r="B146" s="53"/>
      <c r="C146" s="42"/>
      <c r="D146" s="42"/>
      <c r="E146" s="115" t="s">
        <v>1057</v>
      </c>
      <c r="F146" s="116" t="s">
        <v>1058</v>
      </c>
      <c r="G146" s="42"/>
    </row>
    <row r="147" spans="1:7" ht="102">
      <c r="A147" s="42"/>
      <c r="B147" s="53"/>
      <c r="C147" s="42"/>
      <c r="D147" s="42"/>
      <c r="E147" s="115" t="s">
        <v>1060</v>
      </c>
      <c r="F147" s="116" t="s">
        <v>1061</v>
      </c>
      <c r="G147" s="56" t="s">
        <v>1063</v>
      </c>
    </row>
    <row r="148" spans="1:7" ht="38.25">
      <c r="A148" s="42"/>
      <c r="B148" s="53"/>
      <c r="C148" s="42"/>
      <c r="D148" s="42"/>
      <c r="E148" s="115" t="s">
        <v>1064</v>
      </c>
      <c r="F148" s="116" t="s">
        <v>1065</v>
      </c>
      <c r="G148" s="101"/>
    </row>
    <row r="149" spans="1:7" ht="89.25">
      <c r="A149" s="105" t="s">
        <v>173</v>
      </c>
      <c r="B149" s="106" t="s">
        <v>257</v>
      </c>
      <c r="C149" s="105" t="s">
        <v>258</v>
      </c>
      <c r="D149" s="106" t="s">
        <v>259</v>
      </c>
      <c r="E149" s="122" t="s">
        <v>379</v>
      </c>
      <c r="F149" s="114" t="s">
        <v>1067</v>
      </c>
      <c r="G149" s="110"/>
    </row>
    <row r="150" spans="1:7" ht="51">
      <c r="A150" s="111"/>
      <c r="B150" s="106" t="s">
        <v>362</v>
      </c>
      <c r="C150" s="110"/>
      <c r="D150" s="110"/>
      <c r="E150" s="122" t="s">
        <v>381</v>
      </c>
      <c r="F150" s="114" t="s">
        <v>1068</v>
      </c>
      <c r="G150" s="110"/>
    </row>
    <row r="151" spans="1:7" ht="63.75">
      <c r="A151" s="110"/>
      <c r="B151" s="106" t="s">
        <v>1069</v>
      </c>
      <c r="C151" s="111"/>
      <c r="D151" s="110"/>
      <c r="E151" s="122" t="s">
        <v>383</v>
      </c>
      <c r="F151" s="114" t="s">
        <v>1070</v>
      </c>
      <c r="G151" s="110"/>
    </row>
    <row r="152" spans="1:7" ht="38.25">
      <c r="A152" s="110"/>
      <c r="B152" s="106" t="s">
        <v>364</v>
      </c>
      <c r="C152" s="111"/>
      <c r="D152" s="110"/>
      <c r="E152" s="122" t="s">
        <v>385</v>
      </c>
      <c r="F152" s="114" t="s">
        <v>1071</v>
      </c>
      <c r="G152" s="110"/>
    </row>
    <row r="153" spans="1:7" ht="63.75">
      <c r="A153" s="110"/>
      <c r="B153" s="106" t="s">
        <v>964</v>
      </c>
      <c r="C153" s="111"/>
      <c r="D153" s="110"/>
      <c r="E153" s="122" t="s">
        <v>386</v>
      </c>
      <c r="F153" s="114" t="s">
        <v>1072</v>
      </c>
      <c r="G153" s="110"/>
    </row>
    <row r="154" spans="1:7" ht="51">
      <c r="A154" s="110"/>
      <c r="B154" s="106" t="s">
        <v>357</v>
      </c>
      <c r="C154" s="111"/>
      <c r="D154" s="110"/>
      <c r="E154" s="122" t="s">
        <v>388</v>
      </c>
      <c r="F154" s="114" t="s">
        <v>1073</v>
      </c>
      <c r="G154" s="110"/>
    </row>
    <row r="155" spans="1:7" ht="38.25">
      <c r="A155" s="110"/>
      <c r="B155" s="106"/>
      <c r="C155" s="111"/>
      <c r="D155" s="106" t="s">
        <v>372</v>
      </c>
      <c r="E155" s="122" t="s">
        <v>389</v>
      </c>
      <c r="F155" s="114" t="s">
        <v>1074</v>
      </c>
      <c r="G155" s="110"/>
    </row>
    <row r="156" spans="1:7" ht="38.25">
      <c r="A156" s="110"/>
      <c r="B156" s="106"/>
      <c r="C156" s="111"/>
      <c r="D156" s="110"/>
      <c r="E156" s="122" t="s">
        <v>391</v>
      </c>
      <c r="F156" s="114" t="s">
        <v>1075</v>
      </c>
      <c r="G156" s="110"/>
    </row>
    <row r="157" spans="1:7" ht="38.25">
      <c r="A157" s="110"/>
      <c r="B157" s="106"/>
      <c r="C157" s="111"/>
      <c r="D157" s="110"/>
      <c r="E157" s="122" t="s">
        <v>392</v>
      </c>
      <c r="F157" s="114" t="s">
        <v>1076</v>
      </c>
      <c r="G157" s="110"/>
    </row>
    <row r="158" spans="1:7" ht="38.25">
      <c r="A158" s="110"/>
      <c r="B158" s="106"/>
      <c r="C158" s="111"/>
      <c r="D158" s="110"/>
      <c r="E158" s="122" t="s">
        <v>394</v>
      </c>
      <c r="F158" s="114" t="s">
        <v>1078</v>
      </c>
      <c r="G158" s="110"/>
    </row>
    <row r="159" spans="1:7" ht="38.25">
      <c r="A159" s="110"/>
      <c r="B159" s="106"/>
      <c r="C159" s="111"/>
      <c r="D159" s="110"/>
      <c r="E159" s="122" t="s">
        <v>395</v>
      </c>
      <c r="F159" s="114" t="s">
        <v>1079</v>
      </c>
      <c r="G159" s="110"/>
    </row>
    <row r="160" spans="1:7" ht="38.25">
      <c r="A160" s="110"/>
      <c r="B160" s="106"/>
      <c r="C160" s="111"/>
      <c r="D160" s="110"/>
      <c r="E160" s="122" t="s">
        <v>396</v>
      </c>
      <c r="F160" s="114" t="s">
        <v>1080</v>
      </c>
      <c r="G160" s="110"/>
    </row>
    <row r="161" spans="1:7" ht="38.25">
      <c r="A161" s="110"/>
      <c r="B161" s="106"/>
      <c r="C161" s="111"/>
      <c r="D161" s="110"/>
      <c r="E161" s="122" t="s">
        <v>398</v>
      </c>
      <c r="F161" s="114" t="s">
        <v>1081</v>
      </c>
      <c r="G161" s="110"/>
    </row>
    <row r="162" spans="1:7" ht="38.25">
      <c r="A162" s="110"/>
      <c r="B162" s="106"/>
      <c r="C162" s="111"/>
      <c r="D162" s="110"/>
      <c r="E162" s="122" t="s">
        <v>399</v>
      </c>
      <c r="F162" s="114" t="s">
        <v>1083</v>
      </c>
      <c r="G162" s="110"/>
    </row>
    <row r="163" spans="1:7" ht="38.25">
      <c r="A163" s="110"/>
      <c r="B163" s="106"/>
      <c r="C163" s="111"/>
      <c r="D163" s="110"/>
      <c r="E163" s="122" t="s">
        <v>400</v>
      </c>
      <c r="F163" s="114" t="s">
        <v>1084</v>
      </c>
      <c r="G163" s="110"/>
    </row>
    <row r="164" spans="1:7" ht="38.25">
      <c r="A164" s="110"/>
      <c r="B164" s="106"/>
      <c r="C164" s="111"/>
      <c r="D164" s="110"/>
      <c r="E164" s="122" t="s">
        <v>401</v>
      </c>
      <c r="F164" s="114" t="s">
        <v>1085</v>
      </c>
      <c r="G164" s="110"/>
    </row>
    <row r="165" spans="1:7" ht="38.25">
      <c r="A165" s="110"/>
      <c r="B165" s="106"/>
      <c r="C165" s="110"/>
      <c r="D165" s="106" t="s">
        <v>1086</v>
      </c>
      <c r="E165" s="122" t="s">
        <v>1087</v>
      </c>
      <c r="F165" s="114" t="s">
        <v>1088</v>
      </c>
      <c r="G165" s="110"/>
    </row>
    <row r="166" spans="1:7" ht="38.25">
      <c r="A166" s="110"/>
      <c r="B166" s="106"/>
      <c r="C166" s="110"/>
      <c r="D166" s="110"/>
      <c r="E166" s="122" t="s">
        <v>1090</v>
      </c>
      <c r="F166" s="114" t="s">
        <v>1091</v>
      </c>
      <c r="G166" s="110"/>
    </row>
    <row r="167" spans="1:7" ht="38.25">
      <c r="A167" s="110"/>
      <c r="B167" s="106"/>
      <c r="C167" s="110"/>
      <c r="D167" s="110"/>
      <c r="E167" s="122" t="s">
        <v>1092</v>
      </c>
      <c r="F167" s="114" t="s">
        <v>1093</v>
      </c>
      <c r="G167" s="110"/>
    </row>
    <row r="168" spans="1:7" ht="25.5">
      <c r="A168" s="110"/>
      <c r="B168" s="106"/>
      <c r="C168" s="110"/>
      <c r="D168" s="110"/>
      <c r="E168" s="122" t="s">
        <v>1094</v>
      </c>
      <c r="F168" s="114" t="s">
        <v>1095</v>
      </c>
      <c r="G168" s="110"/>
    </row>
    <row r="169" spans="1:7" ht="25.5">
      <c r="A169" s="111"/>
      <c r="B169" s="106"/>
      <c r="C169" s="110"/>
      <c r="D169" s="110"/>
      <c r="E169" s="122" t="s">
        <v>1096</v>
      </c>
      <c r="F169" s="114" t="s">
        <v>1097</v>
      </c>
      <c r="G169" s="110"/>
    </row>
    <row r="170" spans="1:7" ht="38.25">
      <c r="A170" s="111"/>
      <c r="B170" s="106"/>
      <c r="C170" s="110"/>
      <c r="D170" s="110"/>
      <c r="E170" s="122" t="s">
        <v>1099</v>
      </c>
      <c r="F170" s="114" t="s">
        <v>1100</v>
      </c>
      <c r="G170" s="110"/>
    </row>
    <row r="171" spans="1:7" ht="38.25">
      <c r="A171" s="111"/>
      <c r="B171" s="106"/>
      <c r="C171" s="105" t="s">
        <v>301</v>
      </c>
      <c r="D171" s="106" t="s">
        <v>374</v>
      </c>
      <c r="E171" s="122" t="s">
        <v>402</v>
      </c>
      <c r="F171" s="114" t="s">
        <v>1101</v>
      </c>
      <c r="G171" s="110"/>
    </row>
    <row r="172" spans="1:7" ht="12.75">
      <c r="A172" s="111"/>
      <c r="B172" s="106"/>
      <c r="C172" s="110"/>
      <c r="D172" s="110"/>
      <c r="E172" s="122" t="s">
        <v>403</v>
      </c>
      <c r="F172" s="114" t="s">
        <v>1102</v>
      </c>
      <c r="G172" s="110"/>
    </row>
    <row r="173" spans="1:7" ht="25.5">
      <c r="A173" s="110"/>
      <c r="B173" s="106"/>
      <c r="C173" s="110"/>
      <c r="D173" s="110"/>
      <c r="E173" s="122" t="s">
        <v>405</v>
      </c>
      <c r="F173" s="114" t="s">
        <v>1104</v>
      </c>
      <c r="G173" s="110"/>
    </row>
    <row r="174" spans="1:7" ht="25.5">
      <c r="A174" s="110"/>
      <c r="B174" s="106"/>
      <c r="C174" s="110"/>
      <c r="D174" s="110"/>
      <c r="E174" s="122" t="s">
        <v>407</v>
      </c>
      <c r="F174" s="114" t="s">
        <v>1105</v>
      </c>
      <c r="G174" s="110"/>
    </row>
    <row r="175" spans="1:7" ht="12.75">
      <c r="A175" s="110"/>
      <c r="B175" s="106"/>
      <c r="C175" s="110"/>
      <c r="D175" s="110"/>
      <c r="E175" s="122" t="s">
        <v>408</v>
      </c>
      <c r="F175" s="114" t="s">
        <v>1106</v>
      </c>
      <c r="G175" s="110"/>
    </row>
    <row r="176" spans="1:7" ht="25.5">
      <c r="A176" s="110"/>
      <c r="B176" s="106"/>
      <c r="C176" s="110"/>
      <c r="D176" s="110"/>
      <c r="E176" s="122" t="s">
        <v>409</v>
      </c>
      <c r="F176" s="114" t="s">
        <v>1107</v>
      </c>
      <c r="G176" s="110"/>
    </row>
    <row r="177" spans="1:7" ht="25.5">
      <c r="A177" s="110"/>
      <c r="B177" s="106"/>
      <c r="C177" s="110"/>
      <c r="D177" s="110"/>
      <c r="E177" s="122" t="s">
        <v>410</v>
      </c>
      <c r="F177" s="114" t="s">
        <v>1109</v>
      </c>
      <c r="G177" s="110"/>
    </row>
    <row r="178" spans="1:7" ht="25.5">
      <c r="A178" s="110"/>
      <c r="B178" s="106"/>
      <c r="C178" s="110"/>
      <c r="D178" s="110"/>
      <c r="E178" s="122" t="s">
        <v>411</v>
      </c>
      <c r="F178" s="114" t="s">
        <v>1110</v>
      </c>
      <c r="G178" s="110"/>
    </row>
    <row r="179" spans="1:7" ht="25.5">
      <c r="A179" s="110"/>
      <c r="B179" s="106"/>
      <c r="C179" s="110"/>
      <c r="D179" s="110"/>
      <c r="E179" s="122" t="s">
        <v>414</v>
      </c>
      <c r="F179" s="114" t="s">
        <v>1111</v>
      </c>
      <c r="G179" s="110"/>
    </row>
    <row r="180" spans="1:7" ht="25.5">
      <c r="A180" s="110"/>
      <c r="B180" s="106"/>
      <c r="C180" s="110"/>
      <c r="D180" s="110"/>
      <c r="E180" s="122" t="s">
        <v>415</v>
      </c>
      <c r="F180" s="114" t="s">
        <v>1112</v>
      </c>
      <c r="G180" s="110"/>
    </row>
    <row r="181" spans="1:7" ht="38.25">
      <c r="A181" s="110"/>
      <c r="B181" s="106"/>
      <c r="C181" s="110"/>
      <c r="D181" s="110"/>
      <c r="E181" s="122" t="s">
        <v>416</v>
      </c>
      <c r="F181" s="114" t="s">
        <v>1114</v>
      </c>
      <c r="G181" s="110"/>
    </row>
    <row r="182" spans="1:7" ht="38.25">
      <c r="A182" s="110"/>
      <c r="B182" s="106"/>
      <c r="C182" s="105" t="s">
        <v>342</v>
      </c>
      <c r="D182" s="106" t="s">
        <v>441</v>
      </c>
      <c r="E182" s="122" t="s">
        <v>442</v>
      </c>
      <c r="F182" s="114" t="s">
        <v>642</v>
      </c>
      <c r="G182" s="110"/>
    </row>
    <row r="183" spans="1:7" ht="25.5">
      <c r="A183" s="110"/>
      <c r="B183" s="106"/>
      <c r="C183" s="110"/>
      <c r="D183" s="110"/>
      <c r="E183" s="122" t="s">
        <v>443</v>
      </c>
      <c r="F183" s="114" t="s">
        <v>643</v>
      </c>
      <c r="G183" s="110"/>
    </row>
    <row r="184" spans="1:7" ht="25.5">
      <c r="A184" s="110"/>
      <c r="B184" s="106"/>
      <c r="C184" s="110"/>
      <c r="D184" s="110"/>
      <c r="E184" s="122" t="s">
        <v>446</v>
      </c>
      <c r="F184" s="114" t="s">
        <v>644</v>
      </c>
      <c r="G184" s="110"/>
    </row>
    <row r="185" spans="1:7" ht="25.5">
      <c r="A185" s="110"/>
      <c r="B185" s="106"/>
      <c r="C185" s="110"/>
      <c r="D185" s="110"/>
      <c r="E185" s="122" t="s">
        <v>447</v>
      </c>
      <c r="F185" s="114" t="s">
        <v>645</v>
      </c>
      <c r="G185" s="110"/>
    </row>
    <row r="186" spans="1:7" ht="25.5">
      <c r="A186" s="110"/>
      <c r="B186" s="106"/>
      <c r="C186" s="110"/>
      <c r="D186" s="110"/>
      <c r="E186" s="122" t="s">
        <v>448</v>
      </c>
      <c r="F186" s="114" t="s">
        <v>646</v>
      </c>
      <c r="G186" s="110"/>
    </row>
    <row r="187" spans="1:7" ht="25.5">
      <c r="A187" s="110"/>
      <c r="B187" s="106"/>
      <c r="C187" s="110"/>
      <c r="D187" s="110"/>
      <c r="E187" s="122" t="s">
        <v>449</v>
      </c>
      <c r="F187" s="114" t="s">
        <v>647</v>
      </c>
      <c r="G187" s="110"/>
    </row>
    <row r="188" spans="1:7" ht="25.5">
      <c r="A188" s="110"/>
      <c r="B188" s="106"/>
      <c r="C188" s="110"/>
      <c r="D188" s="110"/>
      <c r="E188" s="122" t="s">
        <v>452</v>
      </c>
      <c r="F188" s="114" t="s">
        <v>648</v>
      </c>
      <c r="G188" s="110"/>
    </row>
    <row r="189" spans="1:7" ht="25.5">
      <c r="A189" s="110"/>
      <c r="B189" s="106"/>
      <c r="C189" s="110"/>
      <c r="D189" s="110"/>
      <c r="E189" s="122" t="s">
        <v>453</v>
      </c>
      <c r="F189" s="114" t="s">
        <v>649</v>
      </c>
      <c r="G189" s="110"/>
    </row>
    <row r="190" spans="1:7" ht="38.25">
      <c r="A190" s="110"/>
      <c r="B190" s="106"/>
      <c r="C190" s="110"/>
      <c r="D190" s="110"/>
      <c r="E190" s="122" t="s">
        <v>455</v>
      </c>
      <c r="F190" s="114" t="s">
        <v>650</v>
      </c>
      <c r="G190" s="110"/>
    </row>
    <row r="191" spans="1:7" ht="38.25">
      <c r="A191" s="110"/>
      <c r="B191" s="106"/>
      <c r="C191" s="110"/>
      <c r="D191" s="110"/>
      <c r="E191" s="122" t="s">
        <v>458</v>
      </c>
      <c r="F191" s="114" t="s">
        <v>651</v>
      </c>
      <c r="G191" s="110"/>
    </row>
    <row r="192" spans="1:7" ht="25.5">
      <c r="A192" s="110"/>
      <c r="B192" s="106"/>
      <c r="C192" s="110"/>
      <c r="D192" s="110"/>
      <c r="E192" s="122" t="s">
        <v>459</v>
      </c>
      <c r="F192" s="114" t="s">
        <v>652</v>
      </c>
      <c r="G192" s="110"/>
    </row>
    <row r="193" spans="1:7" ht="38.25">
      <c r="A193" s="110"/>
      <c r="B193" s="106"/>
      <c r="C193" s="110"/>
      <c r="D193" s="110"/>
      <c r="E193" s="122" t="s">
        <v>462</v>
      </c>
      <c r="F193" s="114" t="s">
        <v>653</v>
      </c>
      <c r="G193" s="110"/>
    </row>
    <row r="194" spans="1:7" ht="25.5">
      <c r="A194" s="110"/>
      <c r="B194" s="106"/>
      <c r="C194" s="110"/>
      <c r="D194" s="110"/>
      <c r="E194" s="122" t="s">
        <v>463</v>
      </c>
      <c r="F194" s="114" t="s">
        <v>654</v>
      </c>
      <c r="G194" s="110"/>
    </row>
    <row r="195" spans="1:7" ht="25.5">
      <c r="A195" s="110"/>
      <c r="B195" s="106"/>
      <c r="C195" s="110"/>
      <c r="D195" s="110"/>
      <c r="E195" s="122" t="s">
        <v>464</v>
      </c>
      <c r="F195" s="114" t="s">
        <v>655</v>
      </c>
      <c r="G195" s="110"/>
    </row>
    <row r="196" spans="1:7" ht="25.5">
      <c r="A196" s="110"/>
      <c r="B196" s="106"/>
      <c r="C196" s="110"/>
      <c r="D196" s="110"/>
      <c r="E196" s="122" t="s">
        <v>465</v>
      </c>
      <c r="F196" s="114" t="s">
        <v>656</v>
      </c>
      <c r="G196" s="110"/>
    </row>
    <row r="197" spans="1:7" ht="38.25">
      <c r="A197" s="110"/>
      <c r="B197" s="106"/>
      <c r="C197" s="105" t="s">
        <v>330</v>
      </c>
      <c r="D197" s="106" t="s">
        <v>999</v>
      </c>
      <c r="E197" s="122" t="s">
        <v>1119</v>
      </c>
      <c r="F197" s="114" t="s">
        <v>1120</v>
      </c>
      <c r="G197" s="110"/>
    </row>
    <row r="198" spans="1:7" ht="25.5">
      <c r="A198" s="110"/>
      <c r="B198" s="106"/>
      <c r="C198" s="111"/>
      <c r="D198" s="110"/>
      <c r="E198" s="122" t="s">
        <v>1121</v>
      </c>
      <c r="F198" s="114" t="s">
        <v>1122</v>
      </c>
      <c r="G198" s="110"/>
    </row>
    <row r="199" spans="1:7" ht="25.5">
      <c r="A199" s="110"/>
      <c r="B199" s="106"/>
      <c r="C199" s="111"/>
      <c r="D199" s="110"/>
      <c r="E199" s="122" t="s">
        <v>1123</v>
      </c>
      <c r="F199" s="114" t="s">
        <v>1124</v>
      </c>
      <c r="G199" s="110"/>
    </row>
    <row r="200" spans="1:7" ht="25.5">
      <c r="A200" s="110"/>
      <c r="B200" s="106"/>
      <c r="C200" s="111"/>
      <c r="D200" s="110"/>
      <c r="E200" s="122" t="s">
        <v>1125</v>
      </c>
      <c r="F200" s="114" t="s">
        <v>1126</v>
      </c>
      <c r="G200" s="110"/>
    </row>
    <row r="201" spans="1:7" ht="25.5">
      <c r="A201" s="110"/>
      <c r="B201" s="106"/>
      <c r="C201" s="111"/>
      <c r="D201" s="110"/>
      <c r="E201" s="122" t="s">
        <v>1127</v>
      </c>
      <c r="F201" s="114" t="s">
        <v>1128</v>
      </c>
      <c r="G201" s="110"/>
    </row>
    <row r="202" spans="1:7" ht="38.25">
      <c r="A202" s="110"/>
      <c r="B202" s="106"/>
      <c r="C202" s="111"/>
      <c r="D202" s="110"/>
      <c r="E202" s="122" t="s">
        <v>1130</v>
      </c>
      <c r="F202" s="114" t="s">
        <v>1131</v>
      </c>
      <c r="G202" s="110"/>
    </row>
    <row r="203" spans="1:7" ht="38.25">
      <c r="A203" s="110"/>
      <c r="B203" s="106"/>
      <c r="C203" s="111"/>
      <c r="D203" s="110"/>
      <c r="E203" s="122" t="s">
        <v>1132</v>
      </c>
      <c r="F203" s="114" t="s">
        <v>1133</v>
      </c>
      <c r="G203" s="110"/>
    </row>
    <row r="204" spans="1:7" ht="25.5">
      <c r="A204" s="110"/>
      <c r="B204" s="106"/>
      <c r="C204" s="111"/>
      <c r="D204" s="110"/>
      <c r="E204" s="122" t="s">
        <v>1134</v>
      </c>
      <c r="F204" s="114" t="s">
        <v>1135</v>
      </c>
      <c r="G204" s="110"/>
    </row>
    <row r="205" spans="1:7" ht="25.5">
      <c r="A205" s="110"/>
      <c r="B205" s="106"/>
      <c r="C205" s="111"/>
      <c r="D205" s="110"/>
      <c r="E205" s="122" t="s">
        <v>1136</v>
      </c>
      <c r="F205" s="114" t="s">
        <v>1137</v>
      </c>
      <c r="G205" s="110"/>
    </row>
    <row r="206" spans="1:7" ht="25.5">
      <c r="A206" s="110"/>
      <c r="B206" s="106"/>
      <c r="C206" s="111"/>
      <c r="D206" s="110"/>
      <c r="E206" s="122" t="s">
        <v>1139</v>
      </c>
      <c r="F206" s="114" t="s">
        <v>1140</v>
      </c>
      <c r="G206" s="110"/>
    </row>
    <row r="207" spans="1:7" ht="38.25">
      <c r="A207" s="110"/>
      <c r="B207" s="106"/>
      <c r="C207" s="111"/>
      <c r="D207" s="110"/>
      <c r="E207" s="122" t="s">
        <v>1141</v>
      </c>
      <c r="F207" s="114" t="s">
        <v>1142</v>
      </c>
      <c r="G207" s="110"/>
    </row>
    <row r="208" spans="1:7" ht="25.5">
      <c r="A208" s="110"/>
      <c r="B208" s="106"/>
      <c r="C208" s="111"/>
      <c r="D208" s="110"/>
      <c r="E208" s="122" t="s">
        <v>1143</v>
      </c>
      <c r="F208" s="114" t="s">
        <v>1144</v>
      </c>
      <c r="G208" s="110"/>
    </row>
    <row r="209" spans="1:7" ht="25.5">
      <c r="A209" s="110"/>
      <c r="B209" s="106"/>
      <c r="C209" s="110"/>
      <c r="D209" s="110"/>
      <c r="E209" s="122" t="s">
        <v>1145</v>
      </c>
      <c r="F209" s="114" t="s">
        <v>1147</v>
      </c>
      <c r="G209" s="110"/>
    </row>
    <row r="210" spans="1:7" ht="51">
      <c r="A210" s="110"/>
      <c r="B210" s="106"/>
      <c r="C210" s="110"/>
      <c r="D210" s="110"/>
      <c r="E210" s="122" t="s">
        <v>1148</v>
      </c>
      <c r="F210" s="114" t="s">
        <v>1149</v>
      </c>
      <c r="G210" s="110"/>
    </row>
    <row r="211" spans="1:7" ht="38.25">
      <c r="A211" s="110"/>
      <c r="B211" s="106"/>
      <c r="C211" s="105" t="s">
        <v>337</v>
      </c>
      <c r="D211" s="106" t="s">
        <v>375</v>
      </c>
      <c r="E211" s="122" t="s">
        <v>417</v>
      </c>
      <c r="F211" s="114" t="s">
        <v>1150</v>
      </c>
      <c r="G211" s="110"/>
    </row>
    <row r="212" spans="1:7" ht="89.25">
      <c r="A212" s="110"/>
      <c r="B212" s="106"/>
      <c r="C212" s="111"/>
      <c r="D212" s="110"/>
      <c r="E212" s="122" t="s">
        <v>418</v>
      </c>
      <c r="F212" s="114" t="s">
        <v>1152</v>
      </c>
      <c r="G212" s="142" t="s">
        <v>1153</v>
      </c>
    </row>
    <row r="213" spans="1:7" ht="102">
      <c r="A213" s="110"/>
      <c r="B213" s="106"/>
      <c r="C213" s="111"/>
      <c r="D213" s="110"/>
      <c r="E213" s="122" t="s">
        <v>419</v>
      </c>
      <c r="F213" s="114" t="s">
        <v>1155</v>
      </c>
      <c r="G213" s="142" t="s">
        <v>1156</v>
      </c>
    </row>
    <row r="214" spans="1:7" ht="38.25">
      <c r="A214" s="110"/>
      <c r="B214" s="106"/>
      <c r="C214" s="111"/>
      <c r="D214" s="110"/>
      <c r="E214" s="122" t="s">
        <v>422</v>
      </c>
      <c r="F214" s="114" t="s">
        <v>1157</v>
      </c>
      <c r="G214" s="126"/>
    </row>
    <row r="215" spans="1:7" ht="25.5">
      <c r="A215" s="110"/>
      <c r="B215" s="106"/>
      <c r="C215" s="111"/>
      <c r="D215" s="110"/>
      <c r="E215" s="122" t="s">
        <v>424</v>
      </c>
      <c r="F215" s="114" t="s">
        <v>1159</v>
      </c>
      <c r="G215" s="110"/>
    </row>
    <row r="216" spans="1:7" ht="25.5">
      <c r="A216" s="110"/>
      <c r="B216" s="106"/>
      <c r="C216" s="111"/>
      <c r="D216" s="110"/>
      <c r="E216" s="122" t="s">
        <v>425</v>
      </c>
      <c r="F216" s="114" t="s">
        <v>1160</v>
      </c>
      <c r="G216" s="110"/>
    </row>
    <row r="217" spans="1:7" ht="38.25">
      <c r="A217" s="110"/>
      <c r="B217" s="106"/>
      <c r="C217" s="111"/>
      <c r="D217" s="110"/>
      <c r="E217" s="122" t="s">
        <v>427</v>
      </c>
      <c r="F217" s="114" t="s">
        <v>1161</v>
      </c>
      <c r="G217" s="110"/>
    </row>
    <row r="218" spans="1:7" ht="25.5">
      <c r="A218" s="110"/>
      <c r="B218" s="106"/>
      <c r="C218" s="111"/>
      <c r="D218" s="110"/>
      <c r="E218" s="122" t="s">
        <v>428</v>
      </c>
      <c r="F218" s="114" t="s">
        <v>1162</v>
      </c>
      <c r="G218" s="110"/>
    </row>
    <row r="219" spans="1:7" ht="38.25">
      <c r="A219" s="110"/>
      <c r="B219" s="106"/>
      <c r="C219" s="111"/>
      <c r="D219" s="110"/>
      <c r="E219" s="122" t="s">
        <v>431</v>
      </c>
      <c r="F219" s="114" t="s">
        <v>1164</v>
      </c>
      <c r="G219" s="110"/>
    </row>
    <row r="220" spans="1:7" ht="51">
      <c r="A220" s="110"/>
      <c r="B220" s="106"/>
      <c r="C220" s="111"/>
      <c r="D220" s="110"/>
      <c r="E220" s="122" t="s">
        <v>432</v>
      </c>
      <c r="F220" s="114" t="s">
        <v>1166</v>
      </c>
      <c r="G220" s="110"/>
    </row>
    <row r="221" spans="1:7" ht="102">
      <c r="A221" s="40" t="s">
        <v>278</v>
      </c>
      <c r="B221" s="53" t="s">
        <v>1034</v>
      </c>
      <c r="C221" s="53" t="s">
        <v>1045</v>
      </c>
      <c r="D221" s="53" t="s">
        <v>1056</v>
      </c>
      <c r="E221" s="115" t="s">
        <v>1077</v>
      </c>
      <c r="F221" s="116" t="s">
        <v>1168</v>
      </c>
      <c r="G221" s="56" t="s">
        <v>1170</v>
      </c>
    </row>
    <row r="222" spans="1:7" ht="51">
      <c r="A222" s="42"/>
      <c r="B222" s="53" t="s">
        <v>360</v>
      </c>
      <c r="C222" s="117"/>
      <c r="D222" s="42"/>
      <c r="E222" s="115" t="s">
        <v>1082</v>
      </c>
      <c r="F222" s="116" t="s">
        <v>1171</v>
      </c>
      <c r="G222" s="101"/>
    </row>
    <row r="223" spans="1:7" ht="38.25">
      <c r="A223" s="117"/>
      <c r="B223" s="53" t="s">
        <v>368</v>
      </c>
      <c r="C223" s="117"/>
      <c r="D223" s="42"/>
      <c r="E223" s="115" t="s">
        <v>1089</v>
      </c>
      <c r="F223" s="116" t="s">
        <v>1173</v>
      </c>
      <c r="G223" s="53"/>
    </row>
    <row r="224" spans="1:7" ht="25.5">
      <c r="A224" s="40"/>
      <c r="B224" s="53"/>
      <c r="C224" s="117"/>
      <c r="D224" s="42"/>
      <c r="E224" s="115" t="s">
        <v>1098</v>
      </c>
      <c r="F224" s="116" t="s">
        <v>1175</v>
      </c>
      <c r="G224" s="42"/>
    </row>
    <row r="225" spans="1:7" ht="38.25">
      <c r="A225" s="40"/>
      <c r="B225" s="53"/>
      <c r="C225" s="117"/>
      <c r="D225" s="42"/>
      <c r="E225" s="115" t="s">
        <v>1103</v>
      </c>
      <c r="F225" s="116" t="s">
        <v>1176</v>
      </c>
      <c r="G225" s="42"/>
    </row>
    <row r="226" spans="1:7" ht="89.25">
      <c r="A226" s="117"/>
      <c r="B226" s="53"/>
      <c r="C226" s="117"/>
      <c r="D226" s="42"/>
      <c r="E226" s="115" t="s">
        <v>1108</v>
      </c>
      <c r="F226" s="116" t="s">
        <v>1177</v>
      </c>
      <c r="G226" s="56" t="s">
        <v>1178</v>
      </c>
    </row>
    <row r="227" spans="1:7" ht="25.5">
      <c r="A227" s="42"/>
      <c r="B227" s="53"/>
      <c r="C227" s="117"/>
      <c r="D227" s="42"/>
      <c r="E227" s="115" t="s">
        <v>1113</v>
      </c>
      <c r="F227" s="116" t="s">
        <v>1180</v>
      </c>
      <c r="G227" s="101"/>
    </row>
    <row r="228" spans="1:7" ht="51">
      <c r="A228" s="42"/>
      <c r="B228" s="53"/>
      <c r="C228" s="117"/>
      <c r="D228" s="42"/>
      <c r="E228" s="115" t="s">
        <v>1115</v>
      </c>
      <c r="F228" s="116" t="s">
        <v>1183</v>
      </c>
      <c r="G228" s="42"/>
    </row>
    <row r="229" spans="1:7" ht="51">
      <c r="A229" s="42"/>
      <c r="B229" s="53"/>
      <c r="C229" s="117"/>
      <c r="D229" s="42"/>
      <c r="E229" s="115" t="s">
        <v>1116</v>
      </c>
      <c r="F229" s="116" t="s">
        <v>1186</v>
      </c>
      <c r="G229" s="42"/>
    </row>
    <row r="230" spans="1:7" ht="38.25">
      <c r="A230" s="42"/>
      <c r="B230" s="53"/>
      <c r="C230" s="53" t="s">
        <v>332</v>
      </c>
      <c r="D230" s="53" t="s">
        <v>1059</v>
      </c>
      <c r="E230" s="115" t="s">
        <v>1117</v>
      </c>
      <c r="F230" s="116" t="s">
        <v>1187</v>
      </c>
      <c r="G230" s="42"/>
    </row>
    <row r="231" spans="1:7" ht="12.75">
      <c r="A231" s="42"/>
      <c r="B231" s="53"/>
      <c r="C231" s="117"/>
      <c r="D231" s="42"/>
      <c r="E231" s="115" t="s">
        <v>1118</v>
      </c>
      <c r="F231" s="116" t="s">
        <v>1189</v>
      </c>
      <c r="G231" s="42"/>
    </row>
    <row r="232" spans="1:7" ht="12.75">
      <c r="A232" s="42"/>
      <c r="B232" s="53"/>
      <c r="C232" s="117"/>
      <c r="D232" s="42"/>
      <c r="E232" s="115" t="s">
        <v>1129</v>
      </c>
      <c r="F232" s="116" t="s">
        <v>1190</v>
      </c>
      <c r="G232" s="42"/>
    </row>
    <row r="233" spans="1:7" ht="25.5">
      <c r="A233" s="42"/>
      <c r="B233" s="53"/>
      <c r="C233" s="117"/>
      <c r="D233" s="42"/>
      <c r="E233" s="115" t="s">
        <v>1138</v>
      </c>
      <c r="F233" s="116" t="s">
        <v>1191</v>
      </c>
      <c r="G233" s="42"/>
    </row>
    <row r="234" spans="1:7" ht="51">
      <c r="A234" s="42"/>
      <c r="B234" s="53"/>
      <c r="C234" s="117"/>
      <c r="D234" s="53" t="s">
        <v>1062</v>
      </c>
      <c r="E234" s="115" t="s">
        <v>1146</v>
      </c>
      <c r="F234" s="116" t="s">
        <v>1192</v>
      </c>
      <c r="G234" s="42"/>
    </row>
    <row r="235" spans="1:7" ht="63.75">
      <c r="A235" s="42"/>
      <c r="B235" s="53"/>
      <c r="C235" s="117"/>
      <c r="D235" s="42"/>
      <c r="E235" s="115" t="s">
        <v>1151</v>
      </c>
      <c r="F235" s="116" t="s">
        <v>1194</v>
      </c>
      <c r="G235" s="42"/>
    </row>
    <row r="236" spans="1:7" ht="12.75">
      <c r="A236" s="42"/>
      <c r="B236" s="53"/>
      <c r="C236" s="117"/>
      <c r="D236" s="42"/>
      <c r="E236" s="115" t="s">
        <v>1154</v>
      </c>
      <c r="F236" s="116" t="s">
        <v>1195</v>
      </c>
      <c r="G236" s="42"/>
    </row>
    <row r="237" spans="1:7" ht="25.5">
      <c r="A237" s="42"/>
      <c r="B237" s="53"/>
      <c r="C237" s="117"/>
      <c r="D237" s="42"/>
      <c r="E237" s="115" t="s">
        <v>1158</v>
      </c>
      <c r="F237" s="116" t="s">
        <v>1197</v>
      </c>
      <c r="G237" s="42"/>
    </row>
    <row r="238" spans="1:7" ht="12.75">
      <c r="A238" s="42"/>
      <c r="B238" s="53"/>
      <c r="C238" s="117"/>
      <c r="D238" s="42"/>
      <c r="E238" s="115" t="s">
        <v>1163</v>
      </c>
      <c r="F238" s="116" t="s">
        <v>1198</v>
      </c>
      <c r="G238" s="42"/>
    </row>
    <row r="239" spans="1:7" ht="89.25">
      <c r="A239" s="42"/>
      <c r="B239" s="53"/>
      <c r="C239" s="117"/>
      <c r="D239" s="42"/>
      <c r="E239" s="115" t="s">
        <v>1169</v>
      </c>
      <c r="F239" s="116" t="s">
        <v>1199</v>
      </c>
      <c r="G239" s="56" t="s">
        <v>1200</v>
      </c>
    </row>
    <row r="240" spans="1:7" ht="89.25">
      <c r="A240" s="42"/>
      <c r="B240" s="53"/>
      <c r="C240" s="117"/>
      <c r="D240" s="42"/>
      <c r="E240" s="115" t="s">
        <v>1174</v>
      </c>
      <c r="F240" s="116" t="s">
        <v>1202</v>
      </c>
      <c r="G240" s="56" t="s">
        <v>1203</v>
      </c>
    </row>
    <row r="241" spans="1:7" ht="89.25">
      <c r="A241" s="42"/>
      <c r="B241" s="53"/>
      <c r="C241" s="117"/>
      <c r="D241" s="42"/>
      <c r="E241" s="115" t="s">
        <v>1179</v>
      </c>
      <c r="F241" s="116" t="s">
        <v>1204</v>
      </c>
      <c r="G241" s="56" t="s">
        <v>1205</v>
      </c>
    </row>
    <row r="242" spans="1:7" ht="12.75">
      <c r="A242" s="42"/>
      <c r="B242" s="53"/>
      <c r="C242" s="117"/>
      <c r="D242" s="42"/>
      <c r="E242" s="115" t="s">
        <v>1184</v>
      </c>
      <c r="F242" s="116" t="s">
        <v>1206</v>
      </c>
      <c r="G242" s="101"/>
    </row>
    <row r="243" spans="1:7" ht="38.25">
      <c r="A243" s="42"/>
      <c r="B243" s="53"/>
      <c r="C243" s="42"/>
      <c r="D243" s="42"/>
      <c r="E243" s="115" t="s">
        <v>1188</v>
      </c>
      <c r="F243" s="116" t="s">
        <v>1208</v>
      </c>
      <c r="G243" s="42"/>
    </row>
    <row r="244" spans="1:7" ht="38.25">
      <c r="A244" s="42"/>
      <c r="B244" s="53"/>
      <c r="C244" s="42"/>
      <c r="D244" s="42"/>
      <c r="E244" s="115" t="s">
        <v>1193</v>
      </c>
      <c r="F244" s="116" t="s">
        <v>1209</v>
      </c>
      <c r="G244" s="42"/>
    </row>
    <row r="245" spans="1:7" ht="63.75">
      <c r="A245" s="42"/>
      <c r="B245" s="53"/>
      <c r="C245" s="53" t="s">
        <v>339</v>
      </c>
      <c r="D245" s="53" t="s">
        <v>1066</v>
      </c>
      <c r="E245" s="115" t="s">
        <v>1201</v>
      </c>
      <c r="F245" s="116" t="s">
        <v>1211</v>
      </c>
      <c r="G245" s="42"/>
    </row>
    <row r="246" spans="1:7" ht="25.5">
      <c r="A246" s="42"/>
      <c r="B246" s="53"/>
      <c r="C246" s="42"/>
      <c r="D246" s="53"/>
      <c r="E246" s="115" t="s">
        <v>1207</v>
      </c>
      <c r="F246" s="116" t="s">
        <v>1213</v>
      </c>
      <c r="G246" s="42"/>
    </row>
    <row r="247" spans="1:7" ht="25.5">
      <c r="A247" s="42"/>
      <c r="B247" s="53"/>
      <c r="C247" s="42"/>
      <c r="D247" s="42"/>
      <c r="E247" s="115" t="s">
        <v>1210</v>
      </c>
      <c r="F247" s="116" t="s">
        <v>1214</v>
      </c>
      <c r="G247" s="42"/>
    </row>
    <row r="248" spans="1:7" ht="25.5">
      <c r="A248" s="42"/>
      <c r="B248" s="53"/>
      <c r="C248" s="42"/>
      <c r="D248" s="42"/>
      <c r="E248" s="115" t="s">
        <v>1215</v>
      </c>
      <c r="F248" s="116" t="s">
        <v>1216</v>
      </c>
      <c r="G248" s="42"/>
    </row>
    <row r="249" spans="1:7" ht="38.25">
      <c r="A249" s="42"/>
      <c r="B249" s="53"/>
      <c r="C249" s="117"/>
      <c r="D249" s="42"/>
      <c r="E249" s="115" t="s">
        <v>1217</v>
      </c>
      <c r="F249" s="116" t="s">
        <v>1218</v>
      </c>
      <c r="G249" s="42"/>
    </row>
    <row r="250" spans="1:7" ht="25.5">
      <c r="A250" s="42"/>
      <c r="B250" s="53"/>
      <c r="C250" s="117"/>
      <c r="D250" s="42"/>
      <c r="E250" s="115" t="s">
        <v>1219</v>
      </c>
      <c r="F250" s="116" t="s">
        <v>1220</v>
      </c>
      <c r="G250" s="42"/>
    </row>
    <row r="251" spans="1:7" ht="25.5">
      <c r="A251" s="42"/>
      <c r="B251" s="53"/>
      <c r="C251" s="117"/>
      <c r="D251" s="42"/>
      <c r="E251" s="115" t="s">
        <v>1221</v>
      </c>
      <c r="F251" s="116" t="s">
        <v>1222</v>
      </c>
      <c r="G251" s="42"/>
    </row>
    <row r="252" spans="1:7" ht="25.5">
      <c r="A252" s="42"/>
      <c r="B252" s="53"/>
      <c r="C252" s="117"/>
      <c r="D252" s="42"/>
      <c r="E252" s="115" t="s">
        <v>1223</v>
      </c>
      <c r="F252" s="116" t="s">
        <v>1224</v>
      </c>
      <c r="G252" s="42"/>
    </row>
    <row r="253" spans="1:7" ht="89.25">
      <c r="A253" s="42"/>
      <c r="B253" s="53"/>
      <c r="C253" s="117"/>
      <c r="D253" s="42"/>
      <c r="E253" s="115" t="s">
        <v>1225</v>
      </c>
      <c r="F253" s="116" t="s">
        <v>1226</v>
      </c>
      <c r="G253" s="56" t="s">
        <v>1227</v>
      </c>
    </row>
    <row r="254" spans="1:7" ht="25.5">
      <c r="A254" s="42"/>
      <c r="B254" s="53"/>
      <c r="C254" s="42"/>
      <c r="D254" s="117"/>
      <c r="E254" s="115" t="s">
        <v>1229</v>
      </c>
      <c r="F254" s="116" t="s">
        <v>1230</v>
      </c>
      <c r="G254" s="42"/>
    </row>
    <row r="255" spans="1:7" ht="76.5">
      <c r="A255" s="42"/>
      <c r="B255" s="53"/>
      <c r="C255" s="42"/>
      <c r="D255" s="42"/>
      <c r="E255" s="115" t="s">
        <v>1231</v>
      </c>
      <c r="F255" s="116" t="s">
        <v>1233</v>
      </c>
      <c r="G255" s="56" t="s">
        <v>1234</v>
      </c>
    </row>
    <row r="256" spans="1:7" ht="89.25">
      <c r="A256" s="42"/>
      <c r="B256" s="53"/>
      <c r="C256" s="42"/>
      <c r="D256" s="42"/>
      <c r="E256" s="115" t="s">
        <v>1236</v>
      </c>
      <c r="F256" s="116" t="s">
        <v>1237</v>
      </c>
      <c r="G256" s="56" t="s">
        <v>1238</v>
      </c>
    </row>
    <row r="257" spans="1:7" ht="89.25">
      <c r="A257" s="42"/>
      <c r="B257" s="53"/>
      <c r="C257" s="42"/>
      <c r="D257" s="42"/>
      <c r="E257" s="115" t="s">
        <v>1239</v>
      </c>
      <c r="F257" s="116" t="s">
        <v>1240</v>
      </c>
      <c r="G257" s="56" t="s">
        <v>1241</v>
      </c>
    </row>
    <row r="258" spans="1:7" ht="51">
      <c r="A258" s="105" t="s">
        <v>1242</v>
      </c>
      <c r="B258" s="106" t="s">
        <v>376</v>
      </c>
      <c r="C258" s="106" t="s">
        <v>1243</v>
      </c>
      <c r="D258" s="106" t="s">
        <v>1244</v>
      </c>
      <c r="E258" s="122" t="s">
        <v>1245</v>
      </c>
      <c r="F258" s="114" t="s">
        <v>1246</v>
      </c>
      <c r="G258" s="110"/>
    </row>
    <row r="259" spans="1:7" ht="38.25">
      <c r="A259" s="111"/>
      <c r="B259" s="106" t="s">
        <v>359</v>
      </c>
      <c r="C259" s="110"/>
      <c r="D259" s="110"/>
      <c r="E259" s="122" t="s">
        <v>1247</v>
      </c>
      <c r="F259" s="114" t="s">
        <v>1248</v>
      </c>
      <c r="G259" s="110"/>
    </row>
    <row r="260" spans="1:7" ht="76.5">
      <c r="A260" s="110"/>
      <c r="B260" s="106" t="s">
        <v>366</v>
      </c>
      <c r="C260" s="110"/>
      <c r="D260" s="110"/>
      <c r="E260" s="122" t="s">
        <v>1249</v>
      </c>
      <c r="F260" s="114" t="s">
        <v>1250</v>
      </c>
      <c r="G260" s="142" t="s">
        <v>1251</v>
      </c>
    </row>
    <row r="261" spans="1:7" ht="51">
      <c r="A261" s="110"/>
      <c r="B261" s="106" t="s">
        <v>371</v>
      </c>
      <c r="C261" s="111"/>
      <c r="D261" s="110"/>
      <c r="E261" s="122" t="s">
        <v>1252</v>
      </c>
      <c r="F261" s="114" t="s">
        <v>1253</v>
      </c>
      <c r="G261" s="110"/>
    </row>
    <row r="262" spans="1:7" ht="38.25">
      <c r="A262" s="110"/>
      <c r="B262" s="106"/>
      <c r="C262" s="111"/>
      <c r="D262" s="110"/>
      <c r="E262" s="122" t="s">
        <v>1254</v>
      </c>
      <c r="F262" s="114" t="s">
        <v>1255</v>
      </c>
      <c r="G262" s="110"/>
    </row>
    <row r="263" spans="1:7" ht="25.5">
      <c r="A263" s="110"/>
      <c r="B263" s="106"/>
      <c r="C263" s="111"/>
      <c r="D263" s="110"/>
      <c r="E263" s="122" t="s">
        <v>1256</v>
      </c>
      <c r="F263" s="114" t="s">
        <v>1257</v>
      </c>
      <c r="G263" s="110"/>
    </row>
    <row r="264" spans="1:7" ht="12.75">
      <c r="A264" s="110"/>
      <c r="B264" s="106"/>
      <c r="C264" s="111"/>
      <c r="D264" s="110"/>
      <c r="E264" s="122" t="s">
        <v>1258</v>
      </c>
      <c r="F264" s="114" t="s">
        <v>1259</v>
      </c>
      <c r="G264" s="110"/>
    </row>
    <row r="265" spans="1:7" ht="25.5">
      <c r="A265" s="110"/>
      <c r="B265" s="106"/>
      <c r="C265" s="110"/>
      <c r="D265" s="110"/>
      <c r="E265" s="122" t="s">
        <v>1260</v>
      </c>
      <c r="F265" s="114" t="s">
        <v>1261</v>
      </c>
      <c r="G265" s="110"/>
    </row>
    <row r="266" spans="1:7" ht="51">
      <c r="A266" s="110"/>
      <c r="B266" s="106"/>
      <c r="C266" s="110"/>
      <c r="D266" s="110"/>
      <c r="E266" s="122" t="s">
        <v>1262</v>
      </c>
      <c r="F266" s="114" t="s">
        <v>1263</v>
      </c>
      <c r="G266" s="110"/>
    </row>
    <row r="267" spans="1:7" ht="38.25">
      <c r="A267" s="110"/>
      <c r="B267" s="106"/>
      <c r="C267" s="110"/>
      <c r="D267" s="110"/>
      <c r="E267" s="122" t="s">
        <v>1264</v>
      </c>
      <c r="F267" s="114" t="s">
        <v>1265</v>
      </c>
      <c r="G267" s="110"/>
    </row>
    <row r="268" spans="1:7" ht="38.25">
      <c r="A268" s="110"/>
      <c r="B268" s="106"/>
      <c r="C268" s="110"/>
      <c r="D268" s="110"/>
      <c r="E268" s="122" t="s">
        <v>1266</v>
      </c>
      <c r="F268" s="114" t="s">
        <v>1267</v>
      </c>
      <c r="G268" s="110"/>
    </row>
    <row r="269" spans="1:7" ht="25.5">
      <c r="A269" s="110"/>
      <c r="B269" s="106"/>
      <c r="C269" s="110"/>
      <c r="D269" s="110"/>
      <c r="E269" s="122" t="s">
        <v>1268</v>
      </c>
      <c r="F269" s="114" t="s">
        <v>1269</v>
      </c>
      <c r="G269" s="110"/>
    </row>
    <row r="270" spans="1:7" ht="38.25">
      <c r="A270" s="110"/>
      <c r="B270" s="106"/>
      <c r="C270" s="110"/>
      <c r="D270" s="110"/>
      <c r="E270" s="122" t="s">
        <v>1270</v>
      </c>
      <c r="F270" s="114" t="s">
        <v>1271</v>
      </c>
      <c r="G270" s="110"/>
    </row>
    <row r="271" spans="1:7" ht="51">
      <c r="A271" s="110"/>
      <c r="B271" s="106"/>
      <c r="C271" s="111"/>
      <c r="D271" s="110"/>
      <c r="E271" s="122" t="s">
        <v>1272</v>
      </c>
      <c r="F271" s="114" t="s">
        <v>1273</v>
      </c>
      <c r="G271" s="110"/>
    </row>
    <row r="272" spans="1:7" ht="38.25">
      <c r="A272" s="110"/>
      <c r="B272" s="106"/>
      <c r="C272" s="111"/>
      <c r="D272" s="110"/>
      <c r="E272" s="122" t="s">
        <v>1274</v>
      </c>
      <c r="F272" s="114" t="s">
        <v>1275</v>
      </c>
      <c r="G272" s="110"/>
    </row>
    <row r="273" spans="1:7" ht="25.5">
      <c r="A273" s="110"/>
      <c r="B273" s="106"/>
      <c r="C273" s="111"/>
      <c r="D273" s="110"/>
      <c r="E273" s="122" t="s">
        <v>1276</v>
      </c>
      <c r="F273" s="114" t="s">
        <v>1277</v>
      </c>
      <c r="G273" s="110"/>
    </row>
    <row r="274" spans="1:7" ht="38.25">
      <c r="A274" s="110"/>
      <c r="B274" s="106"/>
      <c r="C274" s="111"/>
      <c r="D274" s="110"/>
      <c r="E274" s="122" t="s">
        <v>1278</v>
      </c>
      <c r="F274" s="114" t="s">
        <v>1279</v>
      </c>
      <c r="G274" s="110"/>
    </row>
    <row r="275" spans="1:7" ht="38.25">
      <c r="A275" s="110"/>
      <c r="B275" s="106"/>
      <c r="C275" s="110"/>
      <c r="D275" s="106" t="s">
        <v>1280</v>
      </c>
      <c r="E275" s="122" t="s">
        <v>1281</v>
      </c>
      <c r="F275" s="114" t="s">
        <v>1282</v>
      </c>
      <c r="G275" s="110"/>
    </row>
    <row r="276" spans="1:7" ht="25.5">
      <c r="A276" s="110"/>
      <c r="B276" s="106"/>
      <c r="C276" s="110"/>
      <c r="D276" s="110"/>
      <c r="E276" s="122" t="s">
        <v>1283</v>
      </c>
      <c r="F276" s="114" t="s">
        <v>1284</v>
      </c>
      <c r="G276" s="110"/>
    </row>
    <row r="277" spans="1:7" ht="38.25">
      <c r="A277" s="110"/>
      <c r="B277" s="106"/>
      <c r="C277" s="110"/>
      <c r="D277" s="110"/>
      <c r="E277" s="122" t="s">
        <v>1285</v>
      </c>
      <c r="F277" s="114" t="s">
        <v>1286</v>
      </c>
      <c r="G277" s="110"/>
    </row>
    <row r="278" spans="1:7" ht="38.25">
      <c r="A278" s="110"/>
      <c r="B278" s="106"/>
      <c r="C278" s="110"/>
      <c r="D278" s="110"/>
      <c r="E278" s="122" t="s">
        <v>1287</v>
      </c>
      <c r="F278" s="114" t="s">
        <v>1288</v>
      </c>
      <c r="G278" s="110"/>
    </row>
    <row r="279" spans="1:7" ht="38.25">
      <c r="A279" s="110"/>
      <c r="B279" s="106"/>
      <c r="C279" s="110"/>
      <c r="D279" s="110"/>
      <c r="E279" s="122" t="s">
        <v>1289</v>
      </c>
      <c r="F279" s="114" t="s">
        <v>1290</v>
      </c>
      <c r="G279" s="110"/>
    </row>
    <row r="280" spans="1:7" ht="38.25">
      <c r="A280" s="110"/>
      <c r="B280" s="106"/>
      <c r="C280" s="106" t="s">
        <v>331</v>
      </c>
      <c r="D280" s="106" t="s">
        <v>1291</v>
      </c>
      <c r="E280" s="122" t="s">
        <v>1292</v>
      </c>
      <c r="F280" s="114" t="s">
        <v>1293</v>
      </c>
      <c r="G280" s="110"/>
    </row>
    <row r="281" spans="1:7" ht="25.5">
      <c r="A281" s="110"/>
      <c r="B281" s="106"/>
      <c r="C281" s="110"/>
      <c r="D281" s="110"/>
      <c r="E281" s="122" t="s">
        <v>1294</v>
      </c>
      <c r="F281" s="114" t="s">
        <v>1295</v>
      </c>
      <c r="G281" s="110"/>
    </row>
    <row r="282" spans="1:7" ht="25.5">
      <c r="A282" s="110"/>
      <c r="B282" s="106"/>
      <c r="C282" s="110"/>
      <c r="D282" s="110"/>
      <c r="E282" s="122" t="s">
        <v>1297</v>
      </c>
      <c r="F282" s="114" t="s">
        <v>1298</v>
      </c>
      <c r="G282" s="110"/>
    </row>
    <row r="283" spans="1:7" ht="25.5">
      <c r="A283" s="110"/>
      <c r="B283" s="106"/>
      <c r="C283" s="111"/>
      <c r="D283" s="110"/>
      <c r="E283" s="122" t="s">
        <v>1299</v>
      </c>
      <c r="F283" s="114" t="s">
        <v>1300</v>
      </c>
      <c r="G283" s="110"/>
    </row>
    <row r="284" spans="1:7" ht="25.5">
      <c r="A284" s="110"/>
      <c r="B284" s="106"/>
      <c r="C284" s="126"/>
      <c r="D284" s="110"/>
      <c r="E284" s="122" t="s">
        <v>1301</v>
      </c>
      <c r="F284" s="114" t="s">
        <v>1302</v>
      </c>
      <c r="G284" s="110"/>
    </row>
    <row r="285" spans="1:7" ht="51">
      <c r="A285" s="110"/>
      <c r="B285" s="106"/>
      <c r="C285" s="126"/>
      <c r="D285" s="110"/>
      <c r="E285" s="122" t="s">
        <v>1303</v>
      </c>
      <c r="F285" s="114" t="s">
        <v>1304</v>
      </c>
      <c r="G285" s="110"/>
    </row>
    <row r="286" spans="1:7" ht="38.25">
      <c r="A286" s="110"/>
      <c r="B286" s="106"/>
      <c r="C286" s="110"/>
      <c r="D286" s="110"/>
      <c r="E286" s="122" t="s">
        <v>1306</v>
      </c>
      <c r="F286" s="114" t="s">
        <v>1307</v>
      </c>
      <c r="G286" s="110"/>
    </row>
    <row r="287" spans="1:7" ht="51">
      <c r="A287" s="110"/>
      <c r="B287" s="106"/>
      <c r="C287" s="106" t="s">
        <v>338</v>
      </c>
      <c r="D287" s="106" t="s">
        <v>1308</v>
      </c>
      <c r="E287" s="122" t="s">
        <v>1309</v>
      </c>
      <c r="F287" s="114" t="s">
        <v>1310</v>
      </c>
      <c r="G287" s="110"/>
    </row>
    <row r="288" spans="1:7" ht="38.25">
      <c r="A288" s="110"/>
      <c r="B288" s="106"/>
      <c r="C288" s="110"/>
      <c r="D288" s="110"/>
      <c r="E288" s="122" t="s">
        <v>1311</v>
      </c>
      <c r="F288" s="114" t="s">
        <v>1312</v>
      </c>
      <c r="G288" s="110"/>
    </row>
    <row r="289" spans="1:7" ht="25.5">
      <c r="A289" s="110"/>
      <c r="B289" s="106"/>
      <c r="C289" s="126"/>
      <c r="D289" s="110"/>
      <c r="E289" s="122" t="s">
        <v>1314</v>
      </c>
      <c r="F289" s="114" t="s">
        <v>1315</v>
      </c>
      <c r="G289" s="110"/>
    </row>
    <row r="290" spans="1:7" ht="38.25">
      <c r="A290" s="110"/>
      <c r="B290" s="106"/>
      <c r="C290" s="126"/>
      <c r="D290" s="110"/>
      <c r="E290" s="122" t="s">
        <v>1316</v>
      </c>
      <c r="F290" s="114" t="s">
        <v>1317</v>
      </c>
      <c r="G290" s="110"/>
    </row>
    <row r="291" spans="1:7" ht="38.25">
      <c r="A291" s="110"/>
      <c r="B291" s="106"/>
      <c r="C291" s="110"/>
      <c r="D291" s="110"/>
      <c r="E291" s="122" t="s">
        <v>1318</v>
      </c>
      <c r="F291" s="114" t="s">
        <v>1319</v>
      </c>
      <c r="G291" s="110"/>
    </row>
    <row r="292" spans="1:7" ht="25.5">
      <c r="A292" s="110"/>
      <c r="B292" s="106"/>
      <c r="C292" s="110"/>
      <c r="D292" s="110"/>
      <c r="E292" s="122" t="s">
        <v>1320</v>
      </c>
      <c r="F292" s="114" t="s">
        <v>1322</v>
      </c>
      <c r="G292" s="110"/>
    </row>
    <row r="293" spans="1:7" ht="38.25">
      <c r="A293" s="110"/>
      <c r="B293" s="106"/>
      <c r="C293" s="110"/>
      <c r="D293" s="110"/>
      <c r="E293" s="122" t="s">
        <v>1323</v>
      </c>
      <c r="F293" s="114" t="s">
        <v>1324</v>
      </c>
      <c r="G293" s="110"/>
    </row>
    <row r="294" spans="1:7" ht="38.25">
      <c r="A294" s="110"/>
      <c r="B294" s="106"/>
      <c r="C294" s="110"/>
      <c r="D294" s="110"/>
      <c r="E294" s="122" t="s">
        <v>1325</v>
      </c>
      <c r="F294" s="114" t="s">
        <v>1326</v>
      </c>
      <c r="G294" s="110"/>
    </row>
    <row r="295" spans="1:7" ht="38.25">
      <c r="A295" s="110"/>
      <c r="B295" s="106"/>
      <c r="C295" s="110"/>
      <c r="D295" s="110"/>
      <c r="E295" s="122" t="s">
        <v>1327</v>
      </c>
      <c r="F295" s="114" t="s">
        <v>1328</v>
      </c>
      <c r="G295" s="110"/>
    </row>
    <row r="296" spans="1:7" ht="38.25">
      <c r="A296" s="110"/>
      <c r="B296" s="106"/>
      <c r="C296" s="110"/>
      <c r="D296" s="110"/>
      <c r="E296" s="122" t="s">
        <v>1330</v>
      </c>
      <c r="F296" s="114" t="s">
        <v>1331</v>
      </c>
      <c r="G296" s="110"/>
    </row>
    <row r="297" spans="1:7" ht="63.75">
      <c r="A297" s="110"/>
      <c r="B297" s="106"/>
      <c r="C297" s="110"/>
      <c r="D297" s="110"/>
      <c r="E297" s="122" t="s">
        <v>1332</v>
      </c>
      <c r="F297" s="114" t="s">
        <v>1333</v>
      </c>
      <c r="G297" s="110"/>
    </row>
    <row r="298" spans="1:7" ht="38.25">
      <c r="A298" s="110"/>
      <c r="B298" s="106"/>
      <c r="C298" s="110"/>
      <c r="D298" s="110"/>
      <c r="E298" s="122" t="s">
        <v>1334</v>
      </c>
      <c r="F298" s="114" t="s">
        <v>1335</v>
      </c>
      <c r="G298" s="110"/>
    </row>
    <row r="299" spans="1:7" ht="38.25">
      <c r="A299" s="110"/>
      <c r="B299" s="106"/>
      <c r="C299" s="110"/>
      <c r="D299" s="110"/>
      <c r="E299" s="122" t="s">
        <v>1336</v>
      </c>
      <c r="F299" s="114" t="s">
        <v>1337</v>
      </c>
      <c r="G299" s="110"/>
    </row>
    <row r="300" spans="1:7" ht="25.5">
      <c r="A300" s="110"/>
      <c r="B300" s="106"/>
      <c r="C300" s="110"/>
      <c r="D300" s="110"/>
      <c r="E300" s="122" t="s">
        <v>1339</v>
      </c>
      <c r="F300" s="114" t="s">
        <v>1340</v>
      </c>
      <c r="G300" s="110"/>
    </row>
    <row r="301" spans="1:7" ht="38.25">
      <c r="A301" s="110"/>
      <c r="B301" s="106"/>
      <c r="C301" s="110"/>
      <c r="D301" s="110"/>
      <c r="E301" s="122" t="s">
        <v>1341</v>
      </c>
      <c r="F301" s="114" t="s">
        <v>1342</v>
      </c>
      <c r="G301" s="110"/>
    </row>
    <row r="302" spans="1:7" ht="38.25">
      <c r="A302" s="110"/>
      <c r="B302" s="106"/>
      <c r="C302" s="110"/>
      <c r="D302" s="110"/>
      <c r="E302" s="122" t="s">
        <v>1343</v>
      </c>
      <c r="F302" s="114" t="s">
        <v>1344</v>
      </c>
      <c r="G302" s="110"/>
    </row>
    <row r="303" spans="1:7" ht="38.25">
      <c r="A303" s="110"/>
      <c r="B303" s="106"/>
      <c r="C303" s="126"/>
      <c r="D303" s="110"/>
      <c r="E303" s="122" t="s">
        <v>1346</v>
      </c>
      <c r="F303" s="114" t="s">
        <v>1347</v>
      </c>
      <c r="G303" s="110"/>
    </row>
    <row r="304" spans="1:7" ht="63.75">
      <c r="A304" s="110"/>
      <c r="B304" s="106"/>
      <c r="C304" s="106" t="s">
        <v>344</v>
      </c>
      <c r="D304" s="106" t="s">
        <v>1348</v>
      </c>
      <c r="E304" s="122" t="s">
        <v>1349</v>
      </c>
      <c r="F304" s="114" t="s">
        <v>1350</v>
      </c>
      <c r="G304" s="110"/>
    </row>
    <row r="305" spans="1:7" ht="38.25">
      <c r="A305" s="110"/>
      <c r="B305" s="106"/>
      <c r="C305" s="110"/>
      <c r="D305" s="110"/>
      <c r="E305" s="122" t="s">
        <v>1351</v>
      </c>
      <c r="F305" s="114" t="s">
        <v>1352</v>
      </c>
      <c r="G305" s="1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C78D8"/>
  </sheetPr>
  <dimension ref="A1:B43"/>
  <sheetViews>
    <sheetView workbookViewId="0"/>
  </sheetViews>
  <sheetFormatPr defaultColWidth="14.42578125" defaultRowHeight="15.75" customHeight="1"/>
  <cols>
    <col min="1" max="1" width="125.85546875" customWidth="1"/>
    <col min="2" max="2" width="18.85546875" customWidth="1"/>
  </cols>
  <sheetData>
    <row r="1" spans="1:2" ht="15.75" customHeight="1">
      <c r="A1" s="155" t="s">
        <v>6</v>
      </c>
      <c r="B1" s="156" t="s">
        <v>1353</v>
      </c>
    </row>
    <row r="2" spans="1:2" ht="15.75" customHeight="1">
      <c r="A2" s="157" t="s">
        <v>529</v>
      </c>
      <c r="B2" s="158">
        <f>COUNTA(A2:A43)</f>
        <v>42</v>
      </c>
    </row>
    <row r="3" spans="1:2" ht="15.75" customHeight="1">
      <c r="A3" t="s">
        <v>682</v>
      </c>
      <c r="B3" s="159"/>
    </row>
    <row r="4" spans="1:2" ht="15.75" customHeight="1">
      <c r="A4" s="160" t="s">
        <v>1354</v>
      </c>
      <c r="B4" s="161"/>
    </row>
    <row r="5" spans="1:2" ht="15.75" customHeight="1">
      <c r="A5" t="s">
        <v>684</v>
      </c>
      <c r="B5" s="159"/>
    </row>
    <row r="6" spans="1:2" ht="15.75" customHeight="1">
      <c r="A6" s="157" t="s">
        <v>685</v>
      </c>
      <c r="B6" s="161"/>
    </row>
    <row r="7" spans="1:2" ht="15.75" customHeight="1">
      <c r="A7" t="s">
        <v>686</v>
      </c>
      <c r="B7" s="159"/>
    </row>
    <row r="8" spans="1:2" ht="15.75" customHeight="1">
      <c r="A8" s="163" t="s">
        <v>687</v>
      </c>
      <c r="B8" s="164"/>
    </row>
    <row r="9" spans="1:2" ht="15.75" customHeight="1">
      <c r="A9" t="s">
        <v>178</v>
      </c>
      <c r="B9" s="159"/>
    </row>
    <row r="10" spans="1:2" ht="15.75" customHeight="1">
      <c r="A10" s="157" t="s">
        <v>184</v>
      </c>
      <c r="B10" s="161"/>
    </row>
    <row r="11" spans="1:2" ht="15.75" customHeight="1">
      <c r="A11" t="s">
        <v>662</v>
      </c>
      <c r="B11" s="159"/>
    </row>
    <row r="12" spans="1:2" ht="15.75" customHeight="1">
      <c r="A12" s="157" t="s">
        <v>663</v>
      </c>
      <c r="B12" s="161"/>
    </row>
    <row r="13" spans="1:2" ht="15.75" customHeight="1">
      <c r="A13" t="s">
        <v>664</v>
      </c>
      <c r="B13" s="159"/>
    </row>
    <row r="14" spans="1:2" ht="15.75" customHeight="1">
      <c r="A14" s="157" t="s">
        <v>857</v>
      </c>
      <c r="B14" s="161"/>
    </row>
    <row r="15" spans="1:2" ht="15.75" customHeight="1">
      <c r="A15" s="166" t="s">
        <v>866</v>
      </c>
      <c r="B15" s="167"/>
    </row>
    <row r="16" spans="1:2" ht="15.75" customHeight="1">
      <c r="A16" s="157" t="s">
        <v>891</v>
      </c>
      <c r="B16" s="161"/>
    </row>
    <row r="17" spans="1:2" ht="15.75" customHeight="1">
      <c r="A17" t="s">
        <v>909</v>
      </c>
      <c r="B17" s="159"/>
    </row>
    <row r="18" spans="1:2" ht="15.75" customHeight="1">
      <c r="A18" s="157" t="s">
        <v>923</v>
      </c>
      <c r="B18" s="161"/>
    </row>
    <row r="19" spans="1:2" ht="15.75" customHeight="1">
      <c r="A19" t="s">
        <v>934</v>
      </c>
      <c r="B19" s="159"/>
    </row>
    <row r="20" spans="1:2" ht="15.75" customHeight="1">
      <c r="A20" s="157" t="s">
        <v>959</v>
      </c>
      <c r="B20" s="161"/>
    </row>
    <row r="21" spans="1:2" ht="15.75" customHeight="1">
      <c r="A21" s="166" t="s">
        <v>978</v>
      </c>
      <c r="B21" s="167"/>
    </row>
    <row r="22" spans="1:2" ht="15.75" customHeight="1">
      <c r="A22" s="157" t="s">
        <v>303</v>
      </c>
      <c r="B22" s="161"/>
    </row>
    <row r="23" spans="1:2" ht="15.75" customHeight="1">
      <c r="A23" t="s">
        <v>305</v>
      </c>
      <c r="B23" s="159"/>
    </row>
    <row r="24" spans="1:2" ht="15.75" customHeight="1">
      <c r="A24" s="157" t="s">
        <v>1008</v>
      </c>
      <c r="B24" s="161"/>
    </row>
    <row r="25" spans="1:2" ht="15.75" customHeight="1">
      <c r="A25" t="s">
        <v>1018</v>
      </c>
      <c r="B25" s="159"/>
    </row>
    <row r="26" spans="1:2" ht="15.75" customHeight="1">
      <c r="A26" s="157" t="s">
        <v>1035</v>
      </c>
      <c r="B26" s="161"/>
    </row>
    <row r="27" spans="1:2" ht="15.75" customHeight="1">
      <c r="A27" s="166" t="s">
        <v>1043</v>
      </c>
      <c r="B27" s="167"/>
    </row>
    <row r="28" spans="1:2" ht="15.75" customHeight="1">
      <c r="A28" s="157" t="s">
        <v>259</v>
      </c>
      <c r="B28" s="161"/>
    </row>
    <row r="29" spans="1:2" ht="15.75" customHeight="1">
      <c r="A29" t="s">
        <v>372</v>
      </c>
      <c r="B29" s="159"/>
    </row>
    <row r="30" spans="1:2" ht="15.75" customHeight="1">
      <c r="A30" s="157" t="s">
        <v>1086</v>
      </c>
      <c r="B30" s="161"/>
    </row>
    <row r="31" spans="1:2" ht="15.75" customHeight="1">
      <c r="A31" t="s">
        <v>374</v>
      </c>
      <c r="B31" s="159"/>
    </row>
    <row r="32" spans="1:2" ht="12.75">
      <c r="A32" s="157" t="s">
        <v>441</v>
      </c>
      <c r="B32" s="161"/>
    </row>
    <row r="33" spans="1:2" ht="12.75">
      <c r="A33" t="s">
        <v>999</v>
      </c>
      <c r="B33" s="159"/>
    </row>
    <row r="34" spans="1:2" ht="12.75">
      <c r="A34" s="163" t="s">
        <v>375</v>
      </c>
      <c r="B34" s="164"/>
    </row>
    <row r="35" spans="1:2" ht="12.75">
      <c r="A35" t="s">
        <v>1056</v>
      </c>
      <c r="B35" s="159"/>
    </row>
    <row r="36" spans="1:2" ht="12.75">
      <c r="A36" s="157" t="s">
        <v>1059</v>
      </c>
      <c r="B36" s="161"/>
    </row>
    <row r="37" spans="1:2" ht="12.75">
      <c r="A37" t="s">
        <v>1062</v>
      </c>
      <c r="B37" s="159"/>
    </row>
    <row r="38" spans="1:2" ht="12.75">
      <c r="A38" s="163" t="s">
        <v>1066</v>
      </c>
      <c r="B38" s="164"/>
    </row>
    <row r="39" spans="1:2" ht="12.75">
      <c r="A39" t="s">
        <v>1244</v>
      </c>
      <c r="B39" s="159"/>
    </row>
    <row r="40" spans="1:2" ht="12.75">
      <c r="A40" s="157" t="s">
        <v>1280</v>
      </c>
      <c r="B40" s="161"/>
    </row>
    <row r="41" spans="1:2" ht="12.75">
      <c r="A41" t="s">
        <v>1291</v>
      </c>
      <c r="B41" s="159"/>
    </row>
    <row r="42" spans="1:2" ht="12.75">
      <c r="A42" s="157" t="s">
        <v>1308</v>
      </c>
      <c r="B42" s="161"/>
    </row>
    <row r="43" spans="1:2" ht="12.75">
      <c r="A43" t="s">
        <v>1348</v>
      </c>
      <c r="B43" s="15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C232"/>
  </sheetPr>
  <dimension ref="A1:C31"/>
  <sheetViews>
    <sheetView workbookViewId="0"/>
  </sheetViews>
  <sheetFormatPr defaultColWidth="14.42578125" defaultRowHeight="15.75" customHeight="1"/>
  <cols>
    <col min="1" max="1" width="27.28515625" customWidth="1"/>
    <col min="2" max="2" width="36.140625" customWidth="1"/>
    <col min="3" max="3" width="33.5703125" customWidth="1"/>
  </cols>
  <sheetData>
    <row r="1" spans="1:3" ht="15.75" customHeight="1">
      <c r="A1" s="168" t="s">
        <v>1362</v>
      </c>
      <c r="B1" s="168" t="s">
        <v>1364</v>
      </c>
      <c r="C1" s="168" t="s">
        <v>1365</v>
      </c>
    </row>
    <row r="2" spans="1:3" ht="15.75" customHeight="1">
      <c r="A2" s="168" t="s">
        <v>1366</v>
      </c>
      <c r="B2" s="168" t="s">
        <v>1366</v>
      </c>
      <c r="C2" s="168" t="s">
        <v>1366</v>
      </c>
    </row>
    <row r="3" spans="1:3" ht="15.75" customHeight="1">
      <c r="A3" s="141"/>
      <c r="B3" s="169" t="s">
        <v>203</v>
      </c>
      <c r="C3" s="169" t="s">
        <v>792</v>
      </c>
    </row>
    <row r="4" spans="1:3" ht="15.75" customHeight="1">
      <c r="A4" s="168"/>
      <c r="B4" s="169"/>
      <c r="C4" s="169" t="s">
        <v>793</v>
      </c>
    </row>
    <row r="5" spans="1:3" ht="15.75" customHeight="1">
      <c r="A5" s="168"/>
      <c r="B5" s="169"/>
      <c r="C5" s="169" t="s">
        <v>794</v>
      </c>
    </row>
    <row r="6" spans="1:3" ht="15.75" customHeight="1">
      <c r="A6" s="168" t="s">
        <v>1367</v>
      </c>
      <c r="B6" s="168" t="s">
        <v>1367</v>
      </c>
      <c r="C6" s="168" t="s">
        <v>1367</v>
      </c>
    </row>
    <row r="7" spans="1:3" ht="15.75" customHeight="1">
      <c r="A7" s="141"/>
      <c r="B7" s="169" t="s">
        <v>260</v>
      </c>
      <c r="C7" s="169" t="s">
        <v>261</v>
      </c>
    </row>
    <row r="8" spans="1:3" ht="15.75" customHeight="1">
      <c r="A8" s="168"/>
      <c r="B8" s="169"/>
      <c r="C8" s="169" t="s">
        <v>262</v>
      </c>
    </row>
    <row r="9" spans="1:3" ht="15.75" customHeight="1">
      <c r="A9" s="168"/>
      <c r="B9" s="169"/>
      <c r="C9" s="169" t="s">
        <v>264</v>
      </c>
    </row>
    <row r="10" spans="1:3" ht="15.75" customHeight="1">
      <c r="A10" s="168" t="s">
        <v>1368</v>
      </c>
      <c r="B10" s="168" t="s">
        <v>1368</v>
      </c>
      <c r="C10" s="168" t="s">
        <v>1368</v>
      </c>
    </row>
    <row r="11" spans="1:3" ht="15.75" customHeight="1">
      <c r="A11" s="141"/>
      <c r="B11" s="169" t="s">
        <v>1369</v>
      </c>
      <c r="C11" s="169" t="s">
        <v>1370</v>
      </c>
    </row>
    <row r="12" spans="1:3" ht="15.75" customHeight="1">
      <c r="A12" s="168"/>
      <c r="B12" s="169"/>
      <c r="C12" s="169" t="s">
        <v>1371</v>
      </c>
    </row>
    <row r="13" spans="1:3" ht="15.75" customHeight="1">
      <c r="A13" s="168"/>
      <c r="B13" s="169"/>
      <c r="C13" s="169" t="s">
        <v>1372</v>
      </c>
    </row>
    <row r="14" spans="1:3" ht="15.75" customHeight="1">
      <c r="A14" s="168"/>
      <c r="B14" s="169"/>
      <c r="C14" s="169" t="s">
        <v>1373</v>
      </c>
    </row>
    <row r="15" spans="1:3" ht="15.75" customHeight="1">
      <c r="A15" s="168" t="s">
        <v>1374</v>
      </c>
      <c r="B15" s="168" t="s">
        <v>1374</v>
      </c>
      <c r="C15" s="168" t="s">
        <v>1374</v>
      </c>
    </row>
    <row r="16" spans="1:3" ht="15.75" customHeight="1">
      <c r="A16" s="141"/>
      <c r="B16" s="169" t="s">
        <v>1375</v>
      </c>
      <c r="C16" s="169" t="s">
        <v>1020</v>
      </c>
    </row>
    <row r="17" spans="1:3" ht="15.75" customHeight="1">
      <c r="A17" s="168"/>
      <c r="B17" s="169"/>
      <c r="C17" s="169" t="s">
        <v>1023</v>
      </c>
    </row>
    <row r="18" spans="1:3" ht="15.75" customHeight="1">
      <c r="A18" s="168"/>
      <c r="B18" s="169"/>
      <c r="C18" s="169" t="s">
        <v>1363</v>
      </c>
    </row>
    <row r="19" spans="1:3" ht="15.75" customHeight="1">
      <c r="A19" s="168"/>
      <c r="B19" s="169"/>
      <c r="C19" s="169" t="s">
        <v>1376</v>
      </c>
    </row>
    <row r="20" spans="1:3" ht="15.75" customHeight="1">
      <c r="A20" s="168" t="s">
        <v>1377</v>
      </c>
      <c r="B20" s="168" t="s">
        <v>1377</v>
      </c>
      <c r="C20" s="168" t="s">
        <v>1377</v>
      </c>
    </row>
    <row r="21" spans="1:3" ht="15.75" customHeight="1">
      <c r="A21" s="141"/>
      <c r="B21" s="169" t="s">
        <v>1378</v>
      </c>
      <c r="C21" s="169" t="s">
        <v>1379</v>
      </c>
    </row>
    <row r="22" spans="1:3" ht="15.75" customHeight="1">
      <c r="A22" s="168"/>
      <c r="B22" s="169"/>
      <c r="C22" s="169" t="s">
        <v>1380</v>
      </c>
    </row>
    <row r="23" spans="1:3" ht="15.75" customHeight="1">
      <c r="A23" s="168"/>
      <c r="B23" s="169"/>
      <c r="C23" s="169" t="s">
        <v>1381</v>
      </c>
    </row>
    <row r="24" spans="1:3" ht="15.75" customHeight="1">
      <c r="A24" s="168"/>
      <c r="B24" s="169"/>
      <c r="C24" s="169"/>
    </row>
    <row r="25" spans="1:3" ht="15.75" customHeight="1">
      <c r="A25" s="168" t="s">
        <v>1382</v>
      </c>
      <c r="B25" s="168" t="s">
        <v>1382</v>
      </c>
      <c r="C25" s="168" t="s">
        <v>1382</v>
      </c>
    </row>
    <row r="26" spans="1:3" ht="15.75" customHeight="1">
      <c r="A26" s="141"/>
      <c r="B26" s="169" t="s">
        <v>1383</v>
      </c>
      <c r="C26" s="169" t="s">
        <v>1384</v>
      </c>
    </row>
    <row r="27" spans="1:3" ht="15.75" customHeight="1">
      <c r="A27" s="168"/>
      <c r="B27" s="169"/>
      <c r="C27" s="169" t="s">
        <v>1385</v>
      </c>
    </row>
    <row r="28" spans="1:3" ht="15.75" customHeight="1">
      <c r="A28" s="168"/>
      <c r="B28" s="169"/>
      <c r="C28" s="169" t="s">
        <v>1386</v>
      </c>
    </row>
    <row r="29" spans="1:3" ht="15.75" customHeight="1">
      <c r="A29" s="168"/>
      <c r="B29" s="169"/>
      <c r="C29" s="169" t="s">
        <v>1387</v>
      </c>
    </row>
    <row r="30" spans="1:3" ht="15.75" customHeight="1">
      <c r="A30" s="168"/>
      <c r="B30" s="169"/>
      <c r="C30" s="169" t="s">
        <v>1026</v>
      </c>
    </row>
    <row r="31" spans="1:3" ht="15.75" customHeight="1">
      <c r="A31" s="168"/>
      <c r="B31" s="169"/>
      <c r="C31" s="169" t="s">
        <v>1030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C5E8"/>
  </sheetPr>
  <dimension ref="A1:A35"/>
  <sheetViews>
    <sheetView workbookViewId="0"/>
  </sheetViews>
  <sheetFormatPr defaultColWidth="14.42578125" defaultRowHeight="15.75" customHeight="1"/>
  <cols>
    <col min="1" max="1" width="97.7109375" customWidth="1"/>
  </cols>
  <sheetData>
    <row r="1" spans="1:1" ht="15.75" customHeight="1">
      <c r="A1" s="170" t="s">
        <v>345</v>
      </c>
    </row>
    <row r="2" spans="1:1" ht="15.75" customHeight="1">
      <c r="A2" s="171" t="s">
        <v>526</v>
      </c>
    </row>
    <row r="3" spans="1:1" ht="15.75" customHeight="1">
      <c r="A3" t="s">
        <v>527</v>
      </c>
    </row>
    <row r="4" spans="1:1" ht="15.75" customHeight="1">
      <c r="A4" t="s">
        <v>356</v>
      </c>
    </row>
    <row r="5" spans="1:1" ht="15.75" customHeight="1">
      <c r="A5" t="s">
        <v>363</v>
      </c>
    </row>
    <row r="6" spans="1:1" ht="15.75" customHeight="1">
      <c r="A6" s="171" t="s">
        <v>276</v>
      </c>
    </row>
    <row r="7" spans="1:1" ht="15.75" customHeight="1">
      <c r="A7" t="s">
        <v>174</v>
      </c>
    </row>
    <row r="8" spans="1:1" ht="15.75" customHeight="1">
      <c r="A8" t="s">
        <v>661</v>
      </c>
    </row>
    <row r="9" spans="1:1" ht="15.75" customHeight="1">
      <c r="A9" t="s">
        <v>369</v>
      </c>
    </row>
    <row r="10" spans="1:1" ht="15.75" customHeight="1">
      <c r="A10" s="171" t="s">
        <v>279</v>
      </c>
    </row>
    <row r="11" spans="1:1" ht="15.75" customHeight="1">
      <c r="A11" t="s">
        <v>887</v>
      </c>
    </row>
    <row r="12" spans="1:1" ht="15.75" customHeight="1">
      <c r="A12" t="s">
        <v>894</v>
      </c>
    </row>
    <row r="13" spans="1:1" ht="15.75" customHeight="1">
      <c r="A13" t="s">
        <v>902</v>
      </c>
    </row>
    <row r="14" spans="1:1" ht="15.75" customHeight="1">
      <c r="A14" t="s">
        <v>361</v>
      </c>
    </row>
    <row r="15" spans="1:1" ht="15.75" customHeight="1">
      <c r="A15" s="171" t="s">
        <v>285</v>
      </c>
    </row>
    <row r="16" spans="1:1" ht="15.75" customHeight="1">
      <c r="A16" t="s">
        <v>299</v>
      </c>
    </row>
    <row r="17" spans="1:1" ht="15.75" customHeight="1">
      <c r="A17" t="s">
        <v>365</v>
      </c>
    </row>
    <row r="18" spans="1:1" ht="15.75" customHeight="1">
      <c r="A18" t="s">
        <v>370</v>
      </c>
    </row>
    <row r="19" spans="1:1" ht="15.75" customHeight="1">
      <c r="A19" t="s">
        <v>373</v>
      </c>
    </row>
    <row r="20" spans="1:1" ht="15.75" customHeight="1">
      <c r="A20" s="171" t="s">
        <v>173</v>
      </c>
    </row>
    <row r="21" spans="1:1" ht="15.75" customHeight="1">
      <c r="A21" t="s">
        <v>257</v>
      </c>
    </row>
    <row r="22" spans="1:1" ht="15.75" customHeight="1">
      <c r="A22" t="s">
        <v>362</v>
      </c>
    </row>
    <row r="23" spans="1:1" ht="15.75" customHeight="1">
      <c r="A23" t="s">
        <v>1069</v>
      </c>
    </row>
    <row r="24" spans="1:1" ht="15.75" customHeight="1">
      <c r="A24" t="s">
        <v>364</v>
      </c>
    </row>
    <row r="25" spans="1:1" ht="15.75" customHeight="1">
      <c r="A25" t="s">
        <v>964</v>
      </c>
    </row>
    <row r="26" spans="1:1" ht="15.75" customHeight="1">
      <c r="A26" t="s">
        <v>357</v>
      </c>
    </row>
    <row r="27" spans="1:1" ht="15.75" customHeight="1">
      <c r="A27" s="171" t="s">
        <v>278</v>
      </c>
    </row>
    <row r="28" spans="1:1" ht="15.75" customHeight="1">
      <c r="A28" t="s">
        <v>1034</v>
      </c>
    </row>
    <row r="29" spans="1:1" ht="15.75" customHeight="1">
      <c r="A29" t="s">
        <v>360</v>
      </c>
    </row>
    <row r="30" spans="1:1" ht="15.75" customHeight="1">
      <c r="A30" t="s">
        <v>368</v>
      </c>
    </row>
    <row r="31" spans="1:1" ht="15.75" customHeight="1">
      <c r="A31" s="171" t="s">
        <v>1242</v>
      </c>
    </row>
    <row r="32" spans="1:1" ht="12.75">
      <c r="A32" t="s">
        <v>376</v>
      </c>
    </row>
    <row r="33" spans="1:1" ht="12.75">
      <c r="A33" t="s">
        <v>359</v>
      </c>
    </row>
    <row r="34" spans="1:1" ht="12.75">
      <c r="A34" t="s">
        <v>366</v>
      </c>
    </row>
    <row r="35" spans="1:1" ht="12.75">
      <c r="A35" t="s">
        <v>371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761D"/>
  </sheetPr>
  <dimension ref="A1:C1000"/>
  <sheetViews>
    <sheetView workbookViewId="0"/>
  </sheetViews>
  <sheetFormatPr defaultColWidth="14.42578125" defaultRowHeight="15.75" customHeight="1"/>
  <cols>
    <col min="1" max="2" width="18.5703125" customWidth="1"/>
    <col min="3" max="3" width="56" customWidth="1"/>
  </cols>
  <sheetData>
    <row r="1" spans="1:3" ht="15.75" customHeight="1">
      <c r="A1" s="172" t="s">
        <v>1388</v>
      </c>
      <c r="B1" s="172"/>
      <c r="C1" s="173" t="s">
        <v>1389</v>
      </c>
    </row>
    <row r="2" spans="1:3" ht="15.75" customHeight="1">
      <c r="A2" s="172" t="s">
        <v>1390</v>
      </c>
      <c r="B2" s="172"/>
      <c r="C2" s="174" t="str">
        <f>HYPERLINK("https://sites.google.com/a/afsenyc.org/sy1415csprinciples/","SY14-15 Course Website")</f>
        <v>SY14-15 Course Website</v>
      </c>
    </row>
    <row r="3" spans="1:3" ht="15.75" customHeight="1">
      <c r="A3" s="175" t="s">
        <v>1396</v>
      </c>
      <c r="B3" s="175"/>
      <c r="C3" s="176" t="str">
        <f>HYPERLINK("http://media.collegeboard.com/digitalServices/pdf/ap/comp-sci-principles-draft-cf-final.pdf","AP CSP Curriculum Framework")</f>
        <v>AP CSP Curriculum Framework</v>
      </c>
    </row>
    <row r="4" spans="1:3" ht="15.75" customHeight="1">
      <c r="A4" s="177" t="s">
        <v>1400</v>
      </c>
      <c r="B4" s="178"/>
      <c r="C4" s="174" t="str">
        <f>HYPERLINK("http://apcsprinciples.org/cs-principles-documents/","CSP Resources")</f>
        <v>CSP Resources</v>
      </c>
    </row>
    <row r="5" spans="1:3" ht="15.75" customHeight="1">
      <c r="A5" s="179" t="s">
        <v>157</v>
      </c>
      <c r="B5" s="180"/>
      <c r="C5" s="176" t="str">
        <f>HYPERLINK("https://docs.google.com/a/afsenyc.org/document/d/1D9i639s-au0phD399MfNi-79d-_E8h3JmyBVuVc4JGc/edit#","CSP Curriculum Framework - Google Docs Version")</f>
        <v>CSP Curriculum Framework - Google Docs Version</v>
      </c>
    </row>
    <row r="6" spans="1:3" ht="15.75" customHeight="1">
      <c r="A6" s="181" t="s">
        <v>877</v>
      </c>
      <c r="B6" s="182"/>
      <c r="C6" s="174" t="str">
        <f>HYPERLINK("http://www.csprinciples.org/home/about-the-project","Archived CSP Resources")</f>
        <v>Archived CSP Resources</v>
      </c>
    </row>
    <row r="7" spans="1:3" ht="15.75" customHeight="1">
      <c r="A7" s="183" t="s">
        <v>159</v>
      </c>
      <c r="B7" s="184"/>
      <c r="C7" s="176" t="str">
        <f>HYPERLINK("http://media.collegeboard.com/digitalServices/pdf/ap/ap-computer-science-principles-performance-assessment.pdf","CSP Performance Tasks")</f>
        <v>CSP Performance Tasks</v>
      </c>
    </row>
    <row r="8" spans="1:3" ht="15.75" customHeight="1">
      <c r="A8" s="181" t="s">
        <v>1394</v>
      </c>
      <c r="B8" s="182"/>
      <c r="C8" s="174" t="str">
        <f>HYPERLINK("http://earsketch.gatech.edu/","EarSketch Curriculum")</f>
        <v>EarSketch Curriculum</v>
      </c>
    </row>
    <row r="9" spans="1:3" ht="15.75" customHeight="1">
      <c r="A9" s="185"/>
      <c r="B9" s="187"/>
      <c r="C9" s="176" t="str">
        <f>HYPERLINK("http://bjc.eecs.berkeley.edu/bjc-r/","BJC Curriculum")</f>
        <v>BJC Curriculum</v>
      </c>
    </row>
    <row r="10" spans="1:3" ht="15.75" customHeight="1">
      <c r="A10" s="188"/>
      <c r="B10" s="188"/>
      <c r="C10" s="174" t="str">
        <f>HYPERLINK("http://csta.acm.org/Curriculum/sub/CurrResources.html","CSTA Curriculum Resources")</f>
        <v>CSTA Curriculum Resources</v>
      </c>
    </row>
    <row r="11" spans="1:3" ht="15.75" customHeight="1">
      <c r="A11" s="43"/>
      <c r="B11" s="43"/>
      <c r="C11" s="176" t="str">
        <f>HYPERLINK("csunplugged.org","CSUnplugged Curriculum")</f>
        <v>CSUnplugged Curriculum</v>
      </c>
    </row>
    <row r="12" spans="1:3" ht="15.75" customHeight="1">
      <c r="A12" s="188"/>
      <c r="B12" s="188"/>
      <c r="C12" s="189" t="str">
        <f>HYPERLINK("http://cs.brown.edu/courses/","Brown CS")</f>
        <v>Brown CS</v>
      </c>
    </row>
    <row r="13" spans="1:3" ht="15.75" customHeight="1">
      <c r="A13" s="43"/>
      <c r="B13" s="43"/>
      <c r="C13" s="190" t="str">
        <f>HYPERLINK("http://web.cs.wpi.edu/~cs1101/a13/#timeline","WPI CS")</f>
        <v>WPI CS</v>
      </c>
    </row>
    <row r="14" spans="1:3" ht="15.75" customHeight="1">
      <c r="A14" s="188"/>
      <c r="B14" s="188"/>
      <c r="C14" s="189" t="str">
        <f>HYPERLINK("https://www.youtube.com/channel/UC7dEjIUwSxSNcW4PqNRQW8w/videos?view=50&amp;sort=dd&amp;shelf_index=0","HtDP Videos")</f>
        <v>HtDP Videos</v>
      </c>
    </row>
    <row r="15" spans="1:3" ht="15.75" customHeight="1">
      <c r="A15" s="43"/>
      <c r="B15" s="43"/>
      <c r="C15" s="190" t="str">
        <f>HYPERLINK("https://www.youtube.com/channel/UCLKMHluDbB0U1Euv4o1h1BA","Fred Martin's YouTube Channel")</f>
        <v>Fred Martin's YouTube Channel</v>
      </c>
    </row>
    <row r="16" spans="1:3" ht="15.75" customHeight="1">
      <c r="A16" s="188"/>
      <c r="B16" s="188"/>
      <c r="C16" s="191" t="s">
        <v>1404</v>
      </c>
    </row>
    <row r="17" spans="1:3" ht="15.75" customHeight="1">
      <c r="A17" s="43"/>
      <c r="B17" s="43"/>
      <c r="C17" s="112"/>
    </row>
    <row r="18" spans="1:3" ht="15.75" customHeight="1">
      <c r="A18" s="188"/>
      <c r="B18" s="188"/>
      <c r="C18" s="192"/>
    </row>
    <row r="19" spans="1:3" ht="15.75" customHeight="1">
      <c r="A19" s="43"/>
      <c r="B19" s="43"/>
      <c r="C19" s="112"/>
    </row>
    <row r="20" spans="1:3" ht="15.75" customHeight="1">
      <c r="A20" s="188"/>
      <c r="B20" s="188"/>
      <c r="C20" s="192"/>
    </row>
    <row r="21" spans="1:3" ht="15.75" customHeight="1">
      <c r="A21" s="43"/>
      <c r="B21" s="43"/>
      <c r="C21" s="112"/>
    </row>
    <row r="22" spans="1:3" ht="15.75" customHeight="1">
      <c r="A22" s="188"/>
      <c r="B22" s="188"/>
      <c r="C22" s="192"/>
    </row>
    <row r="23" spans="1:3" ht="15.75" customHeight="1">
      <c r="A23" s="43"/>
      <c r="B23" s="43"/>
      <c r="C23" s="112"/>
    </row>
    <row r="24" spans="1:3" ht="15.75" customHeight="1">
      <c r="A24" s="188"/>
      <c r="B24" s="188"/>
      <c r="C24" s="192"/>
    </row>
    <row r="25" spans="1:3" ht="15.75" customHeight="1">
      <c r="A25" s="43"/>
      <c r="B25" s="43"/>
      <c r="C25" s="112"/>
    </row>
    <row r="26" spans="1:3" ht="15.75" customHeight="1">
      <c r="A26" s="188"/>
      <c r="B26" s="188"/>
      <c r="C26" s="192"/>
    </row>
    <row r="27" spans="1:3" ht="15.75" customHeight="1">
      <c r="A27" s="43"/>
      <c r="B27" s="43"/>
      <c r="C27" s="112"/>
    </row>
    <row r="28" spans="1:3" ht="15.75" customHeight="1">
      <c r="A28" s="188"/>
      <c r="B28" s="188"/>
      <c r="C28" s="192"/>
    </row>
    <row r="29" spans="1:3" ht="15.75" customHeight="1">
      <c r="A29" s="43"/>
      <c r="B29" s="43"/>
      <c r="C29" s="112"/>
    </row>
    <row r="30" spans="1:3" ht="15.75" customHeight="1">
      <c r="A30" s="188"/>
      <c r="B30" s="188"/>
      <c r="C30" s="192"/>
    </row>
    <row r="31" spans="1:3" ht="15.75" customHeight="1">
      <c r="A31" s="43"/>
      <c r="B31" s="43"/>
      <c r="C31" s="112"/>
    </row>
    <row r="32" spans="1:3" ht="12.75">
      <c r="A32" s="188"/>
      <c r="B32" s="188"/>
      <c r="C32" s="192"/>
    </row>
    <row r="33" spans="1:3" ht="12.75">
      <c r="A33" s="43"/>
      <c r="B33" s="43"/>
      <c r="C33" s="112"/>
    </row>
    <row r="34" spans="1:3" ht="12.75">
      <c r="A34" s="188"/>
      <c r="B34" s="188"/>
      <c r="C34" s="192"/>
    </row>
    <row r="35" spans="1:3" ht="12.75">
      <c r="A35" s="43"/>
      <c r="B35" s="43"/>
      <c r="C35" s="112"/>
    </row>
    <row r="36" spans="1:3" ht="12.75">
      <c r="A36" s="188"/>
      <c r="B36" s="188"/>
      <c r="C36" s="192"/>
    </row>
    <row r="37" spans="1:3" ht="12.75">
      <c r="A37" s="43"/>
      <c r="B37" s="43"/>
      <c r="C37" s="112"/>
    </row>
    <row r="38" spans="1:3" ht="12.75">
      <c r="A38" s="188"/>
      <c r="B38" s="188"/>
      <c r="C38" s="192"/>
    </row>
    <row r="39" spans="1:3" ht="12.75">
      <c r="A39" s="43"/>
      <c r="B39" s="43"/>
      <c r="C39" s="112"/>
    </row>
    <row r="40" spans="1:3" ht="12.75">
      <c r="A40" s="188"/>
      <c r="B40" s="188"/>
      <c r="C40" s="192"/>
    </row>
    <row r="41" spans="1:3" ht="12.75">
      <c r="A41" s="43"/>
      <c r="B41" s="43"/>
      <c r="C41" s="112"/>
    </row>
    <row r="42" spans="1:3" ht="12.75">
      <c r="A42" s="188"/>
      <c r="B42" s="188"/>
      <c r="C42" s="192"/>
    </row>
    <row r="43" spans="1:3" ht="12.75">
      <c r="A43" s="43"/>
      <c r="B43" s="43"/>
      <c r="C43" s="112"/>
    </row>
    <row r="44" spans="1:3" ht="12.75">
      <c r="A44" s="188"/>
      <c r="B44" s="188"/>
      <c r="C44" s="192"/>
    </row>
    <row r="45" spans="1:3" ht="12.75">
      <c r="A45" s="43"/>
      <c r="B45" s="43"/>
      <c r="C45" s="112"/>
    </row>
    <row r="46" spans="1:3" ht="12.75">
      <c r="A46" s="188"/>
      <c r="B46" s="188"/>
      <c r="C46" s="192"/>
    </row>
    <row r="47" spans="1:3" ht="12.75">
      <c r="A47" s="43"/>
      <c r="B47" s="43"/>
      <c r="C47" s="112"/>
    </row>
    <row r="48" spans="1:3" ht="12.75">
      <c r="A48" s="188"/>
      <c r="B48" s="188"/>
      <c r="C48" s="192"/>
    </row>
    <row r="49" spans="1:3" ht="12.75">
      <c r="A49" s="43"/>
      <c r="B49" s="43"/>
      <c r="C49" s="112"/>
    </row>
    <row r="50" spans="1:3" ht="12.75">
      <c r="A50" s="188"/>
      <c r="B50" s="188"/>
      <c r="C50" s="192"/>
    </row>
    <row r="51" spans="1:3" ht="12.75">
      <c r="A51" s="43"/>
      <c r="B51" s="43"/>
      <c r="C51" s="112"/>
    </row>
    <row r="52" spans="1:3" ht="12.75">
      <c r="A52" s="188"/>
      <c r="B52" s="188"/>
      <c r="C52" s="192"/>
    </row>
    <row r="53" spans="1:3" ht="12.75">
      <c r="A53" s="43"/>
      <c r="B53" s="43"/>
      <c r="C53" s="112"/>
    </row>
    <row r="54" spans="1:3" ht="12.75">
      <c r="A54" s="188"/>
      <c r="B54" s="188"/>
      <c r="C54" s="192"/>
    </row>
    <row r="55" spans="1:3" ht="12.75">
      <c r="A55" s="43"/>
      <c r="B55" s="43"/>
      <c r="C55" s="112"/>
    </row>
    <row r="56" spans="1:3" ht="12.75">
      <c r="A56" s="188"/>
      <c r="B56" s="188"/>
      <c r="C56" s="192"/>
    </row>
    <row r="57" spans="1:3" ht="12.75">
      <c r="A57" s="43"/>
      <c r="B57" s="43"/>
      <c r="C57" s="112"/>
    </row>
    <row r="58" spans="1:3" ht="12.75">
      <c r="A58" s="188"/>
      <c r="B58" s="188"/>
      <c r="C58" s="192"/>
    </row>
    <row r="59" spans="1:3" ht="12.75">
      <c r="A59" s="43"/>
      <c r="B59" s="43"/>
      <c r="C59" s="112"/>
    </row>
    <row r="60" spans="1:3" ht="12.75">
      <c r="A60" s="188"/>
      <c r="B60" s="188"/>
      <c r="C60" s="192"/>
    </row>
    <row r="61" spans="1:3" ht="12.75">
      <c r="A61" s="43"/>
      <c r="B61" s="43"/>
      <c r="C61" s="112"/>
    </row>
    <row r="62" spans="1:3" ht="12.75">
      <c r="A62" s="188"/>
      <c r="B62" s="188"/>
      <c r="C62" s="192"/>
    </row>
    <row r="63" spans="1:3" ht="12.75">
      <c r="A63" s="43"/>
      <c r="B63" s="43"/>
      <c r="C63" s="112"/>
    </row>
    <row r="64" spans="1:3" ht="12.75">
      <c r="A64" s="188"/>
      <c r="B64" s="188"/>
      <c r="C64" s="192"/>
    </row>
    <row r="65" spans="1:3" ht="12.75">
      <c r="A65" s="43"/>
      <c r="B65" s="43"/>
      <c r="C65" s="112"/>
    </row>
    <row r="66" spans="1:3" ht="12.75">
      <c r="A66" s="188"/>
      <c r="B66" s="188"/>
      <c r="C66" s="192"/>
    </row>
    <row r="67" spans="1:3" ht="12.75">
      <c r="A67" s="43"/>
      <c r="B67" s="43"/>
      <c r="C67" s="112"/>
    </row>
    <row r="68" spans="1:3" ht="12.75">
      <c r="A68" s="188"/>
      <c r="B68" s="188"/>
      <c r="C68" s="192"/>
    </row>
    <row r="69" spans="1:3" ht="12.75">
      <c r="A69" s="43"/>
      <c r="B69" s="43"/>
      <c r="C69" s="112"/>
    </row>
    <row r="70" spans="1:3" ht="12.75">
      <c r="A70" s="188"/>
      <c r="B70" s="188"/>
      <c r="C70" s="192"/>
    </row>
    <row r="71" spans="1:3" ht="12.75">
      <c r="A71" s="43"/>
      <c r="B71" s="43"/>
      <c r="C71" s="112"/>
    </row>
    <row r="72" spans="1:3" ht="12.75">
      <c r="A72" s="188"/>
      <c r="B72" s="188"/>
      <c r="C72" s="192"/>
    </row>
    <row r="73" spans="1:3" ht="12.75">
      <c r="A73" s="43"/>
      <c r="B73" s="43"/>
      <c r="C73" s="112"/>
    </row>
    <row r="74" spans="1:3" ht="12.75">
      <c r="A74" s="188"/>
      <c r="B74" s="188"/>
      <c r="C74" s="192"/>
    </row>
    <row r="75" spans="1:3" ht="12.75">
      <c r="A75" s="43"/>
      <c r="B75" s="43"/>
      <c r="C75" s="112"/>
    </row>
    <row r="76" spans="1:3" ht="12.75">
      <c r="A76" s="188"/>
      <c r="B76" s="188"/>
      <c r="C76" s="192"/>
    </row>
    <row r="77" spans="1:3" ht="12.75">
      <c r="A77" s="43"/>
      <c r="B77" s="43"/>
      <c r="C77" s="112"/>
    </row>
    <row r="78" spans="1:3" ht="12.75">
      <c r="A78" s="188"/>
      <c r="B78" s="188"/>
      <c r="C78" s="192"/>
    </row>
    <row r="79" spans="1:3" ht="12.75">
      <c r="A79" s="43"/>
      <c r="B79" s="43"/>
      <c r="C79" s="112"/>
    </row>
    <row r="80" spans="1:3" ht="12.75">
      <c r="A80" s="188"/>
      <c r="B80" s="188"/>
      <c r="C80" s="193"/>
    </row>
    <row r="81" spans="1:3" ht="12.75">
      <c r="A81" s="43"/>
      <c r="B81" s="43"/>
      <c r="C81" s="112"/>
    </row>
    <row r="82" spans="1:3" ht="12.75">
      <c r="A82" s="188"/>
      <c r="B82" s="188"/>
      <c r="C82" s="192"/>
    </row>
    <row r="83" spans="1:3" ht="12.75">
      <c r="A83" s="43"/>
      <c r="B83" s="43"/>
      <c r="C83" s="112"/>
    </row>
    <row r="84" spans="1:3" ht="12.75">
      <c r="A84" s="188"/>
      <c r="B84" s="188"/>
      <c r="C84" s="192"/>
    </row>
    <row r="85" spans="1:3" ht="12.75">
      <c r="A85" s="43"/>
      <c r="B85" s="43"/>
      <c r="C85" s="112"/>
    </row>
    <row r="86" spans="1:3" ht="12.75">
      <c r="A86" s="188"/>
      <c r="B86" s="188"/>
      <c r="C86" s="192"/>
    </row>
    <row r="87" spans="1:3" ht="12.75">
      <c r="A87" s="43"/>
      <c r="B87" s="43"/>
      <c r="C87" s="112"/>
    </row>
    <row r="88" spans="1:3" ht="12.75">
      <c r="A88" s="188"/>
      <c r="B88" s="188"/>
      <c r="C88" s="192"/>
    </row>
    <row r="89" spans="1:3" ht="12.75">
      <c r="A89" s="43"/>
      <c r="B89" s="43"/>
      <c r="C89" s="112"/>
    </row>
    <row r="90" spans="1:3" ht="12.75">
      <c r="A90" s="188"/>
      <c r="B90" s="188"/>
      <c r="C90" s="192"/>
    </row>
    <row r="91" spans="1:3" ht="12.75">
      <c r="A91" s="43"/>
      <c r="B91" s="43"/>
      <c r="C91" s="112"/>
    </row>
    <row r="92" spans="1:3" ht="12.75">
      <c r="A92" s="188"/>
      <c r="B92" s="188"/>
      <c r="C92" s="192"/>
    </row>
    <row r="93" spans="1:3" ht="12.75">
      <c r="A93" s="43"/>
      <c r="B93" s="43"/>
      <c r="C93" s="112"/>
    </row>
    <row r="94" spans="1:3" ht="12.75">
      <c r="A94" s="188"/>
      <c r="B94" s="188"/>
      <c r="C94" s="192"/>
    </row>
    <row r="95" spans="1:3" ht="12.75">
      <c r="A95" s="43"/>
      <c r="B95" s="43"/>
      <c r="C95" s="112"/>
    </row>
    <row r="96" spans="1:3" ht="12.75">
      <c r="A96" s="188"/>
      <c r="B96" s="188"/>
      <c r="C96" s="192"/>
    </row>
    <row r="97" spans="1:3" ht="12.75">
      <c r="A97" s="43"/>
      <c r="B97" s="43"/>
      <c r="C97" s="112"/>
    </row>
    <row r="98" spans="1:3" ht="25.5">
      <c r="A98" s="188"/>
      <c r="B98" s="188"/>
      <c r="C98" s="191" t="s">
        <v>1406</v>
      </c>
    </row>
    <row r="99" spans="1:3" ht="12.75">
      <c r="A99" s="43"/>
      <c r="B99" s="43"/>
      <c r="C99" s="112"/>
    </row>
    <row r="100" spans="1:3" ht="12.75">
      <c r="A100" s="188"/>
      <c r="B100" s="188"/>
      <c r="C100" s="192"/>
    </row>
    <row r="101" spans="1:3" ht="12.75">
      <c r="A101" s="43"/>
      <c r="B101" s="43"/>
      <c r="C101" s="112"/>
    </row>
    <row r="102" spans="1:3" ht="12.75">
      <c r="A102" s="188"/>
      <c r="B102" s="188"/>
      <c r="C102" s="192"/>
    </row>
    <row r="103" spans="1:3" ht="12.75">
      <c r="A103" s="43"/>
      <c r="B103" s="43"/>
      <c r="C103" s="112"/>
    </row>
    <row r="104" spans="1:3" ht="12.75">
      <c r="A104" s="188"/>
      <c r="B104" s="188"/>
      <c r="C104" s="192"/>
    </row>
    <row r="105" spans="1:3" ht="12.75">
      <c r="A105" s="43"/>
      <c r="B105" s="43"/>
      <c r="C105" s="112"/>
    </row>
    <row r="106" spans="1:3" ht="12.75">
      <c r="A106" s="188"/>
      <c r="B106" s="188"/>
      <c r="C106" s="192"/>
    </row>
    <row r="107" spans="1:3" ht="12.75">
      <c r="A107" s="43"/>
      <c r="B107" s="43"/>
      <c r="C107" s="112"/>
    </row>
    <row r="108" spans="1:3" ht="12.75">
      <c r="A108" s="188"/>
      <c r="B108" s="188"/>
      <c r="C108" s="192"/>
    </row>
    <row r="109" spans="1:3" ht="12.75">
      <c r="A109" s="43"/>
      <c r="B109" s="43"/>
      <c r="C109" s="112"/>
    </row>
    <row r="110" spans="1:3" ht="12.75">
      <c r="A110" s="188"/>
      <c r="B110" s="188"/>
      <c r="C110" s="192"/>
    </row>
    <row r="111" spans="1:3" ht="12.75">
      <c r="A111" s="43"/>
      <c r="B111" s="43"/>
      <c r="C111" s="112"/>
    </row>
    <row r="112" spans="1:3" ht="12.75">
      <c r="A112" s="194"/>
      <c r="B112" s="194"/>
      <c r="C112" s="196"/>
    </row>
    <row r="113" spans="1:3" ht="12.75">
      <c r="A113" s="43"/>
      <c r="B113" s="43"/>
      <c r="C113" s="112"/>
    </row>
    <row r="114" spans="1:3" ht="12.75">
      <c r="A114" s="188"/>
      <c r="B114" s="188"/>
      <c r="C114" s="192"/>
    </row>
    <row r="115" spans="1:3" ht="12.75">
      <c r="A115" s="43"/>
      <c r="B115" s="43"/>
      <c r="C115" s="112"/>
    </row>
    <row r="116" spans="1:3" ht="12.75">
      <c r="A116" s="188"/>
      <c r="B116" s="188"/>
      <c r="C116" s="192"/>
    </row>
    <row r="117" spans="1:3" ht="12.75">
      <c r="A117" s="43"/>
      <c r="B117" s="43"/>
      <c r="C117" s="112"/>
    </row>
    <row r="118" spans="1:3" ht="12.75">
      <c r="A118" s="188"/>
      <c r="B118" s="188"/>
      <c r="C118" s="192"/>
    </row>
    <row r="119" spans="1:3" ht="12.75">
      <c r="A119" s="43"/>
      <c r="B119" s="43"/>
      <c r="C119" s="112"/>
    </row>
    <row r="120" spans="1:3" ht="12.75">
      <c r="A120" s="188"/>
      <c r="B120" s="188"/>
      <c r="C120" s="192"/>
    </row>
    <row r="121" spans="1:3" ht="12.75">
      <c r="A121" s="43"/>
      <c r="B121" s="43"/>
      <c r="C121" s="112"/>
    </row>
    <row r="122" spans="1:3" ht="12.75">
      <c r="A122" s="188"/>
      <c r="B122" s="188"/>
      <c r="C122" s="192"/>
    </row>
    <row r="123" spans="1:3" ht="12.75">
      <c r="A123" s="43"/>
      <c r="B123" s="43"/>
      <c r="C123" s="112"/>
    </row>
    <row r="124" spans="1:3" ht="12.75">
      <c r="A124" s="188"/>
      <c r="B124" s="188"/>
      <c r="C124" s="192"/>
    </row>
    <row r="125" spans="1:3" ht="12.75">
      <c r="A125" s="43"/>
      <c r="B125" s="43"/>
      <c r="C125" s="112"/>
    </row>
    <row r="126" spans="1:3" ht="12.75">
      <c r="A126" s="188"/>
      <c r="B126" s="188"/>
      <c r="C126" s="192"/>
    </row>
    <row r="127" spans="1:3" ht="12.75">
      <c r="A127" s="43"/>
      <c r="B127" s="43"/>
      <c r="C127" s="112"/>
    </row>
    <row r="128" spans="1:3" ht="12.75">
      <c r="A128" s="188"/>
      <c r="B128" s="188"/>
      <c r="C128" s="192"/>
    </row>
    <row r="129" spans="1:3" ht="12.75">
      <c r="A129" s="43"/>
      <c r="B129" s="43"/>
      <c r="C129" s="112"/>
    </row>
    <row r="130" spans="1:3" ht="12.75">
      <c r="A130" s="188"/>
      <c r="B130" s="188"/>
      <c r="C130" s="192"/>
    </row>
    <row r="131" spans="1:3" ht="12.75">
      <c r="A131" s="43"/>
      <c r="B131" s="43"/>
      <c r="C131" s="112"/>
    </row>
    <row r="132" spans="1:3" ht="12.75">
      <c r="A132" s="188"/>
      <c r="B132" s="188"/>
      <c r="C132" s="192"/>
    </row>
    <row r="133" spans="1:3" ht="12.75">
      <c r="A133" s="43"/>
      <c r="B133" s="43"/>
      <c r="C133" s="112"/>
    </row>
    <row r="134" spans="1:3" ht="12.75">
      <c r="A134" s="188"/>
      <c r="B134" s="188"/>
      <c r="C134" s="192"/>
    </row>
    <row r="135" spans="1:3" ht="12.75">
      <c r="A135" s="43"/>
      <c r="B135" s="43"/>
      <c r="C135" s="112"/>
    </row>
    <row r="136" spans="1:3" ht="12.75">
      <c r="A136" s="188"/>
      <c r="B136" s="188"/>
      <c r="C136" s="192"/>
    </row>
    <row r="137" spans="1:3" ht="12.75">
      <c r="A137" s="43"/>
      <c r="B137" s="43"/>
      <c r="C137" s="112"/>
    </row>
    <row r="138" spans="1:3" ht="12.75">
      <c r="A138" s="188"/>
      <c r="B138" s="188"/>
      <c r="C138" s="192"/>
    </row>
    <row r="139" spans="1:3" ht="12.75">
      <c r="A139" s="43"/>
      <c r="B139" s="43"/>
      <c r="C139" s="112"/>
    </row>
    <row r="140" spans="1:3" ht="12.75">
      <c r="A140" s="188"/>
      <c r="B140" s="188"/>
      <c r="C140" s="192"/>
    </row>
    <row r="141" spans="1:3" ht="12.75">
      <c r="A141" s="43"/>
      <c r="B141" s="43"/>
      <c r="C141" s="112"/>
    </row>
    <row r="142" spans="1:3" ht="12.75">
      <c r="A142" s="188"/>
      <c r="B142" s="188"/>
      <c r="C142" s="192"/>
    </row>
    <row r="143" spans="1:3" ht="12.75">
      <c r="A143" s="43"/>
      <c r="B143" s="43"/>
      <c r="C143" s="112"/>
    </row>
    <row r="144" spans="1:3" ht="12.75">
      <c r="A144" s="188"/>
      <c r="B144" s="188"/>
      <c r="C144" s="192"/>
    </row>
    <row r="145" spans="1:3" ht="12.75">
      <c r="A145" s="43"/>
      <c r="B145" s="43"/>
      <c r="C145" s="112"/>
    </row>
    <row r="146" spans="1:3" ht="12.75">
      <c r="A146" s="188"/>
      <c r="B146" s="188"/>
      <c r="C146" s="192"/>
    </row>
    <row r="147" spans="1:3" ht="12.75">
      <c r="A147" s="43"/>
      <c r="B147" s="43"/>
      <c r="C147" s="112"/>
    </row>
    <row r="148" spans="1:3" ht="12.75">
      <c r="A148" s="188"/>
      <c r="B148" s="188"/>
      <c r="C148" s="192"/>
    </row>
    <row r="149" spans="1:3" ht="12.75">
      <c r="A149" s="43"/>
      <c r="B149" s="43"/>
      <c r="C149" s="112"/>
    </row>
    <row r="150" spans="1:3" ht="12.75">
      <c r="A150" s="188"/>
      <c r="B150" s="188"/>
      <c r="C150" s="192"/>
    </row>
    <row r="151" spans="1:3" ht="12.75">
      <c r="A151" s="43"/>
      <c r="B151" s="43"/>
      <c r="C151" s="112"/>
    </row>
    <row r="152" spans="1:3" ht="12.75">
      <c r="A152" s="188"/>
      <c r="B152" s="188"/>
      <c r="C152" s="192"/>
    </row>
    <row r="153" spans="1:3" ht="12.75">
      <c r="A153" s="43"/>
      <c r="B153" s="43"/>
      <c r="C153" s="197"/>
    </row>
    <row r="154" spans="1:3" ht="12.75">
      <c r="A154" s="188"/>
      <c r="B154" s="188"/>
      <c r="C154" s="192"/>
    </row>
    <row r="155" spans="1:3" ht="12.75">
      <c r="A155" s="43"/>
      <c r="B155" s="43"/>
      <c r="C155" s="112"/>
    </row>
    <row r="156" spans="1:3" ht="12.75">
      <c r="A156" s="188"/>
      <c r="B156" s="188"/>
      <c r="C156" s="192"/>
    </row>
    <row r="157" spans="1:3" ht="12.75">
      <c r="A157" s="43"/>
      <c r="B157" s="43"/>
      <c r="C157" s="112"/>
    </row>
    <row r="158" spans="1:3" ht="12.75">
      <c r="A158" s="188"/>
      <c r="B158" s="188"/>
      <c r="C158" s="192"/>
    </row>
    <row r="159" spans="1:3" ht="12.75">
      <c r="A159" s="43"/>
      <c r="B159" s="43"/>
      <c r="C159" s="112"/>
    </row>
    <row r="160" spans="1:3" ht="12.75">
      <c r="A160" s="188"/>
      <c r="B160" s="188"/>
      <c r="C160" s="192"/>
    </row>
    <row r="161" spans="1:3" ht="12.75">
      <c r="A161" s="43"/>
      <c r="B161" s="43"/>
      <c r="C161" s="112"/>
    </row>
    <row r="162" spans="1:3" ht="12.75">
      <c r="A162" s="188"/>
      <c r="B162" s="188"/>
      <c r="C162" s="192"/>
    </row>
    <row r="163" spans="1:3" ht="12.75">
      <c r="A163" s="43"/>
      <c r="B163" s="43"/>
      <c r="C163" s="112"/>
    </row>
    <row r="164" spans="1:3" ht="12.75">
      <c r="A164" s="188"/>
      <c r="B164" s="188"/>
      <c r="C164" s="192"/>
    </row>
    <row r="165" spans="1:3" ht="12.75">
      <c r="A165" s="43"/>
      <c r="B165" s="43"/>
      <c r="C165" s="112"/>
    </row>
    <row r="166" spans="1:3" ht="12.75">
      <c r="A166" s="188"/>
      <c r="B166" s="188"/>
      <c r="C166" s="192"/>
    </row>
    <row r="167" spans="1:3" ht="12.75">
      <c r="A167" s="43"/>
      <c r="B167" s="43"/>
      <c r="C167" s="112"/>
    </row>
    <row r="168" spans="1:3" ht="12.75">
      <c r="A168" s="188"/>
      <c r="B168" s="188"/>
      <c r="C168" s="192"/>
    </row>
    <row r="169" spans="1:3" ht="12.75">
      <c r="A169" s="43"/>
      <c r="B169" s="43"/>
      <c r="C169" s="112"/>
    </row>
    <row r="170" spans="1:3" ht="12.75">
      <c r="A170" s="188"/>
      <c r="B170" s="188"/>
      <c r="C170" s="192"/>
    </row>
    <row r="171" spans="1:3" ht="12.75">
      <c r="A171" s="43"/>
      <c r="B171" s="43"/>
      <c r="C171" s="112"/>
    </row>
    <row r="172" spans="1:3" ht="12.75">
      <c r="A172" s="188"/>
      <c r="B172" s="188"/>
      <c r="C172" s="192"/>
    </row>
    <row r="173" spans="1:3" ht="12.75">
      <c r="A173" s="43"/>
      <c r="B173" s="43"/>
      <c r="C173" s="112"/>
    </row>
    <row r="174" spans="1:3" ht="12.75">
      <c r="A174" s="188"/>
      <c r="B174" s="188"/>
      <c r="C174" s="192"/>
    </row>
    <row r="175" spans="1:3" ht="12.75">
      <c r="A175" s="43"/>
      <c r="B175" s="43"/>
      <c r="C175" s="112"/>
    </row>
    <row r="176" spans="1:3" ht="12.75">
      <c r="A176" s="188"/>
      <c r="B176" s="188"/>
      <c r="C176" s="192"/>
    </row>
    <row r="177" spans="1:3" ht="12.75">
      <c r="A177" s="43"/>
      <c r="B177" s="43"/>
      <c r="C177" s="112"/>
    </row>
    <row r="178" spans="1:3" ht="12.75">
      <c r="A178" s="188"/>
      <c r="B178" s="188"/>
      <c r="C178" s="192"/>
    </row>
    <row r="179" spans="1:3" ht="12.75">
      <c r="A179" s="43"/>
      <c r="B179" s="43"/>
      <c r="C179" s="112"/>
    </row>
    <row r="180" spans="1:3" ht="12.75">
      <c r="A180" s="188"/>
      <c r="B180" s="188"/>
      <c r="C180" s="192"/>
    </row>
    <row r="181" spans="1:3" ht="12.75">
      <c r="A181" s="43"/>
      <c r="B181" s="43"/>
      <c r="C181" s="112"/>
    </row>
    <row r="182" spans="1:3" ht="12.75">
      <c r="A182" s="188"/>
      <c r="B182" s="188"/>
      <c r="C182" s="192"/>
    </row>
    <row r="183" spans="1:3" ht="12.75">
      <c r="A183" s="43"/>
      <c r="B183" s="43"/>
      <c r="C183" s="112"/>
    </row>
    <row r="184" spans="1:3" ht="12.75">
      <c r="A184" s="188"/>
      <c r="B184" s="188"/>
      <c r="C184" s="192"/>
    </row>
    <row r="185" spans="1:3" ht="12.75">
      <c r="A185" s="43"/>
      <c r="B185" s="43"/>
      <c r="C185" s="112"/>
    </row>
    <row r="186" spans="1:3" ht="12.75">
      <c r="A186" s="188"/>
      <c r="B186" s="188"/>
      <c r="C186" s="192"/>
    </row>
    <row r="187" spans="1:3" ht="12.75">
      <c r="A187" s="43"/>
      <c r="B187" s="43"/>
      <c r="C187" s="112"/>
    </row>
    <row r="188" spans="1:3" ht="12.75">
      <c r="A188" s="188"/>
      <c r="B188" s="188"/>
      <c r="C188" s="192"/>
    </row>
    <row r="189" spans="1:3" ht="12.75">
      <c r="A189" s="43"/>
      <c r="B189" s="43"/>
      <c r="C189" s="112"/>
    </row>
    <row r="190" spans="1:3" ht="12.75">
      <c r="A190" s="188"/>
      <c r="B190" s="188"/>
      <c r="C190" s="192"/>
    </row>
    <row r="191" spans="1:3" ht="12.75">
      <c r="A191" s="43"/>
      <c r="B191" s="43"/>
      <c r="C191" s="112"/>
    </row>
    <row r="192" spans="1:3" ht="12.75">
      <c r="A192" s="188"/>
      <c r="B192" s="188"/>
      <c r="C192" s="192"/>
    </row>
    <row r="193" spans="1:3" ht="12.75">
      <c r="A193" s="43"/>
      <c r="B193" s="43"/>
      <c r="C193" s="112"/>
    </row>
    <row r="194" spans="1:3" ht="12.75">
      <c r="A194" s="188"/>
      <c r="B194" s="188"/>
      <c r="C194" s="192"/>
    </row>
    <row r="195" spans="1:3" ht="12.75">
      <c r="A195" s="43"/>
      <c r="B195" s="43"/>
      <c r="C195" s="112"/>
    </row>
    <row r="196" spans="1:3" ht="12.75">
      <c r="A196" s="188"/>
      <c r="B196" s="188"/>
      <c r="C196" s="192"/>
    </row>
    <row r="197" spans="1:3" ht="12.75">
      <c r="A197" s="43"/>
      <c r="B197" s="43"/>
      <c r="C197" s="112"/>
    </row>
    <row r="198" spans="1:3" ht="12.75">
      <c r="A198" s="188"/>
      <c r="B198" s="188"/>
      <c r="C198" s="192"/>
    </row>
    <row r="199" spans="1:3" ht="12.75">
      <c r="A199" s="43"/>
      <c r="B199" s="43"/>
      <c r="C199" s="112"/>
    </row>
    <row r="200" spans="1:3" ht="12.75">
      <c r="A200" s="188"/>
      <c r="B200" s="188"/>
      <c r="C200" s="192"/>
    </row>
    <row r="201" spans="1:3" ht="12.75">
      <c r="A201" s="43"/>
      <c r="B201" s="43"/>
      <c r="C201" s="112"/>
    </row>
    <row r="202" spans="1:3" ht="12.75">
      <c r="A202" s="188"/>
      <c r="B202" s="188"/>
      <c r="C202" s="192"/>
    </row>
    <row r="203" spans="1:3" ht="12.75">
      <c r="A203" s="43"/>
      <c r="B203" s="43"/>
      <c r="C203" s="112"/>
    </row>
    <row r="204" spans="1:3" ht="12.75">
      <c r="A204" s="188"/>
      <c r="B204" s="188"/>
      <c r="C204" s="192"/>
    </row>
    <row r="205" spans="1:3" ht="12.75">
      <c r="A205" s="43"/>
      <c r="B205" s="43"/>
      <c r="C205" s="112"/>
    </row>
    <row r="206" spans="1:3" ht="12.75">
      <c r="A206" s="188"/>
      <c r="B206" s="188"/>
      <c r="C206" s="192"/>
    </row>
    <row r="207" spans="1:3" ht="12.75">
      <c r="A207" s="43"/>
      <c r="B207" s="43"/>
      <c r="C207" s="112"/>
    </row>
    <row r="208" spans="1:3" ht="12.75">
      <c r="A208" s="188"/>
      <c r="B208" s="188"/>
      <c r="C208" s="192"/>
    </row>
    <row r="209" spans="1:3" ht="12.75">
      <c r="A209" s="43"/>
      <c r="B209" s="43"/>
      <c r="C209" s="112"/>
    </row>
    <row r="210" spans="1:3" ht="12.75">
      <c r="A210" s="188"/>
      <c r="B210" s="188"/>
      <c r="C210" s="192"/>
    </row>
    <row r="211" spans="1:3" ht="12.75">
      <c r="A211" s="43"/>
      <c r="B211" s="43"/>
      <c r="C211" s="112"/>
    </row>
    <row r="212" spans="1:3" ht="12.75">
      <c r="A212" s="188"/>
      <c r="B212" s="188"/>
      <c r="C212" s="192"/>
    </row>
    <row r="213" spans="1:3" ht="12.75">
      <c r="A213" s="43"/>
      <c r="B213" s="43"/>
      <c r="C213" s="112"/>
    </row>
    <row r="214" spans="1:3" ht="12.75">
      <c r="A214" s="188"/>
      <c r="B214" s="188"/>
      <c r="C214" s="192"/>
    </row>
    <row r="215" spans="1:3" ht="12.75">
      <c r="A215" s="43"/>
      <c r="B215" s="43"/>
      <c r="C215" s="112"/>
    </row>
    <row r="216" spans="1:3" ht="12.75">
      <c r="A216" s="188"/>
      <c r="B216" s="188"/>
      <c r="C216" s="192"/>
    </row>
    <row r="217" spans="1:3" ht="12.75">
      <c r="A217" s="43"/>
      <c r="B217" s="43"/>
      <c r="C217" s="112"/>
    </row>
    <row r="218" spans="1:3" ht="12.75">
      <c r="A218" s="188"/>
      <c r="B218" s="188"/>
      <c r="C218" s="192"/>
    </row>
    <row r="219" spans="1:3" ht="12.75">
      <c r="A219" s="43"/>
      <c r="B219" s="43"/>
      <c r="C219" s="112"/>
    </row>
    <row r="220" spans="1:3" ht="12.75">
      <c r="A220" s="188"/>
      <c r="B220" s="188"/>
      <c r="C220" s="192"/>
    </row>
    <row r="221" spans="1:3" ht="12.75">
      <c r="A221" s="43"/>
      <c r="B221" s="43"/>
      <c r="C221" s="112"/>
    </row>
    <row r="222" spans="1:3" ht="12.75">
      <c r="A222" s="188"/>
      <c r="B222" s="188"/>
      <c r="C222" s="192"/>
    </row>
    <row r="223" spans="1:3" ht="12.75">
      <c r="A223" s="43"/>
      <c r="B223" s="43"/>
      <c r="C223" s="112"/>
    </row>
    <row r="224" spans="1:3" ht="12.75">
      <c r="A224" s="188"/>
      <c r="B224" s="188"/>
      <c r="C224" s="192"/>
    </row>
    <row r="225" spans="1:3" ht="12.75">
      <c r="A225" s="43"/>
      <c r="B225" s="43"/>
      <c r="C225" s="112"/>
    </row>
    <row r="226" spans="1:3" ht="12.75">
      <c r="A226" s="188"/>
      <c r="B226" s="188"/>
      <c r="C226" s="192"/>
    </row>
    <row r="227" spans="1:3" ht="12.75">
      <c r="A227" s="43"/>
      <c r="B227" s="43"/>
      <c r="C227" s="112"/>
    </row>
    <row r="228" spans="1:3" ht="12.75">
      <c r="A228" s="188"/>
      <c r="B228" s="188"/>
      <c r="C228" s="192"/>
    </row>
    <row r="229" spans="1:3" ht="12.75">
      <c r="A229" s="43"/>
      <c r="B229" s="43"/>
      <c r="C229" s="112"/>
    </row>
    <row r="230" spans="1:3" ht="12.75">
      <c r="A230" s="188"/>
      <c r="B230" s="188"/>
      <c r="C230" s="192"/>
    </row>
    <row r="231" spans="1:3" ht="12.75">
      <c r="A231" s="43"/>
      <c r="B231" s="43"/>
      <c r="C231" s="112"/>
    </row>
    <row r="232" spans="1:3" ht="12.75">
      <c r="A232" s="188"/>
      <c r="B232" s="188"/>
      <c r="C232" s="192"/>
    </row>
    <row r="233" spans="1:3" ht="12.75">
      <c r="A233" s="43"/>
      <c r="B233" s="43"/>
      <c r="C233" s="112"/>
    </row>
    <row r="234" spans="1:3" ht="12.75">
      <c r="A234" s="188"/>
      <c r="B234" s="188"/>
      <c r="C234" s="192"/>
    </row>
    <row r="235" spans="1:3" ht="12.75">
      <c r="A235" s="43"/>
      <c r="B235" s="43"/>
      <c r="C235" s="112"/>
    </row>
    <row r="236" spans="1:3" ht="12.75">
      <c r="A236" s="188"/>
      <c r="B236" s="188"/>
      <c r="C236" s="192"/>
    </row>
    <row r="237" spans="1:3" ht="12.75">
      <c r="A237" s="43"/>
      <c r="B237" s="43"/>
      <c r="C237" s="112"/>
    </row>
    <row r="238" spans="1:3" ht="12.75">
      <c r="A238" s="188"/>
      <c r="B238" s="188"/>
      <c r="C238" s="192"/>
    </row>
    <row r="239" spans="1:3" ht="12.75">
      <c r="A239" s="43"/>
      <c r="B239" s="43"/>
      <c r="C239" s="112"/>
    </row>
    <row r="240" spans="1:3" ht="12.75">
      <c r="A240" s="188"/>
      <c r="B240" s="188"/>
      <c r="C240" s="192"/>
    </row>
    <row r="241" spans="1:3" ht="12.75">
      <c r="A241" s="43"/>
      <c r="B241" s="43"/>
      <c r="C241" s="112"/>
    </row>
    <row r="242" spans="1:3" ht="12.75">
      <c r="A242" s="188"/>
      <c r="B242" s="188"/>
      <c r="C242" s="192"/>
    </row>
    <row r="243" spans="1:3" ht="12.75">
      <c r="A243" s="43"/>
      <c r="B243" s="43"/>
      <c r="C243" s="112"/>
    </row>
    <row r="244" spans="1:3" ht="12.75">
      <c r="A244" s="188"/>
      <c r="B244" s="188"/>
      <c r="C244" s="192"/>
    </row>
    <row r="245" spans="1:3" ht="12.75">
      <c r="A245" s="43"/>
      <c r="B245" s="43"/>
      <c r="C245" s="112"/>
    </row>
    <row r="246" spans="1:3" ht="12.75">
      <c r="A246" s="188"/>
      <c r="B246" s="188"/>
      <c r="C246" s="192"/>
    </row>
    <row r="247" spans="1:3" ht="12.75">
      <c r="A247" s="43"/>
      <c r="B247" s="43"/>
      <c r="C247" s="112"/>
    </row>
    <row r="248" spans="1:3" ht="12.75">
      <c r="A248" s="188"/>
      <c r="B248" s="188"/>
      <c r="C248" s="192"/>
    </row>
    <row r="249" spans="1:3" ht="12.75">
      <c r="A249" s="43"/>
      <c r="B249" s="43"/>
      <c r="C249" s="112"/>
    </row>
    <row r="250" spans="1:3" ht="12.75">
      <c r="A250" s="188"/>
      <c r="B250" s="188"/>
      <c r="C250" s="192"/>
    </row>
    <row r="251" spans="1:3" ht="12.75">
      <c r="A251" s="43"/>
      <c r="B251" s="43"/>
      <c r="C251" s="112"/>
    </row>
    <row r="252" spans="1:3" ht="12.75">
      <c r="A252" s="188"/>
      <c r="B252" s="188"/>
      <c r="C252" s="192"/>
    </row>
    <row r="253" spans="1:3" ht="12.75">
      <c r="A253" s="43"/>
      <c r="B253" s="43"/>
      <c r="C253" s="112"/>
    </row>
    <row r="254" spans="1:3" ht="12.75">
      <c r="A254" s="188"/>
      <c r="B254" s="188"/>
      <c r="C254" s="192"/>
    </row>
    <row r="255" spans="1:3" ht="12.75">
      <c r="A255" s="43"/>
      <c r="B255" s="43"/>
      <c r="C255" s="112"/>
    </row>
    <row r="256" spans="1:3" ht="12.75">
      <c r="A256" s="188"/>
      <c r="B256" s="188"/>
      <c r="C256" s="192"/>
    </row>
    <row r="257" spans="1:3" ht="12.75">
      <c r="A257" s="43"/>
      <c r="B257" s="43"/>
      <c r="C257" s="112"/>
    </row>
    <row r="258" spans="1:3" ht="12.75">
      <c r="A258" s="188"/>
      <c r="B258" s="188"/>
      <c r="C258" s="192"/>
    </row>
    <row r="259" spans="1:3" ht="12.75">
      <c r="A259" s="43"/>
      <c r="B259" s="43"/>
      <c r="C259" s="112"/>
    </row>
    <row r="260" spans="1:3" ht="12.75">
      <c r="A260" s="188"/>
      <c r="B260" s="188"/>
      <c r="C260" s="192"/>
    </row>
    <row r="261" spans="1:3" ht="12.75">
      <c r="A261" s="43"/>
      <c r="B261" s="43"/>
      <c r="C261" s="112"/>
    </row>
    <row r="262" spans="1:3" ht="12.75">
      <c r="A262" s="188"/>
      <c r="B262" s="188"/>
      <c r="C262" s="192"/>
    </row>
    <row r="263" spans="1:3" ht="12.75">
      <c r="A263" s="43"/>
      <c r="B263" s="43"/>
      <c r="C263" s="112"/>
    </row>
    <row r="264" spans="1:3" ht="12.75">
      <c r="A264" s="188"/>
      <c r="B264" s="188"/>
      <c r="C264" s="192"/>
    </row>
    <row r="265" spans="1:3" ht="12.75">
      <c r="A265" s="43"/>
      <c r="B265" s="43"/>
      <c r="C265" s="112"/>
    </row>
    <row r="266" spans="1:3" ht="12.75">
      <c r="A266" s="188"/>
      <c r="B266" s="188"/>
      <c r="C266" s="192"/>
    </row>
    <row r="267" spans="1:3" ht="12.75">
      <c r="A267" s="43"/>
      <c r="B267" s="43"/>
      <c r="C267" s="112"/>
    </row>
    <row r="268" spans="1:3" ht="12.75">
      <c r="A268" s="188"/>
      <c r="B268" s="188"/>
      <c r="C268" s="192"/>
    </row>
    <row r="269" spans="1:3" ht="12.75">
      <c r="A269" s="43"/>
      <c r="B269" s="43"/>
      <c r="C269" s="112"/>
    </row>
    <row r="270" spans="1:3" ht="12.75">
      <c r="A270" s="188"/>
      <c r="B270" s="188"/>
      <c r="C270" s="192"/>
    </row>
    <row r="271" spans="1:3" ht="12.75">
      <c r="A271" s="43"/>
      <c r="B271" s="43"/>
      <c r="C271" s="112"/>
    </row>
    <row r="272" spans="1:3" ht="12.75">
      <c r="A272" s="188"/>
      <c r="B272" s="188"/>
      <c r="C272" s="192"/>
    </row>
    <row r="273" spans="1:3" ht="12.75">
      <c r="A273" s="43"/>
      <c r="B273" s="43"/>
      <c r="C273" s="112"/>
    </row>
    <row r="274" spans="1:3" ht="12.75">
      <c r="A274" s="188"/>
      <c r="B274" s="188"/>
      <c r="C274" s="192"/>
    </row>
    <row r="275" spans="1:3" ht="12.75">
      <c r="A275" s="43"/>
      <c r="B275" s="43"/>
      <c r="C275" s="112"/>
    </row>
    <row r="276" spans="1:3" ht="12.75">
      <c r="A276" s="188"/>
      <c r="B276" s="188"/>
      <c r="C276" s="192"/>
    </row>
    <row r="277" spans="1:3" ht="12.75">
      <c r="A277" s="43"/>
      <c r="B277" s="43"/>
      <c r="C277" s="112"/>
    </row>
    <row r="278" spans="1:3" ht="12.75">
      <c r="A278" s="188"/>
      <c r="B278" s="188"/>
      <c r="C278" s="192"/>
    </row>
    <row r="279" spans="1:3" ht="12.75">
      <c r="A279" s="43"/>
      <c r="B279" s="43"/>
      <c r="C279" s="112"/>
    </row>
    <row r="280" spans="1:3" ht="12.75">
      <c r="A280" s="188"/>
      <c r="B280" s="188"/>
      <c r="C280" s="192"/>
    </row>
    <row r="281" spans="1:3" ht="12.75">
      <c r="A281" s="43"/>
      <c r="B281" s="43"/>
      <c r="C281" s="112"/>
    </row>
    <row r="282" spans="1:3" ht="12.75">
      <c r="A282" s="188"/>
      <c r="B282" s="188"/>
      <c r="C282" s="192"/>
    </row>
    <row r="283" spans="1:3" ht="12.75">
      <c r="A283" s="43"/>
      <c r="B283" s="43"/>
      <c r="C283" s="112"/>
    </row>
    <row r="284" spans="1:3" ht="12.75">
      <c r="A284" s="188"/>
      <c r="B284" s="188"/>
      <c r="C284" s="192"/>
    </row>
    <row r="285" spans="1:3" ht="12.75">
      <c r="A285" s="43"/>
      <c r="B285" s="43"/>
      <c r="C285" s="112"/>
    </row>
    <row r="286" spans="1:3" ht="12.75">
      <c r="A286" s="188"/>
      <c r="B286" s="188"/>
      <c r="C286" s="192"/>
    </row>
    <row r="287" spans="1:3" ht="12.75">
      <c r="A287" s="43"/>
      <c r="B287" s="43"/>
      <c r="C287" s="112"/>
    </row>
    <row r="288" spans="1:3" ht="12.75">
      <c r="A288" s="188"/>
      <c r="B288" s="188"/>
      <c r="C288" s="192"/>
    </row>
    <row r="289" spans="1:3" ht="12.75">
      <c r="A289" s="43"/>
      <c r="B289" s="43"/>
      <c r="C289" s="112"/>
    </row>
    <row r="290" spans="1:3" ht="12.75">
      <c r="A290" s="188"/>
      <c r="B290" s="188"/>
      <c r="C290" s="192"/>
    </row>
    <row r="291" spans="1:3" ht="12.75">
      <c r="A291" s="43"/>
      <c r="B291" s="43"/>
      <c r="C291" s="112"/>
    </row>
    <row r="292" spans="1:3" ht="12.75">
      <c r="A292" s="188"/>
      <c r="B292" s="188"/>
      <c r="C292" s="192"/>
    </row>
    <row r="293" spans="1:3" ht="12.75">
      <c r="A293" s="43"/>
      <c r="B293" s="43"/>
      <c r="C293" s="112"/>
    </row>
    <row r="294" spans="1:3" ht="12.75">
      <c r="A294" s="188"/>
      <c r="B294" s="188"/>
      <c r="C294" s="192"/>
    </row>
    <row r="295" spans="1:3" ht="12.75">
      <c r="A295" s="43"/>
      <c r="B295" s="43"/>
      <c r="C295" s="112"/>
    </row>
    <row r="296" spans="1:3" ht="12.75">
      <c r="A296" s="188"/>
      <c r="B296" s="188"/>
      <c r="C296" s="192"/>
    </row>
    <row r="297" spans="1:3" ht="12.75">
      <c r="A297" s="43"/>
      <c r="B297" s="43"/>
      <c r="C297" s="112"/>
    </row>
    <row r="298" spans="1:3" ht="12.75">
      <c r="C298" s="159"/>
    </row>
    <row r="299" spans="1:3" ht="12.75">
      <c r="C299" s="159"/>
    </row>
    <row r="300" spans="1:3" ht="12.75">
      <c r="C300" s="159"/>
    </row>
    <row r="301" spans="1:3" ht="12.75">
      <c r="C301" s="159"/>
    </row>
    <row r="302" spans="1:3" ht="12.75">
      <c r="C302" s="159"/>
    </row>
    <row r="303" spans="1:3" ht="12.75">
      <c r="C303" s="159"/>
    </row>
    <row r="304" spans="1:3" ht="12.75">
      <c r="C304" s="159"/>
    </row>
    <row r="305" spans="3:3" ht="12.75">
      <c r="C305" s="159"/>
    </row>
    <row r="306" spans="3:3" ht="12.75">
      <c r="C306" s="159"/>
    </row>
    <row r="307" spans="3:3" ht="12.75">
      <c r="C307" s="159"/>
    </row>
    <row r="308" spans="3:3" ht="12.75">
      <c r="C308" s="159"/>
    </row>
    <row r="309" spans="3:3" ht="12.75">
      <c r="C309" s="159"/>
    </row>
    <row r="310" spans="3:3" ht="12.75">
      <c r="C310" s="159"/>
    </row>
    <row r="311" spans="3:3" ht="12.75">
      <c r="C311" s="159"/>
    </row>
    <row r="312" spans="3:3" ht="12.75">
      <c r="C312" s="159"/>
    </row>
    <row r="313" spans="3:3" ht="12.75">
      <c r="C313" s="159"/>
    </row>
    <row r="314" spans="3:3" ht="12.75">
      <c r="C314" s="159"/>
    </row>
    <row r="315" spans="3:3" ht="12.75">
      <c r="C315" s="159"/>
    </row>
    <row r="316" spans="3:3" ht="12.75">
      <c r="C316" s="159"/>
    </row>
    <row r="317" spans="3:3" ht="12.75">
      <c r="C317" s="159"/>
    </row>
    <row r="318" spans="3:3" ht="12.75">
      <c r="C318" s="159"/>
    </row>
    <row r="319" spans="3:3" ht="12.75">
      <c r="C319" s="159"/>
    </row>
    <row r="320" spans="3:3" ht="12.75">
      <c r="C320" s="159"/>
    </row>
    <row r="321" spans="3:3" ht="12.75">
      <c r="C321" s="159"/>
    </row>
    <row r="322" spans="3:3" ht="12.75">
      <c r="C322" s="159"/>
    </row>
    <row r="323" spans="3:3" ht="12.75">
      <c r="C323" s="159"/>
    </row>
    <row r="324" spans="3:3" ht="12.75">
      <c r="C324" s="159"/>
    </row>
    <row r="325" spans="3:3" ht="12.75">
      <c r="C325" s="159"/>
    </row>
    <row r="326" spans="3:3" ht="12.75">
      <c r="C326" s="159"/>
    </row>
    <row r="327" spans="3:3" ht="12.75">
      <c r="C327" s="159"/>
    </row>
    <row r="328" spans="3:3" ht="12.75">
      <c r="C328" s="159"/>
    </row>
    <row r="329" spans="3:3" ht="12.75">
      <c r="C329" s="159"/>
    </row>
    <row r="330" spans="3:3" ht="12.75">
      <c r="C330" s="159"/>
    </row>
    <row r="331" spans="3:3" ht="12.75">
      <c r="C331" s="159"/>
    </row>
    <row r="332" spans="3:3" ht="12.75">
      <c r="C332" s="159"/>
    </row>
    <row r="333" spans="3:3" ht="12.75">
      <c r="C333" s="159"/>
    </row>
    <row r="334" spans="3:3" ht="12.75">
      <c r="C334" s="159"/>
    </row>
    <row r="335" spans="3:3" ht="12.75">
      <c r="C335" s="159"/>
    </row>
    <row r="336" spans="3:3" ht="12.75">
      <c r="C336" s="159"/>
    </row>
    <row r="337" spans="3:3" ht="12.75">
      <c r="C337" s="159"/>
    </row>
    <row r="338" spans="3:3" ht="12.75">
      <c r="C338" s="159"/>
    </row>
    <row r="339" spans="3:3" ht="12.75">
      <c r="C339" s="159"/>
    </row>
    <row r="340" spans="3:3" ht="12.75">
      <c r="C340" s="159"/>
    </row>
    <row r="341" spans="3:3" ht="12.75">
      <c r="C341" s="159"/>
    </row>
    <row r="342" spans="3:3" ht="12.75">
      <c r="C342" s="159"/>
    </row>
    <row r="343" spans="3:3" ht="12.75">
      <c r="C343" s="159"/>
    </row>
    <row r="344" spans="3:3" ht="12.75">
      <c r="C344" s="159"/>
    </row>
    <row r="345" spans="3:3" ht="12.75">
      <c r="C345" s="159"/>
    </row>
    <row r="346" spans="3:3" ht="12.75">
      <c r="C346" s="159"/>
    </row>
    <row r="347" spans="3:3" ht="12.75">
      <c r="C347" s="159"/>
    </row>
    <row r="348" spans="3:3" ht="12.75">
      <c r="C348" s="159"/>
    </row>
    <row r="349" spans="3:3" ht="12.75">
      <c r="C349" s="159"/>
    </row>
    <row r="350" spans="3:3" ht="12.75">
      <c r="C350" s="159"/>
    </row>
    <row r="351" spans="3:3" ht="12.75">
      <c r="C351" s="159"/>
    </row>
    <row r="352" spans="3:3" ht="12.75">
      <c r="C352" s="159"/>
    </row>
    <row r="353" spans="3:3" ht="12.75">
      <c r="C353" s="159"/>
    </row>
    <row r="354" spans="3:3" ht="12.75">
      <c r="C354" s="159"/>
    </row>
    <row r="355" spans="3:3" ht="12.75">
      <c r="C355" s="159"/>
    </row>
    <row r="356" spans="3:3" ht="12.75">
      <c r="C356" s="159"/>
    </row>
    <row r="357" spans="3:3" ht="12.75">
      <c r="C357" s="159"/>
    </row>
    <row r="358" spans="3:3" ht="12.75">
      <c r="C358" s="159"/>
    </row>
    <row r="359" spans="3:3" ht="12.75">
      <c r="C359" s="159"/>
    </row>
    <row r="360" spans="3:3" ht="12.75">
      <c r="C360" s="159"/>
    </row>
    <row r="361" spans="3:3" ht="12.75">
      <c r="C361" s="159"/>
    </row>
    <row r="362" spans="3:3" ht="12.75">
      <c r="C362" s="159"/>
    </row>
    <row r="363" spans="3:3" ht="12.75">
      <c r="C363" s="159"/>
    </row>
    <row r="364" spans="3:3" ht="12.75">
      <c r="C364" s="159"/>
    </row>
    <row r="365" spans="3:3" ht="12.75">
      <c r="C365" s="159"/>
    </row>
    <row r="366" spans="3:3" ht="12.75">
      <c r="C366" s="159"/>
    </row>
    <row r="367" spans="3:3" ht="12.75">
      <c r="C367" s="159"/>
    </row>
    <row r="368" spans="3:3" ht="12.75">
      <c r="C368" s="159"/>
    </row>
    <row r="369" spans="3:3" ht="12.75">
      <c r="C369" s="159"/>
    </row>
    <row r="370" spans="3:3" ht="12.75">
      <c r="C370" s="159"/>
    </row>
    <row r="371" spans="3:3" ht="12.75">
      <c r="C371" s="159"/>
    </row>
    <row r="372" spans="3:3" ht="12.75">
      <c r="C372" s="159"/>
    </row>
    <row r="373" spans="3:3" ht="12.75">
      <c r="C373" s="159"/>
    </row>
    <row r="374" spans="3:3" ht="12.75">
      <c r="C374" s="159"/>
    </row>
    <row r="375" spans="3:3" ht="12.75">
      <c r="C375" s="159"/>
    </row>
    <row r="376" spans="3:3" ht="12.75">
      <c r="C376" s="159"/>
    </row>
    <row r="377" spans="3:3" ht="12.75">
      <c r="C377" s="159"/>
    </row>
    <row r="378" spans="3:3" ht="12.75">
      <c r="C378" s="159"/>
    </row>
    <row r="379" spans="3:3" ht="12.75">
      <c r="C379" s="159"/>
    </row>
    <row r="380" spans="3:3" ht="12.75">
      <c r="C380" s="159"/>
    </row>
    <row r="381" spans="3:3" ht="12.75">
      <c r="C381" s="159"/>
    </row>
    <row r="382" spans="3:3" ht="12.75">
      <c r="C382" s="159"/>
    </row>
    <row r="383" spans="3:3" ht="12.75">
      <c r="C383" s="159"/>
    </row>
    <row r="384" spans="3:3" ht="12.75">
      <c r="C384" s="159"/>
    </row>
    <row r="385" spans="3:3" ht="12.75">
      <c r="C385" s="159"/>
    </row>
    <row r="386" spans="3:3" ht="12.75">
      <c r="C386" s="159"/>
    </row>
    <row r="387" spans="3:3" ht="12.75">
      <c r="C387" s="159"/>
    </row>
    <row r="388" spans="3:3" ht="12.75">
      <c r="C388" s="159"/>
    </row>
    <row r="389" spans="3:3" ht="12.75">
      <c r="C389" s="159"/>
    </row>
    <row r="390" spans="3:3" ht="12.75">
      <c r="C390" s="159"/>
    </row>
    <row r="391" spans="3:3" ht="12.75">
      <c r="C391" s="159"/>
    </row>
    <row r="392" spans="3:3" ht="12.75">
      <c r="C392" s="159"/>
    </row>
    <row r="393" spans="3:3" ht="12.75">
      <c r="C393" s="159"/>
    </row>
    <row r="394" spans="3:3" ht="12.75">
      <c r="C394" s="159"/>
    </row>
    <row r="395" spans="3:3" ht="12.75">
      <c r="C395" s="159"/>
    </row>
    <row r="396" spans="3:3" ht="12.75">
      <c r="C396" s="159"/>
    </row>
    <row r="397" spans="3:3" ht="12.75">
      <c r="C397" s="159"/>
    </row>
    <row r="398" spans="3:3" ht="12.75">
      <c r="C398" s="159"/>
    </row>
    <row r="399" spans="3:3" ht="12.75">
      <c r="C399" s="159"/>
    </row>
    <row r="400" spans="3:3" ht="12.75">
      <c r="C400" s="159"/>
    </row>
    <row r="401" spans="3:3" ht="12.75">
      <c r="C401" s="159"/>
    </row>
    <row r="402" spans="3:3" ht="12.75">
      <c r="C402" s="159"/>
    </row>
    <row r="403" spans="3:3" ht="12.75">
      <c r="C403" s="159"/>
    </row>
    <row r="404" spans="3:3" ht="12.75">
      <c r="C404" s="159"/>
    </row>
    <row r="405" spans="3:3" ht="12.75">
      <c r="C405" s="159"/>
    </row>
    <row r="406" spans="3:3" ht="12.75">
      <c r="C406" s="159"/>
    </row>
    <row r="407" spans="3:3" ht="12.75">
      <c r="C407" s="159"/>
    </row>
    <row r="408" spans="3:3" ht="12.75">
      <c r="C408" s="159"/>
    </row>
    <row r="409" spans="3:3" ht="12.75">
      <c r="C409" s="159"/>
    </row>
    <row r="410" spans="3:3" ht="12.75">
      <c r="C410" s="159"/>
    </row>
    <row r="411" spans="3:3" ht="12.75">
      <c r="C411" s="159"/>
    </row>
    <row r="412" spans="3:3" ht="12.75">
      <c r="C412" s="159"/>
    </row>
    <row r="413" spans="3:3" ht="12.75">
      <c r="C413" s="159"/>
    </row>
    <row r="414" spans="3:3" ht="12.75">
      <c r="C414" s="159"/>
    </row>
    <row r="415" spans="3:3" ht="12.75">
      <c r="C415" s="159"/>
    </row>
    <row r="416" spans="3:3" ht="12.75">
      <c r="C416" s="159"/>
    </row>
    <row r="417" spans="3:3" ht="12.75">
      <c r="C417" s="159"/>
    </row>
    <row r="418" spans="3:3" ht="12.75">
      <c r="C418" s="159"/>
    </row>
    <row r="419" spans="3:3" ht="12.75">
      <c r="C419" s="159"/>
    </row>
    <row r="420" spans="3:3" ht="12.75">
      <c r="C420" s="159"/>
    </row>
    <row r="421" spans="3:3" ht="12.75">
      <c r="C421" s="159"/>
    </row>
    <row r="422" spans="3:3" ht="12.75">
      <c r="C422" s="159"/>
    </row>
    <row r="423" spans="3:3" ht="12.75">
      <c r="C423" s="159"/>
    </row>
    <row r="424" spans="3:3" ht="12.75">
      <c r="C424" s="159"/>
    </row>
    <row r="425" spans="3:3" ht="12.75">
      <c r="C425" s="159"/>
    </row>
    <row r="426" spans="3:3" ht="12.75">
      <c r="C426" s="159"/>
    </row>
    <row r="427" spans="3:3" ht="12.75">
      <c r="C427" s="159"/>
    </row>
    <row r="428" spans="3:3" ht="12.75">
      <c r="C428" s="159"/>
    </row>
    <row r="429" spans="3:3" ht="12.75">
      <c r="C429" s="159"/>
    </row>
    <row r="430" spans="3:3" ht="12.75">
      <c r="C430" s="159"/>
    </row>
    <row r="431" spans="3:3" ht="12.75">
      <c r="C431" s="159"/>
    </row>
    <row r="432" spans="3:3" ht="12.75">
      <c r="C432" s="159"/>
    </row>
    <row r="433" spans="3:3" ht="12.75">
      <c r="C433" s="159"/>
    </row>
    <row r="434" spans="3:3" ht="12.75">
      <c r="C434" s="159"/>
    </row>
    <row r="435" spans="3:3" ht="12.75">
      <c r="C435" s="159"/>
    </row>
    <row r="436" spans="3:3" ht="12.75">
      <c r="C436" s="159"/>
    </row>
    <row r="437" spans="3:3" ht="12.75">
      <c r="C437" s="159"/>
    </row>
    <row r="438" spans="3:3" ht="12.75">
      <c r="C438" s="159"/>
    </row>
    <row r="439" spans="3:3" ht="12.75">
      <c r="C439" s="159"/>
    </row>
    <row r="440" spans="3:3" ht="12.75">
      <c r="C440" s="159"/>
    </row>
    <row r="441" spans="3:3" ht="12.75">
      <c r="C441" s="159"/>
    </row>
    <row r="442" spans="3:3" ht="12.75">
      <c r="C442" s="159"/>
    </row>
    <row r="443" spans="3:3" ht="12.75">
      <c r="C443" s="159"/>
    </row>
    <row r="444" spans="3:3" ht="12.75">
      <c r="C444" s="159"/>
    </row>
    <row r="445" spans="3:3" ht="12.75">
      <c r="C445" s="159"/>
    </row>
    <row r="446" spans="3:3" ht="12.75">
      <c r="C446" s="159"/>
    </row>
    <row r="447" spans="3:3" ht="12.75">
      <c r="C447" s="159"/>
    </row>
    <row r="448" spans="3:3" ht="12.75">
      <c r="C448" s="159"/>
    </row>
    <row r="449" spans="3:3" ht="12.75">
      <c r="C449" s="159"/>
    </row>
    <row r="450" spans="3:3" ht="12.75">
      <c r="C450" s="159"/>
    </row>
    <row r="451" spans="3:3" ht="12.75">
      <c r="C451" s="159"/>
    </row>
    <row r="452" spans="3:3" ht="12.75">
      <c r="C452" s="159"/>
    </row>
    <row r="453" spans="3:3" ht="12.75">
      <c r="C453" s="159"/>
    </row>
    <row r="454" spans="3:3" ht="12.75">
      <c r="C454" s="159"/>
    </row>
    <row r="455" spans="3:3" ht="12.75">
      <c r="C455" s="159"/>
    </row>
    <row r="456" spans="3:3" ht="12.75">
      <c r="C456" s="159"/>
    </row>
    <row r="457" spans="3:3" ht="12.75">
      <c r="C457" s="159"/>
    </row>
    <row r="458" spans="3:3" ht="12.75">
      <c r="C458" s="159"/>
    </row>
    <row r="459" spans="3:3" ht="12.75">
      <c r="C459" s="159"/>
    </row>
    <row r="460" spans="3:3" ht="12.75">
      <c r="C460" s="159"/>
    </row>
    <row r="461" spans="3:3" ht="12.75">
      <c r="C461" s="159"/>
    </row>
    <row r="462" spans="3:3" ht="12.75">
      <c r="C462" s="159"/>
    </row>
    <row r="463" spans="3:3" ht="12.75">
      <c r="C463" s="159"/>
    </row>
    <row r="464" spans="3:3" ht="12.75">
      <c r="C464" s="159"/>
    </row>
    <row r="465" spans="3:3" ht="12.75">
      <c r="C465" s="159"/>
    </row>
    <row r="466" spans="3:3" ht="12.75">
      <c r="C466" s="159"/>
    </row>
    <row r="467" spans="3:3" ht="12.75">
      <c r="C467" s="159"/>
    </row>
    <row r="468" spans="3:3" ht="12.75">
      <c r="C468" s="159"/>
    </row>
    <row r="469" spans="3:3" ht="12.75">
      <c r="C469" s="159"/>
    </row>
    <row r="470" spans="3:3" ht="12.75">
      <c r="C470" s="159"/>
    </row>
    <row r="471" spans="3:3" ht="12.75">
      <c r="C471" s="159"/>
    </row>
    <row r="472" spans="3:3" ht="12.75">
      <c r="C472" s="159"/>
    </row>
    <row r="473" spans="3:3" ht="12.75">
      <c r="C473" s="159"/>
    </row>
    <row r="474" spans="3:3" ht="12.75">
      <c r="C474" s="159"/>
    </row>
    <row r="475" spans="3:3" ht="12.75">
      <c r="C475" s="159"/>
    </row>
    <row r="476" spans="3:3" ht="12.75">
      <c r="C476" s="159"/>
    </row>
    <row r="477" spans="3:3" ht="12.75">
      <c r="C477" s="159"/>
    </row>
    <row r="478" spans="3:3" ht="12.75">
      <c r="C478" s="159"/>
    </row>
    <row r="479" spans="3:3" ht="12.75">
      <c r="C479" s="159"/>
    </row>
    <row r="480" spans="3:3" ht="12.75">
      <c r="C480" s="159"/>
    </row>
    <row r="481" spans="3:3" ht="12.75">
      <c r="C481" s="159"/>
    </row>
    <row r="482" spans="3:3" ht="12.75">
      <c r="C482" s="159"/>
    </row>
    <row r="483" spans="3:3" ht="12.75">
      <c r="C483" s="159"/>
    </row>
    <row r="484" spans="3:3" ht="12.75">
      <c r="C484" s="159"/>
    </row>
    <row r="485" spans="3:3" ht="12.75">
      <c r="C485" s="159"/>
    </row>
    <row r="486" spans="3:3" ht="12.75">
      <c r="C486" s="159"/>
    </row>
    <row r="487" spans="3:3" ht="12.75">
      <c r="C487" s="159"/>
    </row>
    <row r="488" spans="3:3" ht="12.75">
      <c r="C488" s="159"/>
    </row>
    <row r="489" spans="3:3" ht="12.75">
      <c r="C489" s="159"/>
    </row>
    <row r="490" spans="3:3" ht="12.75">
      <c r="C490" s="159"/>
    </row>
    <row r="491" spans="3:3" ht="12.75">
      <c r="C491" s="159"/>
    </row>
    <row r="492" spans="3:3" ht="12.75">
      <c r="C492" s="159"/>
    </row>
    <row r="493" spans="3:3" ht="12.75">
      <c r="C493" s="159"/>
    </row>
    <row r="494" spans="3:3" ht="12.75">
      <c r="C494" s="159"/>
    </row>
    <row r="495" spans="3:3" ht="12.75">
      <c r="C495" s="159"/>
    </row>
    <row r="496" spans="3:3" ht="12.75">
      <c r="C496" s="159"/>
    </row>
    <row r="497" spans="3:3" ht="12.75">
      <c r="C497" s="159"/>
    </row>
    <row r="498" spans="3:3" ht="12.75">
      <c r="C498" s="159"/>
    </row>
    <row r="499" spans="3:3" ht="12.75">
      <c r="C499" s="159"/>
    </row>
    <row r="500" spans="3:3" ht="12.75">
      <c r="C500" s="159"/>
    </row>
    <row r="501" spans="3:3" ht="12.75">
      <c r="C501" s="159"/>
    </row>
    <row r="502" spans="3:3" ht="12.75">
      <c r="C502" s="159"/>
    </row>
    <row r="503" spans="3:3" ht="12.75">
      <c r="C503" s="159"/>
    </row>
    <row r="504" spans="3:3" ht="12.75">
      <c r="C504" s="159"/>
    </row>
    <row r="505" spans="3:3" ht="12.75">
      <c r="C505" s="159"/>
    </row>
    <row r="506" spans="3:3" ht="12.75">
      <c r="C506" s="159"/>
    </row>
    <row r="507" spans="3:3" ht="12.75">
      <c r="C507" s="159"/>
    </row>
    <row r="508" spans="3:3" ht="12.75">
      <c r="C508" s="159"/>
    </row>
    <row r="509" spans="3:3" ht="12.75">
      <c r="C509" s="159"/>
    </row>
    <row r="510" spans="3:3" ht="12.75">
      <c r="C510" s="159"/>
    </row>
    <row r="511" spans="3:3" ht="12.75">
      <c r="C511" s="159"/>
    </row>
    <row r="512" spans="3:3" ht="12.75">
      <c r="C512" s="159"/>
    </row>
    <row r="513" spans="3:3" ht="12.75">
      <c r="C513" s="159"/>
    </row>
    <row r="514" spans="3:3" ht="12.75">
      <c r="C514" s="159"/>
    </row>
    <row r="515" spans="3:3" ht="12.75">
      <c r="C515" s="159"/>
    </row>
    <row r="516" spans="3:3" ht="12.75">
      <c r="C516" s="159"/>
    </row>
    <row r="517" spans="3:3" ht="12.75">
      <c r="C517" s="159"/>
    </row>
    <row r="518" spans="3:3" ht="12.75">
      <c r="C518" s="159"/>
    </row>
    <row r="519" spans="3:3" ht="12.75">
      <c r="C519" s="159"/>
    </row>
    <row r="520" spans="3:3" ht="12.75">
      <c r="C520" s="159"/>
    </row>
    <row r="521" spans="3:3" ht="12.75">
      <c r="C521" s="159"/>
    </row>
    <row r="522" spans="3:3" ht="12.75">
      <c r="C522" s="159"/>
    </row>
    <row r="523" spans="3:3" ht="12.75">
      <c r="C523" s="159"/>
    </row>
    <row r="524" spans="3:3" ht="12.75">
      <c r="C524" s="159"/>
    </row>
    <row r="525" spans="3:3" ht="12.75">
      <c r="C525" s="159"/>
    </row>
    <row r="526" spans="3:3" ht="12.75">
      <c r="C526" s="159"/>
    </row>
    <row r="527" spans="3:3" ht="12.75">
      <c r="C527" s="159"/>
    </row>
    <row r="528" spans="3:3" ht="12.75">
      <c r="C528" s="159"/>
    </row>
    <row r="529" spans="3:3" ht="12.75">
      <c r="C529" s="159"/>
    </row>
    <row r="530" spans="3:3" ht="12.75">
      <c r="C530" s="159"/>
    </row>
    <row r="531" spans="3:3" ht="12.75">
      <c r="C531" s="159"/>
    </row>
    <row r="532" spans="3:3" ht="12.75">
      <c r="C532" s="159"/>
    </row>
    <row r="533" spans="3:3" ht="12.75">
      <c r="C533" s="159"/>
    </row>
    <row r="534" spans="3:3" ht="12.75">
      <c r="C534" s="159"/>
    </row>
    <row r="535" spans="3:3" ht="12.75">
      <c r="C535" s="159"/>
    </row>
    <row r="536" spans="3:3" ht="12.75">
      <c r="C536" s="159"/>
    </row>
    <row r="537" spans="3:3" ht="12.75">
      <c r="C537" s="159"/>
    </row>
    <row r="538" spans="3:3" ht="12.75">
      <c r="C538" s="159"/>
    </row>
    <row r="539" spans="3:3" ht="12.75">
      <c r="C539" s="159"/>
    </row>
    <row r="540" spans="3:3" ht="12.75">
      <c r="C540" s="159"/>
    </row>
    <row r="541" spans="3:3" ht="12.75">
      <c r="C541" s="159"/>
    </row>
    <row r="542" spans="3:3" ht="12.75">
      <c r="C542" s="159"/>
    </row>
    <row r="543" spans="3:3" ht="12.75">
      <c r="C543" s="159"/>
    </row>
    <row r="544" spans="3:3" ht="12.75">
      <c r="C544" s="159"/>
    </row>
    <row r="545" spans="3:3" ht="12.75">
      <c r="C545" s="159"/>
    </row>
    <row r="546" spans="3:3" ht="12.75">
      <c r="C546" s="159"/>
    </row>
    <row r="547" spans="3:3" ht="12.75">
      <c r="C547" s="159"/>
    </row>
    <row r="548" spans="3:3" ht="12.75">
      <c r="C548" s="159"/>
    </row>
    <row r="549" spans="3:3" ht="12.75">
      <c r="C549" s="159"/>
    </row>
    <row r="550" spans="3:3" ht="12.75">
      <c r="C550" s="159"/>
    </row>
    <row r="551" spans="3:3" ht="12.75">
      <c r="C551" s="159"/>
    </row>
    <row r="552" spans="3:3" ht="12.75">
      <c r="C552" s="159"/>
    </row>
    <row r="553" spans="3:3" ht="12.75">
      <c r="C553" s="159"/>
    </row>
    <row r="554" spans="3:3" ht="12.75">
      <c r="C554" s="159"/>
    </row>
    <row r="555" spans="3:3" ht="12.75">
      <c r="C555" s="159"/>
    </row>
    <row r="556" spans="3:3" ht="12.75">
      <c r="C556" s="159"/>
    </row>
    <row r="557" spans="3:3" ht="12.75">
      <c r="C557" s="159"/>
    </row>
    <row r="558" spans="3:3" ht="12.75">
      <c r="C558" s="159"/>
    </row>
    <row r="559" spans="3:3" ht="12.75">
      <c r="C559" s="159"/>
    </row>
    <row r="560" spans="3:3" ht="12.75">
      <c r="C560" s="159"/>
    </row>
    <row r="561" spans="3:3" ht="12.75">
      <c r="C561" s="159"/>
    </row>
    <row r="562" spans="3:3" ht="12.75">
      <c r="C562" s="159"/>
    </row>
    <row r="563" spans="3:3" ht="12.75">
      <c r="C563" s="159"/>
    </row>
    <row r="564" spans="3:3" ht="12.75">
      <c r="C564" s="159"/>
    </row>
    <row r="565" spans="3:3" ht="12.75">
      <c r="C565" s="159"/>
    </row>
    <row r="566" spans="3:3" ht="12.75">
      <c r="C566" s="159"/>
    </row>
    <row r="567" spans="3:3" ht="12.75">
      <c r="C567" s="159"/>
    </row>
    <row r="568" spans="3:3" ht="12.75">
      <c r="C568" s="159"/>
    </row>
    <row r="569" spans="3:3" ht="12.75">
      <c r="C569" s="159"/>
    </row>
    <row r="570" spans="3:3" ht="12.75">
      <c r="C570" s="159"/>
    </row>
    <row r="571" spans="3:3" ht="12.75">
      <c r="C571" s="159"/>
    </row>
    <row r="572" spans="3:3" ht="12.75">
      <c r="C572" s="159"/>
    </row>
    <row r="573" spans="3:3" ht="12.75">
      <c r="C573" s="159"/>
    </row>
    <row r="574" spans="3:3" ht="12.75">
      <c r="C574" s="159"/>
    </row>
    <row r="575" spans="3:3" ht="12.75">
      <c r="C575" s="159"/>
    </row>
    <row r="576" spans="3:3" ht="12.75">
      <c r="C576" s="159"/>
    </row>
    <row r="577" spans="3:3" ht="12.75">
      <c r="C577" s="159"/>
    </row>
    <row r="578" spans="3:3" ht="12.75">
      <c r="C578" s="159"/>
    </row>
    <row r="579" spans="3:3" ht="12.75">
      <c r="C579" s="159"/>
    </row>
    <row r="580" spans="3:3" ht="12.75">
      <c r="C580" s="159"/>
    </row>
    <row r="581" spans="3:3" ht="12.75">
      <c r="C581" s="159"/>
    </row>
    <row r="582" spans="3:3" ht="12.75">
      <c r="C582" s="159"/>
    </row>
    <row r="583" spans="3:3" ht="12.75">
      <c r="C583" s="159"/>
    </row>
    <row r="584" spans="3:3" ht="12.75">
      <c r="C584" s="159"/>
    </row>
    <row r="585" spans="3:3" ht="12.75">
      <c r="C585" s="159"/>
    </row>
    <row r="586" spans="3:3" ht="12.75">
      <c r="C586" s="159"/>
    </row>
    <row r="587" spans="3:3" ht="12.75">
      <c r="C587" s="159"/>
    </row>
    <row r="588" spans="3:3" ht="12.75">
      <c r="C588" s="159"/>
    </row>
    <row r="589" spans="3:3" ht="12.75">
      <c r="C589" s="159"/>
    </row>
    <row r="590" spans="3:3" ht="12.75">
      <c r="C590" s="159"/>
    </row>
    <row r="591" spans="3:3" ht="12.75">
      <c r="C591" s="159"/>
    </row>
    <row r="592" spans="3:3" ht="12.75">
      <c r="C592" s="159"/>
    </row>
    <row r="593" spans="3:3" ht="12.75">
      <c r="C593" s="159"/>
    </row>
    <row r="594" spans="3:3" ht="12.75">
      <c r="C594" s="159"/>
    </row>
    <row r="595" spans="3:3" ht="12.75">
      <c r="C595" s="159"/>
    </row>
    <row r="596" spans="3:3" ht="12.75">
      <c r="C596" s="159"/>
    </row>
    <row r="597" spans="3:3" ht="12.75">
      <c r="C597" s="159"/>
    </row>
    <row r="598" spans="3:3" ht="12.75">
      <c r="C598" s="159"/>
    </row>
    <row r="599" spans="3:3" ht="12.75">
      <c r="C599" s="159"/>
    </row>
    <row r="600" spans="3:3" ht="12.75">
      <c r="C600" s="159"/>
    </row>
    <row r="601" spans="3:3" ht="12.75">
      <c r="C601" s="159"/>
    </row>
    <row r="602" spans="3:3" ht="12.75">
      <c r="C602" s="159"/>
    </row>
    <row r="603" spans="3:3" ht="12.75">
      <c r="C603" s="159"/>
    </row>
    <row r="604" spans="3:3" ht="12.75">
      <c r="C604" s="159"/>
    </row>
    <row r="605" spans="3:3" ht="12.75">
      <c r="C605" s="159"/>
    </row>
    <row r="606" spans="3:3" ht="12.75">
      <c r="C606" s="159"/>
    </row>
    <row r="607" spans="3:3" ht="12.75">
      <c r="C607" s="159"/>
    </row>
    <row r="608" spans="3:3" ht="12.75">
      <c r="C608" s="159"/>
    </row>
    <row r="609" spans="3:3" ht="12.75">
      <c r="C609" s="159"/>
    </row>
    <row r="610" spans="3:3" ht="12.75">
      <c r="C610" s="159"/>
    </row>
    <row r="611" spans="3:3" ht="12.75">
      <c r="C611" s="159"/>
    </row>
    <row r="612" spans="3:3" ht="12.75">
      <c r="C612" s="159"/>
    </row>
    <row r="613" spans="3:3" ht="12.75">
      <c r="C613" s="159"/>
    </row>
    <row r="614" spans="3:3" ht="12.75">
      <c r="C614" s="159"/>
    </row>
    <row r="615" spans="3:3" ht="12.75">
      <c r="C615" s="159"/>
    </row>
    <row r="616" spans="3:3" ht="12.75">
      <c r="C616" s="159"/>
    </row>
    <row r="617" spans="3:3" ht="12.75">
      <c r="C617" s="159"/>
    </row>
    <row r="618" spans="3:3" ht="12.75">
      <c r="C618" s="159"/>
    </row>
    <row r="619" spans="3:3" ht="12.75">
      <c r="C619" s="159"/>
    </row>
    <row r="620" spans="3:3" ht="12.75">
      <c r="C620" s="159"/>
    </row>
    <row r="621" spans="3:3" ht="12.75">
      <c r="C621" s="159"/>
    </row>
    <row r="622" spans="3:3" ht="12.75">
      <c r="C622" s="159"/>
    </row>
    <row r="623" spans="3:3" ht="12.75">
      <c r="C623" s="159"/>
    </row>
    <row r="624" spans="3:3" ht="12.75">
      <c r="C624" s="159"/>
    </row>
    <row r="625" spans="3:3" ht="12.75">
      <c r="C625" s="159"/>
    </row>
    <row r="626" spans="3:3" ht="12.75">
      <c r="C626" s="159"/>
    </row>
    <row r="627" spans="3:3" ht="12.75">
      <c r="C627" s="159"/>
    </row>
    <row r="628" spans="3:3" ht="12.75">
      <c r="C628" s="159"/>
    </row>
    <row r="629" spans="3:3" ht="12.75">
      <c r="C629" s="159"/>
    </row>
    <row r="630" spans="3:3" ht="12.75">
      <c r="C630" s="159"/>
    </row>
    <row r="631" spans="3:3" ht="12.75">
      <c r="C631" s="159"/>
    </row>
    <row r="632" spans="3:3" ht="12.75">
      <c r="C632" s="159"/>
    </row>
    <row r="633" spans="3:3" ht="12.75">
      <c r="C633" s="159"/>
    </row>
    <row r="634" spans="3:3" ht="12.75">
      <c r="C634" s="159"/>
    </row>
    <row r="635" spans="3:3" ht="12.75">
      <c r="C635" s="159"/>
    </row>
    <row r="636" spans="3:3" ht="12.75">
      <c r="C636" s="159"/>
    </row>
    <row r="637" spans="3:3" ht="12.75">
      <c r="C637" s="159"/>
    </row>
    <row r="638" spans="3:3" ht="12.75">
      <c r="C638" s="159"/>
    </row>
    <row r="639" spans="3:3" ht="12.75">
      <c r="C639" s="159"/>
    </row>
    <row r="640" spans="3:3" ht="12.75">
      <c r="C640" s="159"/>
    </row>
    <row r="641" spans="3:3" ht="12.75">
      <c r="C641" s="159"/>
    </row>
    <row r="642" spans="3:3" ht="12.75">
      <c r="C642" s="159"/>
    </row>
    <row r="643" spans="3:3" ht="12.75">
      <c r="C643" s="159"/>
    </row>
    <row r="644" spans="3:3" ht="12.75">
      <c r="C644" s="159"/>
    </row>
    <row r="645" spans="3:3" ht="12.75">
      <c r="C645" s="159"/>
    </row>
    <row r="646" spans="3:3" ht="12.75">
      <c r="C646" s="159"/>
    </row>
    <row r="647" spans="3:3" ht="12.75">
      <c r="C647" s="159"/>
    </row>
    <row r="648" spans="3:3" ht="12.75">
      <c r="C648" s="159"/>
    </row>
    <row r="649" spans="3:3" ht="12.75">
      <c r="C649" s="159"/>
    </row>
    <row r="650" spans="3:3" ht="12.75">
      <c r="C650" s="159"/>
    </row>
    <row r="651" spans="3:3" ht="12.75">
      <c r="C651" s="159"/>
    </row>
    <row r="652" spans="3:3" ht="12.75">
      <c r="C652" s="159"/>
    </row>
    <row r="653" spans="3:3" ht="12.75">
      <c r="C653" s="159"/>
    </row>
    <row r="654" spans="3:3" ht="12.75">
      <c r="C654" s="159"/>
    </row>
    <row r="655" spans="3:3" ht="12.75">
      <c r="C655" s="159"/>
    </row>
    <row r="656" spans="3:3" ht="12.75">
      <c r="C656" s="159"/>
    </row>
    <row r="657" spans="3:3" ht="12.75">
      <c r="C657" s="159"/>
    </row>
    <row r="658" spans="3:3" ht="12.75">
      <c r="C658" s="159"/>
    </row>
    <row r="659" spans="3:3" ht="12.75">
      <c r="C659" s="159"/>
    </row>
    <row r="660" spans="3:3" ht="12.75">
      <c r="C660" s="159"/>
    </row>
    <row r="661" spans="3:3" ht="12.75">
      <c r="C661" s="159"/>
    </row>
    <row r="662" spans="3:3" ht="12.75">
      <c r="C662" s="159"/>
    </row>
    <row r="663" spans="3:3" ht="12.75">
      <c r="C663" s="159"/>
    </row>
    <row r="664" spans="3:3" ht="12.75">
      <c r="C664" s="159"/>
    </row>
    <row r="665" spans="3:3" ht="12.75">
      <c r="C665" s="159"/>
    </row>
    <row r="666" spans="3:3" ht="12.75">
      <c r="C666" s="159"/>
    </row>
    <row r="667" spans="3:3" ht="12.75">
      <c r="C667" s="159"/>
    </row>
    <row r="668" spans="3:3" ht="12.75">
      <c r="C668" s="159"/>
    </row>
    <row r="669" spans="3:3" ht="12.75">
      <c r="C669" s="159"/>
    </row>
    <row r="670" spans="3:3" ht="12.75">
      <c r="C670" s="159"/>
    </row>
    <row r="671" spans="3:3" ht="12.75">
      <c r="C671" s="159"/>
    </row>
    <row r="672" spans="3:3" ht="12.75">
      <c r="C672" s="159"/>
    </row>
    <row r="673" spans="3:3" ht="12.75">
      <c r="C673" s="159"/>
    </row>
    <row r="674" spans="3:3" ht="12.75">
      <c r="C674" s="159"/>
    </row>
    <row r="675" spans="3:3" ht="12.75">
      <c r="C675" s="159"/>
    </row>
    <row r="676" spans="3:3" ht="12.75">
      <c r="C676" s="159"/>
    </row>
    <row r="677" spans="3:3" ht="12.75">
      <c r="C677" s="159"/>
    </row>
    <row r="678" spans="3:3" ht="12.75">
      <c r="C678" s="159"/>
    </row>
    <row r="679" spans="3:3" ht="12.75">
      <c r="C679" s="159"/>
    </row>
    <row r="680" spans="3:3" ht="12.75">
      <c r="C680" s="159"/>
    </row>
    <row r="681" spans="3:3" ht="12.75">
      <c r="C681" s="159"/>
    </row>
    <row r="682" spans="3:3" ht="12.75">
      <c r="C682" s="159"/>
    </row>
    <row r="683" spans="3:3" ht="12.75">
      <c r="C683" s="159"/>
    </row>
    <row r="684" spans="3:3" ht="12.75">
      <c r="C684" s="159"/>
    </row>
    <row r="685" spans="3:3" ht="12.75">
      <c r="C685" s="159"/>
    </row>
    <row r="686" spans="3:3" ht="12.75">
      <c r="C686" s="159"/>
    </row>
    <row r="687" spans="3:3" ht="12.75">
      <c r="C687" s="159"/>
    </row>
    <row r="688" spans="3:3" ht="12.75">
      <c r="C688" s="159"/>
    </row>
    <row r="689" spans="3:3" ht="12.75">
      <c r="C689" s="159"/>
    </row>
    <row r="690" spans="3:3" ht="12.75">
      <c r="C690" s="159"/>
    </row>
    <row r="691" spans="3:3" ht="12.75">
      <c r="C691" s="159"/>
    </row>
    <row r="692" spans="3:3" ht="12.75">
      <c r="C692" s="159"/>
    </row>
    <row r="693" spans="3:3" ht="12.75">
      <c r="C693" s="159"/>
    </row>
    <row r="694" spans="3:3" ht="12.75">
      <c r="C694" s="159"/>
    </row>
    <row r="695" spans="3:3" ht="12.75">
      <c r="C695" s="159"/>
    </row>
    <row r="696" spans="3:3" ht="12.75">
      <c r="C696" s="159"/>
    </row>
    <row r="697" spans="3:3" ht="12.75">
      <c r="C697" s="159"/>
    </row>
    <row r="698" spans="3:3" ht="12.75">
      <c r="C698" s="159"/>
    </row>
    <row r="699" spans="3:3" ht="12.75">
      <c r="C699" s="159"/>
    </row>
    <row r="700" spans="3:3" ht="12.75">
      <c r="C700" s="159"/>
    </row>
    <row r="701" spans="3:3" ht="12.75">
      <c r="C701" s="159"/>
    </row>
    <row r="702" spans="3:3" ht="12.75">
      <c r="C702" s="159"/>
    </row>
    <row r="703" spans="3:3" ht="12.75">
      <c r="C703" s="159"/>
    </row>
    <row r="704" spans="3:3" ht="12.75">
      <c r="C704" s="159"/>
    </row>
    <row r="705" spans="3:3" ht="12.75">
      <c r="C705" s="159"/>
    </row>
    <row r="706" spans="3:3" ht="12.75">
      <c r="C706" s="159"/>
    </row>
    <row r="707" spans="3:3" ht="12.75">
      <c r="C707" s="159"/>
    </row>
    <row r="708" spans="3:3" ht="12.75">
      <c r="C708" s="159"/>
    </row>
    <row r="709" spans="3:3" ht="12.75">
      <c r="C709" s="159"/>
    </row>
    <row r="710" spans="3:3" ht="12.75">
      <c r="C710" s="159"/>
    </row>
    <row r="711" spans="3:3" ht="12.75">
      <c r="C711" s="159"/>
    </row>
    <row r="712" spans="3:3" ht="12.75">
      <c r="C712" s="159"/>
    </row>
    <row r="713" spans="3:3" ht="12.75">
      <c r="C713" s="159"/>
    </row>
    <row r="714" spans="3:3" ht="12.75">
      <c r="C714" s="159"/>
    </row>
    <row r="715" spans="3:3" ht="12.75">
      <c r="C715" s="159"/>
    </row>
    <row r="716" spans="3:3" ht="12.75">
      <c r="C716" s="159"/>
    </row>
    <row r="717" spans="3:3" ht="12.75">
      <c r="C717" s="159"/>
    </row>
    <row r="718" spans="3:3" ht="12.75">
      <c r="C718" s="159"/>
    </row>
    <row r="719" spans="3:3" ht="12.75">
      <c r="C719" s="159"/>
    </row>
    <row r="720" spans="3:3" ht="12.75">
      <c r="C720" s="159"/>
    </row>
    <row r="721" spans="3:3" ht="12.75">
      <c r="C721" s="159"/>
    </row>
    <row r="722" spans="3:3" ht="12.75">
      <c r="C722" s="159"/>
    </row>
    <row r="723" spans="3:3" ht="12.75">
      <c r="C723" s="159"/>
    </row>
    <row r="724" spans="3:3" ht="12.75">
      <c r="C724" s="159"/>
    </row>
    <row r="725" spans="3:3" ht="12.75">
      <c r="C725" s="159"/>
    </row>
    <row r="726" spans="3:3" ht="12.75">
      <c r="C726" s="159"/>
    </row>
    <row r="727" spans="3:3" ht="12.75">
      <c r="C727" s="159"/>
    </row>
    <row r="728" spans="3:3" ht="12.75">
      <c r="C728" s="159"/>
    </row>
    <row r="729" spans="3:3" ht="12.75">
      <c r="C729" s="159"/>
    </row>
    <row r="730" spans="3:3" ht="12.75">
      <c r="C730" s="159"/>
    </row>
    <row r="731" spans="3:3" ht="12.75">
      <c r="C731" s="159"/>
    </row>
    <row r="732" spans="3:3" ht="12.75">
      <c r="C732" s="159"/>
    </row>
    <row r="733" spans="3:3" ht="12.75">
      <c r="C733" s="159"/>
    </row>
    <row r="734" spans="3:3" ht="12.75">
      <c r="C734" s="159"/>
    </row>
    <row r="735" spans="3:3" ht="12.75">
      <c r="C735" s="159"/>
    </row>
    <row r="736" spans="3:3" ht="12.75">
      <c r="C736" s="159"/>
    </row>
    <row r="737" spans="3:3" ht="12.75">
      <c r="C737" s="159"/>
    </row>
    <row r="738" spans="3:3" ht="12.75">
      <c r="C738" s="159"/>
    </row>
    <row r="739" spans="3:3" ht="12.75">
      <c r="C739" s="159"/>
    </row>
    <row r="740" spans="3:3" ht="12.75">
      <c r="C740" s="159"/>
    </row>
    <row r="741" spans="3:3" ht="12.75">
      <c r="C741" s="159"/>
    </row>
    <row r="742" spans="3:3" ht="12.75">
      <c r="C742" s="159"/>
    </row>
    <row r="743" spans="3:3" ht="12.75">
      <c r="C743" s="159"/>
    </row>
    <row r="744" spans="3:3" ht="12.75">
      <c r="C744" s="159"/>
    </row>
    <row r="745" spans="3:3" ht="12.75">
      <c r="C745" s="159"/>
    </row>
    <row r="746" spans="3:3" ht="12.75">
      <c r="C746" s="159"/>
    </row>
    <row r="747" spans="3:3" ht="12.75">
      <c r="C747" s="159"/>
    </row>
    <row r="748" spans="3:3" ht="12.75">
      <c r="C748" s="159"/>
    </row>
    <row r="749" spans="3:3" ht="12.75">
      <c r="C749" s="159"/>
    </row>
    <row r="750" spans="3:3" ht="12.75">
      <c r="C750" s="159"/>
    </row>
    <row r="751" spans="3:3" ht="12.75">
      <c r="C751" s="159"/>
    </row>
    <row r="752" spans="3:3" ht="12.75">
      <c r="C752" s="159"/>
    </row>
    <row r="753" spans="3:3" ht="12.75">
      <c r="C753" s="159"/>
    </row>
    <row r="754" spans="3:3" ht="12.75">
      <c r="C754" s="159"/>
    </row>
    <row r="755" spans="3:3" ht="12.75">
      <c r="C755" s="159"/>
    </row>
    <row r="756" spans="3:3" ht="12.75">
      <c r="C756" s="159"/>
    </row>
    <row r="757" spans="3:3" ht="12.75">
      <c r="C757" s="159"/>
    </row>
    <row r="758" spans="3:3" ht="12.75">
      <c r="C758" s="159"/>
    </row>
    <row r="759" spans="3:3" ht="12.75">
      <c r="C759" s="159"/>
    </row>
    <row r="760" spans="3:3" ht="12.75">
      <c r="C760" s="159"/>
    </row>
    <row r="761" spans="3:3" ht="12.75">
      <c r="C761" s="159"/>
    </row>
    <row r="762" spans="3:3" ht="12.75">
      <c r="C762" s="159"/>
    </row>
    <row r="763" spans="3:3" ht="12.75">
      <c r="C763" s="159"/>
    </row>
    <row r="764" spans="3:3" ht="12.75">
      <c r="C764" s="159"/>
    </row>
    <row r="765" spans="3:3" ht="12.75">
      <c r="C765" s="159"/>
    </row>
    <row r="766" spans="3:3" ht="12.75">
      <c r="C766" s="159"/>
    </row>
    <row r="767" spans="3:3" ht="12.75">
      <c r="C767" s="159"/>
    </row>
    <row r="768" spans="3:3" ht="12.75">
      <c r="C768" s="159"/>
    </row>
    <row r="769" spans="3:3" ht="12.75">
      <c r="C769" s="159"/>
    </row>
    <row r="770" spans="3:3" ht="12.75">
      <c r="C770" s="159"/>
    </row>
    <row r="771" spans="3:3" ht="12.75">
      <c r="C771" s="159"/>
    </row>
    <row r="772" spans="3:3" ht="12.75">
      <c r="C772" s="159"/>
    </row>
    <row r="773" spans="3:3" ht="12.75">
      <c r="C773" s="159"/>
    </row>
    <row r="774" spans="3:3" ht="12.75">
      <c r="C774" s="159"/>
    </row>
    <row r="775" spans="3:3" ht="12.75">
      <c r="C775" s="159"/>
    </row>
    <row r="776" spans="3:3" ht="12.75">
      <c r="C776" s="159"/>
    </row>
    <row r="777" spans="3:3" ht="12.75">
      <c r="C777" s="159"/>
    </row>
    <row r="778" spans="3:3" ht="12.75">
      <c r="C778" s="159"/>
    </row>
    <row r="779" spans="3:3" ht="12.75">
      <c r="C779" s="159"/>
    </row>
    <row r="780" spans="3:3" ht="12.75">
      <c r="C780" s="159"/>
    </row>
    <row r="781" spans="3:3" ht="12.75">
      <c r="C781" s="159"/>
    </row>
    <row r="782" spans="3:3" ht="12.75">
      <c r="C782" s="159"/>
    </row>
    <row r="783" spans="3:3" ht="12.75">
      <c r="C783" s="159"/>
    </row>
    <row r="784" spans="3:3" ht="12.75">
      <c r="C784" s="159"/>
    </row>
    <row r="785" spans="3:3" ht="12.75">
      <c r="C785" s="159"/>
    </row>
    <row r="786" spans="3:3" ht="12.75">
      <c r="C786" s="159"/>
    </row>
    <row r="787" spans="3:3" ht="12.75">
      <c r="C787" s="159"/>
    </row>
    <row r="788" spans="3:3" ht="12.75">
      <c r="C788" s="159"/>
    </row>
    <row r="789" spans="3:3" ht="12.75">
      <c r="C789" s="159"/>
    </row>
    <row r="790" spans="3:3" ht="12.75">
      <c r="C790" s="159"/>
    </row>
    <row r="791" spans="3:3" ht="12.75">
      <c r="C791" s="159"/>
    </row>
    <row r="792" spans="3:3" ht="12.75">
      <c r="C792" s="159"/>
    </row>
    <row r="793" spans="3:3" ht="12.75">
      <c r="C793" s="159"/>
    </row>
    <row r="794" spans="3:3" ht="12.75">
      <c r="C794" s="159"/>
    </row>
    <row r="795" spans="3:3" ht="12.75">
      <c r="C795" s="159"/>
    </row>
    <row r="796" spans="3:3" ht="12.75">
      <c r="C796" s="159"/>
    </row>
    <row r="797" spans="3:3" ht="12.75">
      <c r="C797" s="159"/>
    </row>
    <row r="798" spans="3:3" ht="12.75">
      <c r="C798" s="159"/>
    </row>
    <row r="799" spans="3:3" ht="12.75">
      <c r="C799" s="159"/>
    </row>
    <row r="800" spans="3:3" ht="12.75">
      <c r="C800" s="159"/>
    </row>
    <row r="801" spans="3:3" ht="12.75">
      <c r="C801" s="159"/>
    </row>
    <row r="802" spans="3:3" ht="12.75">
      <c r="C802" s="159"/>
    </row>
    <row r="803" spans="3:3" ht="12.75">
      <c r="C803" s="159"/>
    </row>
    <row r="804" spans="3:3" ht="12.75">
      <c r="C804" s="159"/>
    </row>
    <row r="805" spans="3:3" ht="12.75">
      <c r="C805" s="159"/>
    </row>
    <row r="806" spans="3:3" ht="12.75">
      <c r="C806" s="159"/>
    </row>
    <row r="807" spans="3:3" ht="12.75">
      <c r="C807" s="159"/>
    </row>
    <row r="808" spans="3:3" ht="12.75">
      <c r="C808" s="159"/>
    </row>
    <row r="809" spans="3:3" ht="12.75">
      <c r="C809" s="159"/>
    </row>
    <row r="810" spans="3:3" ht="12.75">
      <c r="C810" s="159"/>
    </row>
    <row r="811" spans="3:3" ht="12.75">
      <c r="C811" s="159"/>
    </row>
    <row r="812" spans="3:3" ht="12.75">
      <c r="C812" s="159"/>
    </row>
    <row r="813" spans="3:3" ht="12.75">
      <c r="C813" s="159"/>
    </row>
    <row r="814" spans="3:3" ht="12.75">
      <c r="C814" s="159"/>
    </row>
    <row r="815" spans="3:3" ht="12.75">
      <c r="C815" s="159"/>
    </row>
    <row r="816" spans="3:3" ht="12.75">
      <c r="C816" s="159"/>
    </row>
    <row r="817" spans="3:3" ht="12.75">
      <c r="C817" s="159"/>
    </row>
    <row r="818" spans="3:3" ht="12.75">
      <c r="C818" s="159"/>
    </row>
    <row r="819" spans="3:3" ht="12.75">
      <c r="C819" s="159"/>
    </row>
    <row r="820" spans="3:3" ht="12.75">
      <c r="C820" s="159"/>
    </row>
    <row r="821" spans="3:3" ht="12.75">
      <c r="C821" s="159"/>
    </row>
    <row r="822" spans="3:3" ht="12.75">
      <c r="C822" s="159"/>
    </row>
    <row r="823" spans="3:3" ht="12.75">
      <c r="C823" s="159"/>
    </row>
    <row r="824" spans="3:3" ht="12.75">
      <c r="C824" s="159"/>
    </row>
    <row r="825" spans="3:3" ht="12.75">
      <c r="C825" s="159"/>
    </row>
    <row r="826" spans="3:3" ht="12.75">
      <c r="C826" s="159"/>
    </row>
    <row r="827" spans="3:3" ht="12.75">
      <c r="C827" s="159"/>
    </row>
    <row r="828" spans="3:3" ht="12.75">
      <c r="C828" s="159"/>
    </row>
    <row r="829" spans="3:3" ht="12.75">
      <c r="C829" s="159"/>
    </row>
    <row r="830" spans="3:3" ht="12.75">
      <c r="C830" s="159"/>
    </row>
    <row r="831" spans="3:3" ht="12.75">
      <c r="C831" s="159"/>
    </row>
    <row r="832" spans="3:3" ht="12.75">
      <c r="C832" s="159"/>
    </row>
    <row r="833" spans="3:3" ht="12.75">
      <c r="C833" s="159"/>
    </row>
    <row r="834" spans="3:3" ht="12.75">
      <c r="C834" s="159"/>
    </row>
    <row r="835" spans="3:3" ht="12.75">
      <c r="C835" s="159"/>
    </row>
    <row r="836" spans="3:3" ht="12.75">
      <c r="C836" s="159"/>
    </row>
    <row r="837" spans="3:3" ht="12.75">
      <c r="C837" s="159"/>
    </row>
    <row r="838" spans="3:3" ht="12.75">
      <c r="C838" s="159"/>
    </row>
    <row r="839" spans="3:3" ht="12.75">
      <c r="C839" s="159"/>
    </row>
    <row r="840" spans="3:3" ht="12.75">
      <c r="C840" s="159"/>
    </row>
    <row r="841" spans="3:3" ht="12.75">
      <c r="C841" s="159"/>
    </row>
    <row r="842" spans="3:3" ht="12.75">
      <c r="C842" s="159"/>
    </row>
    <row r="843" spans="3:3" ht="12.75">
      <c r="C843" s="159"/>
    </row>
    <row r="844" spans="3:3" ht="12.75">
      <c r="C844" s="159"/>
    </row>
    <row r="845" spans="3:3" ht="12.75">
      <c r="C845" s="159"/>
    </row>
    <row r="846" spans="3:3" ht="12.75">
      <c r="C846" s="159"/>
    </row>
    <row r="847" spans="3:3" ht="12.75">
      <c r="C847" s="159"/>
    </row>
    <row r="848" spans="3:3" ht="12.75">
      <c r="C848" s="159"/>
    </row>
    <row r="849" spans="3:3" ht="12.75">
      <c r="C849" s="159"/>
    </row>
    <row r="850" spans="3:3" ht="12.75">
      <c r="C850" s="159"/>
    </row>
    <row r="851" spans="3:3" ht="12.75">
      <c r="C851" s="159"/>
    </row>
    <row r="852" spans="3:3" ht="12.75">
      <c r="C852" s="159"/>
    </row>
    <row r="853" spans="3:3" ht="12.75">
      <c r="C853" s="159"/>
    </row>
    <row r="854" spans="3:3" ht="12.75">
      <c r="C854" s="159"/>
    </row>
    <row r="855" spans="3:3" ht="12.75">
      <c r="C855" s="159"/>
    </row>
    <row r="856" spans="3:3" ht="12.75">
      <c r="C856" s="159"/>
    </row>
    <row r="857" spans="3:3" ht="12.75">
      <c r="C857" s="159"/>
    </row>
    <row r="858" spans="3:3" ht="12.75">
      <c r="C858" s="159"/>
    </row>
    <row r="859" spans="3:3" ht="12.75">
      <c r="C859" s="159"/>
    </row>
    <row r="860" spans="3:3" ht="12.75">
      <c r="C860" s="159"/>
    </row>
    <row r="861" spans="3:3" ht="12.75">
      <c r="C861" s="159"/>
    </row>
    <row r="862" spans="3:3" ht="12.75">
      <c r="C862" s="159"/>
    </row>
    <row r="863" spans="3:3" ht="12.75">
      <c r="C863" s="159"/>
    </row>
    <row r="864" spans="3:3" ht="12.75">
      <c r="C864" s="159"/>
    </row>
    <row r="865" spans="3:3" ht="12.75">
      <c r="C865" s="159"/>
    </row>
    <row r="866" spans="3:3" ht="12.75">
      <c r="C866" s="159"/>
    </row>
    <row r="867" spans="3:3" ht="12.75">
      <c r="C867" s="159"/>
    </row>
    <row r="868" spans="3:3" ht="12.75">
      <c r="C868" s="159"/>
    </row>
    <row r="869" spans="3:3" ht="12.75">
      <c r="C869" s="159"/>
    </row>
    <row r="870" spans="3:3" ht="12.75">
      <c r="C870" s="159"/>
    </row>
    <row r="871" spans="3:3" ht="12.75">
      <c r="C871" s="159"/>
    </row>
    <row r="872" spans="3:3" ht="12.75">
      <c r="C872" s="159"/>
    </row>
    <row r="873" spans="3:3" ht="12.75">
      <c r="C873" s="159"/>
    </row>
    <row r="874" spans="3:3" ht="12.75">
      <c r="C874" s="159"/>
    </row>
    <row r="875" spans="3:3" ht="12.75">
      <c r="C875" s="159"/>
    </row>
    <row r="876" spans="3:3" ht="12.75">
      <c r="C876" s="159"/>
    </row>
    <row r="877" spans="3:3" ht="12.75">
      <c r="C877" s="159"/>
    </row>
    <row r="878" spans="3:3" ht="12.75">
      <c r="C878" s="159"/>
    </row>
    <row r="879" spans="3:3" ht="12.75">
      <c r="C879" s="159"/>
    </row>
    <row r="880" spans="3:3" ht="12.75">
      <c r="C880" s="159"/>
    </row>
    <row r="881" spans="3:3" ht="12.75">
      <c r="C881" s="159"/>
    </row>
    <row r="882" spans="3:3" ht="12.75">
      <c r="C882" s="159"/>
    </row>
    <row r="883" spans="3:3" ht="12.75">
      <c r="C883" s="159"/>
    </row>
    <row r="884" spans="3:3" ht="12.75">
      <c r="C884" s="159"/>
    </row>
    <row r="885" spans="3:3" ht="12.75">
      <c r="C885" s="159"/>
    </row>
    <row r="886" spans="3:3" ht="12.75">
      <c r="C886" s="159"/>
    </row>
    <row r="887" spans="3:3" ht="12.75">
      <c r="C887" s="159"/>
    </row>
    <row r="888" spans="3:3" ht="12.75">
      <c r="C888" s="159"/>
    </row>
    <row r="889" spans="3:3" ht="12.75">
      <c r="C889" s="159"/>
    </row>
    <row r="890" spans="3:3" ht="12.75">
      <c r="C890" s="159"/>
    </row>
    <row r="891" spans="3:3" ht="12.75">
      <c r="C891" s="159"/>
    </row>
    <row r="892" spans="3:3" ht="12.75">
      <c r="C892" s="159"/>
    </row>
    <row r="893" spans="3:3" ht="12.75">
      <c r="C893" s="159"/>
    </row>
    <row r="894" spans="3:3" ht="12.75">
      <c r="C894" s="159"/>
    </row>
    <row r="895" spans="3:3" ht="12.75">
      <c r="C895" s="159"/>
    </row>
    <row r="896" spans="3:3" ht="12.75">
      <c r="C896" s="159"/>
    </row>
    <row r="897" spans="3:3" ht="12.75">
      <c r="C897" s="159"/>
    </row>
    <row r="898" spans="3:3" ht="12.75">
      <c r="C898" s="159"/>
    </row>
    <row r="899" spans="3:3" ht="12.75">
      <c r="C899" s="159"/>
    </row>
    <row r="900" spans="3:3" ht="12.75">
      <c r="C900" s="159"/>
    </row>
    <row r="901" spans="3:3" ht="12.75">
      <c r="C901" s="159"/>
    </row>
    <row r="902" spans="3:3" ht="12.75">
      <c r="C902" s="159"/>
    </row>
    <row r="903" spans="3:3" ht="12.75">
      <c r="C903" s="159"/>
    </row>
    <row r="904" spans="3:3" ht="12.75">
      <c r="C904" s="159"/>
    </row>
    <row r="905" spans="3:3" ht="12.75">
      <c r="C905" s="159"/>
    </row>
    <row r="906" spans="3:3" ht="12.75">
      <c r="C906" s="159"/>
    </row>
    <row r="907" spans="3:3" ht="12.75">
      <c r="C907" s="159"/>
    </row>
    <row r="908" spans="3:3" ht="12.75">
      <c r="C908" s="159"/>
    </row>
    <row r="909" spans="3:3" ht="12.75">
      <c r="C909" s="159"/>
    </row>
    <row r="910" spans="3:3" ht="12.75">
      <c r="C910" s="159"/>
    </row>
    <row r="911" spans="3:3" ht="12.75">
      <c r="C911" s="159"/>
    </row>
    <row r="912" spans="3:3" ht="12.75">
      <c r="C912" s="159"/>
    </row>
    <row r="913" spans="3:3" ht="12.75">
      <c r="C913" s="159"/>
    </row>
    <row r="914" spans="3:3" ht="12.75">
      <c r="C914" s="159"/>
    </row>
    <row r="915" spans="3:3" ht="12.75">
      <c r="C915" s="159"/>
    </row>
    <row r="916" spans="3:3" ht="12.75">
      <c r="C916" s="159"/>
    </row>
    <row r="917" spans="3:3" ht="12.75">
      <c r="C917" s="159"/>
    </row>
    <row r="918" spans="3:3" ht="12.75">
      <c r="C918" s="159"/>
    </row>
    <row r="919" spans="3:3" ht="12.75">
      <c r="C919" s="159"/>
    </row>
    <row r="920" spans="3:3" ht="12.75">
      <c r="C920" s="159"/>
    </row>
    <row r="921" spans="3:3" ht="12.75">
      <c r="C921" s="159"/>
    </row>
    <row r="922" spans="3:3" ht="12.75">
      <c r="C922" s="159"/>
    </row>
    <row r="923" spans="3:3" ht="12.75">
      <c r="C923" s="159"/>
    </row>
    <row r="924" spans="3:3" ht="12.75">
      <c r="C924" s="159"/>
    </row>
    <row r="925" spans="3:3" ht="12.75">
      <c r="C925" s="159"/>
    </row>
    <row r="926" spans="3:3" ht="12.75">
      <c r="C926" s="159"/>
    </row>
    <row r="927" spans="3:3" ht="12.75">
      <c r="C927" s="159"/>
    </row>
    <row r="928" spans="3:3" ht="12.75">
      <c r="C928" s="159"/>
    </row>
    <row r="929" spans="3:3" ht="12.75">
      <c r="C929" s="159"/>
    </row>
    <row r="930" spans="3:3" ht="12.75">
      <c r="C930" s="159"/>
    </row>
    <row r="931" spans="3:3" ht="12.75">
      <c r="C931" s="159"/>
    </row>
    <row r="932" spans="3:3" ht="12.75">
      <c r="C932" s="159"/>
    </row>
    <row r="933" spans="3:3" ht="12.75">
      <c r="C933" s="159"/>
    </row>
    <row r="934" spans="3:3" ht="12.75">
      <c r="C934" s="159"/>
    </row>
    <row r="935" spans="3:3" ht="12.75">
      <c r="C935" s="159"/>
    </row>
    <row r="936" spans="3:3" ht="12.75">
      <c r="C936" s="159"/>
    </row>
    <row r="937" spans="3:3" ht="12.75">
      <c r="C937" s="159"/>
    </row>
    <row r="938" spans="3:3" ht="12.75">
      <c r="C938" s="159"/>
    </row>
    <row r="939" spans="3:3" ht="12.75">
      <c r="C939" s="159"/>
    </row>
    <row r="940" spans="3:3" ht="12.75">
      <c r="C940" s="159"/>
    </row>
    <row r="941" spans="3:3" ht="12.75">
      <c r="C941" s="159"/>
    </row>
    <row r="942" spans="3:3" ht="12.75">
      <c r="C942" s="159"/>
    </row>
    <row r="943" spans="3:3" ht="12.75">
      <c r="C943" s="159"/>
    </row>
    <row r="944" spans="3:3" ht="12.75">
      <c r="C944" s="159"/>
    </row>
    <row r="945" spans="3:3" ht="12.75">
      <c r="C945" s="159"/>
    </row>
    <row r="946" spans="3:3" ht="12.75">
      <c r="C946" s="159"/>
    </row>
    <row r="947" spans="3:3" ht="12.75">
      <c r="C947" s="159"/>
    </row>
    <row r="948" spans="3:3" ht="12.75">
      <c r="C948" s="159"/>
    </row>
    <row r="949" spans="3:3" ht="12.75">
      <c r="C949" s="159"/>
    </row>
    <row r="950" spans="3:3" ht="12.75">
      <c r="C950" s="159"/>
    </row>
    <row r="951" spans="3:3" ht="12.75">
      <c r="C951" s="159"/>
    </row>
    <row r="952" spans="3:3" ht="12.75">
      <c r="C952" s="159"/>
    </row>
    <row r="953" spans="3:3" ht="12.75">
      <c r="C953" s="159"/>
    </row>
    <row r="954" spans="3:3" ht="12.75">
      <c r="C954" s="159"/>
    </row>
    <row r="955" spans="3:3" ht="12.75">
      <c r="C955" s="159"/>
    </row>
    <row r="956" spans="3:3" ht="12.75">
      <c r="C956" s="159"/>
    </row>
    <row r="957" spans="3:3" ht="12.75">
      <c r="C957" s="159"/>
    </row>
    <row r="958" spans="3:3" ht="12.75">
      <c r="C958" s="159"/>
    </row>
    <row r="959" spans="3:3" ht="12.75">
      <c r="C959" s="159"/>
    </row>
    <row r="960" spans="3:3" ht="12.75">
      <c r="C960" s="159"/>
    </row>
    <row r="961" spans="3:3" ht="12.75">
      <c r="C961" s="159"/>
    </row>
    <row r="962" spans="3:3" ht="12.75">
      <c r="C962" s="159"/>
    </row>
    <row r="963" spans="3:3" ht="12.75">
      <c r="C963" s="159"/>
    </row>
    <row r="964" spans="3:3" ht="12.75">
      <c r="C964" s="159"/>
    </row>
    <row r="965" spans="3:3" ht="12.75">
      <c r="C965" s="159"/>
    </row>
    <row r="966" spans="3:3" ht="12.75">
      <c r="C966" s="159"/>
    </row>
    <row r="967" spans="3:3" ht="12.75">
      <c r="C967" s="159"/>
    </row>
    <row r="968" spans="3:3" ht="12.75">
      <c r="C968" s="159"/>
    </row>
    <row r="969" spans="3:3" ht="12.75">
      <c r="C969" s="159"/>
    </row>
    <row r="970" spans="3:3" ht="12.75">
      <c r="C970" s="159"/>
    </row>
    <row r="971" spans="3:3" ht="12.75">
      <c r="C971" s="159"/>
    </row>
    <row r="972" spans="3:3" ht="12.75">
      <c r="C972" s="159"/>
    </row>
    <row r="973" spans="3:3" ht="12.75">
      <c r="C973" s="159"/>
    </row>
    <row r="974" spans="3:3" ht="12.75">
      <c r="C974" s="159"/>
    </row>
    <row r="975" spans="3:3" ht="12.75">
      <c r="C975" s="159"/>
    </row>
    <row r="976" spans="3:3" ht="12.75">
      <c r="C976" s="159"/>
    </row>
    <row r="977" spans="3:3" ht="12.75">
      <c r="C977" s="159"/>
    </row>
    <row r="978" spans="3:3" ht="12.75">
      <c r="C978" s="159"/>
    </row>
    <row r="979" spans="3:3" ht="12.75">
      <c r="C979" s="159"/>
    </row>
    <row r="980" spans="3:3" ht="12.75">
      <c r="C980" s="159"/>
    </row>
    <row r="981" spans="3:3" ht="12.75">
      <c r="C981" s="159"/>
    </row>
    <row r="982" spans="3:3" ht="12.75">
      <c r="C982" s="159"/>
    </row>
    <row r="983" spans="3:3" ht="12.75">
      <c r="C983" s="159"/>
    </row>
    <row r="984" spans="3:3" ht="12.75">
      <c r="C984" s="159"/>
    </row>
    <row r="985" spans="3:3" ht="12.75">
      <c r="C985" s="159"/>
    </row>
    <row r="986" spans="3:3" ht="12.75">
      <c r="C986" s="159"/>
    </row>
    <row r="987" spans="3:3" ht="12.75">
      <c r="C987" s="159"/>
    </row>
    <row r="988" spans="3:3" ht="12.75">
      <c r="C988" s="159"/>
    </row>
    <row r="989" spans="3:3" ht="12.75">
      <c r="C989" s="159"/>
    </row>
    <row r="990" spans="3:3" ht="12.75">
      <c r="C990" s="159"/>
    </row>
    <row r="991" spans="3:3" ht="12.75">
      <c r="C991" s="159"/>
    </row>
    <row r="992" spans="3:3" ht="12.75">
      <c r="C992" s="159"/>
    </row>
    <row r="993" spans="3:3" ht="12.75">
      <c r="C993" s="159"/>
    </row>
    <row r="994" spans="3:3" ht="12.75">
      <c r="C994" s="159"/>
    </row>
    <row r="995" spans="3:3" ht="12.75">
      <c r="C995" s="159"/>
    </row>
    <row r="996" spans="3:3" ht="12.75">
      <c r="C996" s="159"/>
    </row>
    <row r="997" spans="3:3" ht="12.75">
      <c r="C997" s="159"/>
    </row>
    <row r="998" spans="3:3" ht="12.75">
      <c r="C998" s="159"/>
    </row>
    <row r="999" spans="3:3" ht="12.75">
      <c r="C999" s="159"/>
    </row>
    <row r="1000" spans="3:3" ht="12.75">
      <c r="C1000" s="159"/>
    </row>
  </sheetData>
  <hyperlinks>
    <hyperlink ref="C2" r:id="rId1" display="https://sites.google.com/a/afsenyc.org/sy1415csprinciples/"/>
    <hyperlink ref="C3" r:id="rId2" display="http://media.collegeboard.com/digitalServices/pdf/ap/comp-sci-principles-draft-cf-final.pdf"/>
    <hyperlink ref="C4" r:id="rId3" display="http://apcsprinciples.org/cs-principles-documents/"/>
    <hyperlink ref="C5" r:id="rId4" display="https://docs.google.com/a/afsenyc.org/document/d/1D9i639s-au0phD399MfNi-79d-_E8h3JmyBVuVc4JGc/edit"/>
    <hyperlink ref="C6" r:id="rId5" display="http://www.csprinciples.org/home/about-the-project"/>
    <hyperlink ref="C7" r:id="rId6" display="http://media.collegeboard.com/digitalServices/pdf/ap/ap-computer-science-principles-performance-assessment.pdf"/>
    <hyperlink ref="C8" r:id="rId7" display="http://earsketch.gatech.edu/"/>
    <hyperlink ref="C9" r:id="rId8" display="http://bjc.eecs.berkeley.edu/bjc-r/"/>
    <hyperlink ref="C10" r:id="rId9" display="http://csta.acm.org/Curriculum/sub/CurrResources.html"/>
    <hyperlink ref="C11" r:id="rId10" display="http://csunplugged.org/"/>
    <hyperlink ref="C12" r:id="rId11" display="http://cs.brown.edu/courses/"/>
    <hyperlink ref="C13" r:id="rId12" location="timeline" display="http://web.cs.wpi.edu/~cs1101/a13/ - timeline"/>
    <hyperlink ref="C14" r:id="rId13" display="https://www.youtube.com/channel/UC7dEjIUwSxSNcW4PqNRQW8w/videos?view=50&amp;sort=dd&amp;shelf_index=0"/>
    <hyperlink ref="C15" r:id="rId14" display="https://www.youtube.com/channel/UCLKMHluDbB0U1Euv4o1h1BA"/>
    <hyperlink ref="C16" r:id="rId15"/>
    <hyperlink ref="C98"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Lesson Plan Calendar (Semester </vt:lpstr>
      <vt:lpstr>Class Calendar 1st Semester</vt:lpstr>
      <vt:lpstr>Unit Plans</vt:lpstr>
      <vt:lpstr>Curriculum Map (Semester 1)</vt:lpstr>
      <vt:lpstr>Curriculum Map (Semester 2)</vt:lpstr>
      <vt:lpstr>Class Calendar 2nd Semester</vt:lpstr>
      <vt:lpstr>Unit Plan Calendar</vt:lpstr>
      <vt:lpstr>autoCrat_MergeData_DO_NOT_DELET</vt:lpstr>
      <vt:lpstr>NVScriptsProperties</vt:lpstr>
      <vt:lpstr>AP CS Principles Curriculum Fra</vt:lpstr>
      <vt:lpstr>Learning Objectives</vt:lpstr>
      <vt:lpstr>Computational Thinking Practice</vt:lpstr>
      <vt:lpstr>Essential Questions</vt:lpstr>
      <vt:lpstr>DOK and Resources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2016-10-17T02:05:42Z</dcterms:created>
  <dcterms:modified xsi:type="dcterms:W3CDTF">2016-10-17T02:05:42Z</dcterms:modified>
</cp:coreProperties>
</file>