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E4552CB6-0609-4E34-A662-16A83C07DBF4}" xr6:coauthVersionLast="47" xr6:coauthVersionMax="47" xr10:uidLastSave="{00000000-0000-0000-0000-000000000000}"/>
  <bookViews>
    <workbookView xWindow="-108" yWindow="-108" windowWidth="23256" windowHeight="12456" activeTab="1" xr2:uid="{00000000-000D-0000-FFFF-FFFF00000000}"/>
  </bookViews>
  <sheets>
    <sheet name="Inventory" sheetId="1" r:id="rId1"/>
    <sheet name="Dashboard" sheetId="2" r:id="rId2"/>
    <sheet name="Sheet5" sheetId="5" r:id="rId3"/>
  </sheets>
  <definedNames>
    <definedName name="_xlcn.WorksheetConnection_BusinessProject.xlsxbalance" hidden="1">balance[]</definedName>
    <definedName name="_xlcn.WorksheetConnection_BusinessProject.xlsxstockin" hidden="1">stockin[]</definedName>
    <definedName name="Slicer_Column2">#N/A</definedName>
    <definedName name="Slicer_Column4">#N/A</definedName>
  </definedNames>
  <calcPr calcId="191029"/>
  <pivotCaches>
    <pivotCache cacheId="0" r:id="rId4"/>
    <pivotCache cacheId="60" r:id="rId5"/>
    <pivotCache cacheId="63" r:id="rId6"/>
    <pivotCache cacheId="66" r:id="rId7"/>
    <pivotCache cacheId="69" r:id="rId8"/>
    <pivotCache cacheId="72" r:id="rId9"/>
    <pivotCache cacheId="75" r:id="rId10"/>
    <pivotCache cacheId="78" r:id="rId11"/>
    <pivotCache cacheId="81"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ckin-b78f7f93-8a55-445e-8d2c-feff461c860f" name="stockin" connection="WorksheetConnection_Business Project.xlsx!stockin"/>
          <x15:modelTable id="balance-41dc0d3e-37d2-4ce1-9416-e8791567a7ee" name="balance" connection="WorksheetConnection_Business Project.xlsx!balanc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I10" i="1"/>
  <c r="I11" i="1"/>
  <c r="I12" i="1"/>
  <c r="I13" i="1"/>
  <c r="I14" i="1"/>
  <c r="I15" i="1"/>
  <c r="I16" i="1"/>
  <c r="I17" i="1"/>
  <c r="I18" i="1"/>
  <c r="I19" i="1"/>
  <c r="I20" i="1"/>
  <c r="I21" i="1"/>
  <c r="I22" i="1"/>
  <c r="I23" i="1"/>
  <c r="I24" i="1"/>
  <c r="I25" i="1"/>
  <c r="I26" i="1"/>
  <c r="I27" i="1"/>
  <c r="I8" i="1"/>
  <c r="Q9" i="1"/>
  <c r="Q10" i="1"/>
  <c r="Q11" i="1"/>
  <c r="Q12" i="1"/>
  <c r="Q13" i="1"/>
  <c r="Q14" i="1"/>
  <c r="Q15" i="1"/>
  <c r="Q16" i="1"/>
  <c r="Q17" i="1"/>
  <c r="Q18" i="1"/>
  <c r="Q19" i="1"/>
  <c r="Q20" i="1"/>
  <c r="Q21" i="1"/>
  <c r="Q22" i="1"/>
  <c r="Q23" i="1"/>
  <c r="Q24" i="1"/>
  <c r="Q25" i="1"/>
  <c r="Q26" i="1"/>
  <c r="Q27" i="1"/>
  <c r="O9" i="1"/>
  <c r="O10" i="1"/>
  <c r="O11" i="1"/>
  <c r="O12" i="1"/>
  <c r="O13" i="1"/>
  <c r="O14" i="1"/>
  <c r="O15" i="1"/>
  <c r="O16" i="1"/>
  <c r="O17" i="1"/>
  <c r="O18" i="1"/>
  <c r="O19" i="1"/>
  <c r="O20" i="1"/>
  <c r="O21" i="1"/>
  <c r="O22" i="1"/>
  <c r="O23" i="1"/>
  <c r="O24" i="1"/>
  <c r="O25" i="1"/>
  <c r="O26" i="1"/>
  <c r="O27" i="1"/>
  <c r="N9" i="1"/>
  <c r="N10" i="1"/>
  <c r="N11" i="1"/>
  <c r="N12" i="1"/>
  <c r="N13" i="1"/>
  <c r="N14" i="1"/>
  <c r="N15" i="1"/>
  <c r="N16" i="1"/>
  <c r="N17" i="1"/>
  <c r="N18" i="1"/>
  <c r="N19" i="1"/>
  <c r="N20" i="1"/>
  <c r="N21" i="1"/>
  <c r="N22" i="1"/>
  <c r="N23" i="1"/>
  <c r="N24" i="1"/>
  <c r="N25" i="1"/>
  <c r="N26" i="1"/>
  <c r="N27" i="1"/>
  <c r="G9" i="1"/>
  <c r="G10" i="1"/>
  <c r="G11" i="1"/>
  <c r="G12" i="1"/>
  <c r="G13" i="1"/>
  <c r="G14" i="1"/>
  <c r="G15" i="1"/>
  <c r="G16" i="1"/>
  <c r="G17" i="1"/>
  <c r="G18" i="1"/>
  <c r="G19" i="1"/>
  <c r="G20" i="1"/>
  <c r="G21" i="1"/>
  <c r="G22" i="1"/>
  <c r="G23" i="1"/>
  <c r="G24" i="1"/>
  <c r="G25" i="1"/>
  <c r="G26" i="1"/>
  <c r="G27" i="1"/>
  <c r="E9" i="1"/>
  <c r="E10" i="1"/>
  <c r="E11" i="1"/>
  <c r="E12" i="1"/>
  <c r="E13" i="1"/>
  <c r="E14" i="1"/>
  <c r="E15" i="1"/>
  <c r="E16" i="1"/>
  <c r="E17" i="1"/>
  <c r="E18" i="1"/>
  <c r="E19" i="1"/>
  <c r="E20" i="1"/>
  <c r="E21" i="1"/>
  <c r="E22" i="1"/>
  <c r="E23" i="1"/>
  <c r="E24" i="1"/>
  <c r="E25" i="1"/>
  <c r="E26" i="1"/>
  <c r="E27" i="1"/>
  <c r="D9" i="1"/>
  <c r="D10" i="1"/>
  <c r="D11" i="1"/>
  <c r="D12" i="1"/>
  <c r="D13" i="1"/>
  <c r="D14" i="1"/>
  <c r="D15" i="1"/>
  <c r="D16" i="1"/>
  <c r="D17" i="1"/>
  <c r="D18" i="1"/>
  <c r="D19" i="1"/>
  <c r="D20" i="1"/>
  <c r="D21" i="1"/>
  <c r="D22" i="1"/>
  <c r="D23" i="1"/>
  <c r="D24" i="1"/>
  <c r="D25" i="1"/>
  <c r="D26" i="1"/>
  <c r="D27" i="1"/>
  <c r="AA9" i="1"/>
  <c r="AA10" i="1"/>
  <c r="AA11" i="1"/>
  <c r="AA12" i="1"/>
  <c r="AA14" i="1"/>
  <c r="AA15" i="1"/>
  <c r="AA16" i="1"/>
  <c r="AA17" i="1"/>
  <c r="AA18" i="1"/>
  <c r="AA19" i="1"/>
  <c r="AA20" i="1"/>
  <c r="AA21" i="1"/>
  <c r="AA22" i="1"/>
  <c r="AA23" i="1"/>
  <c r="AA24" i="1"/>
  <c r="AA25" i="1"/>
  <c r="AA26" i="1"/>
  <c r="AA27" i="1"/>
  <c r="O9" i="2"/>
  <c r="G9" i="2"/>
  <c r="K9" i="2"/>
  <c r="S9" i="2"/>
  <c r="X13" i="1" l="1"/>
  <c r="AA13" i="1" s="1"/>
  <c r="Q8" i="1"/>
  <c r="O8" i="1"/>
  <c r="N8" i="1"/>
  <c r="D8" i="1"/>
  <c r="E8" i="1"/>
  <c r="G8" i="1"/>
  <c r="X8" i="1"/>
  <c r="AA8"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Business Project.xlsx!balance" type="102" refreshedVersion="5" minRefreshableVersion="5">
    <extLst>
      <ext xmlns:x15="http://schemas.microsoft.com/office/spreadsheetml/2010/11/main" uri="{DE250136-89BD-433C-8126-D09CA5730AF9}">
        <x15:connection id="balance-41dc0d3e-37d2-4ce1-9416-e8791567a7ee" autoDelete="1">
          <x15:rangePr sourceName="_xlcn.WorksheetConnection_BusinessProject.xlsxbalance"/>
        </x15:connection>
      </ext>
    </extLst>
  </connection>
  <connection id="3" xr16:uid="{00000000-0015-0000-FFFF-FFFF02000000}" name="WorksheetConnection_Business Project.xlsx!stockin" type="102" refreshedVersion="5" minRefreshableVersion="5">
    <extLst>
      <ext xmlns:x15="http://schemas.microsoft.com/office/spreadsheetml/2010/11/main" uri="{DE250136-89BD-433C-8126-D09CA5730AF9}">
        <x15:connection id="stockin-b78f7f93-8a55-445e-8d2c-feff461c860f" autoDelete="1">
          <x15:rangePr sourceName="_xlcn.WorksheetConnection_BusinessProject.xlsxstockin"/>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balance].[Column8].&amp;[Place Order]}"/>
  </metadataStrings>
  <mdxMetadata count="1">
    <mdx n="0" f="s">
      <ms ns="1" c="0"/>
    </mdx>
  </mdxMetadata>
  <valueMetadata count="1">
    <bk>
      <rc t="1" v="0"/>
    </bk>
  </valueMetadata>
</metadata>
</file>

<file path=xl/sharedStrings.xml><?xml version="1.0" encoding="utf-8"?>
<sst xmlns="http://schemas.openxmlformats.org/spreadsheetml/2006/main" count="232" uniqueCount="107">
  <si>
    <t>COMPANY NAME</t>
  </si>
  <si>
    <t>OFFICE INVENTORY MANAGEMENT SYSTEM</t>
  </si>
  <si>
    <t>Date</t>
  </si>
  <si>
    <t>Qty</t>
  </si>
  <si>
    <t>Unit</t>
  </si>
  <si>
    <t>Remarks</t>
  </si>
  <si>
    <t>Prod_Name</t>
  </si>
  <si>
    <t>Prod_ID</t>
  </si>
  <si>
    <t>Prod_Type</t>
  </si>
  <si>
    <t>STOCK-OUT</t>
  </si>
  <si>
    <t>STOCK-IN</t>
  </si>
  <si>
    <t>BALANCE-IN-STOCK</t>
  </si>
  <si>
    <t>Opening_Balance</t>
  </si>
  <si>
    <t>Glint</t>
  </si>
  <si>
    <t>Duster</t>
  </si>
  <si>
    <t>Soap</t>
  </si>
  <si>
    <t>Tea Cups</t>
  </si>
  <si>
    <t>Glass</t>
  </si>
  <si>
    <t>Spoon</t>
  </si>
  <si>
    <t>Sugar</t>
  </si>
  <si>
    <t>Tea Bag</t>
  </si>
  <si>
    <t>Salt</t>
  </si>
  <si>
    <t>Pencil</t>
  </si>
  <si>
    <t>Stepler</t>
  </si>
  <si>
    <t>Highlighter</t>
  </si>
  <si>
    <t>Writing Pads</t>
  </si>
  <si>
    <t>DM001</t>
  </si>
  <si>
    <t>DM002</t>
  </si>
  <si>
    <t>DM003</t>
  </si>
  <si>
    <t>DM004</t>
  </si>
  <si>
    <t>DM005</t>
  </si>
  <si>
    <t>DM006</t>
  </si>
  <si>
    <t>DM007</t>
  </si>
  <si>
    <t>DM008</t>
  </si>
  <si>
    <t>DM009</t>
  </si>
  <si>
    <t>DM010</t>
  </si>
  <si>
    <t>DM011</t>
  </si>
  <si>
    <t>DM012</t>
  </si>
  <si>
    <t>DM013</t>
  </si>
  <si>
    <t>Cleanliness</t>
  </si>
  <si>
    <t>Crockery</t>
  </si>
  <si>
    <t>Kitchen</t>
  </si>
  <si>
    <t>Stationary</t>
  </si>
  <si>
    <t>bottle</t>
  </si>
  <si>
    <t>piece</t>
  </si>
  <si>
    <t>Kg</t>
  </si>
  <si>
    <t>packet</t>
  </si>
  <si>
    <t>Min Bal Require</t>
  </si>
  <si>
    <t>Suggestion</t>
  </si>
  <si>
    <t>DASHBOARD-INVENTORY MANAGEMENT SYSTEM</t>
  </si>
  <si>
    <t>Balance_in_Stock</t>
  </si>
  <si>
    <t>Stock_In</t>
  </si>
  <si>
    <t>Stock_Out</t>
  </si>
  <si>
    <t>Purchase_Cost</t>
  </si>
  <si>
    <t>Company Name</t>
  </si>
  <si>
    <t>Products Placing Order</t>
  </si>
  <si>
    <t>Products Purchased By Category</t>
  </si>
  <si>
    <t>Unit Price</t>
  </si>
  <si>
    <t>Mouse</t>
  </si>
  <si>
    <t>USB</t>
  </si>
  <si>
    <t>Headphone</t>
  </si>
  <si>
    <t>Laptop</t>
  </si>
  <si>
    <t>Mobile</t>
  </si>
  <si>
    <t>Table</t>
  </si>
  <si>
    <t>Chairs</t>
  </si>
  <si>
    <t>DM014</t>
  </si>
  <si>
    <t>DM015</t>
  </si>
  <si>
    <t>DM016</t>
  </si>
  <si>
    <t>DM017</t>
  </si>
  <si>
    <t>DM018</t>
  </si>
  <si>
    <t>DM019</t>
  </si>
  <si>
    <t>DM020</t>
  </si>
  <si>
    <t>IT</t>
  </si>
  <si>
    <t>Furniture</t>
  </si>
  <si>
    <t>Total Cost</t>
  </si>
  <si>
    <t>Row Labels</t>
  </si>
  <si>
    <t>03-08-2023</t>
  </si>
  <si>
    <t>04-08-2023</t>
  </si>
  <si>
    <t>05-10-2023</t>
  </si>
  <si>
    <t>07-08-2023</t>
  </si>
  <si>
    <t>08-10-2023</t>
  </si>
  <si>
    <t>09-10-2023</t>
  </si>
  <si>
    <t>10-07-2023</t>
  </si>
  <si>
    <t>10-10-2023</t>
  </si>
  <si>
    <t>12-07-2023</t>
  </si>
  <si>
    <t>13-10-2023</t>
  </si>
  <si>
    <t>19-07-2023</t>
  </si>
  <si>
    <t>19-10-2023</t>
  </si>
  <si>
    <t>20-07-2023</t>
  </si>
  <si>
    <t>26-07-2023</t>
  </si>
  <si>
    <t>Grand Total</t>
  </si>
  <si>
    <t>Count of Column9</t>
  </si>
  <si>
    <t>Count of Column10</t>
  </si>
  <si>
    <t>Column1</t>
  </si>
  <si>
    <t>Column2</t>
  </si>
  <si>
    <t>Column3</t>
  </si>
  <si>
    <t>Column4</t>
  </si>
  <si>
    <t>Column5</t>
  </si>
  <si>
    <t>Column6</t>
  </si>
  <si>
    <t>Column9</t>
  </si>
  <si>
    <t>Column10</t>
  </si>
  <si>
    <t>Column7</t>
  </si>
  <si>
    <t>Count of Column5</t>
  </si>
  <si>
    <t>Column8</t>
  </si>
  <si>
    <t>Place Order</t>
  </si>
  <si>
    <t>Cost By Date</t>
  </si>
  <si>
    <t>Cost By Prod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</si>
</sst>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6"/>
      <color theme="1"/>
      <name val="Calibri"/>
      <family val="2"/>
      <scheme val="minor"/>
    </font>
    <font>
      <b/>
      <sz val="16"/>
      <color rgb="FFFF0000"/>
      <name val="Calibri"/>
      <family val="2"/>
      <scheme val="minor"/>
    </font>
    <font>
      <b/>
      <sz val="16"/>
      <color rgb="FF7030A0"/>
      <name val="Calibri"/>
      <family val="2"/>
      <scheme val="minor"/>
    </font>
    <font>
      <b/>
      <sz val="18"/>
      <color theme="1"/>
      <name val="Calibri"/>
      <family val="2"/>
    </font>
    <font>
      <b/>
      <sz val="12"/>
      <color theme="0"/>
      <name val="Calibri"/>
      <family val="2"/>
    </font>
    <font>
      <sz val="1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b/>
      <sz val="20"/>
      <color rgb="FF00B050"/>
      <name val="Calibri"/>
      <family val="2"/>
      <scheme val="minor"/>
    </font>
    <font>
      <b/>
      <sz val="20"/>
      <color rgb="FFC00000"/>
      <name val="Calibri"/>
      <family val="2"/>
      <scheme val="minor"/>
    </font>
  </fonts>
  <fills count="15">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7030A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2">
    <xf numFmtId="0" fontId="0" fillId="0" borderId="0" xfId="0"/>
    <xf numFmtId="0" fontId="0" fillId="2" borderId="0" xfId="0" applyFill="1"/>
    <xf numFmtId="0" fontId="0" fillId="3" borderId="0" xfId="0" applyFill="1"/>
    <xf numFmtId="0" fontId="1" fillId="3" borderId="0" xfId="0" applyFont="1" applyFill="1"/>
    <xf numFmtId="0" fontId="1" fillId="3" borderId="0" xfId="0" applyFont="1" applyFill="1" applyAlignment="1">
      <alignment horizontal="left" vertical="center"/>
    </xf>
    <xf numFmtId="0" fontId="2" fillId="3" borderId="0" xfId="0" applyFont="1" applyFill="1" applyAlignment="1">
      <alignment horizontal="left" vertical="center"/>
    </xf>
    <xf numFmtId="0" fontId="3" fillId="3" borderId="0" xfId="0" applyFont="1" applyFill="1"/>
    <xf numFmtId="0" fontId="0" fillId="0" borderId="1" xfId="0" applyBorder="1"/>
    <xf numFmtId="0" fontId="5" fillId="6" borderId="1" xfId="0" applyFont="1" applyFill="1" applyBorder="1" applyAlignment="1">
      <alignment horizontal="center" vertical="center"/>
    </xf>
    <xf numFmtId="0" fontId="5" fillId="6" borderId="1" xfId="0" applyFont="1" applyFill="1" applyBorder="1" applyAlignment="1">
      <alignment horizontal="center"/>
    </xf>
    <xf numFmtId="0" fontId="5" fillId="4" borderId="1" xfId="0" applyFont="1" applyFill="1" applyBorder="1" applyAlignment="1">
      <alignment horizontal="center" vertical="center"/>
    </xf>
    <xf numFmtId="0" fontId="5" fillId="4" borderId="1" xfId="0" applyFont="1" applyFill="1" applyBorder="1" applyAlignment="1">
      <alignment horizontal="center"/>
    </xf>
    <xf numFmtId="0" fontId="6" fillId="0" borderId="1" xfId="0" applyFont="1" applyBorder="1"/>
    <xf numFmtId="0" fontId="6" fillId="0" borderId="1" xfId="0" applyFont="1" applyBorder="1" applyAlignment="1">
      <alignment horizontal="center"/>
    </xf>
    <xf numFmtId="0" fontId="5" fillId="8" borderId="1" xfId="0" applyFont="1" applyFill="1" applyBorder="1" applyAlignment="1">
      <alignment horizontal="center" vertical="center"/>
    </xf>
    <xf numFmtId="0" fontId="5" fillId="8" borderId="1" xfId="0" applyFont="1" applyFill="1" applyBorder="1" applyAlignment="1">
      <alignment horizontal="center"/>
    </xf>
    <xf numFmtId="0" fontId="5" fillId="8" borderId="5" xfId="0" applyFont="1" applyFill="1" applyBorder="1" applyAlignment="1">
      <alignment horizontal="center" vertical="center"/>
    </xf>
    <xf numFmtId="0" fontId="0" fillId="7" borderId="4" xfId="0" applyFill="1" applyBorder="1"/>
    <xf numFmtId="14" fontId="6" fillId="0" borderId="1" xfId="0" applyNumberFormat="1" applyFont="1" applyBorder="1"/>
    <xf numFmtId="0" fontId="0" fillId="10" borderId="0" xfId="0" applyFill="1"/>
    <xf numFmtId="0" fontId="0" fillId="11" borderId="0" xfId="0" applyFill="1"/>
    <xf numFmtId="0" fontId="6" fillId="0" borderId="1" xfId="0" applyFont="1" applyBorder="1" applyAlignment="1">
      <alignment horizontal="center" vertical="center"/>
    </xf>
    <xf numFmtId="0" fontId="6" fillId="0" borderId="1" xfId="0" applyFont="1" applyBorder="1" applyAlignment="1">
      <alignment horizontal="left" vertical="top"/>
    </xf>
    <xf numFmtId="3" fontId="6" fillId="0" borderId="1" xfId="0" applyNumberFormat="1" applyFont="1" applyBorder="1" applyAlignment="1">
      <alignment horizontal="center"/>
    </xf>
    <xf numFmtId="0" fontId="0" fillId="0" borderId="0" xfId="0" pivotButton="1"/>
    <xf numFmtId="0" fontId="0" fillId="0" borderId="0" xfId="0" applyAlignment="1">
      <alignment horizontal="left"/>
    </xf>
    <xf numFmtId="0" fontId="7" fillId="10" borderId="0" xfId="0" applyFont="1" applyFill="1" applyAlignment="1">
      <alignment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3" xfId="0" applyFont="1" applyFill="1" applyBorder="1" applyAlignment="1">
      <alignment horizontal="center" vertical="center"/>
    </xf>
    <xf numFmtId="0" fontId="11" fillId="3" borderId="0" xfId="0" applyFont="1" applyFill="1" applyAlignment="1">
      <alignment horizontal="center" vertical="center" wrapText="1"/>
    </xf>
    <xf numFmtId="0" fontId="8" fillId="12" borderId="0" xfId="0" applyFont="1" applyFill="1" applyAlignment="1">
      <alignment horizontal="center" vertical="center"/>
    </xf>
    <xf numFmtId="0" fontId="9" fillId="14" borderId="0" xfId="0" applyFont="1" applyFill="1" applyAlignment="1">
      <alignment horizontal="center" vertical="center"/>
    </xf>
    <xf numFmtId="0" fontId="10" fillId="3" borderId="0" xfId="0" applyFont="1" applyFill="1" applyAlignment="1">
      <alignment horizontal="center"/>
    </xf>
    <xf numFmtId="0" fontId="9" fillId="14" borderId="0" xfId="0" applyFont="1" applyFill="1" applyAlignment="1">
      <alignment horizontal="center" vertical="center" wrapText="1"/>
    </xf>
    <xf numFmtId="0" fontId="7" fillId="13" borderId="0" xfId="0" applyFont="1" applyFill="1" applyAlignment="1">
      <alignment horizontal="center" vertical="center"/>
    </xf>
    <xf numFmtId="0" fontId="0" fillId="0" borderId="0" xfId="0" applyNumberFormat="1"/>
  </cellXfs>
  <cellStyles count="1">
    <cellStyle name="Normal" xfId="0" builtinId="0"/>
  </cellStyles>
  <dxfs count="28">
    <dxf>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Project.xlsx]Sheet5!PivotTable3</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52765169059749895"/>
          <c:y val="0.29224827343509435"/>
          <c:w val="0.43332606194624151"/>
          <c:h val="0.63788501297672984"/>
        </c:manualLayout>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cat>
            <c:strRef>
              <c:f>Sheet5!$A$4:$A$19</c:f>
              <c:strCache>
                <c:ptCount val="15"/>
                <c:pt idx="0">
                  <c:v>03-08-2023</c:v>
                </c:pt>
                <c:pt idx="1">
                  <c:v>04-08-2023</c:v>
                </c:pt>
                <c:pt idx="2">
                  <c:v>05-10-2023</c:v>
                </c:pt>
                <c:pt idx="3">
                  <c:v>07-08-2023</c:v>
                </c:pt>
                <c:pt idx="4">
                  <c:v>08-10-2023</c:v>
                </c:pt>
                <c:pt idx="5">
                  <c:v>09-10-2023</c:v>
                </c:pt>
                <c:pt idx="6">
                  <c:v>10-07-2023</c:v>
                </c:pt>
                <c:pt idx="7">
                  <c:v>10-10-2023</c:v>
                </c:pt>
                <c:pt idx="8">
                  <c:v>12-07-2023</c:v>
                </c:pt>
                <c:pt idx="9">
                  <c:v>13-10-2023</c:v>
                </c:pt>
                <c:pt idx="10">
                  <c:v>19-07-2023</c:v>
                </c:pt>
                <c:pt idx="11">
                  <c:v>19-10-2023</c:v>
                </c:pt>
                <c:pt idx="12">
                  <c:v>20-07-2023</c:v>
                </c:pt>
                <c:pt idx="13">
                  <c:v>26-07-2023</c:v>
                </c:pt>
                <c:pt idx="14">
                  <c:v>Date</c:v>
                </c:pt>
              </c:strCache>
            </c:strRef>
          </c:cat>
          <c:val>
            <c:numRef>
              <c:f>Sheet5!$B$4:$B$19</c:f>
              <c:numCache>
                <c:formatCode>General</c:formatCode>
                <c:ptCount val="15"/>
                <c:pt idx="0">
                  <c:v>1</c:v>
                </c:pt>
                <c:pt idx="1">
                  <c:v>1</c:v>
                </c:pt>
                <c:pt idx="2">
                  <c:v>1</c:v>
                </c:pt>
                <c:pt idx="3">
                  <c:v>1</c:v>
                </c:pt>
                <c:pt idx="4">
                  <c:v>1</c:v>
                </c:pt>
                <c:pt idx="5">
                  <c:v>7</c:v>
                </c:pt>
                <c:pt idx="6">
                  <c:v>1</c:v>
                </c:pt>
                <c:pt idx="7">
                  <c:v>1</c:v>
                </c:pt>
                <c:pt idx="8">
                  <c:v>1</c:v>
                </c:pt>
                <c:pt idx="9">
                  <c:v>1</c:v>
                </c:pt>
                <c:pt idx="10">
                  <c:v>1</c:v>
                </c:pt>
                <c:pt idx="11">
                  <c:v>1</c:v>
                </c:pt>
                <c:pt idx="12">
                  <c:v>1</c:v>
                </c:pt>
                <c:pt idx="13">
                  <c:v>1</c:v>
                </c:pt>
                <c:pt idx="14">
                  <c:v>1</c:v>
                </c:pt>
              </c:numCache>
            </c:numRef>
          </c:val>
          <c:extLst>
            <c:ext xmlns:c16="http://schemas.microsoft.com/office/drawing/2014/chart" uri="{C3380CC4-5D6E-409C-BE32-E72D297353CC}">
              <c16:uniqueId val="{0000001F-76E5-4813-98D6-0712BFDA660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layout>
        <c:manualLayout>
          <c:xMode val="edge"/>
          <c:yMode val="edge"/>
          <c:x val="5.3130929791271347E-2"/>
          <c:y val="0.3091936831918356"/>
          <c:w val="0.33333313026393946"/>
          <c:h val="0.478277870809135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Project.xlsx]Sheet5!PivotTable4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3122920304418"/>
          <c:y val="0.24242238012931311"/>
          <c:w val="0.71177082990149254"/>
          <c:h val="0.37075816742419387"/>
        </c:manualLayout>
      </c:layout>
      <c:barChart>
        <c:barDir val="col"/>
        <c:grouping val="clustered"/>
        <c:varyColors val="0"/>
        <c:ser>
          <c:idx val="0"/>
          <c:order val="0"/>
          <c:tx>
            <c:strRef>
              <c:f>Sheet5!$E$3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Sheet5!$D$4:$D$11</c:f>
              <c:strCache>
                <c:ptCount val="7"/>
                <c:pt idx="0">
                  <c:v>Cleanliness</c:v>
                </c:pt>
                <c:pt idx="1">
                  <c:v>Crockery</c:v>
                </c:pt>
                <c:pt idx="2">
                  <c:v>Furniture</c:v>
                </c:pt>
                <c:pt idx="3">
                  <c:v>IT</c:v>
                </c:pt>
                <c:pt idx="4">
                  <c:v>Kitchen</c:v>
                </c:pt>
                <c:pt idx="5">
                  <c:v>Prod_Type</c:v>
                </c:pt>
                <c:pt idx="6">
                  <c:v>Stationary</c:v>
                </c:pt>
              </c:strCache>
            </c:strRef>
          </c:cat>
          <c:val>
            <c:numRef>
              <c:f>Sheet5!$E$4:$E$11</c:f>
              <c:numCache>
                <c:formatCode>General</c:formatCode>
                <c:ptCount val="7"/>
                <c:pt idx="0">
                  <c:v>3</c:v>
                </c:pt>
                <c:pt idx="1">
                  <c:v>3</c:v>
                </c:pt>
                <c:pt idx="2">
                  <c:v>2</c:v>
                </c:pt>
                <c:pt idx="3">
                  <c:v>5</c:v>
                </c:pt>
                <c:pt idx="4">
                  <c:v>3</c:v>
                </c:pt>
                <c:pt idx="5">
                  <c:v>1</c:v>
                </c:pt>
                <c:pt idx="6">
                  <c:v>4</c:v>
                </c:pt>
              </c:numCache>
            </c:numRef>
          </c:val>
          <c:extLst>
            <c:ext xmlns:c16="http://schemas.microsoft.com/office/drawing/2014/chart" uri="{C3380CC4-5D6E-409C-BE32-E72D297353CC}">
              <c16:uniqueId val="{00000001-874C-4BD6-B307-AC92DDE0EC91}"/>
            </c:ext>
          </c:extLst>
        </c:ser>
        <c:dLbls>
          <c:dLblPos val="outEnd"/>
          <c:showLegendKey val="0"/>
          <c:showVal val="1"/>
          <c:showCatName val="0"/>
          <c:showSerName val="0"/>
          <c:showPercent val="0"/>
          <c:showBubbleSize val="0"/>
        </c:dLbls>
        <c:gapWidth val="219"/>
        <c:overlap val="-27"/>
        <c:axId val="1660880912"/>
        <c:axId val="1660871664"/>
      </c:barChart>
      <c:catAx>
        <c:axId val="166088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871664"/>
        <c:crosses val="autoZero"/>
        <c:auto val="1"/>
        <c:lblAlgn val="ctr"/>
        <c:lblOffset val="100"/>
        <c:noMultiLvlLbl val="0"/>
      </c:catAx>
      <c:valAx>
        <c:axId val="166087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880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Project.xlsx]Sheet5!PivotTable7</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9520967522372"/>
          <c:y val="0.25350916501290999"/>
          <c:w val="0.85007816698071981"/>
          <c:h val="0.27162836352772973"/>
        </c:manualLayout>
      </c:layout>
      <c:barChart>
        <c:barDir val="col"/>
        <c:grouping val="clustered"/>
        <c:varyColors val="0"/>
        <c:ser>
          <c:idx val="0"/>
          <c:order val="0"/>
          <c:tx>
            <c:strRef>
              <c:f>Sheet5!$B$27</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Sheet5!$A$28:$A$29</c:f>
              <c:strCache>
                <c:ptCount val="1"/>
                <c:pt idx="0">
                  <c:v>IT</c:v>
                </c:pt>
              </c:strCache>
            </c:strRef>
          </c:cat>
          <c:val>
            <c:numRef>
              <c:f>Sheet5!$B$28:$B$29</c:f>
              <c:numCache>
                <c:formatCode>General</c:formatCode>
                <c:ptCount val="1"/>
                <c:pt idx="0">
                  <c:v>1</c:v>
                </c:pt>
              </c:numCache>
            </c:numRef>
          </c:val>
          <c:extLst>
            <c:ext xmlns:c16="http://schemas.microsoft.com/office/drawing/2014/chart" uri="{C3380CC4-5D6E-409C-BE32-E72D297353CC}">
              <c16:uniqueId val="{00000001-AD8E-4A94-8645-DCB6D56EF67D}"/>
            </c:ext>
          </c:extLst>
        </c:ser>
        <c:dLbls>
          <c:dLblPos val="outEnd"/>
          <c:showLegendKey val="0"/>
          <c:showVal val="1"/>
          <c:showCatName val="0"/>
          <c:showSerName val="0"/>
          <c:showPercent val="0"/>
          <c:showBubbleSize val="0"/>
        </c:dLbls>
        <c:gapWidth val="219"/>
        <c:overlap val="-27"/>
        <c:axId val="1660881456"/>
        <c:axId val="1660858608"/>
      </c:barChart>
      <c:catAx>
        <c:axId val="166088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858608"/>
        <c:crosses val="autoZero"/>
        <c:auto val="1"/>
        <c:lblAlgn val="ctr"/>
        <c:lblOffset val="100"/>
        <c:noMultiLvlLbl val="0"/>
      </c:catAx>
      <c:valAx>
        <c:axId val="166085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881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Project.xlsx]Sheet5!PivotTable10</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05918847772893"/>
          <c:y val="0.28849674817751919"/>
          <c:w val="0.68181183537624812"/>
          <c:h val="0.32175811832365464"/>
        </c:manualLayout>
      </c:layout>
      <c:barChart>
        <c:barDir val="col"/>
        <c:grouping val="clustered"/>
        <c:varyColors val="0"/>
        <c:ser>
          <c:idx val="0"/>
          <c:order val="0"/>
          <c:tx>
            <c:strRef>
              <c:f>Sheet5!$H$27</c:f>
              <c:strCache>
                <c:ptCount val="1"/>
                <c:pt idx="0">
                  <c:v>Count of Column5</c:v>
                </c:pt>
              </c:strCache>
            </c:strRef>
          </c:tx>
          <c:spPr>
            <a:solidFill>
              <a:schemeClr val="accent1"/>
            </a:solidFill>
            <a:ln>
              <a:noFill/>
            </a:ln>
            <a:effectLst/>
          </c:spPr>
          <c:invertIfNegative val="0"/>
          <c:cat>
            <c:strRef>
              <c:f>Sheet5!$G$28:$G$29</c:f>
              <c:strCache>
                <c:ptCount val="1"/>
                <c:pt idx="0">
                  <c:v>Mobile</c:v>
                </c:pt>
              </c:strCache>
            </c:strRef>
          </c:cat>
          <c:val>
            <c:numRef>
              <c:f>Sheet5!$H$28:$H$29</c:f>
              <c:numCache>
                <c:formatCode>General</c:formatCode>
                <c:ptCount val="1"/>
                <c:pt idx="0">
                  <c:v>1</c:v>
                </c:pt>
              </c:numCache>
            </c:numRef>
          </c:val>
          <c:extLst>
            <c:ext xmlns:c16="http://schemas.microsoft.com/office/drawing/2014/chart" uri="{C3380CC4-5D6E-409C-BE32-E72D297353CC}">
              <c16:uniqueId val="{00000000-CE27-4CFB-9063-CA5DC22462CD}"/>
            </c:ext>
          </c:extLst>
        </c:ser>
        <c:ser>
          <c:idx val="1"/>
          <c:order val="1"/>
          <c:tx>
            <c:strRef>
              <c:f>Sheet5!$I$27</c:f>
              <c:strCache>
                <c:ptCount val="1"/>
                <c:pt idx="0">
                  <c:v>Count of Column9</c:v>
                </c:pt>
              </c:strCache>
            </c:strRef>
          </c:tx>
          <c:spPr>
            <a:solidFill>
              <a:schemeClr val="accent2"/>
            </a:solidFill>
            <a:ln>
              <a:noFill/>
            </a:ln>
            <a:effectLst/>
          </c:spPr>
          <c:invertIfNegative val="0"/>
          <c:cat>
            <c:strRef>
              <c:f>Sheet5!$G$28:$G$29</c:f>
              <c:strCache>
                <c:ptCount val="1"/>
                <c:pt idx="0">
                  <c:v>Mobile</c:v>
                </c:pt>
              </c:strCache>
            </c:strRef>
          </c:cat>
          <c:val>
            <c:numRef>
              <c:f>Sheet5!$I$28:$I$29</c:f>
              <c:numCache>
                <c:formatCode>General</c:formatCode>
                <c:ptCount val="1"/>
                <c:pt idx="0">
                  <c:v>1</c:v>
                </c:pt>
              </c:numCache>
            </c:numRef>
          </c:val>
          <c:extLst>
            <c:ext xmlns:c16="http://schemas.microsoft.com/office/drawing/2014/chart" uri="{C3380CC4-5D6E-409C-BE32-E72D297353CC}">
              <c16:uniqueId val="{00000001-CE27-4CFB-9063-CA5DC22462CD}"/>
            </c:ext>
          </c:extLst>
        </c:ser>
        <c:dLbls>
          <c:showLegendKey val="0"/>
          <c:showVal val="0"/>
          <c:showCatName val="0"/>
          <c:showSerName val="0"/>
          <c:showPercent val="0"/>
          <c:showBubbleSize val="0"/>
        </c:dLbls>
        <c:gapWidth val="219"/>
        <c:overlap val="-27"/>
        <c:axId val="1660865136"/>
        <c:axId val="1660877648"/>
      </c:barChart>
      <c:catAx>
        <c:axId val="166086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877648"/>
        <c:crosses val="autoZero"/>
        <c:auto val="1"/>
        <c:lblAlgn val="ctr"/>
        <c:lblOffset val="100"/>
        <c:noMultiLvlLbl val="0"/>
      </c:catAx>
      <c:valAx>
        <c:axId val="166087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86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454025</xdr:colOff>
      <xdr:row>13</xdr:row>
      <xdr:rowOff>0</xdr:rowOff>
    </xdr:from>
    <xdr:to>
      <xdr:col>9</xdr:col>
      <xdr:colOff>0</xdr:colOff>
      <xdr:row>20</xdr:row>
      <xdr:rowOff>139700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412750</xdr:colOff>
      <xdr:row>12</xdr:row>
      <xdr:rowOff>161925</xdr:rowOff>
    </xdr:from>
    <xdr:to>
      <xdr:col>13</xdr:col>
      <xdr:colOff>25400</xdr:colOff>
      <xdr:row>21</xdr:row>
      <xdr:rowOff>6350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9525</xdr:colOff>
      <xdr:row>12</xdr:row>
      <xdr:rowOff>180975</xdr:rowOff>
    </xdr:from>
    <xdr:to>
      <xdr:col>20</xdr:col>
      <xdr:colOff>527050</xdr:colOff>
      <xdr:row>21</xdr:row>
      <xdr:rowOff>25400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200025</xdr:colOff>
      <xdr:row>11</xdr:row>
      <xdr:rowOff>161925</xdr:rowOff>
    </xdr:from>
    <xdr:to>
      <xdr:col>25</xdr:col>
      <xdr:colOff>44450</xdr:colOff>
      <xdr:row>27</xdr:row>
      <xdr:rowOff>25400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190500</xdr:colOff>
      <xdr:row>15</xdr:row>
      <xdr:rowOff>69851</xdr:rowOff>
    </xdr:from>
    <xdr:to>
      <xdr:col>5</xdr:col>
      <xdr:colOff>234950</xdr:colOff>
      <xdr:row>27</xdr:row>
      <xdr:rowOff>38101</xdr:rowOff>
    </xdr:to>
    <mc:AlternateContent xmlns:mc="http://schemas.openxmlformats.org/markup-compatibility/2006" xmlns:a14="http://schemas.microsoft.com/office/drawing/2010/main">
      <mc:Choice Requires="a14">
        <xdr:graphicFrame macro="">
          <xdr:nvGraphicFramePr>
            <xdr:cNvPr id="7" name="Column2">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Column2"/>
            </a:graphicData>
          </a:graphic>
        </xdr:graphicFrame>
      </mc:Choice>
      <mc:Fallback xmlns="">
        <xdr:sp macro="" textlink="">
          <xdr:nvSpPr>
            <xdr:cNvPr id="0" name=""/>
            <xdr:cNvSpPr>
              <a:spLocks noTextEdit="1"/>
            </xdr:cNvSpPr>
          </xdr:nvSpPr>
          <xdr:spPr>
            <a:xfrm>
              <a:off x="412750" y="2260601"/>
              <a:ext cx="1828800" cy="16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177800</xdr:colOff>
      <xdr:row>7</xdr:row>
      <xdr:rowOff>101599</xdr:rowOff>
    </xdr:from>
    <xdr:to>
      <xdr:col>5</xdr:col>
      <xdr:colOff>222250</xdr:colOff>
      <xdr:row>15</xdr:row>
      <xdr:rowOff>44450</xdr:rowOff>
    </xdr:to>
    <mc:AlternateContent xmlns:mc="http://schemas.openxmlformats.org/markup-compatibility/2006" xmlns:a14="http://schemas.microsoft.com/office/drawing/2010/main">
      <mc:Choice Requires="a14">
        <xdr:graphicFrame macro="">
          <xdr:nvGraphicFramePr>
            <xdr:cNvPr id="8" name="Column4">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Column4"/>
            </a:graphicData>
          </a:graphic>
        </xdr:graphicFrame>
      </mc:Choice>
      <mc:Fallback xmlns="">
        <xdr:sp macro="" textlink="">
          <xdr:nvSpPr>
            <xdr:cNvPr id="0" name=""/>
            <xdr:cNvSpPr>
              <a:spLocks noTextEdit="1"/>
            </xdr:cNvSpPr>
          </xdr:nvSpPr>
          <xdr:spPr>
            <a:xfrm>
              <a:off x="400050" y="1098549"/>
              <a:ext cx="1828800" cy="1136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83.964565625" createdVersion="5" refreshedVersion="5" minRefreshableVersion="3" recordCount="21" xr:uid="{00000000-000A-0000-FFFF-FFFF00000000}">
  <cacheSource type="worksheet">
    <worksheetSource name="stockout"/>
  </cacheSource>
  <cacheFields count="7">
    <cacheField name="Column1" numFmtId="0">
      <sharedItems containsDate="1" containsMixedTypes="1" minDate="2023-07-04T00:00:00" maxDate="2023-10-19T00:00:00"/>
    </cacheField>
    <cacheField name="Column2" numFmtId="0">
      <sharedItems/>
    </cacheField>
    <cacheField name="Column3" numFmtId="0">
      <sharedItems/>
    </cacheField>
    <cacheField name="Column4" numFmtId="0">
      <sharedItems/>
    </cacheField>
    <cacheField name="Column5" numFmtId="0">
      <sharedItems containsMixedTypes="1" containsNumber="1" containsInteger="1" minValue="1" maxValue="8" count="8">
        <s v="Qty"/>
        <n v="2"/>
        <n v="3"/>
        <n v="1"/>
        <n v="5"/>
        <n v="4"/>
        <n v="6"/>
        <n v="8"/>
      </sharedItems>
    </cacheField>
    <cacheField name="Column6" numFmtId="0">
      <sharedItems/>
    </cacheField>
    <cacheField name="Column7" numFmtId="0">
      <sharedItems containsBlank="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84.009378240742" backgroundQuery="1" createdVersion="3" refreshedVersion="5" minRefreshableVersion="3" recordCount="0" supportSubquery="1" supportAdvancedDrill="1" xr:uid="{00000000-000A-0000-FFFF-FFFF09000000}">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balance].[Column1]" caption="Column1" attribute="1" defaultMemberUniqueName="[balance].[Column1].[All]" allUniqueName="[balance].[Column1].[All]" dimensionUniqueName="[balance]" displayFolder="" count="2" memberValueDatatype="130" unbalanced="0"/>
    <cacheHierarchy uniqueName="[balance].[Column2]" caption="Column2" attribute="1" defaultMemberUniqueName="[balance].[Column2].[All]" allUniqueName="[balance].[Column2].[All]" dimensionUniqueName="[balance]" displayFolder="" count="2" memberValueDatatype="130" unbalanced="0"/>
    <cacheHierarchy uniqueName="[balance].[Column3]" caption="Column3" attribute="1" defaultMemberUniqueName="[balance].[Column3].[All]" allUniqueName="[balance].[Column3].[All]" dimensionUniqueName="[balance]" displayFolder="" count="2" memberValueDatatype="130" unbalanced="0"/>
    <cacheHierarchy uniqueName="[balance].[Column4]" caption="Column4" attribute="1" defaultMemberUniqueName="[balance].[Column4].[All]" allUniqueName="[balance].[Column4].[All]" dimensionUniqueName="[balance]" displayFolder="" count="2" memberValueDatatype="130" unbalanced="0"/>
    <cacheHierarchy uniqueName="[balance].[Column5]" caption="Column5" attribute="1" defaultMemberUniqueName="[balance].[Column5].[All]" allUniqueName="[balance].[Column5].[All]" dimensionUniqueName="[balance]" displayFolder="" count="2" memberValueDatatype="130" unbalanced="0"/>
    <cacheHierarchy uniqueName="[balance].[Column6]" caption="Column6" attribute="1" defaultMemberUniqueName="[balance].[Column6].[All]" allUniqueName="[balance].[Column6].[All]" dimensionUniqueName="[balance]" displayFolder="" count="2" memberValueDatatype="130" unbalanced="0"/>
    <cacheHierarchy uniqueName="[balance].[Column9]" caption="Column9" attribute="1" defaultMemberUniqueName="[balance].[Column9].[All]" allUniqueName="[balance].[Column9].[All]" dimensionUniqueName="[balance]" displayFolder="" count="2" memberValueDatatype="130" unbalanced="0"/>
    <cacheHierarchy uniqueName="[balance].[Column8]" caption="Column8" attribute="1" defaultMemberUniqueName="[balance].[Column8].[All]" allUniqueName="[balance].[Column8].[All]" dimensionUniqueName="[balance]" displayFolder="" count="2" memberValueDatatype="130" unbalanced="0"/>
    <cacheHierarchy uniqueName="[balance].[Column7]" caption="Column7" attribute="1" defaultMemberUniqueName="[balance].[Column7].[All]" allUniqueName="[balance].[Column7].[All]" dimensionUniqueName="[balance]" displayFolder="" count="2" memberValueDatatype="130" unbalanced="0"/>
    <cacheHierarchy uniqueName="[Measures]" caption="Measures" attribute="1" keyAttribute="1" defaultMemberUniqueName="[Measures].[__XL_Count of Models]" dimensionUniqueName="[Measures]" displayFolder="" measures="1" count="1" memberValueDatatype="130" unbalanced="0"/>
    <cacheHierarchy uniqueName="[stockin].[Column1]" caption="Column1" attribute="1" defaultMemberUniqueName="[stockin].[Column1].[All]" allUniqueName="[stockin].[Column1].[All]" dimensionUniqueName="[stockin]" displayFolder="" count="2" memberValueDatatype="130" unbalanced="0"/>
    <cacheHierarchy uniqueName="[stockin].[Column2]" caption="Column2" attribute="1" defaultMemberUniqueName="[stockin].[Column2].[All]" allUniqueName="[stockin].[Column2].[All]" dimensionUniqueName="[stockin]" displayFolder="" count="2" memberValueDatatype="130" unbalanced="0"/>
    <cacheHierarchy uniqueName="[stockin].[Column3]" caption="Column3" attribute="1" defaultMemberUniqueName="[stockin].[Column3].[All]" allUniqueName="[stockin].[Column3].[All]" dimensionUniqueName="[stockin]" displayFolder="" count="2" memberValueDatatype="130" unbalanced="0"/>
    <cacheHierarchy uniqueName="[stockin].[Column4]" caption="Column4" attribute="1" defaultMemberUniqueName="[stockin].[Column4].[All]" allUniqueName="[stockin].[Column4].[All]" dimensionUniqueName="[stockin]" displayFolder="" count="2" memberValueDatatype="130" unbalanced="0"/>
    <cacheHierarchy uniqueName="[stockin].[Column5]" caption="Column5" attribute="1" defaultMemberUniqueName="[stockin].[Column5].[All]" allUniqueName="[stockin].[Column5].[All]" dimensionUniqueName="[stockin]" displayFolder="" count="2" memberValueDatatype="130" unbalanced="0"/>
    <cacheHierarchy uniqueName="[stockin].[Column6]" caption="Column6" attribute="1" defaultMemberUniqueName="[stockin].[Column6].[All]" allUniqueName="[stockin].[Column6].[All]" dimensionUniqueName="[stockin]" displayFolder="" count="2" memberValueDatatype="130" unbalanced="0"/>
    <cacheHierarchy uniqueName="[stockin].[Column9]" caption="Column9" attribute="1" defaultMemberUniqueName="[stockin].[Column9].[All]" allUniqueName="[stockin].[Column9].[All]" dimensionUniqueName="[stockin]" displayFolder="" count="2" memberValueDatatype="130" unbalanced="0"/>
    <cacheHierarchy uniqueName="[stockin].[Column10]" caption="Column10" attribute="1" defaultMemberUniqueName="[stockin].[Column10].[All]" allUniqueName="[stockin].[Column10].[All]" dimensionUniqueName="[stockin]" displayFolder="" count="2" memberValueDatatype="130" unbalanced="0"/>
    <cacheHierarchy uniqueName="[stockin].[Column7]" caption="Column7" attribute="1" defaultMemberUniqueName="[stockin].[Column7].[All]" allUniqueName="[stockin].[Column7].[All]" dimensionUniqueName="[stockin]" displayFolder="" count="2"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7"/>
        </ext>
      </extLst>
    </cacheHierarchy>
    <cacheHierarchy uniqueName="[Measures].[Count of Column5]" caption="Count of Column5" measure="1" displayFolder="" measureGroup="balance" count="0">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4"/>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00.93692025463" backgroundQuery="1" createdVersion="5" refreshedVersion="8" minRefreshableVersion="3" recordCount="0" supportSubquery="1" supportAdvancedDrill="1" xr:uid="{00000000-000A-0000-FFFF-FFFFD6040000}">
  <cacheSource type="external" connectionId="1"/>
  <cacheFields count="5">
    <cacheField name="[balance].[Column2].[Column2]" caption="Column2" numFmtId="0" hierarchy="1" level="1">
      <sharedItems count="1">
        <s v="Mobile"/>
      </sharedItems>
    </cacheField>
    <cacheField name="[balance].[Column8].[Column8]" caption="Column8" numFmtId="0" hierarchy="7" level="1">
      <sharedItems containsSemiMixedTypes="0" containsNonDate="0" containsString="0"/>
    </cacheField>
    <cacheField name="[Measures].[Count of Column5]" caption="Count of Column5" numFmtId="0" hierarchy="19" level="32767"/>
    <cacheField name="[Measures].[Count of Column9]" caption="Count of Column9" numFmtId="0" hierarchy="20" level="32767"/>
    <cacheField name="[balance].[Column4].[Column4]" caption="Column4" numFmtId="0" hierarchy="3"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0"/>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4"/>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2" memberValueDatatype="130" unbalanced="0">
      <fieldsUsage count="2">
        <fieldUsage x="-1"/>
        <fieldUsage x="1"/>
      </fieldsUsage>
    </cacheHierarchy>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oneField="1">
      <fieldsUsage count="1">
        <fieldUsage x="2"/>
      </fieldsUsage>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oneField="1">
      <fieldsUsage count="1">
        <fieldUsage x="3"/>
      </fieldsUsage>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00.936920370368" backgroundQuery="1" createdVersion="5" refreshedVersion="8" minRefreshableVersion="3" recordCount="0" supportSubquery="1" supportAdvancedDrill="1" xr:uid="{00000000-000A-0000-FFFF-FFFFD9040000}">
  <cacheSource type="external" connectionId="1"/>
  <cacheFields count="3">
    <cacheField name="[Measures].[Count of Column5 2]" caption="Count of Column5 2" numFmtId="0" hierarchy="21" level="32767"/>
    <cacheField name="[balance].[Column4].[Column4]" caption="Column4" numFmtId="0" hierarchy="3" level="1">
      <sharedItems containsSemiMixedTypes="0" containsNonDate="0" containsString="0"/>
    </cacheField>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2"/>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1"/>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2"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oneField="1">
      <fieldsUsage count="1">
        <fieldUsage x="0"/>
      </fieldsUsage>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00.93692083333" backgroundQuery="1" createdVersion="5" refreshedVersion="8" minRefreshableVersion="3" recordCount="0" supportSubquery="1" supportAdvancedDrill="1" xr:uid="{00000000-000A-0000-FFFF-FFFFDC040000}">
  <cacheSource type="external" connectionId="1"/>
  <cacheFields count="4">
    <cacheField name="[stockin].[Column1].[Column1]" caption="Column1" numFmtId="0" hierarchy="9" level="1">
      <sharedItems count="15">
        <s v="03-08-2023"/>
        <s v="04-08-2023"/>
        <s v="05-10-2023"/>
        <s v="07-08-2023"/>
        <s v="08-10-2023"/>
        <s v="09-10-2023"/>
        <s v="10-07-2023"/>
        <s v="10-10-2023"/>
        <s v="12-07-2023"/>
        <s v="13-10-2023"/>
        <s v="19-07-2023"/>
        <s v="19-10-2023"/>
        <s v="20-07-2023"/>
        <s v="26-07-2023"/>
        <s v="Date"/>
      </sharedItems>
    </cacheField>
    <cacheField name="[Measures].[Count of Column10]" caption="Count of Column10" numFmtId="0" hierarchy="18" level="32767"/>
    <cacheField name="[balance].[Column4].[Column4]" caption="Column4" numFmtId="0" hierarchy="3" level="1">
      <sharedItems containsSemiMixedTypes="0" containsNonDate="0" containsString="0"/>
    </cacheField>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3"/>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2"/>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2" memberValueDatatype="130" unbalanced="0">
      <fieldsUsage count="2">
        <fieldUsage x="-1"/>
        <fieldUsage x="0"/>
      </fieldsUsage>
    </cacheHierarchy>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oneField="1">
      <fieldsUsage count="1">
        <fieldUsage x="1"/>
      </fieldsUsage>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00.936921296299" backgroundQuery="1" createdVersion="5" refreshedVersion="8" minRefreshableVersion="3" recordCount="0" supportSubquery="1" supportAdvancedDrill="1" xr:uid="{00000000-000A-0000-FFFF-FFFFDF040000}">
  <cacheSource type="external" connectionId="1"/>
  <cacheFields count="4">
    <cacheField name="[Measures].[Count of Column10]" caption="Count of Column10" numFmtId="0" hierarchy="18" level="32767"/>
    <cacheField name="[stockin].[Column4].[Column4]" caption="Column4" numFmtId="0" hierarchy="12" level="1">
      <sharedItems count="7">
        <s v="Cleanliness"/>
        <s v="Crockery"/>
        <s v="Furniture"/>
        <s v="IT"/>
        <s v="Kitchen"/>
        <s v="Prod_Type"/>
        <s v="Stationary"/>
      </sharedItems>
    </cacheField>
    <cacheField name="[balance].[Column4].[Column4]" caption="Column4" numFmtId="0" hierarchy="3" level="1">
      <sharedItems containsSemiMixedTypes="0" containsNonDate="0" containsString="0"/>
    </cacheField>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3"/>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2"/>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2" memberValueDatatype="130" unbalanced="0">
      <fieldsUsage count="2">
        <fieldUsage x="-1"/>
        <fieldUsage x="1"/>
      </fieldsUsage>
    </cacheHierarchy>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oneField="1">
      <fieldsUsage count="1">
        <fieldUsage x="0"/>
      </fieldsUsage>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00.936921412038" backgroundQuery="1" createdVersion="5" refreshedVersion="8" minRefreshableVersion="3" recordCount="0" supportSubquery="1" supportAdvancedDrill="1" xr:uid="{00000000-000A-0000-FFFF-FFFFE2040000}">
  <cacheSource type="external" connectionId="1"/>
  <cacheFields count="3">
    <cacheField name="[Measures].[Count of Column10]" caption="Count of Column10" numFmtId="0" hierarchy="18" level="32767"/>
    <cacheField name="[balance].[Column4].[Column4]" caption="Column4" numFmtId="0" hierarchy="3" level="1">
      <sharedItems containsSemiMixedTypes="0" containsNonDate="0" containsString="0"/>
    </cacheField>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2"/>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1"/>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oneField="1">
      <fieldsUsage count="1">
        <fieldUsage x="0"/>
      </fieldsUsage>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00.936921759261" backgroundQuery="1" createdVersion="5" refreshedVersion="8" minRefreshableVersion="3" recordCount="0" supportSubquery="1" supportAdvancedDrill="1" xr:uid="{00000000-000A-0000-FFFF-FFFFE5040000}">
  <cacheSource type="external" connectionId="1"/>
  <cacheFields count="3">
    <cacheField name="[balance].[Column4].[Column4]" caption="Column4" numFmtId="0" hierarchy="3" level="1">
      <sharedItems count="1">
        <s v="IT"/>
      </sharedItems>
    </cacheField>
    <cacheField name="[Measures].[Count of Column5]" caption="Count of Column5" numFmtId="0" hierarchy="19" level="32767"/>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2"/>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0"/>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oneField="1">
      <fieldsUsage count="1">
        <fieldUsage x="1"/>
      </fieldsUsage>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00.936922106484" backgroundQuery="1" createdVersion="5" refreshedVersion="8" minRefreshableVersion="3" recordCount="0" supportSubquery="1" supportAdvancedDrill="1" xr:uid="{00000000-000A-0000-FFFF-FFFFE8040000}">
  <cacheSource type="external" connectionId="1"/>
  <cacheFields count="3">
    <cacheField name="[Measures].[Count of Column5]" caption="Count of Column5" numFmtId="0" hierarchy="19" level="32767"/>
    <cacheField name="[balance].[Column2].[Column2]" caption="Column2" numFmtId="0" hierarchy="1" level="1">
      <sharedItems count="1">
        <s v="Mobile"/>
      </sharedItems>
    </cacheField>
    <cacheField name="[balance].[Column4].[Column4]" caption="Column4" numFmtId="0" hierarchy="3"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1"/>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2"/>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oneField="1">
      <fieldsUsage count="1">
        <fieldUsage x="0"/>
      </fieldsUsage>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00.936922337962" backgroundQuery="1" createdVersion="5" refreshedVersion="8" minRefreshableVersion="3" recordCount="0" supportSubquery="1" supportAdvancedDrill="1" xr:uid="{00000000-000A-0000-FFFF-FFFFEB040000}">
  <cacheSource type="external" connectionId="1"/>
  <cacheFields count="3">
    <cacheField name="[Measures].[Count of Column5]" caption="Count of Column5" numFmtId="0" hierarchy="19" level="32767"/>
    <cacheField name="[balance].[Column4].[Column4]" caption="Column4" numFmtId="0" hierarchy="3" level="1">
      <sharedItems containsSemiMixedTypes="0" containsNonDate="0" containsString="0"/>
    </cacheField>
    <cacheField name="[balance].[Column2].[Column2]" caption="Column2" numFmtId="0" hierarchy="1" level="1">
      <sharedItems containsSemiMixedTypes="0" containsNonDate="0" containsString="0"/>
    </cacheField>
  </cacheFields>
  <cacheHierarchies count="25">
    <cacheHierarchy uniqueName="[balance].[Column1]" caption="Column1" attribute="1" defaultMemberUniqueName="[balance].[Column1].[All]" allUniqueName="[balance].[Column1].[All]" dimensionUniqueName="[balance]" displayFolder="" count="0" memberValueDatatype="130" unbalanced="0"/>
    <cacheHierarchy uniqueName="[balance].[Column2]" caption="Column2" attribute="1" defaultMemberUniqueName="[balance].[Column2].[All]" allUniqueName="[balance].[Column2].[All]" dimensionUniqueName="[balance]" displayFolder="" count="2" memberValueDatatype="130" unbalanced="0">
      <fieldsUsage count="2">
        <fieldUsage x="-1"/>
        <fieldUsage x="2"/>
      </fieldsUsage>
    </cacheHierarchy>
    <cacheHierarchy uniqueName="[balance].[Column3]" caption="Column3" attribute="1" defaultMemberUniqueName="[balance].[Column3].[All]" allUniqueName="[balance].[Column3].[All]" dimensionUniqueName="[balance]" displayFolder="" count="0" memberValueDatatype="130" unbalanced="0"/>
    <cacheHierarchy uniqueName="[balance].[Column4]" caption="Column4" attribute="1" defaultMemberUniqueName="[balance].[Column4].[All]" allUniqueName="[balance].[Column4].[All]" dimensionUniqueName="[balance]" displayFolder="" count="2" memberValueDatatype="130" unbalanced="0">
      <fieldsUsage count="2">
        <fieldUsage x="-1"/>
        <fieldUsage x="1"/>
      </fieldsUsage>
    </cacheHierarchy>
    <cacheHierarchy uniqueName="[balance].[Column5]" caption="Column5" attribute="1" defaultMemberUniqueName="[balance].[Column5].[All]" allUniqueName="[balance].[Column5].[All]" dimensionUniqueName="[balance]" displayFolder="" count="0" memberValueDatatype="130" unbalanced="0"/>
    <cacheHierarchy uniqueName="[balance].[Column6]" caption="Column6" attribute="1" defaultMemberUniqueName="[balance].[Column6].[All]" allUniqueName="[balance].[Column6].[All]" dimensionUniqueName="[balance]" displayFolder="" count="0" memberValueDatatype="130" unbalanced="0"/>
    <cacheHierarchy uniqueName="[balance].[Column9]" caption="Column9" attribute="1" defaultMemberUniqueName="[balance].[Column9].[All]" allUniqueName="[balance].[Column9].[All]" dimensionUniqueName="[balance]" displayFolder="" count="0" memberValueDatatype="130" unbalanced="0"/>
    <cacheHierarchy uniqueName="[balance].[Column8]" caption="Column8" attribute="1" defaultMemberUniqueName="[balance].[Column8].[All]" allUniqueName="[balance].[Column8].[All]" dimensionUniqueName="[balance]" displayFolder="" count="0" memberValueDatatype="130" unbalanced="0"/>
    <cacheHierarchy uniqueName="[balance].[Column7]" caption="Column7" attribute="1" defaultMemberUniqueName="[balance].[Column7].[All]" allUniqueName="[balance].[Column7].[All]" dimensionUniqueName="[balance]" displayFolder="" count="0" memberValueDatatype="130" unbalanced="0"/>
    <cacheHierarchy uniqueName="[stockin].[Column1]" caption="Column1" attribute="1" defaultMemberUniqueName="[stockin].[Column1].[All]" allUniqueName="[stockin].[Column1].[All]" dimensionUniqueName="[stockin]" displayFolder="" count="0" memberValueDatatype="130" unbalanced="0"/>
    <cacheHierarchy uniqueName="[stockin].[Column2]" caption="Column2" attribute="1" defaultMemberUniqueName="[stockin].[Column2].[All]" allUniqueName="[stockin].[Column2].[All]" dimensionUniqueName="[stockin]" displayFolder="" count="0" memberValueDatatype="130" unbalanced="0"/>
    <cacheHierarchy uniqueName="[stockin].[Column3]" caption="Column3" attribute="1" defaultMemberUniqueName="[stockin].[Column3].[All]" allUniqueName="[stockin].[Column3].[All]" dimensionUniqueName="[stockin]" displayFolder="" count="0" memberValueDatatype="130" unbalanced="0"/>
    <cacheHierarchy uniqueName="[stockin].[Column4]" caption="Column4" attribute="1" defaultMemberUniqueName="[stockin].[Column4].[All]" allUniqueName="[stockin].[Column4].[All]" dimensionUniqueName="[stockin]" displayFolder="" count="0" memberValueDatatype="130" unbalanced="0"/>
    <cacheHierarchy uniqueName="[stockin].[Column5]" caption="Column5" attribute="1" defaultMemberUniqueName="[stockin].[Column5].[All]" allUniqueName="[stockin].[Column5].[All]" dimensionUniqueName="[stockin]" displayFolder="" count="0" memberValueDatatype="130" unbalanced="0"/>
    <cacheHierarchy uniqueName="[stockin].[Column6]" caption="Column6" attribute="1" defaultMemberUniqueName="[stockin].[Column6].[All]" allUniqueName="[stockin].[Column6].[All]" dimensionUniqueName="[stockin]" displayFolder="" count="0" memberValueDatatype="130" unbalanced="0"/>
    <cacheHierarchy uniqueName="[stockin].[Column9]" caption="Column9" attribute="1" defaultMemberUniqueName="[stockin].[Column9].[All]" allUniqueName="[stockin].[Column9].[All]" dimensionUniqueName="[stockin]" displayFolder="" count="0" memberValueDatatype="130" unbalanced="0"/>
    <cacheHierarchy uniqueName="[stockin].[Column10]" caption="Column10" attribute="1" defaultMemberUniqueName="[stockin].[Column10].[All]" allUniqueName="[stockin].[Column10].[All]" dimensionUniqueName="[stockin]" displayFolder="" count="0" memberValueDatatype="130" unbalanced="0"/>
    <cacheHierarchy uniqueName="[stockin].[Column7]" caption="Column7" attribute="1" defaultMemberUniqueName="[stockin].[Column7].[All]" allUniqueName="[stockin].[Column7].[All]" dimensionUniqueName="[stockin]" displayFolder="" count="0" memberValueDatatype="130" unbalanced="0"/>
    <cacheHierarchy uniqueName="[Measures].[Count of Column10]" caption="Count of Column10" measure="1" displayFolder="" measureGroup="stockin" count="0">
      <extLst>
        <ext xmlns:x15="http://schemas.microsoft.com/office/spreadsheetml/2010/11/main" uri="{B97F6D7D-B522-45F9-BDA1-12C45D357490}">
          <x15:cacheHierarchy aggregatedColumn="16"/>
        </ext>
      </extLst>
    </cacheHierarchy>
    <cacheHierarchy uniqueName="[Measures].[Count of Column5]" caption="Count of Column5" measure="1" displayFolder="" measureGroup="balance" count="0" oneField="1">
      <fieldsUsage count="1">
        <fieldUsage x="0"/>
      </fieldsUsage>
      <extLst>
        <ext xmlns:x15="http://schemas.microsoft.com/office/spreadsheetml/2010/11/main" uri="{B97F6D7D-B522-45F9-BDA1-12C45D357490}">
          <x15:cacheHierarchy aggregatedColumn="4"/>
        </ext>
      </extLst>
    </cacheHierarchy>
    <cacheHierarchy uniqueName="[Measures].[Count of Column9]" caption="Count of Column9" measure="1" displayFolder="" measureGroup="balance" count="0">
      <extLst>
        <ext xmlns:x15="http://schemas.microsoft.com/office/spreadsheetml/2010/11/main" uri="{B97F6D7D-B522-45F9-BDA1-12C45D357490}">
          <x15:cacheHierarchy aggregatedColumn="6"/>
        </ext>
      </extLst>
    </cacheHierarchy>
    <cacheHierarchy uniqueName="[Measures].[Count of Column5 2]" caption="Count of Column5 2" measure="1" displayFolder="" measureGroup="stockin" count="0">
      <extLst>
        <ext xmlns:x15="http://schemas.microsoft.com/office/spreadsheetml/2010/11/main" uri="{B97F6D7D-B522-45F9-BDA1-12C45D357490}">
          <x15:cacheHierarchy aggregatedColumn="13"/>
        </ext>
      </extLst>
    </cacheHierarchy>
    <cacheHierarchy uniqueName="[Measures].[__XL_Count stockin]" caption="__XL_Count stockin" measure="1" displayFolder="" measureGroup="stockin" count="0" hidden="1"/>
    <cacheHierarchy uniqueName="[Measures].[__XL_Count balance]" caption="__XL_Count balance" measure="1" displayFolder="" measureGroup="balance" count="0" hidden="1"/>
    <cacheHierarchy uniqueName="[Measures].[__XL_Count of Models]" caption="__XL_Count of Models" measure="1" displayFolder="" count="0" hidden="1"/>
  </cacheHierarchies>
  <kpis count="0"/>
  <dimensions count="3">
    <dimension name="balance" uniqueName="[balance]" caption="balance"/>
    <dimension measure="1" name="Measures" uniqueName="[Measures]" caption="Measures"/>
    <dimension name="stockin" uniqueName="[stockin]" caption="stockin"/>
  </dimensions>
  <measureGroups count="2">
    <measureGroup name="balance" caption="balance"/>
    <measureGroup name="stockin" caption="stockin"/>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1">
  <r>
    <s v="Date"/>
    <s v="Prod_Name"/>
    <s v="Prod_ID"/>
    <s v="Prod_Type"/>
    <x v="0"/>
    <s v="Unit"/>
    <s v="Remarks"/>
  </r>
  <r>
    <d v="2023-07-04T00:00:00"/>
    <s v="Glint"/>
    <s v="DM001"/>
    <s v="Cleanliness"/>
    <x v="1"/>
    <s v="bottle"/>
    <m/>
  </r>
  <r>
    <d v="2023-07-13T00:00:00"/>
    <s v="Writing Pads"/>
    <s v="DM012"/>
    <s v="Stationary"/>
    <x v="2"/>
    <s v="piece"/>
    <m/>
  </r>
  <r>
    <d v="2023-07-14T00:00:00"/>
    <s v="Sugar"/>
    <s v="DM007"/>
    <s v="Kitchen"/>
    <x v="3"/>
    <s v="Kg"/>
    <m/>
  </r>
  <r>
    <d v="2023-07-18T00:00:00"/>
    <s v="Tea Cups"/>
    <s v="DM010"/>
    <s v="Stationary"/>
    <x v="1"/>
    <s v="piece"/>
    <m/>
  </r>
  <r>
    <d v="2023-07-20T00:00:00"/>
    <s v="Sugar"/>
    <s v="DM018"/>
    <s v="IT"/>
    <x v="4"/>
    <s v="piece"/>
    <m/>
  </r>
  <r>
    <d v="2023-07-26T00:00:00"/>
    <s v="Spoon"/>
    <s v="DM005"/>
    <s v="Crockery"/>
    <x v="5"/>
    <s v="piece"/>
    <m/>
  </r>
  <r>
    <d v="2023-08-09T00:00:00"/>
    <s v="Tea Bag"/>
    <s v="DM015"/>
    <s v="IT"/>
    <x v="5"/>
    <s v="piece"/>
    <m/>
  </r>
  <r>
    <d v="2023-08-14T00:00:00"/>
    <s v="Duster"/>
    <s v="DM013"/>
    <s v="Stationary"/>
    <x v="6"/>
    <s v="piece"/>
    <m/>
  </r>
  <r>
    <d v="2023-08-15T00:00:00"/>
    <s v="Mobile"/>
    <s v="DM016"/>
    <s v="IT"/>
    <x v="7"/>
    <s v="piece"/>
    <m/>
  </r>
  <r>
    <d v="2023-08-16T00:00:00"/>
    <s v="Table"/>
    <s v="DM019"/>
    <s v="Furniture"/>
    <x v="2"/>
    <s v="piece"/>
    <m/>
  </r>
  <r>
    <d v="2023-08-18T00:00:00"/>
    <s v="USB"/>
    <s v="DM018"/>
    <s v="IT"/>
    <x v="1"/>
    <s v="piece"/>
    <m/>
  </r>
  <r>
    <d v="2023-08-25T00:00:00"/>
    <s v="Salt"/>
    <s v="DM004"/>
    <s v="Crockery"/>
    <x v="3"/>
    <s v="piece"/>
    <m/>
  </r>
  <r>
    <d v="2023-08-28T00:00:00"/>
    <s v="Headphone"/>
    <s v="DM020"/>
    <s v="Furniture"/>
    <x v="4"/>
    <s v="piece"/>
    <m/>
  </r>
  <r>
    <d v="2023-08-28T00:00:00"/>
    <s v="Laptop"/>
    <s v="DM008"/>
    <s v="Kitchen"/>
    <x v="6"/>
    <s v="packet"/>
    <m/>
  </r>
  <r>
    <d v="2023-09-12T00:00:00"/>
    <s v="Writing Pads"/>
    <s v="DM002"/>
    <s v="Cleanliness"/>
    <x v="4"/>
    <s v="piece"/>
    <m/>
  </r>
  <r>
    <d v="2023-09-14T00:00:00"/>
    <s v="Highlighter"/>
    <s v="DM006"/>
    <s v="Crockery"/>
    <x v="6"/>
    <s v="piece"/>
    <m/>
  </r>
  <r>
    <d v="2023-09-15T00:00:00"/>
    <s v="USB"/>
    <s v="DM003"/>
    <s v="Cleanliness"/>
    <x v="4"/>
    <s v="piece"/>
    <m/>
  </r>
  <r>
    <d v="2023-10-10T00:00:00"/>
    <s v="Table"/>
    <s v="DM017"/>
    <s v="IT"/>
    <x v="3"/>
    <s v="piece"/>
    <m/>
  </r>
  <r>
    <d v="2023-10-12T00:00:00"/>
    <s v="Stepler"/>
    <s v="DM011"/>
    <s v="Stationary"/>
    <x v="2"/>
    <s v="piece"/>
    <m/>
  </r>
  <r>
    <d v="2023-10-18T00:00:00"/>
    <s v="Glint"/>
    <s v="DM009"/>
    <s v="Kitchen"/>
    <x v="1"/>
    <s v="Kg"/>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5" cacheId="7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G3:G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Count of Column10" fld="0" subtotal="count" baseField="0" baseItem="0"/>
  </dataFields>
  <pivotHierarchies count="25">
    <pivotHierarchy dragToData="1"/>
    <pivotHierarchy multipleItemSelectionAllowed="1" dragToData="1">
      <members count="1" level="1">
        <member name="[balance].[Column2].&amp;[Mobile]"/>
      </members>
    </pivotHierarchy>
    <pivotHierarchy dragToData="1"/>
    <pivotHierarchy multipleItemSelectionAllowed="1" dragToData="1">
      <members count="1" level="1">
        <member name="[balance].[Column4].&amp;[I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stockin">
        <x15:activeTabTopLevelEntity name="[stockin]"/>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9" cacheId="8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8:A3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Count of Column5" fld="0" subtotal="count" baseField="0" baseItem="0"/>
  </dataFields>
  <pivotHierarchies count="25">
    <pivotHierarchy dragToData="1"/>
    <pivotHierarchy multipleItemSelectionAllowed="1" dragToData="1">
      <members count="1" level="1">
        <member name="[balance].[Column2].&amp;[Mobile]"/>
      </members>
    </pivotHierarchy>
    <pivotHierarchy dragToData="1"/>
    <pivotHierarchy multipleItemSelectionAllowed="1" dragToData="1">
      <members count="1" level="1">
        <member name="[balance].[Column4].&amp;[I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balance">
        <x15:activeTabTopLevelEntity name="[balanc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4" cacheId="6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D3:E11" firstHeaderRow="1" firstDataRow="1" firstDataCol="1"/>
  <pivotFields count="4">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Count of Column10" fld="0"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members count="1" level="1">
        <member name="[balance].[Column2].&amp;[Mobile]"/>
      </members>
    </pivotHierarchy>
    <pivotHierarchy dragToData="1"/>
    <pivotHierarchy multipleItemSelectionAllowed="1" dragToData="1">
      <members count="1" level="1">
        <member name="[balance].[Column4].&amp;[I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stockin">
        <x15:activeTabTopLevelEntity name="[stockin]"/>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3" cacheId="6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3:B19" firstHeaderRow="1" firstDataRow="1" firstDataCol="1"/>
  <pivotFields count="4">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howAll="0"/>
    <pivotField allDrilled="1" showAll="0" dataSourceSort="1" defaultAttributeDrillState="1"/>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Column10" fld="1" subtotal="count" baseField="0" baseItem="0"/>
  </dataFields>
  <chartFormats count="16">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2"/>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 chart="8" format="6">
      <pivotArea type="data" outline="0" fieldPosition="0">
        <references count="2">
          <reference field="4294967294" count="1" selected="0">
            <x v="0"/>
          </reference>
          <reference field="0" count="1" selected="0">
            <x v="4"/>
          </reference>
        </references>
      </pivotArea>
    </chartFormat>
    <chartFormat chart="8" format="7">
      <pivotArea type="data" outline="0" fieldPosition="0">
        <references count="2">
          <reference field="4294967294" count="1" selected="0">
            <x v="0"/>
          </reference>
          <reference field="0" count="1" selected="0">
            <x v="5"/>
          </reference>
        </references>
      </pivotArea>
    </chartFormat>
    <chartFormat chart="8" format="8">
      <pivotArea type="data" outline="0" fieldPosition="0">
        <references count="2">
          <reference field="4294967294" count="1" selected="0">
            <x v="0"/>
          </reference>
          <reference field="0" count="1" selected="0">
            <x v="6"/>
          </reference>
        </references>
      </pivotArea>
    </chartFormat>
    <chartFormat chart="8" format="9">
      <pivotArea type="data" outline="0" fieldPosition="0">
        <references count="2">
          <reference field="4294967294" count="1" selected="0">
            <x v="0"/>
          </reference>
          <reference field="0" count="1" selected="0">
            <x v="7"/>
          </reference>
        </references>
      </pivotArea>
    </chartFormat>
    <chartFormat chart="8" format="10">
      <pivotArea type="data" outline="0" fieldPosition="0">
        <references count="2">
          <reference field="4294967294" count="1" selected="0">
            <x v="0"/>
          </reference>
          <reference field="0" count="1" selected="0">
            <x v="8"/>
          </reference>
        </references>
      </pivotArea>
    </chartFormat>
    <chartFormat chart="8" format="11">
      <pivotArea type="data" outline="0" fieldPosition="0">
        <references count="2">
          <reference field="4294967294" count="1" selected="0">
            <x v="0"/>
          </reference>
          <reference field="0" count="1" selected="0">
            <x v="9"/>
          </reference>
        </references>
      </pivotArea>
    </chartFormat>
    <chartFormat chart="8" format="12">
      <pivotArea type="data" outline="0" fieldPosition="0">
        <references count="2">
          <reference field="4294967294" count="1" selected="0">
            <x v="0"/>
          </reference>
          <reference field="0" count="1" selected="0">
            <x v="10"/>
          </reference>
        </references>
      </pivotArea>
    </chartFormat>
    <chartFormat chart="8" format="13">
      <pivotArea type="data" outline="0" fieldPosition="0">
        <references count="2">
          <reference field="4294967294" count="1" selected="0">
            <x v="0"/>
          </reference>
          <reference field="0" count="1" selected="0">
            <x v="11"/>
          </reference>
        </references>
      </pivotArea>
    </chartFormat>
    <chartFormat chart="8" format="14">
      <pivotArea type="data" outline="0" fieldPosition="0">
        <references count="2">
          <reference field="4294967294" count="1" selected="0">
            <x v="0"/>
          </reference>
          <reference field="0" count="1" selected="0">
            <x v="12"/>
          </reference>
        </references>
      </pivotArea>
    </chartFormat>
    <chartFormat chart="8" format="15">
      <pivotArea type="data" outline="0" fieldPosition="0">
        <references count="2">
          <reference field="4294967294" count="1" selected="0">
            <x v="0"/>
          </reference>
          <reference field="0" count="1" selected="0">
            <x v="13"/>
          </reference>
        </references>
      </pivotArea>
    </chartFormat>
    <chartFormat chart="8" format="16">
      <pivotArea type="data" outline="0" fieldPosition="0">
        <references count="2">
          <reference field="4294967294" count="1" selected="0">
            <x v="0"/>
          </reference>
          <reference field="0" count="1" selected="0">
            <x v="14"/>
          </reference>
        </references>
      </pivotArea>
    </chartFormat>
  </chartFormats>
  <pivotHierarchies count="25">
    <pivotHierarchy dragToData="1"/>
    <pivotHierarchy multipleItemSelectionAllowed="1" dragToData="1">
      <members count="1" level="1">
        <member name="[balance].[Column2].&amp;[Mobile]"/>
      </members>
    </pivotHierarchy>
    <pivotHierarchy dragToData="1"/>
    <pivotHierarchy multipleItemSelectionAllowed="1" dragToData="1">
      <members count="1" level="1">
        <member name="[balance].[Column4].&amp;[I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stockin">
        <x15:activeTabTopLevelEntity name="[stockin]"/>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11" cacheId="6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G6:G7"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Count of Column5" fld="0" subtotal="count" baseField="0" baseItem="0"/>
  </dataFields>
  <pivotHierarchies count="25">
    <pivotHierarchy dragToData="1"/>
    <pivotHierarchy multipleItemSelectionAllowed="1" dragToData="1">
      <members count="1" level="1">
        <member name="[balance].[Column2].&amp;[Mobile]"/>
      </members>
    </pivotHierarchy>
    <pivotHierarchy dragToData="1"/>
    <pivotHierarchy multipleItemSelectionAllowed="1" dragToData="1">
      <members count="1" level="1">
        <member name="[balance].[Column4].&amp;[I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stockin">
        <x15:activeTabTopLevelEntity name="[stockin]"/>
        <x15:activeTabTopLevelEntity name="[balanc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0" cacheId="6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G27:I29" firstHeaderRow="0" firstDataRow="1" firstDataCol="1" rowPageCount="1" colPageCount="1"/>
  <pivotFields count="5">
    <pivotField axis="axisRow" allDrilled="1" showAll="0" dataSourceSort="1" defaultAttributeDrillState="1">
      <items count="2">
        <item s="1" x="0"/>
        <item t="default"/>
      </items>
    </pivotField>
    <pivotField axis="axisPage" allDrilled="1" showAll="0" dataSourceSort="1" defaultAttributeDrillState="1">
      <items count="1">
        <item t="default"/>
      </items>
    </pivotField>
    <pivotField dataField="1" showAll="0"/>
    <pivotField dataField="1" showAll="0"/>
    <pivotField allDrilled="1" showAll="0" dataSourceSort="1" defaultAttributeDrillState="1"/>
  </pivotFields>
  <rowFields count="1">
    <field x="0"/>
  </rowFields>
  <rowItems count="2">
    <i>
      <x/>
    </i>
    <i t="grand">
      <x/>
    </i>
  </rowItems>
  <colFields count="1">
    <field x="-2"/>
  </colFields>
  <colItems count="2">
    <i>
      <x/>
    </i>
    <i i="1">
      <x v="1"/>
    </i>
  </colItems>
  <pageFields count="1">
    <pageField fld="1" hier="7" name="[balance].[Column8].&amp;[Place Order]" cap="Place Order"/>
  </pageFields>
  <dataFields count="2">
    <dataField name="Count of Column5" fld="2" subtotal="count" baseField="0" baseItem="0"/>
    <dataField name="Count of Column9" fld="3"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25">
    <pivotHierarchy dragToData="1"/>
    <pivotHierarchy multipleItemSelectionAllowed="1" dragToData="1"/>
    <pivotHierarchy dragToData="1"/>
    <pivotHierarchy multipleItemSelectionAllowed="1" dragToData="1">
      <members count="1" level="1">
        <member name="[balance].[Column4].&amp;[I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balance">
        <x15:activeTabTopLevelEntity name="[balanc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2:A23" firstHeaderRow="1" firstDataRow="1" firstDataCol="0"/>
  <pivotFields count="7">
    <pivotField showAll="0"/>
    <pivotField showAll="0"/>
    <pivotField showAll="0"/>
    <pivotField showAll="0"/>
    <pivotField dataField="1" showAll="0">
      <items count="9">
        <item x="3"/>
        <item x="1"/>
        <item x="2"/>
        <item x="5"/>
        <item x="4"/>
        <item x="6"/>
        <item x="7"/>
        <item x="0"/>
        <item t="default"/>
      </items>
    </pivotField>
    <pivotField showAll="0"/>
    <pivotField showAll="0"/>
  </pivotFields>
  <rowItems count="1">
    <i/>
  </rowItems>
  <colItems count="1">
    <i/>
  </colItems>
  <dataFields count="1">
    <dataField name="Count of Column5" fld="4" subtotal="count"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8" cacheId="7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D27:E29" firstHeaderRow="1" firstDataRow="1" firstDataCol="1"/>
  <pivotFields count="3">
    <pivotField dataField="1" showAll="0"/>
    <pivotField axis="axisRow" allDrilled="1" showAll="0" dataSourceSort="1" defaultAttributeDrillState="1">
      <items count="2">
        <item s="1" x="0"/>
        <item t="default"/>
      </items>
    </pivotField>
    <pivotField allDrilled="1" showAll="0" dataSourceSort="1" defaultAttributeDrillState="1"/>
  </pivotFields>
  <rowFields count="1">
    <field x="1"/>
  </rowFields>
  <rowItems count="2">
    <i>
      <x/>
    </i>
    <i t="grand">
      <x/>
    </i>
  </rowItems>
  <colItems count="1">
    <i/>
  </colItems>
  <dataFields count="1">
    <dataField name="Count of Column5" fld="0" subtotal="count" baseField="0" baseItem="0"/>
  </dataFields>
  <pivotHierarchies count="25">
    <pivotHierarchy dragToData="1"/>
    <pivotHierarchy multipleItemSelectionAllowed="1" dragToData="1"/>
    <pivotHierarchy dragToData="1"/>
    <pivotHierarchy multipleItemSelectionAllowed="1" dragToData="1">
      <members count="1" level="1">
        <member name="[balance].[Column4].&amp;[I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balance">
        <x15:activeTabTopLevelEntity name="[balanc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7" cacheId="7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27:B29" firstHeaderRow="1" firstDataRow="1" firstDataCol="1"/>
  <pivotFields count="3">
    <pivotField axis="axisRow" allDrilled="1" showAll="0" dataSourceSort="1" defaultAttributeDrillState="1">
      <items count="2">
        <item s="1" x="0"/>
        <item t="default"/>
      </items>
    </pivotField>
    <pivotField dataField="1" showAll="0"/>
    <pivotField allDrilled="1" showAll="0" dataSourceSort="1" defaultAttributeDrillState="1"/>
  </pivotFields>
  <rowFields count="1">
    <field x="0"/>
  </rowFields>
  <rowItems count="2">
    <i>
      <x/>
    </i>
    <i t="grand">
      <x/>
    </i>
  </rowItems>
  <colItems count="1">
    <i/>
  </colItems>
  <dataFields count="1">
    <dataField name="Count of Column5"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members count="1" level="1">
        <member name="[balance].[Column2].&amp;[Mobile]"/>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Project.xlsx!balance">
        <x15:activeTabTopLevelEntity name="[balanc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2" xr10:uid="{00000000-0013-0000-FFFF-FFFF01000000}" sourceName="[balance].[Column2]">
  <pivotTables>
    <pivotTable tabId="5" name="PivotTable10"/>
    <pivotTable tabId="5" name="PivotTable11"/>
    <pivotTable tabId="5" name="PivotTable3"/>
    <pivotTable tabId="5" name="PivotTable4"/>
    <pivotTable tabId="5" name="PivotTable5"/>
    <pivotTable tabId="5" name="PivotTable7"/>
    <pivotTable tabId="5" name="PivotTable8"/>
    <pivotTable tabId="5" name="PivotTable9"/>
  </pivotTables>
  <data>
    <olap pivotCacheId="1">
      <levels count="2">
        <level uniqueName="[balance].[Column2].[(All)]" sourceCaption="(All)" count="0"/>
        <level uniqueName="[balance].[Column2].[Column2]" sourceCaption="Column2" count="21">
          <ranges>
            <range startItem="0">
              <i n="[balance].[Column2].&amp;[Laptop]" c="Laptop"/>
              <i n="[balance].[Column2].&amp;[Mobile]" c="Mobile"/>
              <i n="[balance].[Column2].&amp;[Mouse]" c="Mouse"/>
              <i n="[balance].[Column2].&amp;[Headphone]" c="Headphone"/>
              <i n="[balance].[Column2].&amp;[USB]" c="USB"/>
              <i n="[balance].[Column2].&amp;[Chairs]" c="Chairs" nd="1"/>
              <i n="[balance].[Column2].&amp;[Duster]" c="Duster" nd="1"/>
              <i n="[balance].[Column2].&amp;[Glass]" c="Glass" nd="1"/>
              <i n="[balance].[Column2].&amp;[Glint]" c="Glint" nd="1"/>
              <i n="[balance].[Column2].&amp;[Highlighter]" c="Highlighter" nd="1"/>
              <i n="[balance].[Column2].&amp;[Pencil]" c="Pencil" nd="1"/>
              <i n="[balance].[Column2].&amp;[Prod_Name]" c="Prod_Name" nd="1"/>
              <i n="[balance].[Column2].&amp;[Salt]" c="Salt" nd="1"/>
              <i n="[balance].[Column2].&amp;[Soap]" c="Soap" nd="1"/>
              <i n="[balance].[Column2].&amp;[Spoon]" c="Spoon" nd="1"/>
              <i n="[balance].[Column2].&amp;[Stepler]" c="Stepler" nd="1"/>
              <i n="[balance].[Column2].&amp;[Sugar]" c="Sugar" nd="1"/>
              <i n="[balance].[Column2].&amp;[Table]" c="Table" nd="1"/>
              <i n="[balance].[Column2].&amp;[Tea Bag]" c="Tea Bag" nd="1"/>
              <i n="[balance].[Column2].&amp;[Tea Cups]" c="Tea Cups" nd="1"/>
              <i n="[balance].[Column2].&amp;[Writing Pads]" c="Writing Pads" nd="1"/>
            </range>
          </ranges>
        </level>
      </levels>
      <selections count="1">
        <selection n="[balance].[Column2].&amp;[Mobi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4" xr10:uid="{00000000-0013-0000-FFFF-FFFF02000000}" sourceName="[balance].[Column4]">
  <pivotTables>
    <pivotTable tabId="5" name="PivotTable10"/>
    <pivotTable tabId="5" name="PivotTable11"/>
    <pivotTable tabId="5" name="PivotTable3"/>
    <pivotTable tabId="5" name="PivotTable4"/>
    <pivotTable tabId="5" name="PivotTable5"/>
    <pivotTable tabId="5" name="PivotTable7"/>
    <pivotTable tabId="5" name="PivotTable8"/>
    <pivotTable tabId="5" name="PivotTable9"/>
  </pivotTables>
  <data>
    <olap pivotCacheId="1">
      <levels count="2">
        <level uniqueName="[balance].[Column4].[(All)]" sourceCaption="(All)" count="0"/>
        <level uniqueName="[balance].[Column4].[Column4]" sourceCaption="Column4" count="7">
          <ranges>
            <range startItem="0">
              <i n="[balance].[Column4].&amp;[IT]" c="IT"/>
              <i n="[balance].[Column4].&amp;[Cleanliness]" c="Cleanliness" nd="1"/>
              <i n="[balance].[Column4].&amp;[Crockery]" c="Crockery" nd="1"/>
              <i n="[balance].[Column4].&amp;[Furniture]" c="Furniture" nd="1"/>
              <i n="[balance].[Column4].&amp;[Kitchen]" c="Kitchen" nd="1"/>
              <i n="[balance].[Column4].&amp;[Prod_Type]" c="Prod_Type" nd="1"/>
              <i n="[balance].[Column4].&amp;[Stationary]" c="Stationary" nd="1"/>
            </range>
          </ranges>
        </level>
      </levels>
      <selections count="1">
        <selection n="[balance].[Column4].&amp;[I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2" xr10:uid="{00000000-0014-0000-FFFF-FFFF01000000}" cache="Slicer_Column2" caption="Column2" columnCount="2" level="1" rowHeight="241300"/>
  <slicer name="Column4" xr10:uid="{00000000-0014-0000-FFFF-FFFF02000000}" cache="Slicer_Column4" caption="Column4"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ockin" displayName="stockin" ref="B6:J27" totalsRowShown="0" dataDxfId="27">
  <autoFilter ref="B6:J27" xr:uid="{00000000-0009-0000-0100-000001000000}"/>
  <tableColumns count="9">
    <tableColumn id="1" xr3:uid="{00000000-0010-0000-0000-000001000000}" name="Column1" dataDxfId="26"/>
    <tableColumn id="2" xr3:uid="{00000000-0010-0000-0000-000002000000}" name="Column2" dataDxfId="25"/>
    <tableColumn id="3" xr3:uid="{00000000-0010-0000-0000-000003000000}" name="Column3" dataDxfId="24"/>
    <tableColumn id="4" xr3:uid="{00000000-0010-0000-0000-000004000000}" name="Column4" dataDxfId="23"/>
    <tableColumn id="5" xr3:uid="{00000000-0010-0000-0000-000005000000}" name="Column5" dataDxfId="22"/>
    <tableColumn id="6" xr3:uid="{00000000-0010-0000-0000-000006000000}" name="Column6" dataDxfId="21"/>
    <tableColumn id="9" xr3:uid="{00000000-0010-0000-0000-000009000000}" name="Column9" dataDxfId="20"/>
    <tableColumn id="10" xr3:uid="{00000000-0010-0000-0000-00000A000000}" name="Column10" dataDxfId="19"/>
    <tableColumn id="7" xr3:uid="{00000000-0010-0000-0000-000007000000}" name="Column7" dataDxfId="18"/>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tockout" displayName="stockout" ref="L6:R27" totalsRowShown="0" dataDxfId="17">
  <autoFilter ref="L6:R27" xr:uid="{00000000-0009-0000-0100-000002000000}"/>
  <tableColumns count="7">
    <tableColumn id="1" xr3:uid="{00000000-0010-0000-0100-000001000000}" name="Column1" dataDxfId="16"/>
    <tableColumn id="2" xr3:uid="{00000000-0010-0000-0100-000002000000}" name="Column2" dataDxfId="15"/>
    <tableColumn id="3" xr3:uid="{00000000-0010-0000-0100-000003000000}" name="Column3" dataDxfId="14"/>
    <tableColumn id="4" xr3:uid="{00000000-0010-0000-0100-000004000000}" name="Column4" dataDxfId="13"/>
    <tableColumn id="5" xr3:uid="{00000000-0010-0000-0100-000005000000}" name="Column5" dataDxfId="12"/>
    <tableColumn id="6" xr3:uid="{00000000-0010-0000-0100-000006000000}" name="Column6" dataDxfId="11"/>
    <tableColumn id="7" xr3:uid="{00000000-0010-0000-0100-000007000000}" name="Column7" dataDxfId="10"/>
  </tableColumns>
  <tableStyleInfo name="TableStyleLight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balance" displayName="balance" ref="T6:AB27" totalsRowShown="0" dataDxfId="9">
  <autoFilter ref="T6:AB27" xr:uid="{00000000-0009-0000-0100-000003000000}"/>
  <tableColumns count="9">
    <tableColumn id="1" xr3:uid="{00000000-0010-0000-0200-000001000000}" name="Column1" dataDxfId="8"/>
    <tableColumn id="2" xr3:uid="{00000000-0010-0000-0200-000002000000}" name="Column2" dataDxfId="7"/>
    <tableColumn id="3" xr3:uid="{00000000-0010-0000-0200-000003000000}" name="Column3" dataDxfId="6"/>
    <tableColumn id="4" xr3:uid="{00000000-0010-0000-0200-000004000000}" name="Column4" dataDxfId="5"/>
    <tableColumn id="5" xr3:uid="{00000000-0010-0000-0200-000005000000}" name="Column5" dataDxfId="4"/>
    <tableColumn id="6" xr3:uid="{00000000-0010-0000-0200-000006000000}" name="Column6" dataDxfId="3"/>
    <tableColumn id="10" xr3:uid="{00000000-0010-0000-0200-00000A000000}" name="Column9" dataDxfId="2"/>
    <tableColumn id="8" xr3:uid="{00000000-0010-0000-0200-000008000000}" name="Column8" dataDxfId="1"/>
    <tableColumn id="7" xr3:uid="{00000000-0010-0000-0200-000007000000}" name="Column7"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0"/>
  <sheetViews>
    <sheetView zoomScale="94" workbookViewId="0">
      <selection activeCell="D6" sqref="D6"/>
    </sheetView>
  </sheetViews>
  <sheetFormatPr defaultRowHeight="14.4" x14ac:dyDescent="0.3"/>
  <cols>
    <col min="1" max="1" width="3.109375" customWidth="1"/>
    <col min="2" max="2" width="10.44140625" customWidth="1"/>
    <col min="3" max="3" width="12" customWidth="1"/>
    <col min="4" max="4" width="10.21875" customWidth="1"/>
    <col min="5" max="5" width="11.44140625" customWidth="1"/>
    <col min="6" max="8" width="10.21875" customWidth="1"/>
    <col min="9" max="9" width="11.21875" customWidth="1"/>
    <col min="10" max="10" width="10.21875" customWidth="1"/>
    <col min="11" max="11" width="3.77734375" customWidth="1"/>
    <col min="12" max="12" width="10.77734375" customWidth="1"/>
    <col min="13" max="13" width="11.77734375" customWidth="1"/>
    <col min="14" max="14" width="9.77734375" customWidth="1"/>
    <col min="15" max="15" width="10.77734375" customWidth="1"/>
    <col min="16" max="16" width="10.44140625" customWidth="1"/>
    <col min="18" max="18" width="10.44140625" customWidth="1"/>
    <col min="19" max="19" width="4.5546875" customWidth="1"/>
    <col min="20" max="20" width="17.33203125" customWidth="1"/>
    <col min="21" max="21" width="12.33203125" customWidth="1"/>
    <col min="22" max="22" width="9.44140625" customWidth="1"/>
    <col min="23" max="23" width="12.33203125" customWidth="1"/>
    <col min="24" max="24" width="9.5546875" customWidth="1"/>
    <col min="26" max="26" width="15.44140625" customWidth="1"/>
    <col min="27" max="27" width="12.21875" customWidth="1"/>
    <col min="28" max="28" width="11.44140625" customWidth="1"/>
  </cols>
  <sheetData>
    <row r="1" spans="1:32" ht="15" customHeight="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2" ht="19.05" customHeight="1" x14ac:dyDescent="0.3">
      <c r="A2" s="1"/>
      <c r="B2" s="5" t="s">
        <v>0</v>
      </c>
      <c r="C2" s="4"/>
      <c r="D2" s="4"/>
      <c r="E2" s="2"/>
      <c r="F2" s="2"/>
      <c r="G2" s="2"/>
      <c r="H2" s="2"/>
      <c r="I2" s="2"/>
      <c r="J2" s="2"/>
      <c r="K2" s="2"/>
      <c r="L2" s="2"/>
      <c r="M2" s="2"/>
      <c r="N2" s="2"/>
      <c r="O2" s="2"/>
      <c r="P2" s="2"/>
      <c r="Q2" s="2"/>
      <c r="R2" s="2"/>
      <c r="S2" s="2"/>
      <c r="T2" s="2"/>
      <c r="U2" s="2"/>
      <c r="V2" s="2"/>
      <c r="W2" s="2"/>
      <c r="X2" s="2"/>
      <c r="Y2" s="2"/>
      <c r="Z2" s="2"/>
      <c r="AA2" s="2"/>
      <c r="AB2" s="2"/>
      <c r="AC2" s="2"/>
      <c r="AD2" s="2"/>
      <c r="AE2" s="2"/>
    </row>
    <row r="3" spans="1:32" ht="22.5" customHeight="1" x14ac:dyDescent="0.4">
      <c r="A3" s="1"/>
      <c r="B3" s="6" t="s">
        <v>1</v>
      </c>
      <c r="C3" s="3"/>
      <c r="D3" s="2"/>
      <c r="E3" s="2"/>
      <c r="F3" s="2"/>
      <c r="G3" s="2"/>
      <c r="H3" s="2"/>
      <c r="I3" s="2"/>
      <c r="J3" s="2"/>
      <c r="K3" s="2"/>
      <c r="L3" s="2"/>
      <c r="M3" s="2"/>
      <c r="N3" s="2"/>
      <c r="O3" s="2"/>
      <c r="P3" s="2"/>
      <c r="Q3" s="2"/>
      <c r="R3" s="2"/>
      <c r="S3" s="2"/>
      <c r="T3" s="2"/>
      <c r="U3" s="2"/>
      <c r="V3" s="2"/>
      <c r="W3" s="2"/>
      <c r="X3" s="2"/>
      <c r="Y3" s="2"/>
      <c r="Z3" s="2"/>
      <c r="AA3" s="2"/>
      <c r="AB3" s="2"/>
      <c r="AC3" s="2"/>
      <c r="AD3" s="2"/>
      <c r="AE3" s="2"/>
    </row>
    <row r="4" spans="1:32"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row>
    <row r="5" spans="1:32" ht="22.95" customHeight="1" x14ac:dyDescent="0.3">
      <c r="A5" s="1"/>
      <c r="B5" s="27" t="s">
        <v>10</v>
      </c>
      <c r="C5" s="28"/>
      <c r="D5" s="28"/>
      <c r="E5" s="28"/>
      <c r="F5" s="28"/>
      <c r="G5" s="28"/>
      <c r="H5" s="28"/>
      <c r="I5" s="28"/>
      <c r="J5" s="29"/>
      <c r="K5" s="1"/>
      <c r="L5" s="30" t="s">
        <v>9</v>
      </c>
      <c r="M5" s="31"/>
      <c r="N5" s="31"/>
      <c r="O5" s="31"/>
      <c r="P5" s="31"/>
      <c r="Q5" s="31"/>
      <c r="R5" s="32"/>
      <c r="S5" s="1"/>
      <c r="T5" s="33" t="s">
        <v>11</v>
      </c>
      <c r="U5" s="34"/>
      <c r="V5" s="34"/>
      <c r="W5" s="34"/>
      <c r="X5" s="34"/>
      <c r="Y5" s="34"/>
      <c r="Z5" s="34"/>
      <c r="AA5" s="34"/>
      <c r="AB5" s="17"/>
      <c r="AC5" s="1"/>
      <c r="AD5" s="1"/>
      <c r="AE5" s="1"/>
      <c r="AF5" s="1"/>
    </row>
    <row r="6" spans="1:32" x14ac:dyDescent="0.3">
      <c r="A6" s="1"/>
      <c r="B6" t="s">
        <v>93</v>
      </c>
      <c r="C6" t="s">
        <v>94</v>
      </c>
      <c r="D6" t="s">
        <v>95</v>
      </c>
      <c r="E6" t="s">
        <v>96</v>
      </c>
      <c r="F6" t="s">
        <v>97</v>
      </c>
      <c r="G6" t="s">
        <v>98</v>
      </c>
      <c r="H6" t="s">
        <v>99</v>
      </c>
      <c r="I6" t="s">
        <v>100</v>
      </c>
      <c r="J6" t="s">
        <v>101</v>
      </c>
      <c r="K6" s="1"/>
      <c r="L6" t="s">
        <v>93</v>
      </c>
      <c r="M6" t="s">
        <v>94</v>
      </c>
      <c r="N6" t="s">
        <v>95</v>
      </c>
      <c r="O6" t="s">
        <v>96</v>
      </c>
      <c r="P6" t="s">
        <v>97</v>
      </c>
      <c r="Q6" t="s">
        <v>98</v>
      </c>
      <c r="R6" t="s">
        <v>101</v>
      </c>
      <c r="S6" s="1"/>
      <c r="T6" t="s">
        <v>93</v>
      </c>
      <c r="U6" t="s">
        <v>94</v>
      </c>
      <c r="V6" t="s">
        <v>95</v>
      </c>
      <c r="W6" t="s">
        <v>96</v>
      </c>
      <c r="X6" t="s">
        <v>97</v>
      </c>
      <c r="Y6" t="s">
        <v>98</v>
      </c>
      <c r="Z6" t="s">
        <v>99</v>
      </c>
      <c r="AA6" t="s">
        <v>103</v>
      </c>
      <c r="AB6" t="s">
        <v>101</v>
      </c>
      <c r="AC6" s="1"/>
      <c r="AD6" s="1"/>
      <c r="AE6" s="1"/>
      <c r="AF6" s="1"/>
    </row>
    <row r="7" spans="1:32" ht="15.6" x14ac:dyDescent="0.3">
      <c r="A7" s="1"/>
      <c r="B7" s="10" t="s">
        <v>2</v>
      </c>
      <c r="C7" s="11" t="s">
        <v>6</v>
      </c>
      <c r="D7" s="10" t="s">
        <v>7</v>
      </c>
      <c r="E7" s="10" t="s">
        <v>8</v>
      </c>
      <c r="F7" s="10" t="s">
        <v>3</v>
      </c>
      <c r="G7" s="10" t="s">
        <v>4</v>
      </c>
      <c r="H7" s="10" t="s">
        <v>57</v>
      </c>
      <c r="I7" s="10" t="s">
        <v>74</v>
      </c>
      <c r="J7" s="10" t="s">
        <v>5</v>
      </c>
      <c r="K7" s="1"/>
      <c r="L7" s="8" t="s">
        <v>2</v>
      </c>
      <c r="M7" s="9" t="s">
        <v>6</v>
      </c>
      <c r="N7" s="8" t="s">
        <v>7</v>
      </c>
      <c r="O7" s="8" t="s">
        <v>8</v>
      </c>
      <c r="P7" s="8" t="s">
        <v>3</v>
      </c>
      <c r="Q7" s="8" t="s">
        <v>4</v>
      </c>
      <c r="R7" s="8" t="s">
        <v>5</v>
      </c>
      <c r="S7" s="1"/>
      <c r="T7" s="14" t="s">
        <v>12</v>
      </c>
      <c r="U7" s="15" t="s">
        <v>6</v>
      </c>
      <c r="V7" s="14" t="s">
        <v>7</v>
      </c>
      <c r="W7" s="14" t="s">
        <v>8</v>
      </c>
      <c r="X7" s="14" t="s">
        <v>3</v>
      </c>
      <c r="Y7" s="14" t="s">
        <v>4</v>
      </c>
      <c r="Z7" s="14" t="s">
        <v>47</v>
      </c>
      <c r="AA7" s="14" t="s">
        <v>48</v>
      </c>
      <c r="AB7" s="16" t="s">
        <v>5</v>
      </c>
      <c r="AC7" s="1"/>
      <c r="AD7" s="1"/>
      <c r="AE7" s="1"/>
      <c r="AF7" s="1"/>
    </row>
    <row r="8" spans="1:32" x14ac:dyDescent="0.3">
      <c r="A8" s="1"/>
      <c r="B8" s="18">
        <v>45117</v>
      </c>
      <c r="C8" s="12" t="s">
        <v>13</v>
      </c>
      <c r="D8" s="12" t="str">
        <f>VLOOKUP(stockin[[#This Row],[Column2]],balance[[#All],[Column2]:[Column5]],2,0)</f>
        <v>DM001</v>
      </c>
      <c r="E8" s="12" t="str">
        <f>VLOOKUP(stockin[[#This Row],[Column2]],balance[[#All],[Column2]:[Column6]],3,0)</f>
        <v>Cleanliness</v>
      </c>
      <c r="F8" s="13">
        <v>6</v>
      </c>
      <c r="G8" s="13" t="str">
        <f>VLOOKUP(stockin[[#This Row],[Column2]],balance[[#All],[Column2]:[Column6]],5,0)</f>
        <v>bottle</v>
      </c>
      <c r="H8" s="13">
        <v>500</v>
      </c>
      <c r="I8" s="23">
        <f>stockin[[#This Row],[Column5]]*stockin[[#This Row],[Column9]]</f>
        <v>3000</v>
      </c>
      <c r="J8" s="7"/>
      <c r="K8" s="1"/>
      <c r="L8" s="18">
        <v>45111</v>
      </c>
      <c r="M8" s="12" t="s">
        <v>13</v>
      </c>
      <c r="N8" s="12" t="str">
        <f>VLOOKUP(stockin[[#This Row],[Column2]],balance[[#All],[Column2]:[Column5]],2,0)</f>
        <v>DM001</v>
      </c>
      <c r="O8" s="12" t="str">
        <f>VLOOKUP(stockin[[#This Row],[Column2]],balance[[#All],[Column2]:[Column6]],3,0)</f>
        <v>Cleanliness</v>
      </c>
      <c r="P8" s="13">
        <v>2</v>
      </c>
      <c r="Q8" s="13" t="str">
        <f>VLOOKUP(stockin[[#This Row],[Column2]],balance[[#All],[Column2]:[Column6]],5,0)</f>
        <v>bottle</v>
      </c>
      <c r="R8" s="7"/>
      <c r="S8" s="1"/>
      <c r="T8" s="13">
        <v>0</v>
      </c>
      <c r="U8" s="12" t="s">
        <v>13</v>
      </c>
      <c r="V8" s="12" t="s">
        <v>26</v>
      </c>
      <c r="W8" s="12" t="s">
        <v>39</v>
      </c>
      <c r="X8" s="13">
        <f>balance[[#This Row],[Column1]]+SUMIF(stockin[Column2],balance[[#This Row],[Column2]],stockin[Column5])-SUMIF(stockout[Column2],balance[[#This Row],[Column2]],stockout[Column5])</f>
        <v>2</v>
      </c>
      <c r="Y8" s="13" t="s">
        <v>43</v>
      </c>
      <c r="Z8" s="13">
        <v>2</v>
      </c>
      <c r="AA8" s="12" t="str">
        <f>IF(balance[[#This Row],[Column5]]&lt;balance[[#This Row],[Column9]],"Place Order","")</f>
        <v/>
      </c>
      <c r="AB8" s="7"/>
      <c r="AC8" s="1"/>
      <c r="AD8" s="1"/>
      <c r="AE8" s="1"/>
      <c r="AF8" s="1"/>
    </row>
    <row r="9" spans="1:32" x14ac:dyDescent="0.3">
      <c r="A9" s="1"/>
      <c r="B9" s="18">
        <v>45119</v>
      </c>
      <c r="C9" s="12" t="s">
        <v>24</v>
      </c>
      <c r="D9" s="12" t="str">
        <f>VLOOKUP(stockin[[#This Row],[Column2]],balance[[#All],[Column2]:[Column5]],2,0)</f>
        <v>DM012</v>
      </c>
      <c r="E9" s="12" t="str">
        <f>VLOOKUP(stockin[[#This Row],[Column2]],balance[[#All],[Column2]:[Column6]],3,0)</f>
        <v>Stationary</v>
      </c>
      <c r="F9" s="13">
        <v>6</v>
      </c>
      <c r="G9" s="13" t="str">
        <f>VLOOKUP(stockin[[#This Row],[Column2]],balance[[#All],[Column2]:[Column6]],5,0)</f>
        <v>piece</v>
      </c>
      <c r="H9" s="13">
        <v>200</v>
      </c>
      <c r="I9" s="23">
        <f>stockin[[#This Row],[Column5]]*stockin[[#This Row],[Column9]]</f>
        <v>1200</v>
      </c>
      <c r="J9" s="7"/>
      <c r="K9" s="1"/>
      <c r="L9" s="18">
        <v>45120</v>
      </c>
      <c r="M9" s="12" t="s">
        <v>25</v>
      </c>
      <c r="N9" s="12" t="str">
        <f>VLOOKUP(stockin[[#This Row],[Column2]],balance[[#All],[Column2]:[Column5]],2,0)</f>
        <v>DM012</v>
      </c>
      <c r="O9" s="12" t="str">
        <f>VLOOKUP(stockin[[#This Row],[Column2]],balance[[#All],[Column2]:[Column6]],3,0)</f>
        <v>Stationary</v>
      </c>
      <c r="P9" s="13">
        <v>3</v>
      </c>
      <c r="Q9" s="13" t="str">
        <f>VLOOKUP(stockin[[#This Row],[Column2]],balance[[#All],[Column2]:[Column6]],5,0)</f>
        <v>piece</v>
      </c>
      <c r="R9" s="7"/>
      <c r="S9" s="1"/>
      <c r="T9" s="13">
        <v>0</v>
      </c>
      <c r="U9" s="12" t="s">
        <v>14</v>
      </c>
      <c r="V9" s="12" t="s">
        <v>27</v>
      </c>
      <c r="W9" s="12" t="s">
        <v>39</v>
      </c>
      <c r="X9" s="13">
        <v>9</v>
      </c>
      <c r="Y9" s="13" t="s">
        <v>44</v>
      </c>
      <c r="Z9" s="13">
        <v>5</v>
      </c>
      <c r="AA9" s="12" t="str">
        <f>IF(balance[[#This Row],[Column5]]&lt;balance[[#This Row],[Column9]],"Place Order","")</f>
        <v/>
      </c>
      <c r="AB9" s="7"/>
      <c r="AC9" s="1"/>
      <c r="AD9" s="1"/>
      <c r="AE9" s="1"/>
      <c r="AF9" s="1"/>
    </row>
    <row r="10" spans="1:32" x14ac:dyDescent="0.3">
      <c r="A10" s="1"/>
      <c r="B10" s="18">
        <v>45126</v>
      </c>
      <c r="C10" s="12" t="s">
        <v>19</v>
      </c>
      <c r="D10" s="12" t="str">
        <f>VLOOKUP(stockin[[#This Row],[Column2]],balance[[#All],[Column2]:[Column5]],2,0)</f>
        <v>DM007</v>
      </c>
      <c r="E10" s="12" t="str">
        <f>VLOOKUP(stockin[[#This Row],[Column2]],balance[[#All],[Column2]:[Column6]],3,0)</f>
        <v>Kitchen</v>
      </c>
      <c r="F10" s="13">
        <v>10</v>
      </c>
      <c r="G10" s="13" t="str">
        <f>VLOOKUP(stockin[[#This Row],[Column2]],balance[[#All],[Column2]:[Column6]],5,0)</f>
        <v>Kg</v>
      </c>
      <c r="H10" s="13">
        <v>200</v>
      </c>
      <c r="I10" s="23">
        <f>stockin[[#This Row],[Column5]]*stockin[[#This Row],[Column9]]</f>
        <v>2000</v>
      </c>
      <c r="J10" s="7"/>
      <c r="K10" s="1"/>
      <c r="L10" s="18">
        <v>45121</v>
      </c>
      <c r="M10" s="12" t="s">
        <v>19</v>
      </c>
      <c r="N10" s="12" t="str">
        <f>VLOOKUP(stockin[[#This Row],[Column2]],balance[[#All],[Column2]:[Column5]],2,0)</f>
        <v>DM007</v>
      </c>
      <c r="O10" s="12" t="str">
        <f>VLOOKUP(stockin[[#This Row],[Column2]],balance[[#All],[Column2]:[Column6]],3,0)</f>
        <v>Kitchen</v>
      </c>
      <c r="P10" s="13">
        <v>1</v>
      </c>
      <c r="Q10" s="13" t="str">
        <f>VLOOKUP(stockin[[#This Row],[Column2]],balance[[#All],[Column2]:[Column6]],5,0)</f>
        <v>Kg</v>
      </c>
      <c r="R10" s="12"/>
      <c r="S10" s="1"/>
      <c r="T10" s="13">
        <v>0</v>
      </c>
      <c r="U10" s="12" t="s">
        <v>15</v>
      </c>
      <c r="V10" s="12" t="s">
        <v>28</v>
      </c>
      <c r="W10" s="12" t="s">
        <v>39</v>
      </c>
      <c r="X10" s="13">
        <v>10</v>
      </c>
      <c r="Y10" s="13" t="s">
        <v>44</v>
      </c>
      <c r="Z10" s="13">
        <v>2</v>
      </c>
      <c r="AA10" s="12" t="str">
        <f>IF(balance[[#This Row],[Column5]]&lt;balance[[#This Row],[Column9]],"Place Order","")</f>
        <v/>
      </c>
      <c r="AB10" s="7"/>
      <c r="AC10" s="1"/>
      <c r="AD10" s="1"/>
      <c r="AE10" s="1"/>
      <c r="AF10" s="1"/>
    </row>
    <row r="11" spans="1:32" x14ac:dyDescent="0.3">
      <c r="A11" s="1"/>
      <c r="B11" s="18">
        <v>45127</v>
      </c>
      <c r="C11" s="12" t="s">
        <v>22</v>
      </c>
      <c r="D11" s="12" t="str">
        <f>VLOOKUP(stockin[[#This Row],[Column2]],balance[[#All],[Column2]:[Column5]],2,0)</f>
        <v>DM010</v>
      </c>
      <c r="E11" s="12" t="str">
        <f>VLOOKUP(stockin[[#This Row],[Column2]],balance[[#All],[Column2]:[Column6]],3,0)</f>
        <v>Stationary</v>
      </c>
      <c r="F11" s="13">
        <v>4</v>
      </c>
      <c r="G11" s="13" t="str">
        <f>VLOOKUP(stockin[[#This Row],[Column2]],balance[[#All],[Column2]:[Column6]],5,0)</f>
        <v>piece</v>
      </c>
      <c r="H11" s="13">
        <v>500</v>
      </c>
      <c r="I11" s="23">
        <f>stockin[[#This Row],[Column5]]*stockin[[#This Row],[Column9]]</f>
        <v>2000</v>
      </c>
      <c r="J11" s="7"/>
      <c r="K11" s="1"/>
      <c r="L11" s="18">
        <v>45125</v>
      </c>
      <c r="M11" s="12" t="s">
        <v>16</v>
      </c>
      <c r="N11" s="12" t="str">
        <f>VLOOKUP(stockin[[#This Row],[Column2]],balance[[#All],[Column2]:[Column5]],2,0)</f>
        <v>DM010</v>
      </c>
      <c r="O11" s="12" t="str">
        <f>VLOOKUP(stockin[[#This Row],[Column2]],balance[[#All],[Column2]:[Column6]],3,0)</f>
        <v>Stationary</v>
      </c>
      <c r="P11" s="13">
        <v>2</v>
      </c>
      <c r="Q11" s="13" t="str">
        <f>VLOOKUP(stockin[[#This Row],[Column2]],balance[[#All],[Column2]:[Column6]],5,0)</f>
        <v>piece</v>
      </c>
      <c r="R11" s="7"/>
      <c r="S11" s="1"/>
      <c r="T11" s="13">
        <v>0</v>
      </c>
      <c r="U11" s="12" t="s">
        <v>16</v>
      </c>
      <c r="V11" s="12" t="s">
        <v>29</v>
      </c>
      <c r="W11" s="12" t="s">
        <v>40</v>
      </c>
      <c r="X11" s="13">
        <v>0</v>
      </c>
      <c r="Y11" s="13" t="s">
        <v>44</v>
      </c>
      <c r="Z11" s="13">
        <v>4</v>
      </c>
      <c r="AA11" s="12" t="str">
        <f>IF(balance[[#This Row],[Column5]]&lt;balance[[#This Row],[Column9]],"Place Order","")</f>
        <v>Place Order</v>
      </c>
      <c r="AB11" s="7"/>
      <c r="AC11" s="1"/>
      <c r="AD11" s="1"/>
      <c r="AE11" s="1"/>
      <c r="AF11" s="1"/>
    </row>
    <row r="12" spans="1:32" x14ac:dyDescent="0.3">
      <c r="A12" s="1"/>
      <c r="B12" s="18">
        <v>45133</v>
      </c>
      <c r="C12" s="12" t="s">
        <v>62</v>
      </c>
      <c r="D12" s="12" t="str">
        <f>VLOOKUP(stockin[[#This Row],[Column2]],balance[[#All],[Column2]:[Column5]],2,0)</f>
        <v>DM018</v>
      </c>
      <c r="E12" s="12" t="str">
        <f>VLOOKUP(stockin[[#This Row],[Column2]],balance[[#All],[Column2]:[Column6]],3,0)</f>
        <v>IT</v>
      </c>
      <c r="F12" s="13">
        <v>4</v>
      </c>
      <c r="G12" s="13" t="str">
        <f>VLOOKUP(stockin[[#This Row],[Column2]],balance[[#All],[Column2]:[Column6]],5,0)</f>
        <v>piece</v>
      </c>
      <c r="H12" s="23">
        <v>1000</v>
      </c>
      <c r="I12" s="23">
        <f>stockin[[#This Row],[Column5]]*stockin[[#This Row],[Column9]]</f>
        <v>4000</v>
      </c>
      <c r="J12" s="7"/>
      <c r="K12" s="1"/>
      <c r="L12" s="18">
        <v>45127</v>
      </c>
      <c r="M12" s="12" t="s">
        <v>19</v>
      </c>
      <c r="N12" s="12" t="str">
        <f>VLOOKUP(stockin[[#This Row],[Column2]],balance[[#All],[Column2]:[Column5]],2,0)</f>
        <v>DM018</v>
      </c>
      <c r="O12" s="12" t="str">
        <f>VLOOKUP(stockin[[#This Row],[Column2]],balance[[#All],[Column2]:[Column6]],3,0)</f>
        <v>IT</v>
      </c>
      <c r="P12" s="13">
        <v>5</v>
      </c>
      <c r="Q12" s="13" t="str">
        <f>VLOOKUP(stockin[[#This Row],[Column2]],balance[[#All],[Column2]:[Column6]],5,0)</f>
        <v>piece</v>
      </c>
      <c r="R12" s="7"/>
      <c r="S12" s="1"/>
      <c r="T12" s="13">
        <v>0</v>
      </c>
      <c r="U12" s="12" t="s">
        <v>17</v>
      </c>
      <c r="V12" s="12" t="s">
        <v>30</v>
      </c>
      <c r="W12" s="12" t="s">
        <v>40</v>
      </c>
      <c r="X12" s="13">
        <v>5</v>
      </c>
      <c r="Y12" s="13" t="s">
        <v>44</v>
      </c>
      <c r="Z12" s="13">
        <v>2</v>
      </c>
      <c r="AA12" s="12" t="str">
        <f>IF(balance[[#This Row],[Column5]]&lt;balance[[#This Row],[Column9]],"Place Order","")</f>
        <v/>
      </c>
      <c r="AB12" s="7"/>
      <c r="AC12" s="1"/>
      <c r="AD12" s="1"/>
      <c r="AE12" s="1"/>
      <c r="AF12" s="1"/>
    </row>
    <row r="13" spans="1:32" x14ac:dyDescent="0.3">
      <c r="A13" s="1"/>
      <c r="B13" s="18">
        <v>45142</v>
      </c>
      <c r="C13" s="12" t="s">
        <v>17</v>
      </c>
      <c r="D13" s="12" t="str">
        <f>VLOOKUP(stockin[[#This Row],[Column2]],balance[[#All],[Column2]:[Column5]],2,0)</f>
        <v>DM005</v>
      </c>
      <c r="E13" s="12" t="str">
        <f>VLOOKUP(stockin[[#This Row],[Column2]],balance[[#All],[Column2]:[Column6]],3,0)</f>
        <v>Crockery</v>
      </c>
      <c r="F13" s="13">
        <v>5</v>
      </c>
      <c r="G13" s="13" t="str">
        <f>VLOOKUP(stockin[[#This Row],[Column2]],balance[[#All],[Column2]:[Column6]],5,0)</f>
        <v>piece</v>
      </c>
      <c r="H13" s="13">
        <v>500</v>
      </c>
      <c r="I13" s="23">
        <f>stockin[[#This Row],[Column5]]*stockin[[#This Row],[Column9]]</f>
        <v>2500</v>
      </c>
      <c r="J13" s="7"/>
      <c r="K13" s="1"/>
      <c r="L13" s="18">
        <v>45133</v>
      </c>
      <c r="M13" s="12" t="s">
        <v>18</v>
      </c>
      <c r="N13" s="12" t="str">
        <f>VLOOKUP(stockin[[#This Row],[Column2]],balance[[#All],[Column2]:[Column5]],2,0)</f>
        <v>DM005</v>
      </c>
      <c r="O13" s="12" t="str">
        <f>VLOOKUP(stockin[[#This Row],[Column2]],balance[[#All],[Column2]:[Column6]],3,0)</f>
        <v>Crockery</v>
      </c>
      <c r="P13" s="13">
        <v>4</v>
      </c>
      <c r="Q13" s="13" t="str">
        <f>VLOOKUP(stockin[[#This Row],[Column2]],balance[[#All],[Column2]:[Column6]],5,0)</f>
        <v>piece</v>
      </c>
      <c r="R13" s="7"/>
      <c r="S13" s="1"/>
      <c r="T13" s="13">
        <v>0</v>
      </c>
      <c r="U13" s="12" t="s">
        <v>18</v>
      </c>
      <c r="V13" s="12" t="s">
        <v>31</v>
      </c>
      <c r="W13" s="12" t="s">
        <v>40</v>
      </c>
      <c r="X13" s="13">
        <f>balance[[#This Row],[Column1]]+SUMIF(stockin[Column2],balance[[#This Row],[Column2]],stockin[Column5])-SUMIF(stockout[Column2],balance[[#This Row],[Column2]],stockout[Column5])</f>
        <v>2</v>
      </c>
      <c r="Y13" s="13" t="s">
        <v>44</v>
      </c>
      <c r="Z13" s="13">
        <v>2</v>
      </c>
      <c r="AA13" s="12" t="str">
        <f>IF(balance[[#This Row],[Column5]]&lt;balance[[#This Row],[Column9]],"Place Order","")</f>
        <v/>
      </c>
      <c r="AB13" s="7"/>
      <c r="AC13" s="1"/>
      <c r="AD13" s="1"/>
      <c r="AE13" s="1"/>
      <c r="AF13" s="1"/>
    </row>
    <row r="14" spans="1:32" x14ac:dyDescent="0.3">
      <c r="A14" s="1"/>
      <c r="B14" s="18">
        <v>45141</v>
      </c>
      <c r="C14" s="12" t="s">
        <v>59</v>
      </c>
      <c r="D14" s="12" t="str">
        <f>VLOOKUP(stockin[[#This Row],[Column2]],balance[[#All],[Column2]:[Column5]],2,0)</f>
        <v>DM015</v>
      </c>
      <c r="E14" s="12" t="str">
        <f>VLOOKUP(stockin[[#This Row],[Column2]],balance[[#All],[Column2]:[Column6]],3,0)</f>
        <v>IT</v>
      </c>
      <c r="F14" s="13">
        <v>10</v>
      </c>
      <c r="G14" s="13" t="str">
        <f>VLOOKUP(stockin[[#This Row],[Column2]],balance[[#All],[Column2]:[Column6]],5,0)</f>
        <v>piece</v>
      </c>
      <c r="H14" s="13">
        <v>200</v>
      </c>
      <c r="I14" s="23">
        <f>stockin[[#This Row],[Column5]]*stockin[[#This Row],[Column9]]</f>
        <v>2000</v>
      </c>
      <c r="J14" s="7"/>
      <c r="K14" s="1"/>
      <c r="L14" s="18">
        <v>45147</v>
      </c>
      <c r="M14" s="12" t="s">
        <v>20</v>
      </c>
      <c r="N14" s="12" t="str">
        <f>VLOOKUP(stockin[[#This Row],[Column2]],balance[[#All],[Column2]:[Column5]],2,0)</f>
        <v>DM015</v>
      </c>
      <c r="O14" s="12" t="str">
        <f>VLOOKUP(stockin[[#This Row],[Column2]],balance[[#All],[Column2]:[Column6]],3,0)</f>
        <v>IT</v>
      </c>
      <c r="P14" s="13">
        <v>4</v>
      </c>
      <c r="Q14" s="13" t="str">
        <f>VLOOKUP(stockin[[#This Row],[Column2]],balance[[#All],[Column2]:[Column6]],5,0)</f>
        <v>piece</v>
      </c>
      <c r="R14" s="7"/>
      <c r="S14" s="1"/>
      <c r="T14" s="13">
        <v>0</v>
      </c>
      <c r="U14" s="12" t="s">
        <v>19</v>
      </c>
      <c r="V14" s="12" t="s">
        <v>32</v>
      </c>
      <c r="W14" s="12" t="s">
        <v>41</v>
      </c>
      <c r="X14" s="13">
        <v>4</v>
      </c>
      <c r="Y14" s="13" t="s">
        <v>45</v>
      </c>
      <c r="Z14" s="13">
        <v>2</v>
      </c>
      <c r="AA14" s="12" t="str">
        <f>IF(balance[[#This Row],[Column5]]&lt;balance[[#This Row],[Column9]],"Place Order","")</f>
        <v/>
      </c>
      <c r="AB14" s="7"/>
      <c r="AC14" s="1"/>
      <c r="AD14" s="1"/>
      <c r="AE14" s="1"/>
      <c r="AF14" s="1"/>
    </row>
    <row r="15" spans="1:32" x14ac:dyDescent="0.3">
      <c r="A15" s="1"/>
      <c r="B15" s="18">
        <v>45145</v>
      </c>
      <c r="C15" s="12" t="s">
        <v>25</v>
      </c>
      <c r="D15" s="12" t="str">
        <f>VLOOKUP(stockin[[#This Row],[Column2]],balance[[#All],[Column2]:[Column5]],2,0)</f>
        <v>DM013</v>
      </c>
      <c r="E15" s="12" t="str">
        <f>VLOOKUP(stockin[[#This Row],[Column2]],balance[[#All],[Column2]:[Column6]],3,0)</f>
        <v>Stationary</v>
      </c>
      <c r="F15" s="13">
        <v>15</v>
      </c>
      <c r="G15" s="13" t="str">
        <f>VLOOKUP(stockin[[#This Row],[Column2]],balance[[#All],[Column2]:[Column6]],5,0)</f>
        <v>piece</v>
      </c>
      <c r="H15" s="13">
        <v>200</v>
      </c>
      <c r="I15" s="23">
        <f>stockin[[#This Row],[Column5]]*stockin[[#This Row],[Column9]]</f>
        <v>3000</v>
      </c>
      <c r="J15" s="7"/>
      <c r="K15" s="1"/>
      <c r="L15" s="18">
        <v>45152</v>
      </c>
      <c r="M15" s="12" t="s">
        <v>14</v>
      </c>
      <c r="N15" s="12" t="str">
        <f>VLOOKUP(stockin[[#This Row],[Column2]],balance[[#All],[Column2]:[Column5]],2,0)</f>
        <v>DM013</v>
      </c>
      <c r="O15" s="12" t="str">
        <f>VLOOKUP(stockin[[#This Row],[Column2]],balance[[#All],[Column2]:[Column6]],3,0)</f>
        <v>Stationary</v>
      </c>
      <c r="P15" s="13">
        <v>6</v>
      </c>
      <c r="Q15" s="13" t="str">
        <f>VLOOKUP(stockin[[#This Row],[Column2]],balance[[#All],[Column2]:[Column6]],5,0)</f>
        <v>piece</v>
      </c>
      <c r="R15" s="7"/>
      <c r="S15" s="1"/>
      <c r="T15" s="13">
        <v>0</v>
      </c>
      <c r="U15" s="12" t="s">
        <v>20</v>
      </c>
      <c r="V15" s="12" t="s">
        <v>33</v>
      </c>
      <c r="W15" s="12" t="s">
        <v>41</v>
      </c>
      <c r="X15" s="13">
        <v>1</v>
      </c>
      <c r="Y15" s="13" t="s">
        <v>46</v>
      </c>
      <c r="Z15" s="13">
        <v>2</v>
      </c>
      <c r="AA15" s="12" t="str">
        <f>IF(balance[[#This Row],[Column5]]&lt;balance[[#This Row],[Column9]],"Place Order","")</f>
        <v>Place Order</v>
      </c>
      <c r="AB15" s="7"/>
      <c r="AC15" s="1"/>
      <c r="AD15" s="1"/>
      <c r="AE15" s="1"/>
      <c r="AF15" s="1"/>
    </row>
    <row r="16" spans="1:32" x14ac:dyDescent="0.3">
      <c r="A16" s="1"/>
      <c r="B16" s="18">
        <v>45204</v>
      </c>
      <c r="C16" s="12" t="s">
        <v>60</v>
      </c>
      <c r="D16" s="12" t="str">
        <f>VLOOKUP(stockin[[#This Row],[Column2]],balance[[#All],[Column2]:[Column5]],2,0)</f>
        <v>DM016</v>
      </c>
      <c r="E16" s="12" t="str">
        <f>VLOOKUP(stockin[[#This Row],[Column2]],balance[[#All],[Column2]:[Column6]],3,0)</f>
        <v>IT</v>
      </c>
      <c r="F16" s="13">
        <v>8</v>
      </c>
      <c r="G16" s="13" t="str">
        <f>VLOOKUP(stockin[[#This Row],[Column2]],balance[[#All],[Column2]:[Column6]],5,0)</f>
        <v>piece</v>
      </c>
      <c r="H16" s="13">
        <v>500</v>
      </c>
      <c r="I16" s="23">
        <f>stockin[[#This Row],[Column5]]*stockin[[#This Row],[Column9]]</f>
        <v>4000</v>
      </c>
      <c r="J16" s="7"/>
      <c r="K16" s="1"/>
      <c r="L16" s="18">
        <v>45153</v>
      </c>
      <c r="M16" s="12" t="s">
        <v>62</v>
      </c>
      <c r="N16" s="12" t="str">
        <f>VLOOKUP(stockin[[#This Row],[Column2]],balance[[#All],[Column2]:[Column5]],2,0)</f>
        <v>DM016</v>
      </c>
      <c r="O16" s="12" t="str">
        <f>VLOOKUP(stockin[[#This Row],[Column2]],balance[[#All],[Column2]:[Column6]],3,0)</f>
        <v>IT</v>
      </c>
      <c r="P16" s="13">
        <v>8</v>
      </c>
      <c r="Q16" s="13" t="str">
        <f>VLOOKUP(stockin[[#This Row],[Column2]],balance[[#All],[Column2]:[Column6]],5,0)</f>
        <v>piece</v>
      </c>
      <c r="R16" s="7"/>
      <c r="S16" s="1"/>
      <c r="T16" s="13">
        <v>0</v>
      </c>
      <c r="U16" s="12" t="s">
        <v>21</v>
      </c>
      <c r="V16" s="12" t="s">
        <v>34</v>
      </c>
      <c r="W16" s="12" t="s">
        <v>41</v>
      </c>
      <c r="X16" s="13">
        <v>4</v>
      </c>
      <c r="Y16" s="13" t="s">
        <v>45</v>
      </c>
      <c r="Z16" s="13">
        <v>1</v>
      </c>
      <c r="AA16" s="12" t="str">
        <f>IF(balance[[#This Row],[Column5]]&lt;balance[[#This Row],[Column9]],"Place Order","")</f>
        <v/>
      </c>
      <c r="AB16" s="7"/>
      <c r="AC16" s="1"/>
      <c r="AD16" s="1"/>
      <c r="AE16" s="1"/>
      <c r="AF16" s="1"/>
    </row>
    <row r="17" spans="1:32" x14ac:dyDescent="0.3">
      <c r="A17" s="1"/>
      <c r="B17" s="18">
        <v>45207</v>
      </c>
      <c r="C17" s="12" t="s">
        <v>64</v>
      </c>
      <c r="D17" s="12" t="str">
        <f>VLOOKUP(stockin[[#This Row],[Column2]],balance[[#All],[Column2]:[Column5]],2,0)</f>
        <v>DM019</v>
      </c>
      <c r="E17" s="12" t="str">
        <f>VLOOKUP(stockin[[#This Row],[Column2]],balance[[#All],[Column2]:[Column6]],3,0)</f>
        <v>Furniture</v>
      </c>
      <c r="F17" s="13">
        <v>6</v>
      </c>
      <c r="G17" s="13" t="str">
        <f>VLOOKUP(stockin[[#This Row],[Column2]],balance[[#All],[Column2]:[Column6]],5,0)</f>
        <v>piece</v>
      </c>
      <c r="H17" s="13">
        <v>400</v>
      </c>
      <c r="I17" s="23">
        <f>stockin[[#This Row],[Column5]]*stockin[[#This Row],[Column9]]</f>
        <v>2400</v>
      </c>
      <c r="J17" s="7"/>
      <c r="K17" s="1"/>
      <c r="L17" s="18">
        <v>45154</v>
      </c>
      <c r="M17" s="12" t="s">
        <v>63</v>
      </c>
      <c r="N17" s="12" t="str">
        <f>VLOOKUP(stockin[[#This Row],[Column2]],balance[[#All],[Column2]:[Column5]],2,0)</f>
        <v>DM019</v>
      </c>
      <c r="O17" s="12" t="str">
        <f>VLOOKUP(stockin[[#This Row],[Column2]],balance[[#All],[Column2]:[Column6]],3,0)</f>
        <v>Furniture</v>
      </c>
      <c r="P17" s="13">
        <v>3</v>
      </c>
      <c r="Q17" s="13" t="str">
        <f>VLOOKUP(stockin[[#This Row],[Column2]],balance[[#All],[Column2]:[Column6]],5,0)</f>
        <v>piece</v>
      </c>
      <c r="R17" s="7"/>
      <c r="S17" s="1"/>
      <c r="T17" s="13">
        <v>0</v>
      </c>
      <c r="U17" s="12" t="s">
        <v>22</v>
      </c>
      <c r="V17" s="12" t="s">
        <v>35</v>
      </c>
      <c r="W17" s="12" t="s">
        <v>42</v>
      </c>
      <c r="X17" s="13">
        <v>4</v>
      </c>
      <c r="Y17" s="13" t="s">
        <v>44</v>
      </c>
      <c r="Z17" s="13">
        <v>5</v>
      </c>
      <c r="AA17" s="12" t="str">
        <f>IF(balance[[#This Row],[Column5]]&lt;balance[[#This Row],[Column9]],"Place Order","")</f>
        <v>Place Order</v>
      </c>
      <c r="AB17" s="7"/>
      <c r="AC17" s="1"/>
      <c r="AD17" s="1"/>
      <c r="AE17" s="1"/>
      <c r="AF17" s="1"/>
    </row>
    <row r="18" spans="1:32" x14ac:dyDescent="0.3">
      <c r="A18" s="1"/>
      <c r="B18" s="18">
        <v>45209</v>
      </c>
      <c r="C18" s="12" t="s">
        <v>62</v>
      </c>
      <c r="D18" s="12" t="str">
        <f>VLOOKUP(stockin[[#This Row],[Column2]],balance[[#All],[Column2]:[Column5]],2,0)</f>
        <v>DM018</v>
      </c>
      <c r="E18" s="12" t="str">
        <f>VLOOKUP(stockin[[#This Row],[Column2]],balance[[#All],[Column2]:[Column6]],3,0)</f>
        <v>IT</v>
      </c>
      <c r="F18" s="13">
        <v>5</v>
      </c>
      <c r="G18" s="13" t="str">
        <f>VLOOKUP(stockin[[#This Row],[Column2]],balance[[#All],[Column2]:[Column6]],5,0)</f>
        <v>piece</v>
      </c>
      <c r="H18" s="13">
        <v>300</v>
      </c>
      <c r="I18" s="23">
        <f>stockin[[#This Row],[Column5]]*stockin[[#This Row],[Column9]]</f>
        <v>1500</v>
      </c>
      <c r="J18" s="7"/>
      <c r="K18" s="1"/>
      <c r="L18" s="18">
        <v>45156</v>
      </c>
      <c r="M18" s="12" t="s">
        <v>59</v>
      </c>
      <c r="N18" s="12" t="str">
        <f>VLOOKUP(stockin[[#This Row],[Column2]],balance[[#All],[Column2]:[Column5]],2,0)</f>
        <v>DM018</v>
      </c>
      <c r="O18" s="12" t="str">
        <f>VLOOKUP(stockin[[#This Row],[Column2]],balance[[#All],[Column2]:[Column6]],3,0)</f>
        <v>IT</v>
      </c>
      <c r="P18" s="13">
        <v>2</v>
      </c>
      <c r="Q18" s="13" t="str">
        <f>VLOOKUP(stockin[[#This Row],[Column2]],balance[[#All],[Column2]:[Column6]],5,0)</f>
        <v>piece</v>
      </c>
      <c r="R18" s="7"/>
      <c r="S18" s="1"/>
      <c r="T18" s="13">
        <v>0</v>
      </c>
      <c r="U18" s="12" t="s">
        <v>23</v>
      </c>
      <c r="V18" s="12" t="s">
        <v>36</v>
      </c>
      <c r="W18" s="12" t="s">
        <v>42</v>
      </c>
      <c r="X18" s="13">
        <v>2</v>
      </c>
      <c r="Y18" s="13" t="s">
        <v>44</v>
      </c>
      <c r="Z18" s="13">
        <v>1</v>
      </c>
      <c r="AA18" s="12" t="str">
        <f>IF(balance[[#This Row],[Column5]]&lt;balance[[#This Row],[Column9]],"Place Order","")</f>
        <v/>
      </c>
      <c r="AB18" s="7"/>
      <c r="AC18" s="1"/>
      <c r="AD18" s="1"/>
      <c r="AE18" s="1"/>
      <c r="AF18" s="1"/>
    </row>
    <row r="19" spans="1:32" x14ac:dyDescent="0.3">
      <c r="A19" s="1"/>
      <c r="B19" s="18">
        <v>45212</v>
      </c>
      <c r="C19" s="12" t="s">
        <v>16</v>
      </c>
      <c r="D19" s="12" t="str">
        <f>VLOOKUP(stockin[[#This Row],[Column2]],balance[[#All],[Column2]:[Column5]],2,0)</f>
        <v>DM004</v>
      </c>
      <c r="E19" s="12" t="str">
        <f>VLOOKUP(stockin[[#This Row],[Column2]],balance[[#All],[Column2]:[Column6]],3,0)</f>
        <v>Crockery</v>
      </c>
      <c r="F19" s="13">
        <v>2</v>
      </c>
      <c r="G19" s="13" t="str">
        <f>VLOOKUP(stockin[[#This Row],[Column2]],balance[[#All],[Column2]:[Column6]],5,0)</f>
        <v>piece</v>
      </c>
      <c r="H19" s="13">
        <v>350</v>
      </c>
      <c r="I19" s="23">
        <f>stockin[[#This Row],[Column5]]*stockin[[#This Row],[Column9]]</f>
        <v>700</v>
      </c>
      <c r="J19" s="7"/>
      <c r="K19" s="1"/>
      <c r="L19" s="18">
        <v>45163</v>
      </c>
      <c r="M19" s="12" t="s">
        <v>21</v>
      </c>
      <c r="N19" s="12" t="str">
        <f>VLOOKUP(stockin[[#This Row],[Column2]],balance[[#All],[Column2]:[Column5]],2,0)</f>
        <v>DM004</v>
      </c>
      <c r="O19" s="12" t="str">
        <f>VLOOKUP(stockin[[#This Row],[Column2]],balance[[#All],[Column2]:[Column6]],3,0)</f>
        <v>Crockery</v>
      </c>
      <c r="P19" s="13">
        <v>1</v>
      </c>
      <c r="Q19" s="13" t="str">
        <f>VLOOKUP(stockin[[#This Row],[Column2]],balance[[#All],[Column2]:[Column6]],5,0)</f>
        <v>piece</v>
      </c>
      <c r="R19" s="7"/>
      <c r="S19" s="1"/>
      <c r="T19" s="13">
        <v>0</v>
      </c>
      <c r="U19" s="12" t="s">
        <v>24</v>
      </c>
      <c r="V19" s="12" t="s">
        <v>37</v>
      </c>
      <c r="W19" s="12" t="s">
        <v>42</v>
      </c>
      <c r="X19" s="13">
        <v>0</v>
      </c>
      <c r="Y19" s="13" t="s">
        <v>44</v>
      </c>
      <c r="Z19" s="13">
        <v>3</v>
      </c>
      <c r="AA19" s="12" t="str">
        <f>IF(balance[[#This Row],[Column5]]&lt;balance[[#This Row],[Column9]],"Place Order","")</f>
        <v>Place Order</v>
      </c>
      <c r="AB19" s="7"/>
      <c r="AC19" s="1"/>
      <c r="AD19" s="1"/>
      <c r="AE19" s="1"/>
      <c r="AF19" s="1"/>
    </row>
    <row r="20" spans="1:32" x14ac:dyDescent="0.3">
      <c r="A20" s="1"/>
      <c r="B20" s="18">
        <v>45218</v>
      </c>
      <c r="C20" s="12" t="s">
        <v>63</v>
      </c>
      <c r="D20" s="12" t="str">
        <f>VLOOKUP(stockin[[#This Row],[Column2]],balance[[#All],[Column2]:[Column5]],2,0)</f>
        <v>DM020</v>
      </c>
      <c r="E20" s="12" t="str">
        <f>VLOOKUP(stockin[[#This Row],[Column2]],balance[[#All],[Column2]:[Column6]],3,0)</f>
        <v>Furniture</v>
      </c>
      <c r="F20" s="13">
        <v>5</v>
      </c>
      <c r="G20" s="13" t="str">
        <f>VLOOKUP(stockin[[#This Row],[Column2]],balance[[#All],[Column2]:[Column6]],5,0)</f>
        <v>piece</v>
      </c>
      <c r="H20" s="13">
        <v>500</v>
      </c>
      <c r="I20" s="23">
        <f>stockin[[#This Row],[Column5]]*stockin[[#This Row],[Column9]]</f>
        <v>2500</v>
      </c>
      <c r="J20" s="7"/>
      <c r="K20" s="1"/>
      <c r="L20" s="18">
        <v>45166</v>
      </c>
      <c r="M20" s="12" t="s">
        <v>60</v>
      </c>
      <c r="N20" s="12" t="str">
        <f>VLOOKUP(stockin[[#This Row],[Column2]],balance[[#All],[Column2]:[Column5]],2,0)</f>
        <v>DM020</v>
      </c>
      <c r="O20" s="12" t="str">
        <f>VLOOKUP(stockin[[#This Row],[Column2]],balance[[#All],[Column2]:[Column6]],3,0)</f>
        <v>Furniture</v>
      </c>
      <c r="P20" s="13">
        <v>5</v>
      </c>
      <c r="Q20" s="13" t="str">
        <f>VLOOKUP(stockin[[#This Row],[Column2]],balance[[#All],[Column2]:[Column6]],5,0)</f>
        <v>piece</v>
      </c>
      <c r="R20" s="7"/>
      <c r="S20" s="1"/>
      <c r="T20" s="13">
        <v>0</v>
      </c>
      <c r="U20" s="12" t="s">
        <v>25</v>
      </c>
      <c r="V20" s="12" t="s">
        <v>38</v>
      </c>
      <c r="W20" s="12" t="s">
        <v>42</v>
      </c>
      <c r="X20" s="13">
        <v>7</v>
      </c>
      <c r="Y20" s="13" t="s">
        <v>44</v>
      </c>
      <c r="Z20" s="13">
        <v>3</v>
      </c>
      <c r="AA20" s="12" t="str">
        <f>IF(balance[[#This Row],[Column5]]&lt;balance[[#This Row],[Column9]],"Place Order","")</f>
        <v/>
      </c>
      <c r="AB20" s="7"/>
      <c r="AC20" s="1"/>
      <c r="AD20" s="1"/>
      <c r="AE20" s="1"/>
      <c r="AF20" s="1"/>
    </row>
    <row r="21" spans="1:32" x14ac:dyDescent="0.3">
      <c r="A21" s="1"/>
      <c r="B21" s="18">
        <v>45208</v>
      </c>
      <c r="C21" s="12" t="s">
        <v>20</v>
      </c>
      <c r="D21" s="12" t="str">
        <f>VLOOKUP(stockin[[#This Row],[Column2]],balance[[#All],[Column2]:[Column5]],2,0)</f>
        <v>DM008</v>
      </c>
      <c r="E21" s="12" t="str">
        <f>VLOOKUP(stockin[[#This Row],[Column2]],balance[[#All],[Column2]:[Column6]],3,0)</f>
        <v>Kitchen</v>
      </c>
      <c r="F21" s="13">
        <v>5</v>
      </c>
      <c r="G21" s="13" t="str">
        <f>VLOOKUP(stockin[[#This Row],[Column2]],balance[[#All],[Column2]:[Column6]],5,0)</f>
        <v>packet</v>
      </c>
      <c r="H21" s="13">
        <v>800</v>
      </c>
      <c r="I21" s="23">
        <f>stockin[[#This Row],[Column5]]*stockin[[#This Row],[Column9]]</f>
        <v>4000</v>
      </c>
      <c r="J21" s="7"/>
      <c r="K21" s="1"/>
      <c r="L21" s="18">
        <v>45166</v>
      </c>
      <c r="M21" s="12" t="s">
        <v>61</v>
      </c>
      <c r="N21" s="12" t="str">
        <f>VLOOKUP(stockin[[#This Row],[Column2]],balance[[#All],[Column2]:[Column5]],2,0)</f>
        <v>DM008</v>
      </c>
      <c r="O21" s="12" t="str">
        <f>VLOOKUP(stockin[[#This Row],[Column2]],balance[[#All],[Column2]:[Column6]],3,0)</f>
        <v>Kitchen</v>
      </c>
      <c r="P21" s="13">
        <v>6</v>
      </c>
      <c r="Q21" s="13" t="str">
        <f>VLOOKUP(stockin[[#This Row],[Column2]],balance[[#All],[Column2]:[Column6]],5,0)</f>
        <v>packet</v>
      </c>
      <c r="R21" s="7"/>
      <c r="S21" s="1"/>
      <c r="T21" s="13">
        <v>0</v>
      </c>
      <c r="U21" s="22" t="s">
        <v>58</v>
      </c>
      <c r="V21" s="22" t="s">
        <v>65</v>
      </c>
      <c r="W21" s="22" t="s">
        <v>72</v>
      </c>
      <c r="X21" s="21">
        <v>0</v>
      </c>
      <c r="Y21" s="13" t="s">
        <v>44</v>
      </c>
      <c r="Z21" s="13">
        <v>5</v>
      </c>
      <c r="AA21" s="12" t="str">
        <f>IF(balance[[#This Row],[Column5]]&lt;balance[[#This Row],[Column9]],"Place Order","")</f>
        <v>Place Order</v>
      </c>
      <c r="AB21" s="7"/>
      <c r="AC21" s="1"/>
      <c r="AD21" s="1"/>
      <c r="AE21" s="1"/>
      <c r="AF21" s="1"/>
    </row>
    <row r="22" spans="1:32" x14ac:dyDescent="0.3">
      <c r="A22" s="1"/>
      <c r="B22" s="18">
        <v>45208</v>
      </c>
      <c r="C22" s="12" t="s">
        <v>14</v>
      </c>
      <c r="D22" s="12" t="str">
        <f>VLOOKUP(stockin[[#This Row],[Column2]],balance[[#All],[Column2]:[Column5]],2,0)</f>
        <v>DM002</v>
      </c>
      <c r="E22" s="12" t="str">
        <f>VLOOKUP(stockin[[#This Row],[Column2]],balance[[#All],[Column2]:[Column6]],3,0)</f>
        <v>Cleanliness</v>
      </c>
      <c r="F22" s="13">
        <v>15</v>
      </c>
      <c r="G22" s="13" t="str">
        <f>VLOOKUP(stockin[[#This Row],[Column2]],balance[[#All],[Column2]:[Column6]],5,0)</f>
        <v>piece</v>
      </c>
      <c r="H22" s="13">
        <v>500</v>
      </c>
      <c r="I22" s="23">
        <f>stockin[[#This Row],[Column5]]*stockin[[#This Row],[Column9]]</f>
        <v>7500</v>
      </c>
      <c r="J22" s="7"/>
      <c r="K22" s="1"/>
      <c r="L22" s="18">
        <v>45181</v>
      </c>
      <c r="M22" s="12" t="s">
        <v>25</v>
      </c>
      <c r="N22" s="12" t="str">
        <f>VLOOKUP(stockin[[#This Row],[Column2]],balance[[#All],[Column2]:[Column5]],2,0)</f>
        <v>DM002</v>
      </c>
      <c r="O22" s="12" t="str">
        <f>VLOOKUP(stockin[[#This Row],[Column2]],balance[[#All],[Column2]:[Column6]],3,0)</f>
        <v>Cleanliness</v>
      </c>
      <c r="P22" s="13">
        <v>5</v>
      </c>
      <c r="Q22" s="13" t="str">
        <f>VLOOKUP(stockin[[#This Row],[Column2]],balance[[#All],[Column2]:[Column6]],5,0)</f>
        <v>piece</v>
      </c>
      <c r="R22" s="7"/>
      <c r="S22" s="1"/>
      <c r="T22" s="13">
        <v>0</v>
      </c>
      <c r="U22" s="22" t="s">
        <v>59</v>
      </c>
      <c r="V22" s="22" t="s">
        <v>66</v>
      </c>
      <c r="W22" s="22" t="s">
        <v>72</v>
      </c>
      <c r="X22" s="21">
        <v>3</v>
      </c>
      <c r="Y22" s="13" t="s">
        <v>44</v>
      </c>
      <c r="Z22" s="13">
        <v>3</v>
      </c>
      <c r="AA22" s="12" t="str">
        <f>IF(balance[[#This Row],[Column5]]&lt;balance[[#This Row],[Column9]],"Place Order","")</f>
        <v/>
      </c>
      <c r="AB22" s="7"/>
      <c r="AC22" s="1"/>
      <c r="AD22" s="1"/>
      <c r="AE22" s="1"/>
      <c r="AF22" s="1"/>
    </row>
    <row r="23" spans="1:32" x14ac:dyDescent="0.3">
      <c r="A23" s="1"/>
      <c r="B23" s="18">
        <v>45208</v>
      </c>
      <c r="C23" s="12" t="s">
        <v>18</v>
      </c>
      <c r="D23" s="12" t="str">
        <f>VLOOKUP(stockin[[#This Row],[Column2]],balance[[#All],[Column2]:[Column5]],2,0)</f>
        <v>DM006</v>
      </c>
      <c r="E23" s="12" t="str">
        <f>VLOOKUP(stockin[[#This Row],[Column2]],balance[[#All],[Column2]:[Column6]],3,0)</f>
        <v>Crockery</v>
      </c>
      <c r="F23" s="13">
        <v>6</v>
      </c>
      <c r="G23" s="13" t="str">
        <f>VLOOKUP(stockin[[#This Row],[Column2]],balance[[#All],[Column2]:[Column6]],5,0)</f>
        <v>piece</v>
      </c>
      <c r="H23" s="13">
        <v>250</v>
      </c>
      <c r="I23" s="23">
        <f>stockin[[#This Row],[Column5]]*stockin[[#This Row],[Column9]]</f>
        <v>1500</v>
      </c>
      <c r="J23" s="7"/>
      <c r="K23" s="1"/>
      <c r="L23" s="18">
        <v>45183</v>
      </c>
      <c r="M23" s="12" t="s">
        <v>24</v>
      </c>
      <c r="N23" s="12" t="str">
        <f>VLOOKUP(stockin[[#This Row],[Column2]],balance[[#All],[Column2]:[Column5]],2,0)</f>
        <v>DM006</v>
      </c>
      <c r="O23" s="12" t="str">
        <f>VLOOKUP(stockin[[#This Row],[Column2]],balance[[#All],[Column2]:[Column6]],3,0)</f>
        <v>Crockery</v>
      </c>
      <c r="P23" s="13">
        <v>6</v>
      </c>
      <c r="Q23" s="13" t="str">
        <f>VLOOKUP(stockin[[#This Row],[Column2]],balance[[#All],[Column2]:[Column6]],5,0)</f>
        <v>piece</v>
      </c>
      <c r="R23" s="7"/>
      <c r="S23" s="1"/>
      <c r="T23" s="13">
        <v>0</v>
      </c>
      <c r="U23" s="22" t="s">
        <v>60</v>
      </c>
      <c r="V23" s="22" t="s">
        <v>67</v>
      </c>
      <c r="W23" s="22" t="s">
        <v>72</v>
      </c>
      <c r="X23" s="21">
        <v>3</v>
      </c>
      <c r="Y23" s="13" t="s">
        <v>44</v>
      </c>
      <c r="Z23" s="13">
        <v>2</v>
      </c>
      <c r="AA23" s="12" t="str">
        <f>IF(balance[[#This Row],[Column5]]&lt;balance[[#This Row],[Column9]],"Place Order","")</f>
        <v/>
      </c>
      <c r="AB23" s="7"/>
      <c r="AC23" s="1"/>
      <c r="AD23" s="1"/>
      <c r="AE23" s="1"/>
      <c r="AF23" s="1"/>
    </row>
    <row r="24" spans="1:32" x14ac:dyDescent="0.3">
      <c r="A24" s="1"/>
      <c r="B24" s="18">
        <v>45208</v>
      </c>
      <c r="C24" s="12" t="s">
        <v>15</v>
      </c>
      <c r="D24" s="12" t="str">
        <f>VLOOKUP(stockin[[#This Row],[Column2]],balance[[#All],[Column2]:[Column5]],2,0)</f>
        <v>DM003</v>
      </c>
      <c r="E24" s="12" t="str">
        <f>VLOOKUP(stockin[[#This Row],[Column2]],balance[[#All],[Column2]:[Column6]],3,0)</f>
        <v>Cleanliness</v>
      </c>
      <c r="F24" s="13">
        <v>10</v>
      </c>
      <c r="G24" s="13" t="str">
        <f>VLOOKUP(stockin[[#This Row],[Column2]],balance[[#All],[Column2]:[Column6]],5,0)</f>
        <v>piece</v>
      </c>
      <c r="H24" s="13">
        <v>150</v>
      </c>
      <c r="I24" s="23">
        <f>stockin[[#This Row],[Column5]]*stockin[[#This Row],[Column9]]</f>
        <v>1500</v>
      </c>
      <c r="J24" s="7"/>
      <c r="K24" s="1"/>
      <c r="L24" s="18">
        <v>45184</v>
      </c>
      <c r="M24" s="12" t="s">
        <v>59</v>
      </c>
      <c r="N24" s="12" t="str">
        <f>VLOOKUP(stockin[[#This Row],[Column2]],balance[[#All],[Column2]:[Column5]],2,0)</f>
        <v>DM003</v>
      </c>
      <c r="O24" s="12" t="str">
        <f>VLOOKUP(stockin[[#This Row],[Column2]],balance[[#All],[Column2]:[Column6]],3,0)</f>
        <v>Cleanliness</v>
      </c>
      <c r="P24" s="13">
        <v>5</v>
      </c>
      <c r="Q24" s="13" t="str">
        <f>VLOOKUP(stockin[[#This Row],[Column2]],balance[[#All],[Column2]:[Column6]],5,0)</f>
        <v>piece</v>
      </c>
      <c r="R24" s="7"/>
      <c r="S24" s="1"/>
      <c r="T24" s="13">
        <v>0</v>
      </c>
      <c r="U24" s="22" t="s">
        <v>61</v>
      </c>
      <c r="V24" s="22" t="s">
        <v>68</v>
      </c>
      <c r="W24" s="22" t="s">
        <v>72</v>
      </c>
      <c r="X24" s="21">
        <v>2</v>
      </c>
      <c r="Y24" s="13" t="s">
        <v>44</v>
      </c>
      <c r="Z24" s="13">
        <v>3</v>
      </c>
      <c r="AA24" s="12" t="str">
        <f>IF(balance[[#This Row],[Column5]]&lt;balance[[#This Row],[Column9]],"Place Order","")</f>
        <v>Place Order</v>
      </c>
      <c r="AB24" s="7"/>
      <c r="AC24" s="1"/>
      <c r="AD24" s="1"/>
      <c r="AE24" s="1"/>
      <c r="AF24" s="1"/>
    </row>
    <row r="25" spans="1:32" x14ac:dyDescent="0.3">
      <c r="A25" s="1"/>
      <c r="B25" s="18">
        <v>45208</v>
      </c>
      <c r="C25" s="12" t="s">
        <v>61</v>
      </c>
      <c r="D25" s="12" t="str">
        <f>VLOOKUP(stockin[[#This Row],[Column2]],balance[[#All],[Column2]:[Column5]],2,0)</f>
        <v>DM017</v>
      </c>
      <c r="E25" s="12" t="str">
        <f>VLOOKUP(stockin[[#This Row],[Column2]],balance[[#All],[Column2]:[Column6]],3,0)</f>
        <v>IT</v>
      </c>
      <c r="F25" s="13">
        <v>8</v>
      </c>
      <c r="G25" s="13" t="str">
        <f>VLOOKUP(stockin[[#This Row],[Column2]],balance[[#All],[Column2]:[Column6]],5,0)</f>
        <v>piece</v>
      </c>
      <c r="H25" s="23">
        <v>1000</v>
      </c>
      <c r="I25" s="23">
        <f>stockin[[#This Row],[Column5]]*stockin[[#This Row],[Column9]]</f>
        <v>8000</v>
      </c>
      <c r="J25" s="7"/>
      <c r="K25" s="1"/>
      <c r="L25" s="18">
        <v>45209</v>
      </c>
      <c r="M25" s="12" t="s">
        <v>63</v>
      </c>
      <c r="N25" s="12" t="str">
        <f>VLOOKUP(stockin[[#This Row],[Column2]],balance[[#All],[Column2]:[Column5]],2,0)</f>
        <v>DM017</v>
      </c>
      <c r="O25" s="12" t="str">
        <f>VLOOKUP(stockin[[#This Row],[Column2]],balance[[#All],[Column2]:[Column6]],3,0)</f>
        <v>IT</v>
      </c>
      <c r="P25" s="13">
        <v>1</v>
      </c>
      <c r="Q25" s="13" t="str">
        <f>VLOOKUP(stockin[[#This Row],[Column2]],balance[[#All],[Column2]:[Column6]],5,0)</f>
        <v>piece</v>
      </c>
      <c r="R25" s="7"/>
      <c r="S25" s="1"/>
      <c r="T25" s="13">
        <v>0</v>
      </c>
      <c r="U25" s="22" t="s">
        <v>62</v>
      </c>
      <c r="V25" s="22" t="s">
        <v>69</v>
      </c>
      <c r="W25" s="22" t="s">
        <v>72</v>
      </c>
      <c r="X25" s="21">
        <v>1</v>
      </c>
      <c r="Y25" s="13" t="s">
        <v>44</v>
      </c>
      <c r="Z25" s="13">
        <v>2</v>
      </c>
      <c r="AA25" s="12" t="str">
        <f>IF(balance[[#This Row],[Column5]]&lt;balance[[#This Row],[Column9]],"Place Order","")</f>
        <v>Place Order</v>
      </c>
      <c r="AB25" s="7"/>
      <c r="AC25" s="1"/>
      <c r="AD25" s="1"/>
      <c r="AE25" s="1"/>
      <c r="AF25" s="1"/>
    </row>
    <row r="26" spans="1:32" x14ac:dyDescent="0.3">
      <c r="A26" s="1"/>
      <c r="B26" s="18">
        <v>45208</v>
      </c>
      <c r="C26" s="12" t="s">
        <v>23</v>
      </c>
      <c r="D26" s="12" t="str">
        <f>VLOOKUP(stockin[[#This Row],[Column2]],balance[[#All],[Column2]:[Column5]],2,0)</f>
        <v>DM011</v>
      </c>
      <c r="E26" s="12" t="str">
        <f>VLOOKUP(stockin[[#This Row],[Column2]],balance[[#All],[Column2]:[Column6]],3,0)</f>
        <v>Stationary</v>
      </c>
      <c r="F26" s="13">
        <v>5</v>
      </c>
      <c r="G26" s="13" t="str">
        <f>VLOOKUP(stockin[[#This Row],[Column2]],balance[[#All],[Column2]:[Column6]],5,0)</f>
        <v>piece</v>
      </c>
      <c r="H26" s="13">
        <v>200</v>
      </c>
      <c r="I26" s="23">
        <f>stockin[[#This Row],[Column5]]*stockin[[#This Row],[Column9]]</f>
        <v>1000</v>
      </c>
      <c r="J26" s="7"/>
      <c r="K26" s="1"/>
      <c r="L26" s="18">
        <v>45211</v>
      </c>
      <c r="M26" s="12" t="s">
        <v>23</v>
      </c>
      <c r="N26" s="12" t="str">
        <f>VLOOKUP(stockin[[#This Row],[Column2]],balance[[#All],[Column2]:[Column5]],2,0)</f>
        <v>DM011</v>
      </c>
      <c r="O26" s="12" t="str">
        <f>VLOOKUP(stockin[[#This Row],[Column2]],balance[[#All],[Column2]:[Column6]],3,0)</f>
        <v>Stationary</v>
      </c>
      <c r="P26" s="13">
        <v>3</v>
      </c>
      <c r="Q26" s="13" t="str">
        <f>VLOOKUP(stockin[[#This Row],[Column2]],balance[[#All],[Column2]:[Column6]],5,0)</f>
        <v>piece</v>
      </c>
      <c r="R26" s="7"/>
      <c r="S26" s="1"/>
      <c r="T26" s="13">
        <v>0</v>
      </c>
      <c r="U26" s="22" t="s">
        <v>64</v>
      </c>
      <c r="V26" s="22" t="s">
        <v>70</v>
      </c>
      <c r="W26" s="22" t="s">
        <v>73</v>
      </c>
      <c r="X26" s="21">
        <v>6</v>
      </c>
      <c r="Y26" s="13" t="s">
        <v>44</v>
      </c>
      <c r="Z26" s="13">
        <v>5</v>
      </c>
      <c r="AA26" s="12" t="str">
        <f>IF(balance[[#This Row],[Column5]]&lt;balance[[#This Row],[Column9]],"Place Order","")</f>
        <v/>
      </c>
      <c r="AB26" s="7"/>
      <c r="AC26" s="1"/>
      <c r="AD26" s="1"/>
      <c r="AE26" s="1"/>
      <c r="AF26" s="1"/>
    </row>
    <row r="27" spans="1:32" x14ac:dyDescent="0.3">
      <c r="A27" s="1"/>
      <c r="B27" s="18">
        <v>45208</v>
      </c>
      <c r="C27" s="12" t="s">
        <v>21</v>
      </c>
      <c r="D27" s="12" t="str">
        <f>VLOOKUP(stockin[[#This Row],[Column2]],balance[[#All],[Column2]:[Column5]],2,0)</f>
        <v>DM009</v>
      </c>
      <c r="E27" s="12" t="str">
        <f>VLOOKUP(stockin[[#This Row],[Column2]],balance[[#All],[Column2]:[Column6]],3,0)</f>
        <v>Kitchen</v>
      </c>
      <c r="F27" s="13">
        <v>5</v>
      </c>
      <c r="G27" s="13" t="str">
        <f>VLOOKUP(stockin[[#This Row],[Column2]],balance[[#All],[Column2]:[Column6]],5,0)</f>
        <v>Kg</v>
      </c>
      <c r="H27" s="13">
        <v>100</v>
      </c>
      <c r="I27" s="23">
        <f>stockin[[#This Row],[Column5]]*stockin[[#This Row],[Column9]]</f>
        <v>500</v>
      </c>
      <c r="J27" s="7"/>
      <c r="K27" s="1"/>
      <c r="L27" s="18">
        <v>45217</v>
      </c>
      <c r="M27" s="12" t="s">
        <v>13</v>
      </c>
      <c r="N27" s="12" t="str">
        <f>VLOOKUP(stockin[[#This Row],[Column2]],balance[[#All],[Column2]:[Column5]],2,0)</f>
        <v>DM009</v>
      </c>
      <c r="O27" s="12" t="str">
        <f>VLOOKUP(stockin[[#This Row],[Column2]],balance[[#All],[Column2]:[Column6]],3,0)</f>
        <v>Kitchen</v>
      </c>
      <c r="P27" s="13">
        <v>2</v>
      </c>
      <c r="Q27" s="13" t="str">
        <f>VLOOKUP(stockin[[#This Row],[Column2]],balance[[#All],[Column2]:[Column6]],5,0)</f>
        <v>Kg</v>
      </c>
      <c r="R27" s="7"/>
      <c r="S27" s="1"/>
      <c r="T27" s="13">
        <v>0</v>
      </c>
      <c r="U27" s="22" t="s">
        <v>63</v>
      </c>
      <c r="V27" s="22" t="s">
        <v>71</v>
      </c>
      <c r="W27" s="22" t="s">
        <v>73</v>
      </c>
      <c r="X27" s="21">
        <v>2</v>
      </c>
      <c r="Y27" s="13" t="s">
        <v>44</v>
      </c>
      <c r="Z27" s="13">
        <v>1</v>
      </c>
      <c r="AA27" s="12" t="str">
        <f>IF(balance[[#This Row],[Column5]]&lt;balance[[#This Row],[Column9]],"Place Order","")</f>
        <v/>
      </c>
      <c r="AB27" s="7"/>
      <c r="AC27" s="1"/>
      <c r="AD27" s="1"/>
      <c r="AE27" s="1"/>
      <c r="AF27" s="1"/>
    </row>
    <row r="28" spans="1:32"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2"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spans="1:32"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spans="1:32"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spans="1:32"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1:32"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spans="1:32"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spans="1:32"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spans="1:32"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spans="1:32"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spans="1:32"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spans="1:32"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spans="1:32"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1:32"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1:32"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spans="1:32"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spans="1:32"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spans="1:32"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spans="1:32"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1:32"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1:32"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1:32"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1:32"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1:32"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1:32"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1:32" x14ac:dyDescent="0.3">
      <c r="A61" s="1"/>
      <c r="K61" s="1"/>
      <c r="L61" s="1"/>
      <c r="M61" s="1"/>
      <c r="N61" s="1"/>
      <c r="O61" s="1"/>
      <c r="P61" s="1"/>
      <c r="Q61" s="1"/>
      <c r="R61" s="1"/>
      <c r="S61" s="1"/>
      <c r="T61" s="1"/>
      <c r="U61" s="1"/>
      <c r="V61" s="1"/>
      <c r="W61" s="1"/>
      <c r="X61" s="1"/>
      <c r="Y61" s="1"/>
      <c r="Z61" s="1"/>
      <c r="AA61" s="1"/>
      <c r="AB61" s="1"/>
      <c r="AC61" s="1"/>
      <c r="AD61" s="1"/>
      <c r="AE61" s="1"/>
      <c r="AF61" s="1"/>
    </row>
    <row r="62" spans="1:32" x14ac:dyDescent="0.3">
      <c r="A62" s="1"/>
      <c r="K62" s="1"/>
      <c r="L62" s="1"/>
      <c r="M62" s="1"/>
      <c r="N62" s="1"/>
      <c r="O62" s="1"/>
      <c r="P62" s="1"/>
      <c r="Q62" s="1"/>
      <c r="R62" s="1"/>
      <c r="S62" s="1"/>
      <c r="T62" s="1"/>
      <c r="U62" s="1"/>
      <c r="V62" s="1"/>
      <c r="W62" s="1"/>
      <c r="X62" s="1"/>
      <c r="Y62" s="1"/>
      <c r="Z62" s="1"/>
      <c r="AA62" s="1"/>
      <c r="AB62" s="1"/>
      <c r="AC62" s="1"/>
      <c r="AD62" s="1"/>
      <c r="AE62" s="1"/>
      <c r="AF62" s="1"/>
    </row>
    <row r="63" spans="1:32" x14ac:dyDescent="0.3">
      <c r="A63" s="1"/>
      <c r="K63" s="1"/>
      <c r="L63" s="1"/>
      <c r="M63" s="1"/>
      <c r="N63" s="1"/>
      <c r="O63" s="1"/>
      <c r="P63" s="1"/>
      <c r="Q63" s="1"/>
      <c r="R63" s="1"/>
      <c r="S63" s="1"/>
      <c r="T63" s="1"/>
      <c r="U63" s="1"/>
      <c r="V63" s="1"/>
      <c r="W63" s="1"/>
      <c r="X63" s="1"/>
      <c r="Y63" s="1"/>
      <c r="Z63" s="1"/>
      <c r="AA63" s="1"/>
      <c r="AB63" s="1"/>
      <c r="AC63" s="1"/>
      <c r="AD63" s="1"/>
      <c r="AE63" s="1"/>
      <c r="AF63" s="1"/>
    </row>
    <row r="64" spans="1:32" x14ac:dyDescent="0.3">
      <c r="A64" s="1"/>
      <c r="K64" s="1"/>
      <c r="L64" s="1"/>
      <c r="M64" s="1"/>
      <c r="N64" s="1"/>
      <c r="O64" s="1"/>
      <c r="P64" s="1"/>
      <c r="Q64" s="1"/>
      <c r="R64" s="1"/>
      <c r="S64" s="1"/>
      <c r="T64" s="1"/>
      <c r="U64" s="1"/>
      <c r="V64" s="1"/>
      <c r="W64" s="1"/>
      <c r="X64" s="1"/>
      <c r="Y64" s="1"/>
      <c r="Z64" s="1"/>
      <c r="AA64" s="1"/>
      <c r="AB64" s="1"/>
      <c r="AC64" s="1"/>
      <c r="AD64" s="1"/>
      <c r="AE64" s="1"/>
      <c r="AF64" s="1"/>
    </row>
    <row r="65" spans="1:32" x14ac:dyDescent="0.3">
      <c r="A65" s="1"/>
      <c r="K65" s="1"/>
      <c r="L65" s="1"/>
      <c r="M65" s="1"/>
      <c r="N65" s="1"/>
      <c r="O65" s="1"/>
      <c r="P65" s="1"/>
      <c r="Q65" s="1"/>
      <c r="R65" s="1"/>
      <c r="S65" s="1"/>
      <c r="T65" s="1"/>
      <c r="U65" s="1"/>
      <c r="V65" s="1"/>
      <c r="W65" s="1"/>
      <c r="X65" s="1"/>
      <c r="Y65" s="1"/>
      <c r="Z65" s="1"/>
      <c r="AA65" s="1"/>
      <c r="AB65" s="1"/>
      <c r="AC65" s="1"/>
      <c r="AD65" s="1"/>
      <c r="AE65" s="1"/>
      <c r="AF65" s="1"/>
    </row>
    <row r="66" spans="1:32" x14ac:dyDescent="0.3">
      <c r="A66" s="1"/>
      <c r="K66" s="1"/>
      <c r="L66" s="1"/>
      <c r="M66" s="1"/>
      <c r="N66" s="1"/>
      <c r="O66" s="1"/>
      <c r="P66" s="1"/>
      <c r="Q66" s="1"/>
      <c r="R66" s="1"/>
      <c r="S66" s="1"/>
      <c r="T66" s="1"/>
      <c r="U66" s="1"/>
      <c r="V66" s="1"/>
      <c r="W66" s="1"/>
      <c r="X66" s="1"/>
      <c r="Y66" s="1"/>
      <c r="Z66" s="1"/>
      <c r="AA66" s="1"/>
      <c r="AB66" s="1"/>
      <c r="AC66" s="1"/>
      <c r="AD66" s="1"/>
      <c r="AE66" s="1"/>
      <c r="AF66" s="1"/>
    </row>
    <row r="67" spans="1:32" x14ac:dyDescent="0.3">
      <c r="A67" s="1"/>
      <c r="K67" s="1"/>
      <c r="L67" s="1"/>
      <c r="M67" s="1"/>
      <c r="N67" s="1"/>
      <c r="O67" s="1"/>
      <c r="P67" s="1"/>
      <c r="Q67" s="1"/>
      <c r="R67" s="1"/>
      <c r="S67" s="1"/>
      <c r="T67" s="1"/>
      <c r="U67" s="1"/>
      <c r="V67" s="1"/>
      <c r="W67" s="1"/>
      <c r="X67" s="1"/>
      <c r="Y67" s="1"/>
      <c r="Z67" s="1"/>
      <c r="AA67" s="1"/>
      <c r="AB67" s="1"/>
      <c r="AC67" s="1"/>
      <c r="AD67" s="1"/>
      <c r="AE67" s="1"/>
      <c r="AF67" s="1"/>
    </row>
    <row r="68" spans="1:32" x14ac:dyDescent="0.3">
      <c r="A68" s="1"/>
      <c r="K68" s="1"/>
      <c r="L68" s="1"/>
      <c r="M68" s="1"/>
      <c r="N68" s="1"/>
      <c r="O68" s="1"/>
      <c r="P68" s="1"/>
      <c r="Q68" s="1"/>
      <c r="R68" s="1"/>
      <c r="S68" s="1"/>
      <c r="T68" s="1"/>
      <c r="U68" s="1"/>
      <c r="V68" s="1"/>
      <c r="W68" s="1"/>
      <c r="X68" s="1"/>
      <c r="Y68" s="1"/>
      <c r="Z68" s="1"/>
      <c r="AA68" s="1"/>
      <c r="AB68" s="1"/>
      <c r="AC68" s="1"/>
      <c r="AD68" s="1"/>
      <c r="AE68" s="1"/>
      <c r="AF68" s="1"/>
    </row>
    <row r="69" spans="1:32" x14ac:dyDescent="0.3">
      <c r="A69" s="1"/>
      <c r="K69" s="1"/>
      <c r="L69" s="1"/>
      <c r="M69" s="1"/>
      <c r="N69" s="1"/>
      <c r="O69" s="1"/>
      <c r="P69" s="1"/>
      <c r="Q69" s="1"/>
      <c r="R69" s="1"/>
      <c r="S69" s="1"/>
      <c r="T69" s="1"/>
      <c r="U69" s="1"/>
      <c r="V69" s="1"/>
      <c r="W69" s="1"/>
      <c r="X69" s="1"/>
      <c r="Y69" s="1"/>
      <c r="Z69" s="1"/>
      <c r="AA69" s="1"/>
      <c r="AB69" s="1"/>
      <c r="AC69" s="1"/>
      <c r="AD69" s="1"/>
      <c r="AE69" s="1"/>
      <c r="AF69" s="1"/>
    </row>
    <row r="70" spans="1:32" x14ac:dyDescent="0.3">
      <c r="A70" s="1"/>
      <c r="K70" s="1"/>
      <c r="L70" s="1"/>
      <c r="M70" s="1"/>
      <c r="N70" s="1"/>
      <c r="O70" s="1"/>
      <c r="P70" s="1"/>
      <c r="Q70" s="1"/>
      <c r="R70" s="1"/>
      <c r="S70" s="1"/>
      <c r="T70" s="1"/>
      <c r="U70" s="1"/>
      <c r="V70" s="1"/>
      <c r="W70" s="1"/>
      <c r="X70" s="1"/>
      <c r="Y70" s="1"/>
      <c r="Z70" s="1"/>
      <c r="AA70" s="1"/>
      <c r="AB70" s="1"/>
      <c r="AC70" s="1"/>
      <c r="AD70" s="1"/>
      <c r="AE70" s="1"/>
      <c r="AF70" s="1"/>
    </row>
    <row r="71" spans="1:32" x14ac:dyDescent="0.3">
      <c r="A71" s="1"/>
      <c r="K71" s="1"/>
      <c r="L71" s="1"/>
      <c r="M71" s="1"/>
      <c r="N71" s="1"/>
      <c r="O71" s="1"/>
      <c r="P71" s="1"/>
      <c r="Q71" s="1"/>
      <c r="R71" s="1"/>
      <c r="S71" s="1"/>
      <c r="T71" s="1"/>
      <c r="U71" s="1"/>
      <c r="V71" s="1"/>
      <c r="W71" s="1"/>
      <c r="X71" s="1"/>
      <c r="Y71" s="1"/>
      <c r="Z71" s="1"/>
      <c r="AA71" s="1"/>
      <c r="AB71" s="1"/>
      <c r="AC71" s="1"/>
      <c r="AD71" s="1"/>
      <c r="AE71" s="1"/>
      <c r="AF71" s="1"/>
    </row>
    <row r="72" spans="1:32" x14ac:dyDescent="0.3">
      <c r="A72" s="1"/>
      <c r="K72" s="1"/>
      <c r="L72" s="1"/>
      <c r="M72" s="1"/>
      <c r="N72" s="1"/>
      <c r="O72" s="1"/>
      <c r="P72" s="1"/>
      <c r="Q72" s="1"/>
      <c r="R72" s="1"/>
      <c r="S72" s="1"/>
      <c r="T72" s="1"/>
      <c r="U72" s="1"/>
      <c r="V72" s="1"/>
      <c r="W72" s="1"/>
      <c r="X72" s="1"/>
      <c r="Y72" s="1"/>
      <c r="Z72" s="1"/>
      <c r="AA72" s="1"/>
      <c r="AB72" s="1"/>
      <c r="AC72" s="1"/>
      <c r="AD72" s="1"/>
      <c r="AE72" s="1"/>
      <c r="AF72" s="1"/>
    </row>
    <row r="73" spans="1:32" x14ac:dyDescent="0.3">
      <c r="A73" s="1"/>
      <c r="K73" s="1"/>
      <c r="L73" s="1"/>
      <c r="M73" s="1"/>
      <c r="N73" s="1"/>
      <c r="O73" s="1"/>
      <c r="P73" s="1"/>
      <c r="Q73" s="1"/>
      <c r="R73" s="1"/>
      <c r="S73" s="1"/>
      <c r="T73" s="1"/>
      <c r="U73" s="1"/>
      <c r="V73" s="1"/>
      <c r="W73" s="1"/>
      <c r="X73" s="1"/>
      <c r="Y73" s="1"/>
      <c r="Z73" s="1"/>
      <c r="AA73" s="1"/>
      <c r="AB73" s="1"/>
      <c r="AC73" s="1"/>
      <c r="AD73" s="1"/>
      <c r="AE73" s="1"/>
      <c r="AF73" s="1"/>
    </row>
    <row r="74" spans="1:32" x14ac:dyDescent="0.3">
      <c r="A74" s="1"/>
      <c r="K74" s="1"/>
      <c r="L74" s="1"/>
      <c r="M74" s="1"/>
      <c r="N74" s="1"/>
      <c r="O74" s="1"/>
      <c r="P74" s="1"/>
      <c r="Q74" s="1"/>
      <c r="R74" s="1"/>
      <c r="S74" s="1"/>
      <c r="T74" s="1"/>
      <c r="U74" s="1"/>
      <c r="V74" s="1"/>
      <c r="W74" s="1"/>
      <c r="X74" s="1"/>
      <c r="Y74" s="1"/>
      <c r="Z74" s="1"/>
      <c r="AA74" s="1"/>
      <c r="AB74" s="1"/>
      <c r="AC74" s="1"/>
      <c r="AD74" s="1"/>
      <c r="AE74" s="1"/>
      <c r="AF74" s="1"/>
    </row>
    <row r="75" spans="1:32" x14ac:dyDescent="0.3">
      <c r="A75" s="1"/>
      <c r="K75" s="1"/>
      <c r="L75" s="1"/>
      <c r="M75" s="1"/>
      <c r="N75" s="1"/>
      <c r="O75" s="1"/>
      <c r="P75" s="1"/>
      <c r="Q75" s="1"/>
      <c r="R75" s="1"/>
      <c r="S75" s="1"/>
      <c r="T75" s="1"/>
      <c r="U75" s="1"/>
      <c r="V75" s="1"/>
      <c r="W75" s="1"/>
      <c r="X75" s="1"/>
      <c r="Y75" s="1"/>
      <c r="Z75" s="1"/>
      <c r="AA75" s="1"/>
      <c r="AB75" s="1"/>
      <c r="AC75" s="1"/>
      <c r="AD75" s="1"/>
      <c r="AE75" s="1"/>
      <c r="AF75" s="1"/>
    </row>
    <row r="76" spans="1:32" x14ac:dyDescent="0.3">
      <c r="A76" s="1"/>
      <c r="K76" s="1"/>
      <c r="L76" s="1"/>
      <c r="M76" s="1"/>
      <c r="N76" s="1"/>
      <c r="O76" s="1"/>
      <c r="P76" s="1"/>
      <c r="Q76" s="1"/>
      <c r="R76" s="1"/>
      <c r="S76" s="1"/>
      <c r="T76" s="1"/>
      <c r="U76" s="1"/>
      <c r="V76" s="1"/>
      <c r="W76" s="1"/>
      <c r="X76" s="1"/>
      <c r="Y76" s="1"/>
      <c r="Z76" s="1"/>
      <c r="AA76" s="1"/>
      <c r="AB76" s="1"/>
      <c r="AC76" s="1"/>
      <c r="AD76" s="1"/>
      <c r="AE76" s="1"/>
      <c r="AF76" s="1"/>
    </row>
    <row r="77" spans="1:32" x14ac:dyDescent="0.3">
      <c r="A77" s="1"/>
      <c r="K77" s="1"/>
      <c r="L77" s="1"/>
      <c r="M77" s="1"/>
      <c r="N77" s="1"/>
      <c r="O77" s="1"/>
      <c r="P77" s="1"/>
      <c r="Q77" s="1"/>
      <c r="R77" s="1"/>
      <c r="S77" s="1"/>
      <c r="T77" s="1"/>
      <c r="U77" s="1"/>
      <c r="V77" s="1"/>
      <c r="W77" s="1"/>
      <c r="X77" s="1"/>
      <c r="Y77" s="1"/>
      <c r="Z77" s="1"/>
      <c r="AA77" s="1"/>
      <c r="AB77" s="1"/>
      <c r="AC77" s="1"/>
      <c r="AD77" s="1"/>
      <c r="AE77" s="1"/>
      <c r="AF77" s="1"/>
    </row>
    <row r="78" spans="1:32" x14ac:dyDescent="0.3">
      <c r="A78" s="1"/>
      <c r="K78" s="1"/>
      <c r="L78" s="1"/>
      <c r="M78" s="1"/>
      <c r="N78" s="1"/>
      <c r="O78" s="1"/>
      <c r="P78" s="1"/>
      <c r="Q78" s="1"/>
      <c r="R78" s="1"/>
      <c r="S78" s="1"/>
      <c r="T78" s="1"/>
      <c r="U78" s="1"/>
      <c r="V78" s="1"/>
      <c r="W78" s="1"/>
      <c r="X78" s="1"/>
      <c r="Y78" s="1"/>
      <c r="Z78" s="1"/>
      <c r="AA78" s="1"/>
      <c r="AB78" s="1"/>
      <c r="AC78" s="1"/>
      <c r="AD78" s="1"/>
      <c r="AE78" s="1"/>
      <c r="AF78" s="1"/>
    </row>
    <row r="79" spans="1:32" x14ac:dyDescent="0.3">
      <c r="A79" s="1"/>
      <c r="K79" s="1"/>
      <c r="L79" s="1"/>
      <c r="M79" s="1"/>
      <c r="N79" s="1"/>
      <c r="O79" s="1"/>
      <c r="P79" s="1"/>
      <c r="Q79" s="1"/>
      <c r="R79" s="1"/>
      <c r="S79" s="1"/>
      <c r="T79" s="1"/>
      <c r="U79" s="1"/>
      <c r="V79" s="1"/>
      <c r="W79" s="1"/>
      <c r="X79" s="1"/>
      <c r="Y79" s="1"/>
      <c r="Z79" s="1"/>
      <c r="AA79" s="1"/>
      <c r="AB79" s="1"/>
      <c r="AC79" s="1"/>
      <c r="AD79" s="1"/>
      <c r="AE79" s="1"/>
      <c r="AF79" s="1"/>
    </row>
    <row r="80" spans="1:32" x14ac:dyDescent="0.3">
      <c r="L80" s="1"/>
      <c r="M80" s="1"/>
      <c r="N80" s="1"/>
      <c r="O80" s="1"/>
      <c r="P80" s="1"/>
      <c r="Q80" s="1"/>
      <c r="R80" s="1"/>
      <c r="T80" s="1"/>
      <c r="U80" s="1"/>
      <c r="V80" s="1"/>
      <c r="W80" s="1"/>
      <c r="X80" s="1"/>
      <c r="Y80" s="1"/>
      <c r="Z80" s="1"/>
      <c r="AA80" s="1"/>
      <c r="AB80" s="1"/>
    </row>
  </sheetData>
  <mergeCells count="3">
    <mergeCell ref="B5:J5"/>
    <mergeCell ref="L5:R5"/>
    <mergeCell ref="T5:AA5"/>
  </mergeCells>
  <dataValidations count="1">
    <dataValidation type="date" allowBlank="1" showInputMessage="1" showErrorMessage="1" sqref="B8:B9" xr:uid="{00000000-0002-0000-0000-000000000000}">
      <formula1>2020</formula1>
      <formula2>2024</formula2>
    </dataValidation>
  </dataValidations>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28"/>
  <sheetViews>
    <sheetView tabSelected="1" topLeftCell="B1" workbookViewId="0">
      <selection activeCell="M27" sqref="M27"/>
    </sheetView>
  </sheetViews>
  <sheetFormatPr defaultColWidth="8.77734375" defaultRowHeight="14.4" x14ac:dyDescent="0.3"/>
  <cols>
    <col min="1" max="1" width="3.21875" style="2" customWidth="1"/>
    <col min="2" max="2" width="5.44140625" style="2" customWidth="1"/>
    <col min="3" max="4" width="6.77734375" style="2" customWidth="1"/>
    <col min="5" max="6" width="6.6640625" style="2" customWidth="1"/>
    <col min="7" max="8" width="7.5546875" style="2" customWidth="1"/>
    <col min="9" max="9" width="8.77734375" style="2"/>
    <col min="10" max="10" width="6" style="2" customWidth="1"/>
    <col min="11" max="12" width="6.77734375" style="2" customWidth="1"/>
    <col min="13" max="13" width="6.21875" style="2" customWidth="1"/>
    <col min="14" max="14" width="6.6640625" style="2" customWidth="1"/>
    <col min="15" max="15" width="7.21875" style="2" customWidth="1"/>
    <col min="16" max="17" width="7.109375" style="2" customWidth="1"/>
    <col min="18" max="18" width="6.88671875" style="2" customWidth="1"/>
    <col min="19" max="19" width="7" style="2" customWidth="1"/>
    <col min="20" max="20" width="7.21875" style="2" customWidth="1"/>
    <col min="21" max="21" width="7.77734375" style="2" customWidth="1"/>
    <col min="22" max="22" width="3.109375" style="2" customWidth="1"/>
    <col min="23" max="23" width="6.77734375" style="2" customWidth="1"/>
    <col min="24" max="24" width="6.109375" style="2" customWidth="1"/>
    <col min="25" max="25" width="6.21875" style="2" customWidth="1"/>
    <col min="26" max="16384" width="8.77734375" style="2"/>
  </cols>
  <sheetData>
    <row r="1" spans="2:26" ht="11.55" customHeight="1" x14ac:dyDescent="0.3"/>
    <row r="2" spans="2:26" ht="10.5" customHeight="1" x14ac:dyDescent="0.3">
      <c r="B2" s="19"/>
      <c r="C2" s="19"/>
      <c r="D2" s="19"/>
      <c r="E2" s="19"/>
      <c r="F2" s="19"/>
      <c r="G2" s="19"/>
      <c r="H2" s="19"/>
      <c r="I2" s="19"/>
      <c r="J2" s="19"/>
      <c r="K2" s="19"/>
      <c r="L2" s="19"/>
      <c r="M2" s="19"/>
      <c r="N2" s="19"/>
      <c r="O2" s="19"/>
      <c r="P2" s="19"/>
      <c r="Q2" s="19"/>
      <c r="R2" s="19"/>
      <c r="S2" s="19"/>
      <c r="T2" s="19"/>
      <c r="U2" s="19"/>
      <c r="V2" s="19"/>
      <c r="W2" s="19"/>
      <c r="X2" s="19"/>
      <c r="Y2" s="19"/>
      <c r="Z2" s="19"/>
    </row>
    <row r="3" spans="2:26" ht="12" customHeight="1" x14ac:dyDescent="0.3">
      <c r="B3" s="19"/>
      <c r="C3" s="35" t="s">
        <v>54</v>
      </c>
      <c r="D3" s="35"/>
      <c r="E3" s="35"/>
      <c r="F3" s="19"/>
      <c r="G3" s="36" t="s">
        <v>49</v>
      </c>
      <c r="H3" s="36"/>
      <c r="I3" s="36"/>
      <c r="J3" s="36"/>
      <c r="K3" s="36"/>
      <c r="L3" s="36"/>
      <c r="M3" s="36"/>
      <c r="N3" s="36"/>
      <c r="O3" s="36"/>
      <c r="P3" s="36"/>
      <c r="Q3" s="36"/>
      <c r="R3" s="36"/>
      <c r="S3" s="36"/>
      <c r="T3" s="36"/>
      <c r="U3" s="36"/>
      <c r="V3" s="19"/>
      <c r="W3" s="19"/>
      <c r="X3" s="19"/>
      <c r="Y3" s="19"/>
      <c r="Z3" s="19"/>
    </row>
    <row r="4" spans="2:26" ht="12" customHeight="1" x14ac:dyDescent="0.3">
      <c r="B4" s="19"/>
      <c r="C4" s="35"/>
      <c r="D4" s="35"/>
      <c r="E4" s="35"/>
      <c r="F4" s="19"/>
      <c r="G4" s="36"/>
      <c r="H4" s="36"/>
      <c r="I4" s="36"/>
      <c r="J4" s="36"/>
      <c r="K4" s="36"/>
      <c r="L4" s="36"/>
      <c r="M4" s="36"/>
      <c r="N4" s="36"/>
      <c r="O4" s="36"/>
      <c r="P4" s="36"/>
      <c r="Q4" s="36"/>
      <c r="R4" s="36"/>
      <c r="S4" s="36"/>
      <c r="T4" s="36"/>
      <c r="U4" s="36"/>
      <c r="V4" s="19"/>
      <c r="W4" s="19"/>
      <c r="X4" s="19"/>
      <c r="Y4" s="19"/>
      <c r="Z4" s="19"/>
    </row>
    <row r="5" spans="2:26" ht="10.5" customHeight="1" x14ac:dyDescent="0.3">
      <c r="B5" s="19"/>
      <c r="C5" s="35"/>
      <c r="D5" s="35"/>
      <c r="E5" s="35"/>
      <c r="F5" s="19"/>
      <c r="G5" s="36"/>
      <c r="H5" s="36"/>
      <c r="I5" s="36"/>
      <c r="J5" s="36"/>
      <c r="K5" s="36"/>
      <c r="L5" s="36"/>
      <c r="M5" s="36"/>
      <c r="N5" s="36"/>
      <c r="O5" s="36"/>
      <c r="P5" s="36"/>
      <c r="Q5" s="36"/>
      <c r="R5" s="36"/>
      <c r="S5" s="36"/>
      <c r="T5" s="36"/>
      <c r="U5" s="36"/>
      <c r="V5" s="19"/>
      <c r="W5" s="19"/>
      <c r="X5" s="19"/>
      <c r="Y5" s="19"/>
      <c r="Z5" s="19"/>
    </row>
    <row r="6" spans="2:26" ht="10.95" customHeight="1" x14ac:dyDescent="0.3">
      <c r="B6" s="19"/>
      <c r="C6" s="35"/>
      <c r="D6" s="35"/>
      <c r="E6" s="35"/>
      <c r="F6" s="19"/>
      <c r="G6" s="19"/>
      <c r="H6" s="19"/>
      <c r="I6" s="19"/>
      <c r="J6" s="19"/>
      <c r="K6" s="19"/>
      <c r="L6" s="19"/>
      <c r="M6" s="19"/>
      <c r="N6" s="19"/>
      <c r="O6" s="19"/>
      <c r="P6" s="19"/>
      <c r="Q6" s="19"/>
      <c r="R6" s="19"/>
      <c r="S6" s="19"/>
      <c r="T6" s="19"/>
      <c r="U6" s="19"/>
      <c r="V6" s="19"/>
      <c r="W6" s="19"/>
      <c r="X6" s="19"/>
      <c r="Y6" s="19"/>
      <c r="Z6" s="19"/>
    </row>
    <row r="7" spans="2:26" ht="10.95" customHeight="1" x14ac:dyDescent="0.3">
      <c r="B7" s="19"/>
      <c r="C7" s="35"/>
      <c r="D7" s="35"/>
      <c r="E7" s="35"/>
      <c r="F7" s="19"/>
      <c r="G7" s="37" t="s">
        <v>50</v>
      </c>
      <c r="H7" s="37"/>
      <c r="I7" s="37"/>
      <c r="J7" s="19"/>
      <c r="K7" s="37" t="s">
        <v>51</v>
      </c>
      <c r="L7" s="37"/>
      <c r="M7" s="37"/>
      <c r="N7" s="19"/>
      <c r="O7" s="37" t="s">
        <v>52</v>
      </c>
      <c r="P7" s="37"/>
      <c r="Q7" s="37"/>
      <c r="R7" s="19"/>
      <c r="S7" s="37" t="s">
        <v>53</v>
      </c>
      <c r="T7" s="37"/>
      <c r="U7" s="37"/>
      <c r="V7" s="19"/>
      <c r="W7" s="39" t="s">
        <v>55</v>
      </c>
      <c r="X7" s="39"/>
      <c r="Y7" s="39"/>
      <c r="Z7" s="19"/>
    </row>
    <row r="8" spans="2:26" ht="10.95" customHeight="1" x14ac:dyDescent="0.3">
      <c r="B8" s="19"/>
      <c r="C8" s="19"/>
      <c r="D8" s="19"/>
      <c r="E8" s="19"/>
      <c r="F8" s="19"/>
      <c r="G8" s="37"/>
      <c r="H8" s="37"/>
      <c r="I8" s="37"/>
      <c r="J8" s="19"/>
      <c r="K8" s="37"/>
      <c r="L8" s="37"/>
      <c r="M8" s="37"/>
      <c r="N8" s="19"/>
      <c r="O8" s="37"/>
      <c r="P8" s="37"/>
      <c r="Q8" s="37"/>
      <c r="R8" s="19"/>
      <c r="S8" s="37"/>
      <c r="T8" s="37"/>
      <c r="U8" s="37"/>
      <c r="V8" s="19"/>
      <c r="W8" s="39"/>
      <c r="X8" s="39"/>
      <c r="Y8" s="39"/>
      <c r="Z8" s="19"/>
    </row>
    <row r="9" spans="2:26" ht="10.5" customHeight="1" x14ac:dyDescent="0.3">
      <c r="B9" s="19"/>
      <c r="C9" s="19"/>
      <c r="D9" s="19"/>
      <c r="E9" s="19"/>
      <c r="F9" s="19"/>
      <c r="G9" s="38">
        <f>GETPIVOTDATA("Column5",Sheet5!$A$22)</f>
        <v>21</v>
      </c>
      <c r="H9" s="38"/>
      <c r="I9" s="38"/>
      <c r="J9" s="19"/>
      <c r="K9" s="38">
        <f>GETPIVOTDATA("[Measures].[Count of Column5 2]",Sheet5!$G$6)</f>
        <v>21</v>
      </c>
      <c r="L9" s="38"/>
      <c r="M9" s="38"/>
      <c r="N9" s="19"/>
      <c r="O9" s="38">
        <f>GETPIVOTDATA("Column5",Sheet5!$A$22)</f>
        <v>21</v>
      </c>
      <c r="P9" s="38"/>
      <c r="Q9" s="38"/>
      <c r="R9" s="19"/>
      <c r="S9" s="38">
        <f>GETPIVOTDATA("[Measures].[Count of Column5 2]",Sheet5!$G$6)</f>
        <v>21</v>
      </c>
      <c r="T9" s="38"/>
      <c r="U9" s="38"/>
      <c r="V9" s="19"/>
      <c r="W9" s="39"/>
      <c r="X9" s="39"/>
      <c r="Y9" s="39"/>
      <c r="Z9" s="19"/>
    </row>
    <row r="10" spans="2:26" ht="11.55" customHeight="1" x14ac:dyDescent="0.3">
      <c r="B10" s="19"/>
      <c r="C10" s="19"/>
      <c r="D10" s="19"/>
      <c r="E10" s="19"/>
      <c r="F10" s="19"/>
      <c r="G10" s="38"/>
      <c r="H10" s="38"/>
      <c r="I10" s="38"/>
      <c r="J10" s="19"/>
      <c r="K10" s="38"/>
      <c r="L10" s="38"/>
      <c r="M10" s="38"/>
      <c r="N10" s="19"/>
      <c r="O10" s="38"/>
      <c r="P10" s="38"/>
      <c r="Q10" s="38"/>
      <c r="R10" s="19"/>
      <c r="S10" s="38"/>
      <c r="T10" s="38"/>
      <c r="U10" s="38"/>
      <c r="V10" s="19"/>
      <c r="W10" s="39"/>
      <c r="X10" s="39"/>
      <c r="Y10" s="39"/>
      <c r="Z10" s="19"/>
    </row>
    <row r="11" spans="2:26" ht="10.5" customHeight="1" x14ac:dyDescent="0.3">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2:26" ht="13.05" customHeight="1" x14ac:dyDescent="0.3">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2:26" ht="14.55" customHeight="1" x14ac:dyDescent="0.3">
      <c r="B13" s="19"/>
      <c r="C13" s="19"/>
      <c r="D13" s="19"/>
      <c r="E13" s="19"/>
      <c r="F13" s="19"/>
      <c r="G13" s="40" t="s">
        <v>105</v>
      </c>
      <c r="H13" s="40"/>
      <c r="I13" s="40"/>
      <c r="J13" s="26"/>
      <c r="K13" s="40" t="s">
        <v>106</v>
      </c>
      <c r="L13" s="40"/>
      <c r="M13" s="40"/>
      <c r="N13" s="19"/>
      <c r="O13" s="40" t="s">
        <v>56</v>
      </c>
      <c r="P13" s="40"/>
      <c r="Q13" s="40"/>
      <c r="R13" s="40"/>
      <c r="S13" s="40"/>
      <c r="T13" s="40"/>
      <c r="U13" s="40"/>
      <c r="V13" s="19"/>
      <c r="Z13" s="19"/>
    </row>
    <row r="14" spans="2:26" ht="10.95" customHeight="1" x14ac:dyDescent="0.3">
      <c r="B14" s="19"/>
      <c r="C14" s="19"/>
      <c r="D14" s="19"/>
      <c r="E14" s="19"/>
      <c r="F14" s="19"/>
      <c r="G14" s="20"/>
      <c r="H14" s="20"/>
      <c r="I14" s="20"/>
      <c r="J14" s="19"/>
      <c r="K14" s="20"/>
      <c r="L14" s="20"/>
      <c r="M14" s="20"/>
      <c r="N14" s="19"/>
      <c r="O14" s="20"/>
      <c r="P14" s="20"/>
      <c r="Q14" s="20"/>
      <c r="R14" s="20"/>
      <c r="S14" s="20"/>
      <c r="T14" s="20"/>
      <c r="U14" s="20"/>
      <c r="V14" s="19"/>
      <c r="Z14" s="19"/>
    </row>
    <row r="15" spans="2:26" ht="12" customHeight="1" x14ac:dyDescent="0.3">
      <c r="B15" s="19"/>
      <c r="C15" s="19"/>
      <c r="D15" s="19"/>
      <c r="E15" s="19"/>
      <c r="F15" s="19"/>
      <c r="G15" s="20"/>
      <c r="H15" s="20"/>
      <c r="I15" s="20"/>
      <c r="J15" s="19"/>
      <c r="K15" s="20"/>
      <c r="L15" s="20"/>
      <c r="M15" s="20"/>
      <c r="N15" s="19"/>
      <c r="O15" s="20"/>
      <c r="P15" s="20"/>
      <c r="Q15" s="20"/>
      <c r="R15" s="20"/>
      <c r="S15" s="20"/>
      <c r="T15" s="20"/>
      <c r="U15" s="20"/>
      <c r="V15" s="19"/>
      <c r="Z15" s="19"/>
    </row>
    <row r="16" spans="2:26" ht="10.95" customHeight="1" x14ac:dyDescent="0.3">
      <c r="B16" s="19"/>
      <c r="C16" s="19"/>
      <c r="D16" s="19"/>
      <c r="E16" s="19"/>
      <c r="F16" s="19"/>
      <c r="G16" s="20"/>
      <c r="H16" s="20"/>
      <c r="I16" s="20"/>
      <c r="J16" s="19"/>
      <c r="K16" s="20"/>
      <c r="L16" s="20"/>
      <c r="M16" s="20"/>
      <c r="N16" s="19"/>
      <c r="O16" s="20"/>
      <c r="P16" s="20"/>
      <c r="Q16" s="20"/>
      <c r="R16" s="20"/>
      <c r="S16" s="20"/>
      <c r="T16" s="20"/>
      <c r="U16" s="20"/>
      <c r="V16" s="19"/>
      <c r="Z16" s="19"/>
    </row>
    <row r="17" spans="2:26" ht="11.55" customHeight="1" x14ac:dyDescent="0.3">
      <c r="B17" s="19"/>
      <c r="C17" s="19"/>
      <c r="D17" s="19"/>
      <c r="E17" s="19"/>
      <c r="F17" s="19"/>
      <c r="G17" s="20"/>
      <c r="H17" s="20"/>
      <c r="I17" s="20"/>
      <c r="J17" s="19"/>
      <c r="K17" s="20"/>
      <c r="L17" s="20"/>
      <c r="M17" s="20"/>
      <c r="N17" s="19"/>
      <c r="O17" s="20"/>
      <c r="P17" s="20"/>
      <c r="Q17" s="20"/>
      <c r="R17" s="20"/>
      <c r="S17" s="20"/>
      <c r="T17" s="20"/>
      <c r="U17" s="20"/>
      <c r="V17" s="19"/>
      <c r="Z17" s="19"/>
    </row>
    <row r="18" spans="2:26" ht="10.95" customHeight="1" x14ac:dyDescent="0.3">
      <c r="B18" s="19"/>
      <c r="C18" s="19"/>
      <c r="D18" s="19"/>
      <c r="E18" s="19"/>
      <c r="F18" s="19"/>
      <c r="G18" s="20"/>
      <c r="H18" s="20"/>
      <c r="I18" s="20"/>
      <c r="J18" s="19"/>
      <c r="K18" s="20"/>
      <c r="L18" s="20"/>
      <c r="M18" s="20"/>
      <c r="N18" s="19"/>
      <c r="O18" s="20"/>
      <c r="P18" s="20"/>
      <c r="Q18" s="20"/>
      <c r="R18" s="20"/>
      <c r="S18" s="20"/>
      <c r="T18" s="20"/>
      <c r="U18" s="20"/>
      <c r="V18" s="19"/>
      <c r="Z18" s="19"/>
    </row>
    <row r="19" spans="2:26" ht="10.95" customHeight="1" x14ac:dyDescent="0.3">
      <c r="B19" s="19"/>
      <c r="C19" s="19"/>
      <c r="D19" s="19"/>
      <c r="E19" s="19"/>
      <c r="F19" s="19"/>
      <c r="G19" s="20"/>
      <c r="H19" s="20"/>
      <c r="I19" s="20"/>
      <c r="J19" s="19"/>
      <c r="K19" s="20"/>
      <c r="L19" s="20"/>
      <c r="M19" s="20"/>
      <c r="N19" s="19"/>
      <c r="O19" s="20"/>
      <c r="P19" s="20"/>
      <c r="Q19" s="20"/>
      <c r="R19" s="20"/>
      <c r="S19" s="20"/>
      <c r="T19" s="20"/>
      <c r="U19" s="20"/>
      <c r="V19" s="19"/>
      <c r="Z19" s="19"/>
    </row>
    <row r="20" spans="2:26" ht="10.95" customHeight="1" x14ac:dyDescent="0.3">
      <c r="B20" s="19"/>
      <c r="C20" s="19"/>
      <c r="D20" s="19"/>
      <c r="E20" s="19"/>
      <c r="F20" s="19"/>
      <c r="G20" s="20"/>
      <c r="H20" s="20"/>
      <c r="I20" s="20"/>
      <c r="J20" s="19"/>
      <c r="K20" s="20"/>
      <c r="L20" s="20"/>
      <c r="M20" s="20"/>
      <c r="N20" s="19"/>
      <c r="O20" s="20"/>
      <c r="P20" s="20"/>
      <c r="Q20" s="20"/>
      <c r="R20" s="20"/>
      <c r="S20" s="20"/>
      <c r="T20" s="20"/>
      <c r="U20" s="20"/>
      <c r="V20" s="19"/>
      <c r="Z20" s="19"/>
    </row>
    <row r="21" spans="2:26" ht="11.55" customHeight="1" x14ac:dyDescent="0.3">
      <c r="B21" s="19"/>
      <c r="C21" s="19"/>
      <c r="D21" s="19"/>
      <c r="E21" s="19"/>
      <c r="F21" s="19"/>
      <c r="G21" s="20"/>
      <c r="H21" s="20"/>
      <c r="I21" s="20"/>
      <c r="J21" s="19"/>
      <c r="K21" s="20"/>
      <c r="L21" s="20"/>
      <c r="M21" s="20"/>
      <c r="N21" s="19"/>
      <c r="O21" s="20"/>
      <c r="P21" s="20"/>
      <c r="Q21" s="20"/>
      <c r="R21" s="20"/>
      <c r="S21" s="20"/>
      <c r="T21" s="20"/>
      <c r="U21" s="20"/>
      <c r="V21" s="19"/>
      <c r="Z21" s="19"/>
    </row>
    <row r="22" spans="2:26" ht="12" customHeight="1" x14ac:dyDescent="0.3">
      <c r="B22" s="19"/>
      <c r="C22" s="19"/>
      <c r="D22" s="19"/>
      <c r="E22" s="19"/>
      <c r="F22" s="19"/>
      <c r="G22" s="19"/>
      <c r="H22" s="19"/>
      <c r="I22" s="19"/>
      <c r="J22" s="19"/>
      <c r="K22" s="19"/>
      <c r="L22" s="19"/>
      <c r="M22" s="19"/>
      <c r="N22" s="19"/>
      <c r="O22" s="19"/>
      <c r="P22" s="19"/>
      <c r="Q22" s="19"/>
      <c r="R22" s="19"/>
      <c r="S22" s="19"/>
      <c r="T22" s="19"/>
      <c r="U22" s="19"/>
      <c r="V22" s="19"/>
      <c r="Z22" s="19"/>
    </row>
    <row r="23" spans="2:26" ht="11.55" customHeight="1" x14ac:dyDescent="0.3">
      <c r="B23" s="19"/>
      <c r="C23" s="19"/>
      <c r="D23" s="19"/>
      <c r="E23" s="19"/>
      <c r="F23" s="19"/>
      <c r="G23" s="19"/>
      <c r="H23" s="19"/>
      <c r="I23" s="19"/>
      <c r="J23" s="19"/>
      <c r="K23" s="19"/>
      <c r="L23" s="19"/>
      <c r="M23" s="19"/>
      <c r="N23" s="19"/>
      <c r="O23" s="19"/>
      <c r="P23" s="19"/>
      <c r="Q23" s="19"/>
      <c r="R23" s="19"/>
      <c r="S23" s="19"/>
      <c r="T23" s="19"/>
      <c r="U23" s="19"/>
      <c r="V23" s="19"/>
      <c r="Z23" s="19"/>
    </row>
    <row r="24" spans="2:26" ht="10.95" customHeight="1" x14ac:dyDescent="0.3">
      <c r="B24" s="19"/>
      <c r="C24" s="19"/>
      <c r="D24" s="19"/>
      <c r="E24" s="19"/>
      <c r="F24" s="19"/>
      <c r="G24" s="19"/>
      <c r="H24" s="19"/>
      <c r="I24" s="19"/>
      <c r="J24" s="19"/>
      <c r="K24" s="19"/>
      <c r="L24" s="19"/>
      <c r="M24" s="19"/>
      <c r="N24" s="19"/>
      <c r="O24" s="19"/>
      <c r="P24" s="19"/>
      <c r="Q24" s="19"/>
      <c r="R24" s="19"/>
      <c r="S24" s="19"/>
      <c r="T24" s="19"/>
      <c r="U24" s="19"/>
      <c r="V24" s="19"/>
      <c r="Z24" s="19"/>
    </row>
    <row r="25" spans="2:26" ht="10.95" customHeight="1" x14ac:dyDescent="0.3">
      <c r="B25" s="19"/>
      <c r="C25" s="19"/>
      <c r="D25" s="19"/>
      <c r="E25" s="19"/>
      <c r="F25" s="19"/>
      <c r="G25" s="19"/>
      <c r="H25" s="19"/>
      <c r="I25" s="19"/>
      <c r="J25" s="19"/>
      <c r="K25" s="19"/>
      <c r="L25" s="19"/>
      <c r="M25" s="19"/>
      <c r="N25" s="19"/>
      <c r="O25" s="19"/>
      <c r="P25" s="19"/>
      <c r="Q25" s="19"/>
      <c r="R25" s="19"/>
      <c r="S25" s="19"/>
      <c r="T25" s="19"/>
      <c r="U25" s="19"/>
      <c r="V25" s="19"/>
      <c r="Z25" s="19"/>
    </row>
    <row r="26" spans="2:26" ht="11.55" customHeight="1" x14ac:dyDescent="0.3">
      <c r="B26" s="19"/>
      <c r="C26" s="19"/>
      <c r="D26" s="19"/>
      <c r="E26" s="19"/>
      <c r="F26" s="19"/>
      <c r="G26" s="19"/>
      <c r="H26" s="19"/>
      <c r="I26" s="19"/>
      <c r="J26" s="19"/>
      <c r="K26" s="19"/>
      <c r="L26" s="19"/>
      <c r="M26" s="19"/>
      <c r="N26" s="19"/>
      <c r="O26" s="19"/>
      <c r="P26" s="19"/>
      <c r="Q26" s="19"/>
      <c r="R26" s="19"/>
      <c r="S26" s="19"/>
      <c r="T26" s="19"/>
      <c r="U26" s="19"/>
      <c r="V26" s="19"/>
      <c r="Z26" s="19"/>
    </row>
    <row r="27" spans="2:26" ht="11.55" customHeight="1" x14ac:dyDescent="0.3">
      <c r="B27" s="19"/>
      <c r="C27" s="19"/>
      <c r="D27" s="19"/>
      <c r="E27" s="19"/>
      <c r="F27" s="19"/>
      <c r="G27" s="19"/>
      <c r="H27" s="19"/>
      <c r="I27" s="19"/>
      <c r="J27" s="19"/>
      <c r="K27" s="19"/>
      <c r="L27" s="19"/>
      <c r="M27" s="19"/>
      <c r="N27" s="19"/>
      <c r="O27" s="19"/>
      <c r="P27" s="19"/>
      <c r="Q27" s="19"/>
      <c r="R27" s="19"/>
      <c r="S27" s="19"/>
      <c r="T27" s="19"/>
      <c r="U27" s="19"/>
      <c r="V27" s="19"/>
      <c r="Z27" s="19"/>
    </row>
    <row r="28" spans="2:26" ht="10.95" customHeight="1" x14ac:dyDescent="0.3">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sheetData>
  <mergeCells count="14">
    <mergeCell ref="W7:Y10"/>
    <mergeCell ref="O13:U13"/>
    <mergeCell ref="G13:I13"/>
    <mergeCell ref="K13:M13"/>
    <mergeCell ref="O7:Q8"/>
    <mergeCell ref="O9:Q10"/>
    <mergeCell ref="S7:U8"/>
    <mergeCell ref="S9:U10"/>
    <mergeCell ref="C3:E7"/>
    <mergeCell ref="G3:U5"/>
    <mergeCell ref="G7:I8"/>
    <mergeCell ref="G9:I10"/>
    <mergeCell ref="K7:M8"/>
    <mergeCell ref="K9:M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I39"/>
  <sheetViews>
    <sheetView workbookViewId="0">
      <selection activeCell="G6" sqref="G6"/>
    </sheetView>
  </sheetViews>
  <sheetFormatPr defaultRowHeight="14.4" x14ac:dyDescent="0.3"/>
  <cols>
    <col min="1" max="2" width="16.44140625" bestFit="1" customWidth="1"/>
    <col min="4" max="4" width="12.5546875" bestFit="1" customWidth="1"/>
    <col min="5" max="5" width="16.44140625" bestFit="1" customWidth="1"/>
    <col min="7" max="7" width="17.5546875" bestFit="1" customWidth="1"/>
    <col min="8" max="9" width="16.44140625" bestFit="1" customWidth="1"/>
  </cols>
  <sheetData>
    <row r="3" spans="1:7" x14ac:dyDescent="0.3">
      <c r="A3" s="24" t="s">
        <v>75</v>
      </c>
      <c r="B3" t="s">
        <v>92</v>
      </c>
      <c r="D3" s="24" t="s">
        <v>75</v>
      </c>
      <c r="E3" t="s">
        <v>92</v>
      </c>
      <c r="G3" t="s">
        <v>92</v>
      </c>
    </row>
    <row r="4" spans="1:7" x14ac:dyDescent="0.3">
      <c r="A4" s="25" t="s">
        <v>76</v>
      </c>
      <c r="B4" s="41">
        <v>1</v>
      </c>
      <c r="D4" s="25" t="s">
        <v>39</v>
      </c>
      <c r="E4" s="41">
        <v>3</v>
      </c>
      <c r="G4" s="41">
        <v>21</v>
      </c>
    </row>
    <row r="5" spans="1:7" x14ac:dyDescent="0.3">
      <c r="A5" s="25" t="s">
        <v>77</v>
      </c>
      <c r="B5" s="41">
        <v>1</v>
      </c>
      <c r="D5" s="25" t="s">
        <v>40</v>
      </c>
      <c r="E5" s="41">
        <v>3</v>
      </c>
    </row>
    <row r="6" spans="1:7" x14ac:dyDescent="0.3">
      <c r="A6" s="25" t="s">
        <v>78</v>
      </c>
      <c r="B6" s="41">
        <v>1</v>
      </c>
      <c r="D6" s="25" t="s">
        <v>73</v>
      </c>
      <c r="E6" s="41">
        <v>2</v>
      </c>
      <c r="G6" t="s">
        <v>102</v>
      </c>
    </row>
    <row r="7" spans="1:7" x14ac:dyDescent="0.3">
      <c r="A7" s="25" t="s">
        <v>79</v>
      </c>
      <c r="B7" s="41">
        <v>1</v>
      </c>
      <c r="D7" s="25" t="s">
        <v>72</v>
      </c>
      <c r="E7" s="41">
        <v>5</v>
      </c>
      <c r="G7" s="41">
        <v>21</v>
      </c>
    </row>
    <row r="8" spans="1:7" x14ac:dyDescent="0.3">
      <c r="A8" s="25" t="s">
        <v>80</v>
      </c>
      <c r="B8" s="41">
        <v>1</v>
      </c>
      <c r="D8" s="25" t="s">
        <v>41</v>
      </c>
      <c r="E8" s="41">
        <v>3</v>
      </c>
    </row>
    <row r="9" spans="1:7" x14ac:dyDescent="0.3">
      <c r="A9" s="25" t="s">
        <v>81</v>
      </c>
      <c r="B9" s="41">
        <v>7</v>
      </c>
      <c r="D9" s="25" t="s">
        <v>8</v>
      </c>
      <c r="E9" s="41">
        <v>1</v>
      </c>
    </row>
    <row r="10" spans="1:7" x14ac:dyDescent="0.3">
      <c r="A10" s="25" t="s">
        <v>82</v>
      </c>
      <c r="B10" s="41">
        <v>1</v>
      </c>
      <c r="D10" s="25" t="s">
        <v>42</v>
      </c>
      <c r="E10" s="41">
        <v>4</v>
      </c>
    </row>
    <row r="11" spans="1:7" x14ac:dyDescent="0.3">
      <c r="A11" s="25" t="s">
        <v>83</v>
      </c>
      <c r="B11" s="41">
        <v>1</v>
      </c>
      <c r="D11" s="25" t="s">
        <v>90</v>
      </c>
      <c r="E11" s="41">
        <v>21</v>
      </c>
    </row>
    <row r="12" spans="1:7" x14ac:dyDescent="0.3">
      <c r="A12" s="25" t="s">
        <v>84</v>
      </c>
      <c r="B12" s="41">
        <v>1</v>
      </c>
    </row>
    <row r="13" spans="1:7" x14ac:dyDescent="0.3">
      <c r="A13" s="25" t="s">
        <v>85</v>
      </c>
      <c r="B13" s="41">
        <v>1</v>
      </c>
    </row>
    <row r="14" spans="1:7" x14ac:dyDescent="0.3">
      <c r="A14" s="25" t="s">
        <v>86</v>
      </c>
      <c r="B14" s="41">
        <v>1</v>
      </c>
    </row>
    <row r="15" spans="1:7" x14ac:dyDescent="0.3">
      <c r="A15" s="25" t="s">
        <v>87</v>
      </c>
      <c r="B15" s="41">
        <v>1</v>
      </c>
    </row>
    <row r="16" spans="1:7" x14ac:dyDescent="0.3">
      <c r="A16" s="25" t="s">
        <v>88</v>
      </c>
      <c r="B16" s="41">
        <v>1</v>
      </c>
    </row>
    <row r="17" spans="1:9" x14ac:dyDescent="0.3">
      <c r="A17" s="25" t="s">
        <v>89</v>
      </c>
      <c r="B17" s="41">
        <v>1</v>
      </c>
    </row>
    <row r="18" spans="1:9" x14ac:dyDescent="0.3">
      <c r="A18" s="25" t="s">
        <v>2</v>
      </c>
      <c r="B18" s="41">
        <v>1</v>
      </c>
    </row>
    <row r="19" spans="1:9" x14ac:dyDescent="0.3">
      <c r="A19" s="25" t="s">
        <v>90</v>
      </c>
      <c r="B19" s="41">
        <v>21</v>
      </c>
    </row>
    <row r="22" spans="1:9" x14ac:dyDescent="0.3">
      <c r="A22" t="s">
        <v>102</v>
      </c>
    </row>
    <row r="23" spans="1:9" x14ac:dyDescent="0.3">
      <c r="A23">
        <v>21</v>
      </c>
    </row>
    <row r="25" spans="1:9" x14ac:dyDescent="0.3">
      <c r="G25" s="24" t="s">
        <v>103</v>
      </c>
      <c r="H25" t="s" vm="1">
        <v>104</v>
      </c>
    </row>
    <row r="27" spans="1:9" x14ac:dyDescent="0.3">
      <c r="A27" s="24" t="s">
        <v>75</v>
      </c>
      <c r="B27" t="s">
        <v>102</v>
      </c>
      <c r="D27" s="24" t="s">
        <v>75</v>
      </c>
      <c r="E27" t="s">
        <v>102</v>
      </c>
      <c r="G27" s="24" t="s">
        <v>75</v>
      </c>
      <c r="H27" t="s">
        <v>102</v>
      </c>
      <c r="I27" t="s">
        <v>91</v>
      </c>
    </row>
    <row r="28" spans="1:9" x14ac:dyDescent="0.3">
      <c r="A28" s="25" t="s">
        <v>72</v>
      </c>
      <c r="B28" s="41">
        <v>1</v>
      </c>
      <c r="D28" s="25" t="s">
        <v>62</v>
      </c>
      <c r="E28" s="41">
        <v>1</v>
      </c>
      <c r="G28" s="25" t="s">
        <v>62</v>
      </c>
      <c r="H28" s="41">
        <v>1</v>
      </c>
      <c r="I28" s="41">
        <v>1</v>
      </c>
    </row>
    <row r="29" spans="1:9" x14ac:dyDescent="0.3">
      <c r="A29" s="25" t="s">
        <v>90</v>
      </c>
      <c r="B29" s="41">
        <v>1</v>
      </c>
      <c r="D29" s="25" t="s">
        <v>90</v>
      </c>
      <c r="E29" s="41">
        <v>1</v>
      </c>
      <c r="G29" s="25" t="s">
        <v>90</v>
      </c>
      <c r="H29" s="41">
        <v>1</v>
      </c>
      <c r="I29" s="41">
        <v>1</v>
      </c>
    </row>
    <row r="38" spans="1:1" x14ac:dyDescent="0.3">
      <c r="A38" t="s">
        <v>102</v>
      </c>
    </row>
    <row r="39" spans="1:1" x14ac:dyDescent="0.3">
      <c r="A39" s="4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Inventory</vt:lpstr>
      <vt:lpstr>Dashboard</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simthi arora</cp:lastModifiedBy>
  <dcterms:created xsi:type="dcterms:W3CDTF">2024-10-17T09:12:35Z</dcterms:created>
  <dcterms:modified xsi:type="dcterms:W3CDTF">2024-11-04T16:59:17Z</dcterms:modified>
</cp:coreProperties>
</file>