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rahousen/Documents/Aromatics_removal_desulfurization_refining/outputs/"/>
    </mc:Choice>
  </mc:AlternateContent>
  <xr:revisionPtr revIDLastSave="0" documentId="8_{44C95925-86C3-6043-9081-D3B8BB4219BD}" xr6:coauthVersionLast="47" xr6:coauthVersionMax="47" xr10:uidLastSave="{00000000-0000-0000-0000-000000000000}"/>
  <bookViews>
    <workbookView xWindow="7980" yWindow="1460" windowWidth="14440" windowHeight="14780" firstSheet="1" activeTab="3" xr2:uid="{00000000-000D-0000-FFFF-FFFF00000000}"/>
  </bookViews>
  <sheets>
    <sheet name="Atmospheric Distillation" sheetId="1" r:id="rId1"/>
    <sheet name="Vacuum Distillation" sheetId="2" r:id="rId2"/>
    <sheet name="Utilities" sheetId="3" r:id="rId3"/>
    <sheet name="Hydrocracking" sheetId="4" r:id="rId4"/>
    <sheet name="Hydrocracking H2 bal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4" l="1"/>
  <c r="L13" i="4"/>
  <c r="L14" i="4"/>
  <c r="L12" i="4"/>
  <c r="K18" i="4"/>
  <c r="H8" i="5"/>
  <c r="J6" i="5"/>
  <c r="J5" i="5"/>
  <c r="I6" i="5"/>
  <c r="I5" i="5"/>
  <c r="G8" i="5"/>
  <c r="C14" i="5"/>
  <c r="D11" i="5"/>
  <c r="E6" i="5"/>
  <c r="E5" i="5"/>
  <c r="E3" i="5"/>
  <c r="E4" i="5"/>
  <c r="E7" i="5"/>
  <c r="E8" i="5"/>
  <c r="E2" i="5"/>
</calcChain>
</file>

<file path=xl/sharedStrings.xml><?xml version="1.0" encoding="utf-8"?>
<sst xmlns="http://schemas.openxmlformats.org/spreadsheetml/2006/main" count="117" uniqueCount="61">
  <si>
    <t>Cut</t>
  </si>
  <si>
    <t>Volume %</t>
  </si>
  <si>
    <t>API</t>
  </si>
  <si>
    <t>Specific Gravity</t>
  </si>
  <si>
    <t>Characterization Factor</t>
  </si>
  <si>
    <t>BPCD</t>
  </si>
  <si>
    <t>lb/hr from bbl/day</t>
  </si>
  <si>
    <t>lb/hr</t>
  </si>
  <si>
    <t>wt% S</t>
  </si>
  <si>
    <t>lb/hr S</t>
  </si>
  <si>
    <t>wt %</t>
  </si>
  <si>
    <t>wppm N</t>
  </si>
  <si>
    <t>lb/hr N</t>
  </si>
  <si>
    <t>wt% H2</t>
  </si>
  <si>
    <t>lb/hr H2</t>
  </si>
  <si>
    <t>Inputs</t>
  </si>
  <si>
    <t>Crude oil</t>
  </si>
  <si>
    <t>Total</t>
  </si>
  <si>
    <t>Outputs</t>
  </si>
  <si>
    <t>Butanes and lighter</t>
  </si>
  <si>
    <t>LSR gasoline (90-190°F)</t>
  </si>
  <si>
    <t>HSR gasoline (190-330°F)</t>
  </si>
  <si>
    <t>Kerosine (330-480°F)</t>
  </si>
  <si>
    <t>Light gas oil (480-610°F)</t>
  </si>
  <si>
    <t>610°F +</t>
  </si>
  <si>
    <t>N/A</t>
  </si>
  <si>
    <t>Heavy gas oil (610-800°F)</t>
  </si>
  <si>
    <t>Vacuum gas oil (800-1050°F)</t>
  </si>
  <si>
    <t>1050°F +</t>
  </si>
  <si>
    <t>Utility</t>
  </si>
  <si>
    <t>Desalter</t>
  </si>
  <si>
    <t>Atmospheric Distillation</t>
  </si>
  <si>
    <t>Vacuum Distillation</t>
  </si>
  <si>
    <t>Hydrocracking</t>
  </si>
  <si>
    <t>demulsifier_chemical (lb)</t>
  </si>
  <si>
    <t>hydrogen_consumption (scf)</t>
  </si>
  <si>
    <t>power (kWh)</t>
  </si>
  <si>
    <t>cooling_water (gal)</t>
  </si>
  <si>
    <t>caustic (lb)</t>
  </si>
  <si>
    <t>fuel (MMBtu)</t>
  </si>
  <si>
    <t>steam (psig)</t>
  </si>
  <si>
    <t>water_injection (gal)</t>
  </si>
  <si>
    <t>Hydrogen</t>
  </si>
  <si>
    <t>H2S</t>
  </si>
  <si>
    <t>C3 and lighter</t>
  </si>
  <si>
    <t>iC4</t>
  </si>
  <si>
    <t>nC4</t>
  </si>
  <si>
    <t>C5 to 180°F</t>
  </si>
  <si>
    <t>180-400°F</t>
  </si>
  <si>
    <t>400-520°F</t>
  </si>
  <si>
    <t>Hydrogen Balance Item</t>
  </si>
  <si>
    <t>scf/bbl</t>
  </si>
  <si>
    <t>sulfur removal</t>
  </si>
  <si>
    <t>saturation after desulfurization</t>
  </si>
  <si>
    <t>denitrogenation</t>
  </si>
  <si>
    <t>hydrogen in liquid products</t>
  </si>
  <si>
    <t>hydrogen in HC gas</t>
  </si>
  <si>
    <t>hydrogen in hydrocracker feed</t>
  </si>
  <si>
    <t>hydrogen consumption</t>
  </si>
  <si>
    <t>kg/day</t>
  </si>
  <si>
    <t>TOO LOWWW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</si>
</sst>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3" fontId="0" fillId="0" borderId="0" xfId="1" applyFont="1"/>
    <xf numFmtId="4" fontId="4" fillId="3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4" fontId="0" fillId="0" borderId="0" xfId="0" applyNumberFormat="1"/>
    <xf numFmtId="0" fontId="3" fillId="2" borderId="0" xfId="2"/>
    <xf numFmtId="4" fontId="3" fillId="2" borderId="0" xfId="2" applyNumberFormat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</row>
    <row r="3" spans="1:15" x14ac:dyDescent="0.2">
      <c r="A3" t="s">
        <v>16</v>
      </c>
      <c r="C3">
        <v>31.4</v>
      </c>
      <c r="D3">
        <v>0.86863106200122775</v>
      </c>
      <c r="F3">
        <v>101197</v>
      </c>
      <c r="G3">
        <v>12.67</v>
      </c>
      <c r="H3">
        <v>1282165.99</v>
      </c>
      <c r="I3">
        <v>0.85</v>
      </c>
      <c r="J3">
        <v>10898.410915</v>
      </c>
      <c r="L3">
        <v>908.14</v>
      </c>
      <c r="M3">
        <v>1164.3862221586</v>
      </c>
    </row>
    <row r="4" spans="1:15" x14ac:dyDescent="0.2">
      <c r="A4" t="s">
        <v>17</v>
      </c>
      <c r="F4">
        <v>101197</v>
      </c>
      <c r="H4">
        <v>1282165.99</v>
      </c>
      <c r="J4">
        <v>10898.410915</v>
      </c>
    </row>
    <row r="5" spans="1:15" x14ac:dyDescent="0.2">
      <c r="A5" t="s">
        <v>18</v>
      </c>
    </row>
    <row r="6" spans="1:15" x14ac:dyDescent="0.2">
      <c r="A6" t="s">
        <v>19</v>
      </c>
      <c r="B6">
        <v>2.4</v>
      </c>
      <c r="C6">
        <v>92.747226624405698</v>
      </c>
      <c r="D6">
        <v>0.63100000000000001</v>
      </c>
      <c r="E6">
        <v>12.617494877099279</v>
      </c>
      <c r="F6">
        <v>2428.7280000000001</v>
      </c>
      <c r="G6">
        <v>9.2200000000000006</v>
      </c>
      <c r="H6">
        <v>22392.872159999999</v>
      </c>
      <c r="I6" t="s">
        <v>25</v>
      </c>
      <c r="J6" t="s">
        <v>25</v>
      </c>
      <c r="K6">
        <v>4.5524994816644133E-2</v>
      </c>
      <c r="N6">
        <v>17.15167800453515</v>
      </c>
      <c r="O6">
        <v>3840.7533288503951</v>
      </c>
    </row>
    <row r="7" spans="1:15" x14ac:dyDescent="0.2">
      <c r="A7" t="s">
        <v>20</v>
      </c>
      <c r="B7">
        <v>2.4</v>
      </c>
      <c r="C7">
        <v>71.008780163012602</v>
      </c>
      <c r="D7">
        <v>0.6987351357610142</v>
      </c>
      <c r="E7">
        <v>12.06863608918081</v>
      </c>
      <c r="F7">
        <v>2428.7280000000001</v>
      </c>
      <c r="G7">
        <v>10.199999999999999</v>
      </c>
      <c r="H7">
        <v>24773.025600000001</v>
      </c>
      <c r="I7" t="s">
        <v>25</v>
      </c>
      <c r="J7" t="s">
        <v>25</v>
      </c>
      <c r="K7">
        <v>5.0363877129042299E-2</v>
      </c>
      <c r="N7">
        <v>16.0915873015873</v>
      </c>
      <c r="O7">
        <v>3986.3730416685698</v>
      </c>
    </row>
    <row r="8" spans="1:15" x14ac:dyDescent="0.2">
      <c r="A8" t="s">
        <v>21</v>
      </c>
      <c r="B8">
        <v>9.572413793103447</v>
      </c>
      <c r="C8">
        <v>53.112172656933353</v>
      </c>
      <c r="D8">
        <v>0.76647166849041348</v>
      </c>
      <c r="E8">
        <v>11.691808496186759</v>
      </c>
      <c r="F8">
        <v>9686.9955862068964</v>
      </c>
      <c r="G8">
        <v>11.18</v>
      </c>
      <c r="H8">
        <v>108300.6106537931</v>
      </c>
      <c r="I8">
        <v>6.2728277334207105E-2</v>
      </c>
      <c r="J8">
        <v>67.935107405551193</v>
      </c>
      <c r="K8">
        <v>0.22017652328942361</v>
      </c>
      <c r="N8">
        <v>14.607460317460321</v>
      </c>
      <c r="O8">
        <v>15819.96872482003</v>
      </c>
    </row>
    <row r="9" spans="1:15" x14ac:dyDescent="0.2">
      <c r="A9" t="s">
        <v>22</v>
      </c>
      <c r="B9">
        <v>12.81849529780564</v>
      </c>
      <c r="C9">
        <v>38.776774969915778</v>
      </c>
      <c r="D9">
        <v>0.83099999999999996</v>
      </c>
      <c r="E9">
        <v>11.464341296207079</v>
      </c>
      <c r="F9">
        <v>12971.93268652038</v>
      </c>
      <c r="G9">
        <v>12.12</v>
      </c>
      <c r="H9">
        <v>157219.82416062689</v>
      </c>
      <c r="I9">
        <v>0.20357980785888491</v>
      </c>
      <c r="J9">
        <v>320.06781594228107</v>
      </c>
      <c r="K9">
        <v>0.31962990851934742</v>
      </c>
      <c r="N9">
        <v>13.674118246687049</v>
      </c>
      <c r="O9">
        <v>21498.42466295759</v>
      </c>
    </row>
    <row r="10" spans="1:15" x14ac:dyDescent="0.2">
      <c r="A10" t="s">
        <v>23</v>
      </c>
      <c r="B10">
        <v>14.00909090909091</v>
      </c>
      <c r="C10">
        <v>31.77911150215072</v>
      </c>
      <c r="D10">
        <v>0.86661422087745832</v>
      </c>
      <c r="E10">
        <v>11.557094559432089</v>
      </c>
      <c r="F10">
        <v>14176.779727272729</v>
      </c>
      <c r="G10">
        <v>12.64</v>
      </c>
      <c r="H10">
        <v>179194.49575272729</v>
      </c>
      <c r="I10">
        <v>0.40093005002735882</v>
      </c>
      <c r="J10">
        <v>718.44458146768307</v>
      </c>
      <c r="K10">
        <v>0.36430469624554263</v>
      </c>
      <c r="L10">
        <v>64.989661606369694</v>
      </c>
      <c r="M10">
        <v>11.645789640693801</v>
      </c>
      <c r="N10">
        <v>13.07672727272727</v>
      </c>
      <c r="O10">
        <v>23432.775497323011</v>
      </c>
    </row>
    <row r="11" spans="1:15" x14ac:dyDescent="0.2">
      <c r="A11" t="s">
        <v>24</v>
      </c>
      <c r="B11">
        <v>57.761637699170862</v>
      </c>
      <c r="C11">
        <v>21.142934196332249</v>
      </c>
      <c r="D11">
        <v>0.92700000000000005</v>
      </c>
      <c r="F11">
        <v>58453.044502429933</v>
      </c>
      <c r="G11">
        <v>13.52</v>
      </c>
      <c r="H11">
        <v>790285.1616728527</v>
      </c>
      <c r="I11">
        <v>1.2390417896063171</v>
      </c>
      <c r="J11">
        <v>9791.9634101844858</v>
      </c>
      <c r="K11">
        <v>1.6066598170954489</v>
      </c>
      <c r="L11">
        <v>492.76325975035081</v>
      </c>
      <c r="M11">
        <v>389.4234923982479</v>
      </c>
    </row>
    <row r="12" spans="1:15" x14ac:dyDescent="0.2">
      <c r="A12" t="s">
        <v>17</v>
      </c>
      <c r="F12">
        <v>100146.2085024299</v>
      </c>
      <c r="H12">
        <v>1282165.99</v>
      </c>
      <c r="J12">
        <v>10898.410915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10</v>
      </c>
      <c r="N1" s="1" t="s">
        <v>13</v>
      </c>
      <c r="O1" s="1" t="s">
        <v>14</v>
      </c>
    </row>
    <row r="2" spans="1:15" x14ac:dyDescent="0.2">
      <c r="A2" t="s">
        <v>15</v>
      </c>
    </row>
    <row r="3" spans="1:15" x14ac:dyDescent="0.2">
      <c r="A3" t="s">
        <v>24</v>
      </c>
      <c r="B3">
        <v>57.761637699170862</v>
      </c>
      <c r="C3">
        <v>21.142934196332249</v>
      </c>
      <c r="D3">
        <v>0.92700000000000005</v>
      </c>
      <c r="F3">
        <v>58453.044502429933</v>
      </c>
      <c r="G3">
        <v>13.52</v>
      </c>
      <c r="H3">
        <v>790285.1616728527</v>
      </c>
      <c r="I3">
        <v>1.2390417896063171</v>
      </c>
      <c r="J3">
        <v>9791.9634101844858</v>
      </c>
      <c r="K3">
        <v>492.76325975035081</v>
      </c>
      <c r="L3">
        <v>389.4234923982479</v>
      </c>
    </row>
    <row r="4" spans="1:15" x14ac:dyDescent="0.2">
      <c r="A4" t="s">
        <v>17</v>
      </c>
      <c r="F4">
        <v>58453.044502429933</v>
      </c>
      <c r="H4">
        <v>790285.1616728527</v>
      </c>
      <c r="J4">
        <v>9791.9634101844858</v>
      </c>
    </row>
    <row r="5" spans="1:15" x14ac:dyDescent="0.2">
      <c r="A5" t="s">
        <v>18</v>
      </c>
    </row>
    <row r="6" spans="1:15" x14ac:dyDescent="0.2">
      <c r="A6" t="s">
        <v>26</v>
      </c>
      <c r="B6">
        <v>17.42857142857142</v>
      </c>
      <c r="C6">
        <v>24.59174650980302</v>
      </c>
      <c r="D6">
        <v>0.90651814182317059</v>
      </c>
      <c r="E6">
        <v>11.60622885168649</v>
      </c>
      <c r="F6">
        <v>17637.191428571419</v>
      </c>
      <c r="G6">
        <v>13.22</v>
      </c>
      <c r="H6">
        <v>233163.6706857142</v>
      </c>
      <c r="I6">
        <v>0.79939788530557543</v>
      </c>
      <c r="J6">
        <v>1863.905452762456</v>
      </c>
      <c r="K6">
        <v>141.36171317195979</v>
      </c>
      <c r="L6">
        <v>32.960415937595243</v>
      </c>
      <c r="M6">
        <v>0.29503738902570331</v>
      </c>
      <c r="N6">
        <v>12.04398692810457</v>
      </c>
      <c r="O6">
        <v>28082.202018476219</v>
      </c>
    </row>
    <row r="7" spans="1:15" x14ac:dyDescent="0.2">
      <c r="A7" t="s">
        <v>27</v>
      </c>
      <c r="B7">
        <v>23.971428571428572</v>
      </c>
      <c r="C7">
        <v>16.724852215868371</v>
      </c>
      <c r="D7">
        <v>0.95463073758997863</v>
      </c>
      <c r="E7">
        <v>11.675621666987491</v>
      </c>
      <c r="F7">
        <v>24258.366571428571</v>
      </c>
      <c r="G7">
        <v>13.94</v>
      </c>
      <c r="H7">
        <v>338161.63000571419</v>
      </c>
      <c r="I7">
        <v>1.5543720607908931</v>
      </c>
      <c r="J7">
        <v>5256.2898971238947</v>
      </c>
      <c r="K7">
        <v>823.45742830464883</v>
      </c>
      <c r="L7">
        <v>278.46170619581358</v>
      </c>
      <c r="M7">
        <v>0.42789824028823148</v>
      </c>
      <c r="N7">
        <v>10.7162404870624</v>
      </c>
      <c r="O7">
        <v>36238.213506382512</v>
      </c>
    </row>
    <row r="8" spans="1:15" x14ac:dyDescent="0.2">
      <c r="A8" t="s">
        <v>28</v>
      </c>
      <c r="B8">
        <v>25.780525063149369</v>
      </c>
      <c r="C8">
        <v>10.7110552763819</v>
      </c>
      <c r="D8">
        <v>0.995</v>
      </c>
      <c r="F8">
        <v>15069.50178812281</v>
      </c>
      <c r="G8">
        <v>14.53</v>
      </c>
      <c r="H8">
        <v>218959.86098142431</v>
      </c>
      <c r="I8">
        <v>1.220209059469944</v>
      </c>
      <c r="J8">
        <v>2671.768060298135</v>
      </c>
      <c r="K8">
        <v>1733.682987695423</v>
      </c>
      <c r="L8">
        <v>379.60698597165009</v>
      </c>
      <c r="M8">
        <v>0.27706437068606532</v>
      </c>
    </row>
    <row r="9" spans="1:15" x14ac:dyDescent="0.2">
      <c r="A9" t="s">
        <v>17</v>
      </c>
      <c r="F9">
        <v>56965.059788122788</v>
      </c>
      <c r="H9">
        <v>790285.1616728527</v>
      </c>
      <c r="J9">
        <v>9791.9634101844858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17</v>
      </c>
    </row>
    <row r="2" spans="1:6" x14ac:dyDescent="0.2">
      <c r="A2" t="s">
        <v>34</v>
      </c>
      <c r="B2">
        <v>758.98</v>
      </c>
      <c r="C2">
        <v>0</v>
      </c>
      <c r="D2">
        <v>0</v>
      </c>
      <c r="E2">
        <v>0</v>
      </c>
      <c r="F2">
        <v>758.98</v>
      </c>
    </row>
    <row r="3" spans="1:6" x14ac:dyDescent="0.2">
      <c r="A3" t="s">
        <v>35</v>
      </c>
      <c r="B3">
        <v>0</v>
      </c>
      <c r="C3">
        <v>0</v>
      </c>
      <c r="D3">
        <v>0</v>
      </c>
      <c r="E3">
        <v>83791116</v>
      </c>
      <c r="F3">
        <v>83791116</v>
      </c>
    </row>
    <row r="4" spans="1:6" x14ac:dyDescent="0.2">
      <c r="A4" t="s">
        <v>36</v>
      </c>
      <c r="B4">
        <v>1517.96</v>
      </c>
      <c r="C4">
        <v>91077.3</v>
      </c>
      <c r="D4">
        <v>17535.91</v>
      </c>
      <c r="E4">
        <v>544642.25</v>
      </c>
      <c r="F4">
        <v>654773.42000000004</v>
      </c>
    </row>
    <row r="5" spans="1:6" x14ac:dyDescent="0.2">
      <c r="A5" t="s">
        <v>37</v>
      </c>
      <c r="B5">
        <v>0</v>
      </c>
      <c r="C5">
        <v>15179550</v>
      </c>
      <c r="D5">
        <v>8767956.6799999997</v>
      </c>
      <c r="E5">
        <v>18853001.100000001</v>
      </c>
      <c r="F5">
        <v>42800507.780000001</v>
      </c>
    </row>
    <row r="6" spans="1:6" x14ac:dyDescent="0.2">
      <c r="A6" t="s">
        <v>38</v>
      </c>
      <c r="B6">
        <v>202.39</v>
      </c>
      <c r="C6">
        <v>0</v>
      </c>
      <c r="D6">
        <v>0</v>
      </c>
      <c r="E6">
        <v>0</v>
      </c>
      <c r="F6">
        <v>202.39</v>
      </c>
    </row>
    <row r="7" spans="1:6" x14ac:dyDescent="0.2">
      <c r="A7" t="s">
        <v>39</v>
      </c>
      <c r="B7">
        <v>0</v>
      </c>
      <c r="C7">
        <v>5059.8500000000004</v>
      </c>
      <c r="D7">
        <v>1753.59</v>
      </c>
      <c r="E7">
        <v>8379.11</v>
      </c>
      <c r="F7">
        <v>15192.55</v>
      </c>
    </row>
    <row r="8" spans="1:6" x14ac:dyDescent="0.2">
      <c r="A8" t="s">
        <v>40</v>
      </c>
      <c r="B8">
        <v>0</v>
      </c>
      <c r="C8">
        <v>1011970</v>
      </c>
      <c r="D8">
        <v>584530.44999999995</v>
      </c>
      <c r="E8">
        <v>3142166.85</v>
      </c>
      <c r="F8">
        <v>4738667.3</v>
      </c>
    </row>
    <row r="9" spans="1:6" x14ac:dyDescent="0.2">
      <c r="A9" t="s">
        <v>41</v>
      </c>
      <c r="B9">
        <v>202394</v>
      </c>
      <c r="C9">
        <v>0</v>
      </c>
      <c r="D9">
        <v>0</v>
      </c>
      <c r="E9">
        <v>0</v>
      </c>
      <c r="F9">
        <v>202394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tabSelected="1" zoomScale="89" workbookViewId="0">
      <selection activeCell="L16" sqref="L16"/>
    </sheetView>
  </sheetViews>
  <sheetFormatPr baseColWidth="10" defaultColWidth="8.83203125" defaultRowHeight="15" x14ac:dyDescent="0.2"/>
  <cols>
    <col min="11" max="11" width="12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12</v>
      </c>
      <c r="N1" s="1" t="s">
        <v>11</v>
      </c>
      <c r="O1" s="1" t="s">
        <v>10</v>
      </c>
    </row>
    <row r="2" spans="1:15" x14ac:dyDescent="0.2">
      <c r="A2" t="s">
        <v>15</v>
      </c>
    </row>
    <row r="3" spans="1:15" x14ac:dyDescent="0.2">
      <c r="A3" t="s">
        <v>26</v>
      </c>
      <c r="B3">
        <v>42.097998619737737</v>
      </c>
      <c r="C3">
        <v>24.59174650980302</v>
      </c>
      <c r="D3">
        <v>0.90651814182317059</v>
      </c>
      <c r="E3">
        <v>11.60622885168649</v>
      </c>
      <c r="F3">
        <v>17637.191428571419</v>
      </c>
      <c r="G3">
        <v>13.22</v>
      </c>
      <c r="H3">
        <v>233163.6706857142</v>
      </c>
      <c r="I3">
        <v>0.79939788530557543</v>
      </c>
      <c r="J3">
        <v>1863.905452762456</v>
      </c>
      <c r="K3">
        <v>12.04398692810457</v>
      </c>
      <c r="L3">
        <v>28082.202018476219</v>
      </c>
      <c r="M3">
        <v>32.960415937595243</v>
      </c>
      <c r="N3">
        <v>141.36171317195979</v>
      </c>
    </row>
    <row r="4" spans="1:15" x14ac:dyDescent="0.2">
      <c r="A4" t="s">
        <v>27</v>
      </c>
      <c r="B4">
        <v>57.902001380262249</v>
      </c>
      <c r="C4">
        <v>16.724852215868371</v>
      </c>
      <c r="D4">
        <v>0.95463073758997863</v>
      </c>
      <c r="E4">
        <v>11.675621666987491</v>
      </c>
      <c r="F4">
        <v>24258.366571428571</v>
      </c>
      <c r="G4">
        <v>13.94</v>
      </c>
      <c r="H4">
        <v>338161.63000571419</v>
      </c>
      <c r="I4">
        <v>1.5543720607908931</v>
      </c>
      <c r="J4">
        <v>5256.2898971238947</v>
      </c>
      <c r="K4">
        <v>10.7162404870624</v>
      </c>
      <c r="L4">
        <v>36238.213506382512</v>
      </c>
      <c r="M4">
        <v>278.46170619581358</v>
      </c>
      <c r="N4">
        <v>823.45742830464883</v>
      </c>
    </row>
    <row r="5" spans="1:15" x14ac:dyDescent="0.2">
      <c r="A5" t="s">
        <v>42</v>
      </c>
      <c r="H5">
        <v>13642.241073749999</v>
      </c>
      <c r="L5">
        <v>13642.241073749999</v>
      </c>
    </row>
    <row r="6" spans="1:15" x14ac:dyDescent="0.2">
      <c r="A6" t="s">
        <v>17</v>
      </c>
      <c r="F6">
        <v>41895.55799999999</v>
      </c>
      <c r="H6">
        <v>584967.54176517832</v>
      </c>
      <c r="J6">
        <v>7120.1953498863504</v>
      </c>
      <c r="M6">
        <v>311.42212213340878</v>
      </c>
      <c r="N6">
        <v>532.37504630371791</v>
      </c>
    </row>
    <row r="7" spans="1:15" x14ac:dyDescent="0.2">
      <c r="A7" t="s">
        <v>18</v>
      </c>
    </row>
    <row r="8" spans="1:15" x14ac:dyDescent="0.2">
      <c r="A8" t="s">
        <v>43</v>
      </c>
      <c r="H8">
        <v>7568.8165166602248</v>
      </c>
      <c r="J8">
        <v>7120.1953498863504</v>
      </c>
      <c r="L8">
        <v>448.62116677387479</v>
      </c>
    </row>
    <row r="9" spans="1:15" x14ac:dyDescent="0.2">
      <c r="A9" t="s">
        <v>44</v>
      </c>
      <c r="H9">
        <v>10345.86238683111</v>
      </c>
      <c r="K9">
        <v>22.2</v>
      </c>
      <c r="L9">
        <v>2296.781449876506</v>
      </c>
      <c r="O9">
        <v>1.7686216154167771</v>
      </c>
    </row>
    <row r="10" spans="1:15" x14ac:dyDescent="0.2">
      <c r="A10" t="s">
        <v>45</v>
      </c>
      <c r="B10">
        <v>3.219670544579166</v>
      </c>
      <c r="F10">
        <v>1348.89894041308</v>
      </c>
      <c r="G10">
        <v>8.2200000000000006</v>
      </c>
      <c r="H10">
        <v>11087.94929019552</v>
      </c>
      <c r="K10">
        <v>8.6</v>
      </c>
      <c r="L10">
        <v>953.56363895681454</v>
      </c>
    </row>
    <row r="11" spans="1:15" x14ac:dyDescent="0.2">
      <c r="A11" t="s">
        <v>46</v>
      </c>
      <c r="B11">
        <v>1.588484671861339</v>
      </c>
      <c r="F11">
        <v>665.50451702077692</v>
      </c>
      <c r="G11">
        <v>8.51</v>
      </c>
      <c r="H11">
        <v>5663.4434398468111</v>
      </c>
      <c r="K11">
        <v>8.6</v>
      </c>
      <c r="L11">
        <v>487.05613582682571</v>
      </c>
    </row>
    <row r="12" spans="1:15" x14ac:dyDescent="0.2">
      <c r="A12" t="s">
        <v>47</v>
      </c>
      <c r="B12">
        <v>8.5402401712975227</v>
      </c>
      <c r="D12">
        <v>0.67656297620563377</v>
      </c>
      <c r="E12">
        <v>12.621503323184349</v>
      </c>
      <c r="F12">
        <v>3577.9812743052521</v>
      </c>
      <c r="G12">
        <v>9.8800000000000008</v>
      </c>
      <c r="H12">
        <v>35350.454990135891</v>
      </c>
      <c r="K12">
        <v>15.3</v>
      </c>
      <c r="L12">
        <f>H12*K12/1000</f>
        <v>540.86196134907914</v>
      </c>
    </row>
    <row r="13" spans="1:15" x14ac:dyDescent="0.2">
      <c r="A13" t="s">
        <v>48</v>
      </c>
      <c r="B13">
        <v>27.557919105338609</v>
      </c>
      <c r="D13">
        <v>0.78031073700086706</v>
      </c>
      <c r="E13">
        <v>11.759723233447531</v>
      </c>
      <c r="F13">
        <v>11545.543982370211</v>
      </c>
      <c r="G13">
        <v>11.37</v>
      </c>
      <c r="H13">
        <v>131272.83507954929</v>
      </c>
      <c r="K13">
        <v>13.9</v>
      </c>
      <c r="L13">
        <f t="shared" ref="L13:L14" si="0">H13*K13/1000</f>
        <v>1824.6924076057351</v>
      </c>
    </row>
    <row r="14" spans="1:15" x14ac:dyDescent="0.2">
      <c r="A14" t="s">
        <v>49</v>
      </c>
      <c r="D14">
        <v>0.84123874461183423</v>
      </c>
      <c r="E14">
        <v>11.692557825841449</v>
      </c>
      <c r="F14">
        <v>31269.61532697306</v>
      </c>
      <c r="G14">
        <v>12.27</v>
      </c>
      <c r="H14">
        <v>383678.18006195949</v>
      </c>
      <c r="K14">
        <v>12.1</v>
      </c>
      <c r="L14">
        <f t="shared" si="0"/>
        <v>4642.5059787497094</v>
      </c>
    </row>
    <row r="15" spans="1:15" x14ac:dyDescent="0.2">
      <c r="A15" t="s">
        <v>17</v>
      </c>
      <c r="F15">
        <v>48407.544041082387</v>
      </c>
      <c r="H15">
        <v>584967.54176517832</v>
      </c>
      <c r="J15">
        <v>7120.1953498863504</v>
      </c>
    </row>
    <row r="16" spans="1:15" x14ac:dyDescent="0.2">
      <c r="L16">
        <f>SUM(L10:L14)</f>
        <v>8448.6801224881638</v>
      </c>
    </row>
    <row r="18" spans="11:11" x14ac:dyDescent="0.2">
      <c r="K18">
        <f>K10+K11</f>
        <v>17.2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topLeftCell="C1" workbookViewId="0">
      <selection activeCell="H5" sqref="H5"/>
    </sheetView>
  </sheetViews>
  <sheetFormatPr baseColWidth="10" defaultColWidth="8.83203125" defaultRowHeight="15" x14ac:dyDescent="0.2"/>
  <cols>
    <col min="1" max="1" width="24.83203125" bestFit="1" customWidth="1"/>
    <col min="5" max="5" width="11.1640625" bestFit="1" customWidth="1"/>
    <col min="6" max="6" width="24.83203125" bestFit="1" customWidth="1"/>
  </cols>
  <sheetData>
    <row r="1" spans="1:10" x14ac:dyDescent="0.2">
      <c r="A1" s="1" t="s">
        <v>50</v>
      </c>
      <c r="B1" s="1" t="s">
        <v>7</v>
      </c>
      <c r="C1" s="1" t="s">
        <v>51</v>
      </c>
      <c r="E1" s="2" t="s">
        <v>59</v>
      </c>
      <c r="G1" s="5" t="s">
        <v>51</v>
      </c>
      <c r="H1" s="1" t="s">
        <v>51</v>
      </c>
    </row>
    <row r="2" spans="1:10" x14ac:dyDescent="0.2">
      <c r="A2" t="s">
        <v>52</v>
      </c>
      <c r="B2">
        <v>448.62</v>
      </c>
      <c r="C2">
        <v>49.38</v>
      </c>
      <c r="E2" s="3">
        <f>B2*0.4536*24</f>
        <v>4883.8567679999996</v>
      </c>
      <c r="F2" t="s">
        <v>52</v>
      </c>
      <c r="G2">
        <v>42.43</v>
      </c>
      <c r="H2">
        <v>49.38</v>
      </c>
    </row>
    <row r="3" spans="1:10" x14ac:dyDescent="0.2">
      <c r="A3" t="s">
        <v>53</v>
      </c>
      <c r="B3">
        <v>448.62</v>
      </c>
      <c r="C3">
        <v>49.38</v>
      </c>
      <c r="E3" s="3">
        <f t="shared" ref="E3:E8" si="0">B3*0.4536*24</f>
        <v>4883.8567679999996</v>
      </c>
      <c r="F3" t="s">
        <v>53</v>
      </c>
      <c r="G3">
        <v>42.43</v>
      </c>
      <c r="H3">
        <v>49.38</v>
      </c>
    </row>
    <row r="4" spans="1:10" ht="16" x14ac:dyDescent="0.2">
      <c r="A4" t="s">
        <v>54</v>
      </c>
      <c r="B4">
        <v>154.76</v>
      </c>
      <c r="C4">
        <v>17.04</v>
      </c>
      <c r="E4" s="3">
        <f t="shared" si="0"/>
        <v>1684.7792639999998</v>
      </c>
      <c r="F4" t="s">
        <v>54</v>
      </c>
      <c r="G4">
        <v>22.55</v>
      </c>
      <c r="H4">
        <v>17.04</v>
      </c>
      <c r="J4" s="7" t="s">
        <v>60</v>
      </c>
    </row>
    <row r="5" spans="1:10" ht="16" x14ac:dyDescent="0.2">
      <c r="A5" t="s">
        <v>55</v>
      </c>
      <c r="B5">
        <v>67503.56</v>
      </c>
      <c r="C5">
        <v>7430.75</v>
      </c>
      <c r="E5" s="3">
        <f>B5*0.4536*24</f>
        <v>734870.75558399991</v>
      </c>
      <c r="F5" t="s">
        <v>55</v>
      </c>
      <c r="G5" s="6">
        <v>8392.52</v>
      </c>
      <c r="H5" s="8">
        <v>7430.75</v>
      </c>
      <c r="I5">
        <f>G5/G7</f>
        <v>1.1343266636751421</v>
      </c>
      <c r="J5" s="7">
        <f>H5/H7</f>
        <v>1.0494890789297138</v>
      </c>
    </row>
    <row r="6" spans="1:10" ht="16" x14ac:dyDescent="0.2">
      <c r="A6" t="s">
        <v>56</v>
      </c>
      <c r="B6">
        <v>2296.7800000000002</v>
      </c>
      <c r="C6">
        <v>252.83</v>
      </c>
      <c r="E6" s="3">
        <f>B6*0.4536*24</f>
        <v>25003.665792</v>
      </c>
      <c r="F6" t="s">
        <v>56</v>
      </c>
      <c r="G6">
        <v>292.95999999999998</v>
      </c>
      <c r="H6" s="7">
        <v>252.83</v>
      </c>
      <c r="I6">
        <f>G6/G7</f>
        <v>3.9596252304465118E-2</v>
      </c>
      <c r="J6" s="7">
        <f>H6/H7</f>
        <v>3.5708686717464529E-2</v>
      </c>
    </row>
    <row r="7" spans="1:10" x14ac:dyDescent="0.2">
      <c r="A7" t="s">
        <v>57</v>
      </c>
      <c r="B7">
        <v>64320.42</v>
      </c>
      <c r="C7">
        <v>7080.35</v>
      </c>
      <c r="E7" s="3">
        <f t="shared" si="0"/>
        <v>700217.82028800005</v>
      </c>
      <c r="F7" t="s">
        <v>57</v>
      </c>
      <c r="G7" s="6">
        <v>7398.68</v>
      </c>
      <c r="H7" s="6">
        <v>7080.35</v>
      </c>
    </row>
    <row r="8" spans="1:10" x14ac:dyDescent="0.2">
      <c r="A8" t="s">
        <v>58</v>
      </c>
      <c r="B8">
        <v>6531.93</v>
      </c>
      <c r="C8">
        <v>719.03</v>
      </c>
      <c r="E8" s="3">
        <f t="shared" si="0"/>
        <v>71109.202751999997</v>
      </c>
      <c r="F8" t="s">
        <v>58</v>
      </c>
      <c r="G8" s="6">
        <f>SUM(G2:G6)-G7</f>
        <v>1394.2099999999991</v>
      </c>
      <c r="H8" s="6">
        <f>SUM(H2:H6)-H7</f>
        <v>719.02999999999975</v>
      </c>
    </row>
    <row r="9" spans="1:10" x14ac:dyDescent="0.2">
      <c r="E9" s="4"/>
    </row>
    <row r="11" spans="1:10" x14ac:dyDescent="0.2">
      <c r="D11">
        <f>SUM(C2:C6)-C7</f>
        <v>719.02999999999975</v>
      </c>
    </row>
    <row r="14" spans="1:10" x14ac:dyDescent="0.2">
      <c r="C14">
        <f>C7-(C5+C6)</f>
        <v>-603.22999999999956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Atmospheric Distillation</vt:lpstr>
      <vt:lpstr>Vacuum Distillation</vt:lpstr>
      <vt:lpstr>Utilities</vt:lpstr>
      <vt:lpstr>Hydrocracking</vt:lpstr>
      <vt:lpstr>Hydrocracking H2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Tara Housen</cp:lastModifiedBy>
  <dcterms:created xsi:type="dcterms:W3CDTF">2025-05-20T13:43:46Z</dcterms:created>
  <dcterms:modified xsi:type="dcterms:W3CDTF">2025-05-20T14:25:01Z</dcterms:modified>
</cp:coreProperties>
</file>