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Foglio1" sheetId="1" r:id="rId1"/>
    <sheet name="Foglio2" sheetId="2" r:id="rId2"/>
    <sheet name="Foglio3" sheetId="3" r:id="rId3"/>
  </sheets>
  <calcPr calcId="124519"/>
</workbook>
</file>

<file path=xl/calcChain.xml><?xml version="1.0" encoding="utf-8"?>
<calcChain xmlns="http://schemas.openxmlformats.org/spreadsheetml/2006/main">
  <c r="B24" i="1"/>
  <c r="B55"/>
  <c r="B38"/>
  <c r="B21"/>
  <c r="B23"/>
  <c r="B9"/>
  <c r="B53"/>
  <c r="B61" s="1"/>
  <c r="B64" s="1"/>
  <c r="B54"/>
  <c r="B36"/>
  <c r="B44" s="1"/>
  <c r="B47" s="1"/>
  <c r="B37"/>
  <c r="B20"/>
  <c r="B19"/>
  <c r="B27" s="1"/>
  <c r="B22" l="1"/>
  <c r="B59"/>
  <c r="B60" s="1"/>
  <c r="B65"/>
  <c r="B67" s="1"/>
  <c r="B66"/>
  <c r="B68" s="1"/>
  <c r="B42"/>
  <c r="B43" s="1"/>
  <c r="B48"/>
  <c r="B50" s="1"/>
  <c r="B49"/>
  <c r="B51" s="1"/>
  <c r="B28"/>
  <c r="B29" s="1"/>
  <c r="B25"/>
  <c r="B26" s="1"/>
  <c r="B39" l="1"/>
  <c r="B56"/>
  <c r="B62"/>
  <c r="B63" s="1"/>
  <c r="B45"/>
  <c r="B46" s="1"/>
  <c r="B30"/>
  <c r="B31" l="1"/>
  <c r="B33" s="1"/>
  <c r="B32"/>
  <c r="B34" s="1"/>
  <c r="B57" l="1"/>
  <c r="B58" s="1"/>
  <c r="B40"/>
  <c r="B41" s="1"/>
</calcChain>
</file>

<file path=xl/sharedStrings.xml><?xml version="1.0" encoding="utf-8"?>
<sst xmlns="http://schemas.openxmlformats.org/spreadsheetml/2006/main" count="65" uniqueCount="35">
  <si>
    <t>Marketing</t>
  </si>
  <si>
    <t>Rimanenza della raccolta per il team in BNB</t>
  </si>
  <si>
    <t>Rimanenza della raccolta per il team in €</t>
  </si>
  <si>
    <t>Prezzo BNB in €</t>
  </si>
  <si>
    <t>Risparmio sull'acquisto in PreSale rispetto al listing</t>
  </si>
  <si>
    <t>Prezzo BNB in $</t>
  </si>
  <si>
    <t>Prezzo SH per 1 BNB in listing su PancakeSwap (Listing rate)</t>
  </si>
  <si>
    <t>Liquidità in % di BNB da cedere al pool di Pancake</t>
  </si>
  <si>
    <t>BNB da cedere al pool di Pancake</t>
  </si>
  <si>
    <t>Rimanenza della raccolta per il team in $</t>
  </si>
  <si>
    <t>Parametri</t>
  </si>
  <si>
    <t>Pre Sale Soft cap BNB</t>
  </si>
  <si>
    <t>Pre Sale Real cap BNB</t>
  </si>
  <si>
    <t>Pre Sale Max cap BNB</t>
  </si>
  <si>
    <t>Prezzo SH per 1 BNB in presale (Pre Sale rate)</t>
  </si>
  <si>
    <t>Totale SH venduti in Pre Sale dal wallet Public Sale SH</t>
  </si>
  <si>
    <t>Totale SH acquistabili per 1 $ in listing</t>
  </si>
  <si>
    <t>Totale SH invenduti in Pre Sale nel wallet Public Sale SH (da bruciare dopo la Pre Sale)</t>
  </si>
  <si>
    <t>SH da cedere al pool di Pancake dal wallet Liquidity pool</t>
  </si>
  <si>
    <t>SH rimanenti nel wallet Liquidity pool (da bruciare dopo aver finanziato il Liquidity pool)</t>
  </si>
  <si>
    <t>Caso di vendita Pre Sale Soft cap con una vendita di BNB pari a:</t>
  </si>
  <si>
    <t>Caso di vendita Pre Sale Real cap con una vendita di BNB pari a:</t>
  </si>
  <si>
    <t>Caso di vendita Pre Sale Hard cap con una vendita di BNB pari a:</t>
  </si>
  <si>
    <t>Massimo trasferimento di token (% sul totale dopo il burning iniziale) trasferibili in una singola transazione</t>
  </si>
  <si>
    <t>Token rimanenti dopo il burn iniziale</t>
  </si>
  <si>
    <t>Token minati in totale</t>
  </si>
  <si>
    <t>Massimo trasferimento di SH trasferibili in una singola transazione</t>
  </si>
  <si>
    <t>Massimo trasferimento di SH trasferibili in una singola transazione equivalente ad €</t>
  </si>
  <si>
    <t>25% di quota della raccolta in €</t>
  </si>
  <si>
    <t>25% di quota della raccolta in $</t>
  </si>
  <si>
    <t>Stake holder rewards</t>
  </si>
  <si>
    <t>Staff</t>
  </si>
  <si>
    <t>Liquidity</t>
  </si>
  <si>
    <t>Public Sale</t>
  </si>
  <si>
    <t>Burn</t>
  </si>
</sst>
</file>

<file path=xl/styles.xml><?xml version="1.0" encoding="utf-8"?>
<styleSheet xmlns="http://schemas.openxmlformats.org/spreadsheetml/2006/main">
  <numFmts count="5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  <numFmt numFmtId="165" formatCode="_-* #,##0\ [$€-410]_-;\-* #,##0\ [$€-410]_-;_-* &quot;-&quot;??\ [$€-410]_-;_-@_-"/>
    <numFmt numFmtId="166" formatCode="_-[$$-409]* #,##0.00_ ;_-[$$-409]* \-#,##0.00\ ;_-[$$-409]* &quot;-&quot;??_ ;_-@_ "/>
    <numFmt numFmtId="167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FDF33"/>
        <bgColor indexed="64"/>
      </patternFill>
    </fill>
    <fill>
      <patternFill patternType="solid">
        <fgColor rgb="FFCCCC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65" fontId="0" fillId="0" borderId="0" xfId="0" applyNumberFormat="1"/>
    <xf numFmtId="0" fontId="0" fillId="0" borderId="2" xfId="0" applyBorder="1"/>
    <xf numFmtId="9" fontId="0" fillId="3" borderId="3" xfId="2" applyFont="1" applyFill="1" applyBorder="1"/>
    <xf numFmtId="0" fontId="0" fillId="4" borderId="3" xfId="0" applyFill="1" applyBorder="1"/>
    <xf numFmtId="0" fontId="0" fillId="0" borderId="4" xfId="0" applyBorder="1"/>
    <xf numFmtId="3" fontId="0" fillId="0" borderId="7" xfId="0" applyNumberFormat="1" applyBorder="1"/>
    <xf numFmtId="0" fontId="0" fillId="0" borderId="7" xfId="0" applyBorder="1"/>
    <xf numFmtId="166" fontId="0" fillId="0" borderId="7" xfId="0" applyNumberFormat="1" applyBorder="1"/>
    <xf numFmtId="166" fontId="0" fillId="0" borderId="8" xfId="0" applyNumberFormat="1" applyBorder="1"/>
    <xf numFmtId="3" fontId="0" fillId="2" borderId="3" xfId="0" applyNumberFormat="1" applyFill="1" applyBorder="1"/>
    <xf numFmtId="3" fontId="0" fillId="0" borderId="7" xfId="0" applyNumberFormat="1" applyFill="1" applyBorder="1"/>
    <xf numFmtId="0" fontId="2" fillId="5" borderId="1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right"/>
    </xf>
    <xf numFmtId="0" fontId="0" fillId="0" borderId="12" xfId="0" applyBorder="1"/>
    <xf numFmtId="3" fontId="0" fillId="0" borderId="13" xfId="0" applyNumberFormat="1" applyBorder="1"/>
    <xf numFmtId="164" fontId="0" fillId="7" borderId="3" xfId="0" applyNumberFormat="1" applyFill="1" applyBorder="1"/>
    <xf numFmtId="164" fontId="0" fillId="7" borderId="11" xfId="2" applyNumberFormat="1" applyFont="1" applyFill="1" applyBorder="1"/>
    <xf numFmtId="166" fontId="0" fillId="7" borderId="5" xfId="1" applyNumberFormat="1" applyFont="1" applyFill="1" applyBorder="1"/>
    <xf numFmtId="9" fontId="0" fillId="8" borderId="3" xfId="2" applyFont="1" applyFill="1" applyBorder="1"/>
    <xf numFmtId="167" fontId="0" fillId="6" borderId="11" xfId="2" applyNumberFormat="1" applyFont="1" applyFill="1" applyBorder="1"/>
    <xf numFmtId="3" fontId="0" fillId="9" borderId="3" xfId="0" applyNumberFormat="1" applyFill="1" applyBorder="1"/>
    <xf numFmtId="3" fontId="0" fillId="10" borderId="3" xfId="0" applyNumberFormat="1" applyFill="1" applyBorder="1"/>
    <xf numFmtId="44" fontId="0" fillId="0" borderId="7" xfId="1" applyFont="1" applyBorder="1"/>
    <xf numFmtId="0" fontId="2" fillId="5" borderId="9" xfId="0" applyFont="1" applyFill="1" applyBorder="1" applyAlignment="1">
      <alignment horizontal="left"/>
    </xf>
    <xf numFmtId="0" fontId="2" fillId="5" borderId="10" xfId="0" applyFont="1" applyFill="1" applyBorder="1" applyAlignment="1">
      <alignment horizontal="left"/>
    </xf>
  </cellXfs>
  <cellStyles count="3">
    <cellStyle name="Normale" xfId="0" builtinId="0"/>
    <cellStyle name="Percentuale" xfId="2" builtinId="5"/>
    <cellStyle name="Valuta" xfId="1" builtinId="4"/>
  </cellStyles>
  <dxfs count="0"/>
  <tableStyles count="0" defaultTableStyle="TableStyleMedium9" defaultPivotStyle="PivotStyleLight16"/>
  <colors>
    <mruColors>
      <color rgb="FFCCCC00"/>
      <color rgb="FFCFDF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8"/>
  <sheetViews>
    <sheetView tabSelected="1" zoomScale="90" zoomScaleNormal="90" workbookViewId="0">
      <selection activeCell="B6" sqref="B6"/>
    </sheetView>
  </sheetViews>
  <sheetFormatPr defaultRowHeight="14.4"/>
  <cols>
    <col min="1" max="1" width="94.88671875" bestFit="1" customWidth="1"/>
    <col min="2" max="2" width="21.33203125" customWidth="1"/>
    <col min="3" max="3" width="18.109375" bestFit="1" customWidth="1"/>
    <col min="4" max="4" width="18" customWidth="1"/>
  </cols>
  <sheetData>
    <row r="1" spans="1:4">
      <c r="A1" s="24" t="s">
        <v>10</v>
      </c>
      <c r="B1" s="25"/>
    </row>
    <row r="2" spans="1:4">
      <c r="A2" s="2" t="s">
        <v>25</v>
      </c>
      <c r="B2" s="22">
        <v>100000000000000</v>
      </c>
    </row>
    <row r="3" spans="1:4">
      <c r="A3" s="2" t="s">
        <v>30</v>
      </c>
      <c r="B3" s="10">
        <v>20000000000000</v>
      </c>
    </row>
    <row r="4" spans="1:4">
      <c r="A4" s="2" t="s">
        <v>0</v>
      </c>
      <c r="B4" s="10">
        <v>2500000000000</v>
      </c>
      <c r="C4" s="1"/>
    </row>
    <row r="5" spans="1:4">
      <c r="A5" s="2" t="s">
        <v>31</v>
      </c>
      <c r="B5" s="10">
        <v>2500000000000</v>
      </c>
      <c r="C5" s="1"/>
      <c r="D5" s="1"/>
    </row>
    <row r="6" spans="1:4">
      <c r="A6" s="2" t="s">
        <v>32</v>
      </c>
      <c r="B6" s="10">
        <v>20000000000000</v>
      </c>
      <c r="C6" s="1"/>
      <c r="D6" s="1"/>
    </row>
    <row r="7" spans="1:4">
      <c r="A7" s="2" t="s">
        <v>33</v>
      </c>
      <c r="B7" s="10">
        <v>25000000000000</v>
      </c>
    </row>
    <row r="8" spans="1:4">
      <c r="A8" s="2" t="s">
        <v>34</v>
      </c>
      <c r="B8" s="10">
        <v>30000000000000</v>
      </c>
    </row>
    <row r="9" spans="1:4">
      <c r="A9" s="2" t="s">
        <v>24</v>
      </c>
      <c r="B9" s="21">
        <f>B2-B8</f>
        <v>70000000000000</v>
      </c>
    </row>
    <row r="10" spans="1:4">
      <c r="A10" s="2" t="s">
        <v>7</v>
      </c>
      <c r="B10" s="3">
        <v>0.2</v>
      </c>
    </row>
    <row r="11" spans="1:4">
      <c r="A11" s="2" t="s">
        <v>11</v>
      </c>
      <c r="B11" s="4">
        <v>300</v>
      </c>
    </row>
    <row r="12" spans="1:4">
      <c r="A12" s="2" t="s">
        <v>12</v>
      </c>
      <c r="B12" s="4">
        <v>1000</v>
      </c>
    </row>
    <row r="13" spans="1:4">
      <c r="A13" s="2" t="s">
        <v>13</v>
      </c>
      <c r="B13" s="4">
        <v>2000</v>
      </c>
    </row>
    <row r="14" spans="1:4">
      <c r="A14" s="2" t="s">
        <v>4</v>
      </c>
      <c r="B14" s="19">
        <v>0.25</v>
      </c>
    </row>
    <row r="15" spans="1:4">
      <c r="A15" s="2" t="s">
        <v>23</v>
      </c>
      <c r="B15" s="20">
        <v>0.01</v>
      </c>
    </row>
    <row r="16" spans="1:4">
      <c r="A16" s="2" t="s">
        <v>3</v>
      </c>
      <c r="B16" s="17">
        <v>321.73</v>
      </c>
    </row>
    <row r="17" spans="1:2" ht="15" thickBot="1">
      <c r="A17" s="5" t="s">
        <v>5</v>
      </c>
      <c r="B17" s="18">
        <v>400</v>
      </c>
    </row>
    <row r="18" spans="1:2" ht="6" customHeight="1" thickBot="1"/>
    <row r="19" spans="1:2">
      <c r="A19" s="12" t="s">
        <v>20</v>
      </c>
      <c r="B19" s="13">
        <f>B11</f>
        <v>300</v>
      </c>
    </row>
    <row r="20" spans="1:2">
      <c r="A20" s="14" t="s">
        <v>14</v>
      </c>
      <c r="B20" s="15">
        <f>$B$7/$B$13</f>
        <v>12500000000</v>
      </c>
    </row>
    <row r="21" spans="1:2">
      <c r="A21" s="2" t="s">
        <v>6</v>
      </c>
      <c r="B21" s="6">
        <f>B20/(1+$B$14)</f>
        <v>10000000000</v>
      </c>
    </row>
    <row r="22" spans="1:2">
      <c r="A22" s="2" t="s">
        <v>16</v>
      </c>
      <c r="B22" s="11">
        <f>B21/$B$17</f>
        <v>25000000</v>
      </c>
    </row>
    <row r="23" spans="1:2">
      <c r="A23" s="2" t="s">
        <v>26</v>
      </c>
      <c r="B23" s="6">
        <f>$B$9*$B$15</f>
        <v>700000000000</v>
      </c>
    </row>
    <row r="24" spans="1:2">
      <c r="A24" s="2" t="s">
        <v>27</v>
      </c>
      <c r="B24" s="23">
        <f>B23/B21*$B$16</f>
        <v>22521.100000000002</v>
      </c>
    </row>
    <row r="25" spans="1:2">
      <c r="A25" s="2" t="s">
        <v>15</v>
      </c>
      <c r="B25" s="11">
        <f>B19*B20</f>
        <v>3750000000000</v>
      </c>
    </row>
    <row r="26" spans="1:2">
      <c r="A26" s="2" t="s">
        <v>17</v>
      </c>
      <c r="B26" s="11">
        <f>$B$7-B25</f>
        <v>21250000000000</v>
      </c>
    </row>
    <row r="27" spans="1:2">
      <c r="A27" s="2" t="s">
        <v>8</v>
      </c>
      <c r="B27" s="7">
        <f>B19*$B$10</f>
        <v>60</v>
      </c>
    </row>
    <row r="28" spans="1:2">
      <c r="A28" s="2" t="s">
        <v>18</v>
      </c>
      <c r="B28" s="6">
        <f>B27*B21</f>
        <v>600000000000</v>
      </c>
    </row>
    <row r="29" spans="1:2">
      <c r="A29" s="2" t="s">
        <v>19</v>
      </c>
      <c r="B29" s="6">
        <f>$B$6-B28</f>
        <v>19400000000000</v>
      </c>
    </row>
    <row r="30" spans="1:2">
      <c r="A30" s="2" t="s">
        <v>1</v>
      </c>
      <c r="B30" s="7">
        <f>B19-B27</f>
        <v>240</v>
      </c>
    </row>
    <row r="31" spans="1:2">
      <c r="A31" s="2" t="s">
        <v>2</v>
      </c>
      <c r="B31" s="16">
        <f>$B$16*B30</f>
        <v>77215.200000000012</v>
      </c>
    </row>
    <row r="32" spans="1:2">
      <c r="A32" s="2" t="s">
        <v>9</v>
      </c>
      <c r="B32" s="8">
        <f>$B$17*B30</f>
        <v>96000</v>
      </c>
    </row>
    <row r="33" spans="1:2">
      <c r="A33" s="2" t="s">
        <v>28</v>
      </c>
      <c r="B33" s="16">
        <f>B31*0.25</f>
        <v>19303.800000000003</v>
      </c>
    </row>
    <row r="34" spans="1:2" ht="15" thickBot="1">
      <c r="A34" s="5" t="s">
        <v>29</v>
      </c>
      <c r="B34" s="9">
        <f>B32*0.25</f>
        <v>24000</v>
      </c>
    </row>
    <row r="35" spans="1:2" ht="6.6" customHeight="1" thickBot="1"/>
    <row r="36" spans="1:2">
      <c r="A36" s="12" t="s">
        <v>21</v>
      </c>
      <c r="B36" s="13">
        <f>B12</f>
        <v>1000</v>
      </c>
    </row>
    <row r="37" spans="1:2">
      <c r="A37" s="14" t="s">
        <v>14</v>
      </c>
      <c r="B37" s="15">
        <f>$B$7/$B$13</f>
        <v>12500000000</v>
      </c>
    </row>
    <row r="38" spans="1:2">
      <c r="A38" s="2" t="s">
        <v>6</v>
      </c>
      <c r="B38" s="6">
        <f>B37/(1+$B$14)</f>
        <v>10000000000</v>
      </c>
    </row>
    <row r="39" spans="1:2">
      <c r="A39" s="2" t="s">
        <v>16</v>
      </c>
      <c r="B39" s="11">
        <f>B38/$B$17</f>
        <v>25000000</v>
      </c>
    </row>
    <row r="40" spans="1:2">
      <c r="A40" s="2" t="s">
        <v>26</v>
      </c>
      <c r="B40" s="6">
        <f>$B$9*$B$15</f>
        <v>700000000000</v>
      </c>
    </row>
    <row r="41" spans="1:2">
      <c r="A41" s="2" t="s">
        <v>27</v>
      </c>
      <c r="B41" s="23">
        <f>B40/B38*$B$16</f>
        <v>22521.100000000002</v>
      </c>
    </row>
    <row r="42" spans="1:2">
      <c r="A42" s="2" t="s">
        <v>15</v>
      </c>
      <c r="B42" s="11">
        <f>B36*B37</f>
        <v>12500000000000</v>
      </c>
    </row>
    <row r="43" spans="1:2">
      <c r="A43" s="2" t="s">
        <v>17</v>
      </c>
      <c r="B43" s="11">
        <f>$B$7-B42</f>
        <v>12500000000000</v>
      </c>
    </row>
    <row r="44" spans="1:2">
      <c r="A44" s="2" t="s">
        <v>8</v>
      </c>
      <c r="B44" s="7">
        <f>B36*$B$10</f>
        <v>200</v>
      </c>
    </row>
    <row r="45" spans="1:2">
      <c r="A45" s="2" t="s">
        <v>18</v>
      </c>
      <c r="B45" s="6">
        <f>B44*B38</f>
        <v>2000000000000</v>
      </c>
    </row>
    <row r="46" spans="1:2">
      <c r="A46" s="2" t="s">
        <v>19</v>
      </c>
      <c r="B46" s="6">
        <f>$B$6-B45</f>
        <v>18000000000000</v>
      </c>
    </row>
    <row r="47" spans="1:2">
      <c r="A47" s="2" t="s">
        <v>1</v>
      </c>
      <c r="B47" s="7">
        <f>B36-B44</f>
        <v>800</v>
      </c>
    </row>
    <row r="48" spans="1:2">
      <c r="A48" s="2" t="s">
        <v>2</v>
      </c>
      <c r="B48" s="16">
        <f>$B$16*B47</f>
        <v>257384</v>
      </c>
    </row>
    <row r="49" spans="1:2">
      <c r="A49" s="2" t="s">
        <v>9</v>
      </c>
      <c r="B49" s="8">
        <f>$B$17*B47</f>
        <v>320000</v>
      </c>
    </row>
    <row r="50" spans="1:2">
      <c r="A50" s="2" t="s">
        <v>28</v>
      </c>
      <c r="B50" s="16">
        <f>B48*0.25</f>
        <v>64346</v>
      </c>
    </row>
    <row r="51" spans="1:2" ht="15" thickBot="1">
      <c r="A51" s="5" t="s">
        <v>29</v>
      </c>
      <c r="B51" s="9">
        <f>B49*0.25</f>
        <v>80000</v>
      </c>
    </row>
    <row r="52" spans="1:2" ht="7.2" customHeight="1" thickBot="1"/>
    <row r="53" spans="1:2">
      <c r="A53" s="12" t="s">
        <v>22</v>
      </c>
      <c r="B53" s="13">
        <f>B13</f>
        <v>2000</v>
      </c>
    </row>
    <row r="54" spans="1:2">
      <c r="A54" s="14" t="s">
        <v>14</v>
      </c>
      <c r="B54" s="15">
        <f>$B$7/$B$13</f>
        <v>12500000000</v>
      </c>
    </row>
    <row r="55" spans="1:2">
      <c r="A55" s="2" t="s">
        <v>6</v>
      </c>
      <c r="B55" s="6">
        <f>B54/(1+$B$14)</f>
        <v>10000000000</v>
      </c>
    </row>
    <row r="56" spans="1:2">
      <c r="A56" s="2" t="s">
        <v>16</v>
      </c>
      <c r="B56" s="11">
        <f>B55/$B$17</f>
        <v>25000000</v>
      </c>
    </row>
    <row r="57" spans="1:2">
      <c r="A57" s="2" t="s">
        <v>26</v>
      </c>
      <c r="B57" s="6">
        <f>$B$9*$B$15</f>
        <v>700000000000</v>
      </c>
    </row>
    <row r="58" spans="1:2">
      <c r="A58" s="2" t="s">
        <v>27</v>
      </c>
      <c r="B58" s="23">
        <f>B57/B55*$B$16</f>
        <v>22521.100000000002</v>
      </c>
    </row>
    <row r="59" spans="1:2">
      <c r="A59" s="2" t="s">
        <v>15</v>
      </c>
      <c r="B59" s="11">
        <f>B53*B54</f>
        <v>25000000000000</v>
      </c>
    </row>
    <row r="60" spans="1:2">
      <c r="A60" s="2" t="s">
        <v>17</v>
      </c>
      <c r="B60" s="11">
        <f>$B$7-B59</f>
        <v>0</v>
      </c>
    </row>
    <row r="61" spans="1:2">
      <c r="A61" s="2" t="s">
        <v>8</v>
      </c>
      <c r="B61" s="7">
        <f>B53*$B$10</f>
        <v>400</v>
      </c>
    </row>
    <row r="62" spans="1:2">
      <c r="A62" s="2" t="s">
        <v>18</v>
      </c>
      <c r="B62" s="6">
        <f>B61*B55</f>
        <v>4000000000000</v>
      </c>
    </row>
    <row r="63" spans="1:2">
      <c r="A63" s="2" t="s">
        <v>19</v>
      </c>
      <c r="B63" s="6">
        <f>$B$6-B62</f>
        <v>16000000000000</v>
      </c>
    </row>
    <row r="64" spans="1:2">
      <c r="A64" s="2" t="s">
        <v>1</v>
      </c>
      <c r="B64" s="7">
        <f>B53-B61</f>
        <v>1600</v>
      </c>
    </row>
    <row r="65" spans="1:2">
      <c r="A65" s="2" t="s">
        <v>2</v>
      </c>
      <c r="B65" s="16">
        <f>$B$16*B64</f>
        <v>514768</v>
      </c>
    </row>
    <row r="66" spans="1:2">
      <c r="A66" s="2" t="s">
        <v>9</v>
      </c>
      <c r="B66" s="8">
        <f>$B$17*B64</f>
        <v>640000</v>
      </c>
    </row>
    <row r="67" spans="1:2">
      <c r="A67" s="2" t="s">
        <v>28</v>
      </c>
      <c r="B67" s="16">
        <f>B65*0.25</f>
        <v>128692</v>
      </c>
    </row>
    <row r="68" spans="1:2" ht="15" thickBot="1">
      <c r="A68" s="5" t="s">
        <v>29</v>
      </c>
      <c r="B68" s="9">
        <f>B66*0.25</f>
        <v>160000</v>
      </c>
    </row>
  </sheetData>
  <mergeCells count="1">
    <mergeCell ref="A1:B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 PC</dc:creator>
  <cp:lastModifiedBy>Main PC</cp:lastModifiedBy>
  <dcterms:created xsi:type="dcterms:W3CDTF">2021-05-20T10:14:45Z</dcterms:created>
  <dcterms:modified xsi:type="dcterms:W3CDTF">2021-06-07T18:16:48Z</dcterms:modified>
</cp:coreProperties>
</file>