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REATIVE LINE CONSULTANT COMPANY\VILLA EMIRATES HILLS\FOR CLIENT\REV 2\ELECTRICAL\CAD\SLD &amp; LOAD SCHEDULE\"/>
    </mc:Choice>
  </mc:AlternateContent>
  <xr:revisionPtr revIDLastSave="0" documentId="13_ncr:1_{80A8AD24-9D97-4C18-A202-CFB2856CE44D}" xr6:coauthVersionLast="47" xr6:coauthVersionMax="47" xr10:uidLastSave="{00000000-0000-0000-0000-000000000000}"/>
  <bookViews>
    <workbookView xWindow="-120" yWindow="-120" windowWidth="29040" windowHeight="15720" tabRatio="684" activeTab="7" xr2:uid="{00000000-000D-0000-FFFF-FFFF00000000}"/>
  </bookViews>
  <sheets>
    <sheet name="DB-EXT" sheetId="63" r:id="rId1"/>
    <sheet name="DB-UGF-L" sheetId="65" r:id="rId2"/>
    <sheet name="DB-UGF-P" sheetId="70" r:id="rId3"/>
    <sheet name="DB-G-L" sheetId="71" r:id="rId4"/>
    <sheet name="DB-G-P" sheetId="68" r:id="rId5"/>
    <sheet name="DB-F-L" sheetId="69" r:id="rId6"/>
    <sheet name="DB-F-P" sheetId="72" r:id="rId7"/>
    <sheet name="SMDB-RF" sheetId="62" r:id="rId8"/>
    <sheet name="MDB" sheetId="74" r:id="rId9"/>
  </sheets>
  <definedNames>
    <definedName name="\A">#REF!</definedName>
    <definedName name="Excel_BuiltIn_Print_Area_4_1">#REF!</definedName>
    <definedName name="Excel_BuiltIn_Print_Area_9_1">#REF!</definedName>
    <definedName name="_xlnm.Print_Area" localSheetId="8">MDB!$B$1:$V$24</definedName>
    <definedName name="_xlnm.Print_Area" localSheetId="7">'SMDB-RF'!$A$1:$W$31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4" l="1"/>
  <c r="Q14" i="74"/>
  <c r="Q15" i="74"/>
  <c r="Q12" i="74"/>
  <c r="Q11" i="74"/>
  <c r="Q10" i="74"/>
  <c r="O15" i="74"/>
  <c r="P15" i="74"/>
  <c r="N15" i="74"/>
  <c r="O14" i="74"/>
  <c r="P14" i="74"/>
  <c r="N14" i="74"/>
  <c r="P13" i="74"/>
  <c r="O13" i="74"/>
  <c r="N13" i="74"/>
  <c r="O12" i="74"/>
  <c r="P12" i="74"/>
  <c r="N12" i="74"/>
  <c r="O11" i="74"/>
  <c r="P11" i="74"/>
  <c r="N11" i="74"/>
  <c r="O10" i="74"/>
  <c r="P10" i="74"/>
  <c r="N10" i="74"/>
  <c r="O9" i="74"/>
  <c r="P9" i="74"/>
  <c r="N9" i="74"/>
  <c r="Q9" i="74" l="1"/>
  <c r="O17" i="62" l="1"/>
  <c r="O18" i="62"/>
  <c r="O19" i="62"/>
  <c r="N17" i="62"/>
  <c r="N18" i="62"/>
  <c r="N19" i="62"/>
  <c r="M17" i="62"/>
  <c r="M18" i="62"/>
  <c r="M19" i="62"/>
  <c r="AI58" i="69"/>
  <c r="AH58" i="69"/>
  <c r="AG58" i="69"/>
  <c r="AI57" i="72"/>
  <c r="AH56" i="72"/>
  <c r="AG55" i="72"/>
  <c r="AI54" i="72"/>
  <c r="AH53" i="72"/>
  <c r="AG52" i="72"/>
  <c r="AI51" i="72"/>
  <c r="AH50" i="72"/>
  <c r="AG49" i="72"/>
  <c r="AI48" i="72"/>
  <c r="AI39" i="72"/>
  <c r="AH38" i="72"/>
  <c r="AG37" i="72"/>
  <c r="AI36" i="72"/>
  <c r="AH35" i="72"/>
  <c r="AG34" i="72"/>
  <c r="AI33" i="72"/>
  <c r="AH32" i="72"/>
  <c r="AG31" i="72"/>
  <c r="AI30" i="72"/>
  <c r="AH29" i="72"/>
  <c r="AG28" i="72"/>
  <c r="AI27" i="72"/>
  <c r="AH26" i="72"/>
  <c r="AG25" i="72"/>
  <c r="AI24" i="72"/>
  <c r="AH23" i="72"/>
  <c r="AG22" i="72"/>
  <c r="AI21" i="72"/>
  <c r="AH20" i="72"/>
  <c r="AG19" i="72"/>
  <c r="AI18" i="72"/>
  <c r="AH17" i="72"/>
  <c r="AG16" i="72"/>
  <c r="AI15" i="72"/>
  <c r="AH14" i="72"/>
  <c r="AG13" i="72"/>
  <c r="AI12" i="72"/>
  <c r="AH11" i="72"/>
  <c r="AG10" i="72"/>
  <c r="AJ24" i="68"/>
  <c r="AI58" i="71"/>
  <c r="AH58" i="71"/>
  <c r="AG58" i="71"/>
  <c r="AG43" i="71"/>
  <c r="AI42" i="71"/>
  <c r="AH41" i="71"/>
  <c r="AG40" i="71"/>
  <c r="AI39" i="71"/>
  <c r="AH38" i="71"/>
  <c r="AG37" i="71"/>
  <c r="AI36" i="71"/>
  <c r="AH35" i="71"/>
  <c r="AG34" i="71"/>
  <c r="AI57" i="71"/>
  <c r="AH56" i="71"/>
  <c r="AG55" i="71"/>
  <c r="AI54" i="71"/>
  <c r="AH53" i="71"/>
  <c r="AG52" i="71"/>
  <c r="AI51" i="71"/>
  <c r="AH50" i="71"/>
  <c r="AG49" i="71"/>
  <c r="AI48" i="71"/>
  <c r="AH47" i="71"/>
  <c r="AG46" i="71"/>
  <c r="AI45" i="71"/>
  <c r="AH44" i="71"/>
  <c r="AI33" i="71"/>
  <c r="AH32" i="71"/>
  <c r="AG31" i="71"/>
  <c r="AI30" i="71"/>
  <c r="AH29" i="71"/>
  <c r="AG28" i="71"/>
  <c r="AI27" i="71"/>
  <c r="AH26" i="71"/>
  <c r="AG25" i="71"/>
  <c r="AI24" i="71"/>
  <c r="AH23" i="71"/>
  <c r="AG22" i="71"/>
  <c r="AI21" i="71"/>
  <c r="AH20" i="71"/>
  <c r="AG19" i="71"/>
  <c r="AI18" i="71"/>
  <c r="AH17" i="71"/>
  <c r="AG16" i="71"/>
  <c r="AI15" i="71"/>
  <c r="AH14" i="71"/>
  <c r="AG13" i="71"/>
  <c r="AI12" i="71"/>
  <c r="AI59" i="71" s="1"/>
  <c r="AH11" i="71"/>
  <c r="AG10" i="71"/>
  <c r="AG59" i="71" s="1"/>
  <c r="AI63" i="70"/>
  <c r="AH62" i="70"/>
  <c r="AG61" i="70"/>
  <c r="AI64" i="70"/>
  <c r="AH64" i="70"/>
  <c r="AG64" i="70"/>
  <c r="AI27" i="65"/>
  <c r="AI33" i="65"/>
  <c r="AH32" i="65"/>
  <c r="AG31" i="65"/>
  <c r="AH29" i="65"/>
  <c r="AG28" i="65"/>
  <c r="AI30" i="65"/>
  <c r="AI57" i="70"/>
  <c r="AH56" i="70"/>
  <c r="AG55" i="70"/>
  <c r="AI54" i="70"/>
  <c r="AH53" i="70"/>
  <c r="AG52" i="70"/>
  <c r="AI51" i="70"/>
  <c r="AH50" i="70"/>
  <c r="AG49" i="70"/>
  <c r="AI48" i="70"/>
  <c r="AH47" i="70"/>
  <c r="AG46" i="70"/>
  <c r="AI45" i="70"/>
  <c r="AH44" i="70"/>
  <c r="AG43" i="70"/>
  <c r="AI42" i="70"/>
  <c r="AH41" i="70"/>
  <c r="AG40" i="70"/>
  <c r="AI39" i="70"/>
  <c r="AH38" i="70"/>
  <c r="AG37" i="70"/>
  <c r="AI36" i="70"/>
  <c r="AH35" i="70"/>
  <c r="AG34" i="70"/>
  <c r="AI33" i="70"/>
  <c r="AH32" i="70"/>
  <c r="AG31" i="70"/>
  <c r="AI30" i="70"/>
  <c r="AH29" i="70"/>
  <c r="AG28" i="70"/>
  <c r="AI27" i="70"/>
  <c r="AH26" i="70"/>
  <c r="AG25" i="70"/>
  <c r="AI24" i="70"/>
  <c r="AH23" i="70"/>
  <c r="AG22" i="70"/>
  <c r="AI21" i="70"/>
  <c r="AH20" i="70"/>
  <c r="AG19" i="70"/>
  <c r="AI18" i="70"/>
  <c r="AH17" i="70"/>
  <c r="AG16" i="70"/>
  <c r="AI15" i="70"/>
  <c r="AH14" i="70"/>
  <c r="AG13" i="70"/>
  <c r="AI12" i="70"/>
  <c r="AH11" i="70"/>
  <c r="AG10" i="70"/>
  <c r="AH56" i="65"/>
  <c r="AF31" i="63"/>
  <c r="AG32" i="63"/>
  <c r="AG29" i="63"/>
  <c r="AH24" i="63"/>
  <c r="AG23" i="63"/>
  <c r="AG28" i="69"/>
  <c r="AH13" i="68"/>
  <c r="AH16" i="68"/>
  <c r="AH10" i="68"/>
  <c r="AI57" i="69"/>
  <c r="AH56" i="69"/>
  <c r="AG55" i="69"/>
  <c r="AI54" i="69"/>
  <c r="AH53" i="69"/>
  <c r="AG52" i="69"/>
  <c r="AI51" i="69"/>
  <c r="AH50" i="69"/>
  <c r="AG49" i="69"/>
  <c r="AI48" i="69"/>
  <c r="AI39" i="69"/>
  <c r="AH38" i="69"/>
  <c r="AG37" i="69"/>
  <c r="AI36" i="69"/>
  <c r="AH35" i="69"/>
  <c r="AG34" i="69"/>
  <c r="AI33" i="69"/>
  <c r="AH32" i="69"/>
  <c r="AG31" i="69"/>
  <c r="AI30" i="69"/>
  <c r="AH29" i="69"/>
  <c r="AI27" i="69"/>
  <c r="AH26" i="69"/>
  <c r="AG25" i="69"/>
  <c r="AI24" i="69"/>
  <c r="AH23" i="69"/>
  <c r="AG22" i="69"/>
  <c r="AI21" i="69"/>
  <c r="AH20" i="69"/>
  <c r="AG19" i="69"/>
  <c r="AI18" i="69"/>
  <c r="AH17" i="69"/>
  <c r="AG16" i="69"/>
  <c r="AI15" i="69"/>
  <c r="AH14" i="69"/>
  <c r="AG13" i="69"/>
  <c r="AI12" i="69"/>
  <c r="AH11" i="69"/>
  <c r="AG10" i="69"/>
  <c r="AJ57" i="68"/>
  <c r="AI56" i="68"/>
  <c r="AH55" i="68"/>
  <c r="AJ54" i="68"/>
  <c r="AI53" i="68"/>
  <c r="AH52" i="68"/>
  <c r="AJ51" i="68"/>
  <c r="AI50" i="68"/>
  <c r="AH49" i="68"/>
  <c r="AJ48" i="68"/>
  <c r="AI47" i="68"/>
  <c r="AH46" i="68"/>
  <c r="AJ45" i="68"/>
  <c r="AI44" i="68"/>
  <c r="AH43" i="68"/>
  <c r="AJ42" i="68"/>
  <c r="AI41" i="68"/>
  <c r="AH40" i="68"/>
  <c r="AJ39" i="68"/>
  <c r="AI38" i="68"/>
  <c r="AH37" i="68"/>
  <c r="AJ36" i="68"/>
  <c r="AI35" i="68"/>
  <c r="AH34" i="68"/>
  <c r="AJ33" i="68"/>
  <c r="AI32" i="68"/>
  <c r="AH31" i="68"/>
  <c r="AJ30" i="68"/>
  <c r="AI29" i="68"/>
  <c r="AH28" i="68"/>
  <c r="AJ27" i="68"/>
  <c r="AI26" i="68"/>
  <c r="AH25" i="68"/>
  <c r="AI23" i="68"/>
  <c r="AH22" i="68"/>
  <c r="AJ21" i="68"/>
  <c r="AI20" i="68"/>
  <c r="AH19" i="68"/>
  <c r="AJ18" i="68"/>
  <c r="AI17" i="68"/>
  <c r="AJ15" i="68"/>
  <c r="AI14" i="68"/>
  <c r="AJ12" i="68"/>
  <c r="AI11" i="68"/>
  <c r="AI57" i="65"/>
  <c r="AG55" i="65"/>
  <c r="AI54" i="65"/>
  <c r="AH53" i="65"/>
  <c r="AG52" i="65"/>
  <c r="AI51" i="65"/>
  <c r="AH50" i="65"/>
  <c r="AG49" i="65"/>
  <c r="AI48" i="65"/>
  <c r="AH47" i="65"/>
  <c r="AG46" i="65"/>
  <c r="AI45" i="65"/>
  <c r="AH44" i="65"/>
  <c r="AG43" i="65"/>
  <c r="AI42" i="65"/>
  <c r="AH41" i="65"/>
  <c r="AG40" i="65"/>
  <c r="AI39" i="65"/>
  <c r="AH38" i="65"/>
  <c r="AG37" i="65"/>
  <c r="AI36" i="65"/>
  <c r="AH35" i="65"/>
  <c r="AG34" i="65"/>
  <c r="AH26" i="65"/>
  <c r="AG25" i="65"/>
  <c r="AI24" i="65"/>
  <c r="AH23" i="65"/>
  <c r="AG22" i="65"/>
  <c r="AI21" i="65"/>
  <c r="AH20" i="65"/>
  <c r="AG19" i="65"/>
  <c r="AI18" i="65"/>
  <c r="AH17" i="65"/>
  <c r="AG16" i="65"/>
  <c r="AI15" i="65"/>
  <c r="AH14" i="65"/>
  <c r="AG13" i="65"/>
  <c r="AI12" i="65"/>
  <c r="AH11" i="65"/>
  <c r="AG10" i="65"/>
  <c r="AG11" i="63"/>
  <c r="AH12" i="63"/>
  <c r="AF13" i="63"/>
  <c r="AG14" i="63"/>
  <c r="AH15" i="63"/>
  <c r="AF16" i="63"/>
  <c r="AG17" i="63"/>
  <c r="AH18" i="63"/>
  <c r="AF19" i="63"/>
  <c r="AG20" i="63"/>
  <c r="AH21" i="63"/>
  <c r="AF22" i="63"/>
  <c r="AF25" i="63"/>
  <c r="AG26" i="63"/>
  <c r="AH27" i="63"/>
  <c r="AF28" i="63"/>
  <c r="AH30" i="63"/>
  <c r="AH33" i="63"/>
  <c r="AF34" i="63"/>
  <c r="AG35" i="63"/>
  <c r="AH36" i="63"/>
  <c r="AH58" i="63" s="1"/>
  <c r="AF37" i="63"/>
  <c r="AG38" i="63"/>
  <c r="AH39" i="63"/>
  <c r="AF40" i="63"/>
  <c r="AG41" i="63"/>
  <c r="AH42" i="63"/>
  <c r="AF43" i="63"/>
  <c r="AG44" i="63"/>
  <c r="AH45" i="63"/>
  <c r="AF46" i="63"/>
  <c r="AG47" i="63"/>
  <c r="AH48" i="63"/>
  <c r="AF49" i="63"/>
  <c r="AG50" i="63"/>
  <c r="AH51" i="63"/>
  <c r="AF52" i="63"/>
  <c r="AG53" i="63"/>
  <c r="AH54" i="63"/>
  <c r="AF55" i="63"/>
  <c r="AG56" i="63"/>
  <c r="AH57" i="63"/>
  <c r="AF10" i="63"/>
  <c r="AH58" i="72" l="1"/>
  <c r="AH59" i="72" s="1"/>
  <c r="AI58" i="72"/>
  <c r="AI59" i="72" s="1"/>
  <c r="AG58" i="72"/>
  <c r="AG59" i="72" s="1"/>
  <c r="AH58" i="68"/>
  <c r="AH59" i="68" s="1"/>
  <c r="AI58" i="68"/>
  <c r="AI59" i="68" s="1"/>
  <c r="AJ58" i="68"/>
  <c r="AJ59" i="68" s="1"/>
  <c r="AH59" i="71"/>
  <c r="AJ60" i="71" s="1"/>
  <c r="AI65" i="70"/>
  <c r="AG65" i="70"/>
  <c r="AH65" i="70"/>
  <c r="AI64" i="65"/>
  <c r="AI65" i="65" s="1"/>
  <c r="AG64" i="65"/>
  <c r="AG65" i="65" s="1"/>
  <c r="AH64" i="65"/>
  <c r="AH65" i="65" s="1"/>
  <c r="AF58" i="63"/>
  <c r="AG58" i="63"/>
  <c r="AH59" i="69"/>
  <c r="AG59" i="69"/>
  <c r="AI59" i="69"/>
  <c r="N16" i="62"/>
  <c r="M16" i="62"/>
  <c r="O16" i="62"/>
  <c r="N15" i="62"/>
  <c r="O15" i="62"/>
  <c r="M15" i="62"/>
  <c r="N14" i="62"/>
  <c r="O14" i="62"/>
  <c r="M14" i="62"/>
  <c r="O13" i="62"/>
  <c r="N13" i="62"/>
  <c r="M13" i="62"/>
  <c r="M12" i="62"/>
  <c r="N12" i="62"/>
  <c r="O12" i="62"/>
  <c r="O24" i="62" l="1"/>
  <c r="P16" i="74" s="1"/>
  <c r="M24" i="62"/>
  <c r="N24" i="62"/>
  <c r="O16" i="74" s="1"/>
  <c r="AJ60" i="72"/>
  <c r="AJ66" i="70"/>
  <c r="AJ60" i="69"/>
  <c r="AK60" i="68"/>
  <c r="AJ66" i="65"/>
  <c r="AF59" i="63"/>
  <c r="AG59" i="63"/>
  <c r="AH59" i="63"/>
  <c r="M10" i="62" l="1"/>
  <c r="N16" i="74"/>
  <c r="Q16" i="74" s="1"/>
  <c r="O10" i="62"/>
  <c r="N10" i="62"/>
  <c r="P24" i="62"/>
  <c r="O25" i="62" s="1"/>
  <c r="AI60" i="63"/>
  <c r="R25" i="62" l="1"/>
  <c r="D25" i="62"/>
  <c r="P10" i="62"/>
  <c r="Q21" i="74"/>
  <c r="P22" i="74" s="1"/>
  <c r="F22" i="74" s="1"/>
  <c r="O17" i="74"/>
  <c r="P17" i="74"/>
  <c r="N17" i="74"/>
  <c r="O18" i="74"/>
  <c r="N18" i="74"/>
  <c r="P18" i="74"/>
  <c r="O20" i="74"/>
  <c r="N20" i="74"/>
  <c r="P20" i="74"/>
  <c r="O19" i="74"/>
  <c r="N19" i="74"/>
  <c r="P19" i="74"/>
  <c r="P21" i="74" l="1"/>
  <c r="P7" i="74" s="1"/>
  <c r="O21" i="74"/>
  <c r="O7" i="74" s="1"/>
  <c r="N21" i="74"/>
  <c r="N7" i="74" s="1"/>
  <c r="Q7" i="74"/>
</calcChain>
</file>

<file path=xl/sharedStrings.xml><?xml version="1.0" encoding="utf-8"?>
<sst xmlns="http://schemas.openxmlformats.org/spreadsheetml/2006/main" count="1415" uniqueCount="367">
  <si>
    <t>LOAD DISTRIBUTION SCHEDULE</t>
  </si>
  <si>
    <t>RATING
OF
INCOMER</t>
  </si>
  <si>
    <t>RATING
OF
ELCB</t>
  </si>
  <si>
    <t>MCB</t>
  </si>
  <si>
    <t>CCT</t>
  </si>
  <si>
    <t>ECC</t>
  </si>
  <si>
    <t>CONNECTED LOAD / POINTS</t>
  </si>
  <si>
    <t>LOAD PER CIRCUIT WATT</t>
  </si>
  <si>
    <t>REMARKS</t>
  </si>
  <si>
    <t>SL.</t>
  </si>
  <si>
    <t>CIRC</t>
  </si>
  <si>
    <t>RTG.</t>
  </si>
  <si>
    <t>WIRE</t>
  </si>
  <si>
    <t>No.</t>
  </si>
  <si>
    <t>IN</t>
  </si>
  <si>
    <t>SIZE</t>
  </si>
  <si>
    <t>R</t>
  </si>
  <si>
    <t>Y</t>
  </si>
  <si>
    <t>B</t>
  </si>
  <si>
    <t>AMP</t>
  </si>
  <si>
    <t>R1</t>
  </si>
  <si>
    <t>Y1</t>
  </si>
  <si>
    <t>B1</t>
  </si>
  <si>
    <t>R2</t>
  </si>
  <si>
    <t>Y2</t>
  </si>
  <si>
    <t>B2</t>
  </si>
  <si>
    <t>R3</t>
  </si>
  <si>
    <t>Y3</t>
  </si>
  <si>
    <t>B3</t>
  </si>
  <si>
    <t>R4</t>
  </si>
  <si>
    <t>Y4</t>
  </si>
  <si>
    <t>B4</t>
  </si>
  <si>
    <t>R5</t>
  </si>
  <si>
    <t>Y5</t>
  </si>
  <si>
    <t>B5</t>
  </si>
  <si>
    <t>R6</t>
  </si>
  <si>
    <t>Y6</t>
  </si>
  <si>
    <t>B6</t>
  </si>
  <si>
    <t>R7</t>
  </si>
  <si>
    <t>Y7</t>
  </si>
  <si>
    <t>B7</t>
  </si>
  <si>
    <t>CABLE SIZE</t>
  </si>
  <si>
    <t>TOTAL</t>
  </si>
  <si>
    <t>TP</t>
  </si>
  <si>
    <t>DETAILS OF CONNECTED LOAD/MAX. DEMAND</t>
  </si>
  <si>
    <t>CIRCUIT /</t>
  </si>
  <si>
    <t>RATING - AMPS</t>
  </si>
  <si>
    <t>PVC /</t>
  </si>
  <si>
    <t>CONNECTED LOAD - Kw</t>
  </si>
  <si>
    <t>PROPOSED TYPE &amp; NO. OF</t>
  </si>
  <si>
    <t>FEEDER</t>
  </si>
  <si>
    <t>XLPE</t>
  </si>
  <si>
    <t>Kwh METERS</t>
  </si>
  <si>
    <t>DB NO.</t>
  </si>
  <si>
    <t xml:space="preserve">SWA / </t>
  </si>
  <si>
    <t>2 / 4 X</t>
  </si>
  <si>
    <t>2 / 3 / 4C</t>
  </si>
  <si>
    <t>1C</t>
  </si>
  <si>
    <t>R - PH</t>
  </si>
  <si>
    <t>Y - PH</t>
  </si>
  <si>
    <t>B - PH</t>
  </si>
  <si>
    <t>1 - PH</t>
  </si>
  <si>
    <t>3 - PH</t>
  </si>
  <si>
    <t>LV /HV</t>
  </si>
  <si>
    <t xml:space="preserve">PVC </t>
  </si>
  <si>
    <t>kW</t>
  </si>
  <si>
    <t>CT (4)</t>
  </si>
  <si>
    <t>INCOMER</t>
  </si>
  <si>
    <t>OUT GOING :</t>
  </si>
  <si>
    <t>TOTAL CONNECTION LOAD PER PHASE</t>
  </si>
  <si>
    <t>TOTAL CONNECTED LOAD (3PH) :</t>
  </si>
  <si>
    <t>CONTRACTOR :......................................................................................</t>
  </si>
  <si>
    <t>TEL: ..............................................................</t>
  </si>
  <si>
    <t>FAX: ................................................</t>
  </si>
  <si>
    <t>Type of Meter (Rating of Incomer)</t>
  </si>
  <si>
    <t>(2) UP to 60 A</t>
  </si>
  <si>
    <t>(2) UP to 100 A</t>
  </si>
  <si>
    <t>(3) 125 - 160 A</t>
  </si>
  <si>
    <t xml:space="preserve">   (1 Phase)</t>
  </si>
  <si>
    <t xml:space="preserve">   (3 Phase)</t>
  </si>
  <si>
    <t>SEC.</t>
  </si>
  <si>
    <t>MOUNTING :        FLUSH</t>
  </si>
  <si>
    <t>WATT/UNIT</t>
  </si>
  <si>
    <t>TP/
SP</t>
  </si>
  <si>
    <t>FAULT
DUTY
kA</t>
  </si>
  <si>
    <t>LOCATION</t>
  </si>
  <si>
    <t>R8</t>
  </si>
  <si>
    <t>Y8</t>
  </si>
  <si>
    <t>B8</t>
  </si>
  <si>
    <t>TOTAL CONNECTED LOAD IN kW</t>
  </si>
  <si>
    <t>LTG = Lighting,F/O = Flex Outlet for display unit, ISO = Isolator, FCU = Fan Coil Unit</t>
  </si>
  <si>
    <t>FCU = Fan Coil Unit, W/H.=Water Heater, SS/O= Socket/Outlet, DS/O = Double socket/Outlet</t>
  </si>
  <si>
    <t>kVA</t>
  </si>
  <si>
    <t>=</t>
  </si>
  <si>
    <t>COOKER</t>
  </si>
  <si>
    <t>ISO</t>
  </si>
  <si>
    <t>1CX16</t>
  </si>
  <si>
    <t>40A
4P
100mA</t>
  </si>
  <si>
    <t>40A
4P
30mA</t>
  </si>
  <si>
    <t xml:space="preserve">  FED FROM : SEWA</t>
  </si>
  <si>
    <t>(4) LV CT ........../ .........A       /     HV CT .........../.........A</t>
  </si>
  <si>
    <r>
      <t>F/S</t>
    </r>
    <r>
      <rPr>
        <sz val="16"/>
        <rFont val="Times New Roman"/>
        <family val="1"/>
      </rPr>
      <t xml:space="preserve">
ISO</t>
    </r>
  </si>
  <si>
    <r>
      <t>MCCB</t>
    </r>
    <r>
      <rPr>
        <sz val="16"/>
        <rFont val="Times New Roman"/>
        <family val="1"/>
      </rPr>
      <t xml:space="preserve">
ACB</t>
    </r>
  </si>
  <si>
    <r>
      <t>1C MM</t>
    </r>
    <r>
      <rPr>
        <vertAlign val="superscript"/>
        <sz val="16"/>
        <rFont val="Times New Roman"/>
        <family val="1"/>
      </rPr>
      <t>2</t>
    </r>
  </si>
  <si>
    <r>
      <t>MM</t>
    </r>
    <r>
      <rPr>
        <vertAlign val="superscript"/>
        <sz val="16"/>
        <rFont val="Times New Roman"/>
        <family val="1"/>
      </rPr>
      <t>2</t>
    </r>
  </si>
  <si>
    <r>
      <t>mm</t>
    </r>
    <r>
      <rPr>
        <vertAlign val="superscript"/>
        <sz val="16"/>
        <rFont val="Times New Roman"/>
        <family val="1"/>
      </rPr>
      <t>2</t>
    </r>
  </si>
  <si>
    <t>5</t>
  </si>
  <si>
    <t xml:space="preserve">MAX.DEMAND (3PH) :           </t>
  </si>
  <si>
    <t>R9</t>
  </si>
  <si>
    <t>Y9</t>
  </si>
  <si>
    <t>B9</t>
  </si>
  <si>
    <t>SPACE</t>
  </si>
  <si>
    <t>MICRO/W</t>
  </si>
  <si>
    <t>OVEN</t>
  </si>
  <si>
    <t>R10</t>
  </si>
  <si>
    <t>Y10</t>
  </si>
  <si>
    <t>B10</t>
  </si>
  <si>
    <t>R11</t>
  </si>
  <si>
    <t>Y11</t>
  </si>
  <si>
    <t>B11</t>
  </si>
  <si>
    <t>DB NOS.        : DB - GF</t>
  </si>
  <si>
    <t>R12</t>
  </si>
  <si>
    <t>Y12</t>
  </si>
  <si>
    <t>B12</t>
  </si>
  <si>
    <t>RING</t>
  </si>
  <si>
    <t>TPN ISOLATOR 40A</t>
  </si>
  <si>
    <t>CIRCULATION PUMP</t>
  </si>
  <si>
    <t>SOLAR HEATER 1</t>
  </si>
  <si>
    <t>SOLAR HEATER 2</t>
  </si>
  <si>
    <t>R13</t>
  </si>
  <si>
    <t>Y13</t>
  </si>
  <si>
    <t>B13</t>
  </si>
  <si>
    <t>R14</t>
  </si>
  <si>
    <t>Y14</t>
  </si>
  <si>
    <t>B14</t>
  </si>
  <si>
    <t>R15</t>
  </si>
  <si>
    <t>Y15</t>
  </si>
  <si>
    <t>B15</t>
  </si>
  <si>
    <t>R16</t>
  </si>
  <si>
    <t>Y16</t>
  </si>
  <si>
    <t>B16</t>
  </si>
  <si>
    <t xml:space="preserve">           CABLE SIZE : 4C x 25mm2 Cu./XLPE /SWA/PVC + 1C x 16mm2  CU/PVC/ Y-G  ECC.</t>
  </si>
  <si>
    <t>CONSULTANT:</t>
  </si>
  <si>
    <t>PARKING</t>
  </si>
  <si>
    <t>ENTRANCE LOBBY</t>
  </si>
  <si>
    <t>GAME ROOM</t>
  </si>
  <si>
    <t>SHAVER</t>
  </si>
  <si>
    <t>STORE</t>
  </si>
  <si>
    <t>RONG</t>
  </si>
  <si>
    <t>2</t>
  </si>
  <si>
    <t>STAIRS</t>
  </si>
  <si>
    <t xml:space="preserve">SMDB-R </t>
  </si>
  <si>
    <t>LOCATION     :  ROOF</t>
  </si>
  <si>
    <t>FAHU</t>
  </si>
  <si>
    <t>4CX16</t>
  </si>
  <si>
    <t>100mA ELCB</t>
  </si>
  <si>
    <t>ODU - 1</t>
  </si>
  <si>
    <t>LIFT</t>
  </si>
  <si>
    <t>300mA ELCB</t>
  </si>
  <si>
    <t>SP</t>
  </si>
  <si>
    <t>SMDB-RF</t>
  </si>
  <si>
    <t>30mA ELCB</t>
  </si>
  <si>
    <t>FCU</t>
  </si>
  <si>
    <t>CINEMA ROOM</t>
  </si>
  <si>
    <t>9</t>
  </si>
  <si>
    <t>14</t>
  </si>
  <si>
    <t>3CX2.5</t>
  </si>
  <si>
    <t>PROJECT:  PROPOSED VILLA (B+ G+ 1)</t>
  </si>
  <si>
    <t xml:space="preserve"> kW AT 0.850 DIVERSITY</t>
  </si>
  <si>
    <t>DB-EXT</t>
  </si>
  <si>
    <t>EX-01</t>
  </si>
  <si>
    <t>EX-02</t>
  </si>
  <si>
    <t>O1 LED</t>
  </si>
  <si>
    <t>SL</t>
  </si>
  <si>
    <t>ML</t>
  </si>
  <si>
    <t>TL</t>
  </si>
  <si>
    <t>CO</t>
  </si>
  <si>
    <t>CHL</t>
  </si>
  <si>
    <t>DL</t>
  </si>
  <si>
    <t>CLOSET LGT</t>
  </si>
  <si>
    <t>13A S/S</t>
  </si>
  <si>
    <t>13A D/S</t>
  </si>
  <si>
    <t>15A S/S</t>
  </si>
  <si>
    <t>WASHING /M</t>
  </si>
  <si>
    <t>COMPOUND WALL</t>
  </si>
  <si>
    <t>OUTSIDE</t>
  </si>
  <si>
    <t>ARMOURED</t>
  </si>
  <si>
    <t>DRIVER ROOM</t>
  </si>
  <si>
    <t>ELECTRIC ROOM &amp; PUMP ROOM</t>
  </si>
  <si>
    <t>MAIDROOM( 1&amp;2 ) &amp; LOUNDRY + WC + BATH+PATIO</t>
  </si>
  <si>
    <t>BEAUTY ROOM</t>
  </si>
  <si>
    <t>TRADITIONAL AREA</t>
  </si>
  <si>
    <t>STAIRS + PATIO + LOCKER</t>
  </si>
  <si>
    <t>SERVICE ROOM</t>
  </si>
  <si>
    <t>LOCATION :        UNDER GROUND FLOOR</t>
  </si>
  <si>
    <t>FED FROM     : SMDB -1</t>
  </si>
  <si>
    <t>AREA</t>
  </si>
  <si>
    <t>PLOT NO</t>
  </si>
  <si>
    <t>PERGOLA</t>
  </si>
  <si>
    <t>OFFICE</t>
  </si>
  <si>
    <t>OFFICE+OFFICE ENT + BATH</t>
  </si>
  <si>
    <t>GUEST BEDRROM + BATH</t>
  </si>
  <si>
    <t>STAIR HALL</t>
  </si>
  <si>
    <t xml:space="preserve">STAIRS </t>
  </si>
  <si>
    <t>T6L</t>
  </si>
  <si>
    <t>KITCHEN + STORE</t>
  </si>
  <si>
    <t>SHOW KITCHEN</t>
  </si>
  <si>
    <t>SITTING ROOM</t>
  </si>
  <si>
    <t>DINNING ROOM</t>
  </si>
  <si>
    <t>LIVING ROOM</t>
  </si>
  <si>
    <t>POWDER ROOM + WC</t>
  </si>
  <si>
    <t>VILLA ELEVATION</t>
  </si>
  <si>
    <t>BEDROOM 1</t>
  </si>
  <si>
    <t>BEDROOM 2</t>
  </si>
  <si>
    <t>BEDROOM 3</t>
  </si>
  <si>
    <t>CLOSET 3 + BATH 3</t>
  </si>
  <si>
    <t>CLOSET 2 + BATH 2</t>
  </si>
  <si>
    <t>CLOSET 1 + BATH 1</t>
  </si>
  <si>
    <t>BEDROOM 4</t>
  </si>
  <si>
    <t>CLOSET 4 + BATH 4</t>
  </si>
  <si>
    <t>MASTER BEDROOM</t>
  </si>
  <si>
    <t>MASTER CLOSET + BATH + SAFE BOX</t>
  </si>
  <si>
    <t>MAIN ENTRANCE</t>
  </si>
  <si>
    <t>VOID - MAIN ENTRANCE</t>
  </si>
  <si>
    <t xml:space="preserve">STAIR HALL VOID </t>
  </si>
  <si>
    <t xml:space="preserve">STAIR HALL  </t>
  </si>
  <si>
    <t>STAIR</t>
  </si>
  <si>
    <t>ROOF</t>
  </si>
  <si>
    <t>PANTRY + LAUNDRY</t>
  </si>
  <si>
    <t>PRIVATE HALL</t>
  </si>
  <si>
    <t>BACK ENTRANCE</t>
  </si>
  <si>
    <t>ROOF ( STORE )</t>
  </si>
  <si>
    <t>MOTOR GATE 1</t>
  </si>
  <si>
    <t>MOTOR GATE 2</t>
  </si>
  <si>
    <t>FLOOR BOX</t>
  </si>
  <si>
    <t>MICROWAVE</t>
  </si>
  <si>
    <t>WATER PUMP</t>
  </si>
  <si>
    <t>SUCTION PUMP</t>
  </si>
  <si>
    <t>SUB PUMP</t>
  </si>
  <si>
    <t xml:space="preserve">           CABLE SIZE : 4C x 10mm2 Cu./XLPE /SWA/PVC + 1C x 10mm2  CU/PVC/ Y-G  ECC.</t>
  </si>
  <si>
    <t>ELECTRIC ROOM + MECHANICAL ROOM</t>
  </si>
  <si>
    <t>MAID ROOM 2</t>
  </si>
  <si>
    <t>MAIDROOM 1</t>
  </si>
  <si>
    <t>CORRIDOR + PATIO</t>
  </si>
  <si>
    <t>LAUNDRY</t>
  </si>
  <si>
    <t>PATIO + LOCKER</t>
  </si>
  <si>
    <t>RING ( FLOOR BOX)</t>
  </si>
  <si>
    <t>MAID ROOM BATH</t>
  </si>
  <si>
    <t>ENTRANCE LOBBY WC</t>
  </si>
  <si>
    <t>PROJECTOR</t>
  </si>
  <si>
    <t>DISH WASHER</t>
  </si>
  <si>
    <t>MAID ROOM 1&amp; 2</t>
  </si>
  <si>
    <t>DB NOS.        : DB - UGF-L</t>
  </si>
  <si>
    <t>DB NOS.        : DB - UGF-P</t>
  </si>
  <si>
    <t>LOCKER WC</t>
  </si>
  <si>
    <t>WASHING MACHINE</t>
  </si>
  <si>
    <t>32A TP ISO</t>
  </si>
  <si>
    <t>DB NOS.        : DB - GF-L</t>
  </si>
  <si>
    <t xml:space="preserve">OFFICE  </t>
  </si>
  <si>
    <t>TPN ISOLATOR 63A</t>
  </si>
  <si>
    <t xml:space="preserve">           CABLE SIZE : 4C x 16mm2 Cu./XLPE /SWA/PVC + 1C x 16mm2  CU/PVC/ Y-G  ECC.</t>
  </si>
  <si>
    <t>GUEST BEDROOM</t>
  </si>
  <si>
    <t>KITCHEN STORE</t>
  </si>
  <si>
    <t>KITCHEN</t>
  </si>
  <si>
    <t>SITTING AREA</t>
  </si>
  <si>
    <t>LIVING AREA</t>
  </si>
  <si>
    <t>RING ( FLOOR BOX )</t>
  </si>
  <si>
    <t>DICH WASHER</t>
  </si>
  <si>
    <t>KICHEN</t>
  </si>
  <si>
    <t>GUEST BATH</t>
  </si>
  <si>
    <t>OFFICE BATH</t>
  </si>
  <si>
    <t>POWDER ROOM</t>
  </si>
  <si>
    <t>200/400</t>
  </si>
  <si>
    <t>DB NOS.        : DB - F-L</t>
  </si>
  <si>
    <t>CLOSET 1</t>
  </si>
  <si>
    <t>CLOSET 2</t>
  </si>
  <si>
    <t>BEDROOM 3 + CLOSET 3</t>
  </si>
  <si>
    <t>BEDROOM 4 + CLOSET</t>
  </si>
  <si>
    <t>MASTER BEDRROOM + CLOSET</t>
  </si>
  <si>
    <t>SAFE BOX</t>
  </si>
  <si>
    <t>PANTRY</t>
  </si>
  <si>
    <t>BEDRROM 2</t>
  </si>
  <si>
    <t>BEDROOM 5</t>
  </si>
  <si>
    <t>VRV 1B</t>
  </si>
  <si>
    <t>VRV 1A</t>
  </si>
  <si>
    <t>VRV G-A</t>
  </si>
  <si>
    <t>VRV G-B</t>
  </si>
  <si>
    <t>VRV B-A</t>
  </si>
  <si>
    <t>VRV B-B</t>
  </si>
  <si>
    <t>TRANSFEER PUMP</t>
  </si>
  <si>
    <t>2CX6</t>
  </si>
  <si>
    <t>2CX4</t>
  </si>
  <si>
    <t>1CX6</t>
  </si>
  <si>
    <t>1CX4</t>
  </si>
  <si>
    <t>DB-UGF-L</t>
  </si>
  <si>
    <t>DB-UGF-P</t>
  </si>
  <si>
    <t>DETAILS OF CONNECTED LOAD / MAX. DEMAND</t>
  </si>
  <si>
    <t>PANEL : MDB</t>
  </si>
  <si>
    <t>FED FROM : DEWA</t>
  </si>
  <si>
    <t>CIRCUIT</t>
  </si>
  <si>
    <t>RATING AMPS</t>
  </si>
  <si>
    <t>FAULT DUTY</t>
  </si>
  <si>
    <t>PVC</t>
  </si>
  <si>
    <t>CONNECTED LOAD KWH</t>
  </si>
  <si>
    <t>T.C.L OF</t>
  </si>
  <si>
    <t>PROPOSED KWH METER</t>
  </si>
  <si>
    <t>F/S ISOL</t>
  </si>
  <si>
    <t>MCCB</t>
  </si>
  <si>
    <t>ELCB</t>
  </si>
  <si>
    <t>2/4X1C</t>
  </si>
  <si>
    <t>2/3/4C</t>
  </si>
  <si>
    <t>R.PH</t>
  </si>
  <si>
    <t>Y.PH</t>
  </si>
  <si>
    <t>B.PH</t>
  </si>
  <si>
    <t>EACH DB</t>
  </si>
  <si>
    <t>1. 1PH</t>
  </si>
  <si>
    <t>2. 3PH</t>
  </si>
  <si>
    <t>3. 3PH</t>
  </si>
  <si>
    <t>4. CT</t>
  </si>
  <si>
    <t>35kA</t>
  </si>
  <si>
    <t>OUTGOING</t>
  </si>
  <si>
    <t>25kA</t>
  </si>
  <si>
    <t>XLPE/SWA/PVC</t>
  </si>
  <si>
    <t>4C 10</t>
  </si>
  <si>
    <t>1C 10</t>
  </si>
  <si>
    <t>1C 16</t>
  </si>
  <si>
    <t>4C 16</t>
  </si>
  <si>
    <t>SWIMMING POOL PANEL</t>
  </si>
  <si>
    <t xml:space="preserve">MAX DEMAND (3PH) </t>
  </si>
  <si>
    <t>90% DIVERSITY</t>
  </si>
  <si>
    <t xml:space="preserve">TOTAL CONNECTED LOAD (3PH) : </t>
  </si>
  <si>
    <t>PROVIDED CT - METER WHEN MAX. DEMAND &gt;100KW</t>
  </si>
  <si>
    <t>(1) 20-80A</t>
  </si>
  <si>
    <t>(2) 30-90/120A</t>
  </si>
  <si>
    <t xml:space="preserve">    (3) 100-200A</t>
  </si>
  <si>
    <t xml:space="preserve">          (4)…./….A</t>
  </si>
  <si>
    <t xml:space="preserve"> </t>
  </si>
  <si>
    <t>CAR CHARGER 1</t>
  </si>
  <si>
    <t>CAR CHARGER 2</t>
  </si>
  <si>
    <t>DB-G-L</t>
  </si>
  <si>
    <t>DB-G-P</t>
  </si>
  <si>
    <t>DB-F-L</t>
  </si>
  <si>
    <t>DB-F-P</t>
  </si>
  <si>
    <t>25KA</t>
  </si>
  <si>
    <t>4C 150</t>
  </si>
  <si>
    <t>1C 70</t>
  </si>
  <si>
    <t xml:space="preserve">300mA ELCB </t>
  </si>
  <si>
    <t xml:space="preserve">100mA ELCB </t>
  </si>
  <si>
    <t>PROJECT NO: 3940198</t>
  </si>
  <si>
    <t>AREA :AL THANYAH FOURTH, DUBAI</t>
  </si>
  <si>
    <t>LOCATION OF MDB: SERVICE ROOM</t>
  </si>
  <si>
    <t>OWNER : MR.HASSAN KHALES SAKANDASTGIR</t>
  </si>
  <si>
    <t xml:space="preserve">  AREA   : AL THANYAH FOURTH</t>
  </si>
  <si>
    <t>PLOT  NO       :  3940198</t>
  </si>
  <si>
    <t>PROJECT:  PROPOSED RESIDENCE VILLA B+G+1+R</t>
  </si>
  <si>
    <t>PROJECT: PROPOSED RESIDENCE VILLA B+G+1+R</t>
  </si>
  <si>
    <t>LOCATION :        FIRST FLOOR</t>
  </si>
  <si>
    <t>LOCATION :     GROUND FLOOR</t>
  </si>
  <si>
    <t>LOCATION :         GROUND FLOOR</t>
  </si>
  <si>
    <t>LOCATION : UNDER GROUND FLOOR</t>
  </si>
  <si>
    <t>4CX10</t>
  </si>
  <si>
    <t>1CX10</t>
  </si>
  <si>
    <t>4CX95</t>
  </si>
  <si>
    <t>1CX50</t>
  </si>
  <si>
    <t>4C X300</t>
  </si>
  <si>
    <t>1C 150</t>
  </si>
  <si>
    <t>400/5A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</si>
</sst>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0000"/>
    <numFmt numFmtId="166" formatCode="0_);\(0\)"/>
    <numFmt numFmtId="167" formatCode="0.000"/>
  </numFmts>
  <fonts count="49" x14ac:knownFonts="1">
    <font>
      <sz val="10"/>
      <name val="Helv"/>
    </font>
    <font>
      <sz val="10"/>
      <name val="Helv"/>
    </font>
    <font>
      <i/>
      <sz val="1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i/>
      <sz val="13"/>
      <name val="Times New Roman"/>
      <family val="1"/>
    </font>
    <font>
      <u/>
      <sz val="16"/>
      <name val="Times New Roman"/>
      <family val="1"/>
    </font>
    <font>
      <vertAlign val="superscript"/>
      <sz val="16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sz val="20"/>
      <name val="Times New Roman"/>
      <family val="1"/>
    </font>
    <font>
      <i/>
      <sz val="18"/>
      <name val="Times New Roman"/>
      <family val="1"/>
    </font>
    <font>
      <i/>
      <u/>
      <sz val="11"/>
      <name val="Times New Roman"/>
      <family val="1"/>
    </font>
    <font>
      <i/>
      <sz val="11"/>
      <name val="Times New Roman"/>
      <family val="1"/>
    </font>
    <font>
      <i/>
      <sz val="20"/>
      <name val="Times New Roman"/>
      <family val="1"/>
    </font>
    <font>
      <b/>
      <sz val="20"/>
      <name val="Times New Roman"/>
      <family val="1"/>
    </font>
    <font>
      <b/>
      <u/>
      <sz val="30"/>
      <name val="Times New Roman"/>
      <family val="1"/>
    </font>
    <font>
      <b/>
      <sz val="20"/>
      <color indexed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i/>
      <sz val="12"/>
      <name val="Times New Roman"/>
      <family val="1"/>
    </font>
    <font>
      <b/>
      <sz val="26"/>
      <name val="Times New Roman"/>
      <family val="1"/>
    </font>
    <font>
      <sz val="22"/>
      <name val="Times New Roman"/>
      <family val="1"/>
    </font>
    <font>
      <b/>
      <sz val="30"/>
      <name val="Times New Roman"/>
      <family val="1"/>
    </font>
    <font>
      <b/>
      <sz val="18"/>
      <name val="Times New Roman"/>
      <family val="1"/>
    </font>
    <font>
      <b/>
      <sz val="19"/>
      <name val="Times New Roman"/>
      <family val="1"/>
    </font>
    <font>
      <b/>
      <sz val="22"/>
      <name val="Times New Roman"/>
      <family val="1"/>
    </font>
    <font>
      <i/>
      <sz val="16"/>
      <name val="Times New Roman"/>
      <family val="1"/>
    </font>
    <font>
      <b/>
      <sz val="24"/>
      <name val="Times New Roman"/>
      <family val="1"/>
    </font>
    <font>
      <sz val="19"/>
      <name val="Times New Roman"/>
      <family val="1"/>
    </font>
    <font>
      <b/>
      <sz val="15"/>
      <name val="Times New Roman"/>
      <family val="1"/>
    </font>
    <font>
      <b/>
      <u/>
      <sz val="15"/>
      <color indexed="10"/>
      <name val="Times New Roman"/>
      <family val="1"/>
    </font>
    <font>
      <b/>
      <sz val="18"/>
      <color indexed="10"/>
      <name val="Times New Roman"/>
      <family val="1"/>
    </font>
    <font>
      <sz val="8"/>
      <name val="Helv"/>
    </font>
    <font>
      <sz val="36"/>
      <name val="Times New Roman"/>
      <family val="1"/>
    </font>
    <font>
      <sz val="20"/>
      <color rgb="FFFF0000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</fills>
  <borders count="10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/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8" fillId="0" borderId="0"/>
    <xf numFmtId="0" fontId="41" fillId="0" borderId="0"/>
    <xf numFmtId="0" fontId="46" fillId="0" borderId="0" applyNumberFormat="0" applyFill="0" applyBorder="0" applyAlignment="0" applyProtection="0">
      <alignment vertical="top"/>
      <protection locked="0"/>
    </xf>
  </cellStyleXfs>
  <cellXfs count="453">
    <xf numFmtId="0" fontId="0" fillId="0" borderId="0" xfId="0"/>
    <xf numFmtId="0" fontId="2" fillId="0" borderId="0" xfId="0" applyFont="1" applyAlignment="1">
      <alignment horizontal="left" indent="1"/>
    </xf>
    <xf numFmtId="0" fontId="2" fillId="0" borderId="0" xfId="0" applyFont="1"/>
    <xf numFmtId="17" fontId="5" fillId="0" borderId="34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horizontal="left" indent="1"/>
    </xf>
    <xf numFmtId="0" fontId="10" fillId="0" borderId="0" xfId="0" applyFont="1"/>
    <xf numFmtId="0" fontId="5" fillId="0" borderId="8" xfId="0" applyFont="1" applyBorder="1" applyAlignment="1">
      <alignment horizontal="center" vertical="center"/>
    </xf>
    <xf numFmtId="1" fontId="9" fillId="0" borderId="0" xfId="0" applyNumberFormat="1" applyFont="1"/>
    <xf numFmtId="0" fontId="5" fillId="0" borderId="52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4" fillId="0" borderId="35" xfId="0" applyFont="1" applyBorder="1" applyAlignment="1">
      <alignment vertical="center"/>
    </xf>
    <xf numFmtId="167" fontId="9" fillId="0" borderId="0" xfId="0" applyNumberFormat="1" applyFont="1"/>
    <xf numFmtId="0" fontId="4" fillId="0" borderId="21" xfId="0" applyFont="1" applyBorder="1" applyAlignment="1">
      <alignment vertical="center"/>
    </xf>
    <xf numFmtId="0" fontId="5" fillId="0" borderId="0" xfId="0" applyFont="1" applyAlignment="1">
      <alignment horizontal="left" indent="1"/>
    </xf>
    <xf numFmtId="2" fontId="5" fillId="0" borderId="0" xfId="0" applyNumberFormat="1" applyFont="1" applyAlignment="1">
      <alignment horizontal="left" indent="1"/>
    </xf>
    <xf numFmtId="1" fontId="5" fillId="0" borderId="0" xfId="0" applyNumberFormat="1" applyFont="1" applyAlignment="1">
      <alignment horizontal="left" indent="1"/>
    </xf>
    <xf numFmtId="1" fontId="5" fillId="0" borderId="14" xfId="0" applyNumberFormat="1" applyFont="1" applyBorder="1" applyAlignment="1">
      <alignment horizontal="left" indent="1"/>
    </xf>
    <xf numFmtId="0" fontId="5" fillId="0" borderId="0" xfId="0" applyFont="1" applyAlignment="1">
      <alignment horizontal="left" vertical="center" indent="1"/>
    </xf>
    <xf numFmtId="2" fontId="5" fillId="0" borderId="0" xfId="0" applyNumberFormat="1" applyFont="1" applyAlignment="1">
      <alignment horizontal="left" vertical="center" indent="1"/>
    </xf>
    <xf numFmtId="2" fontId="5" fillId="0" borderId="14" xfId="0" applyNumberFormat="1" applyFont="1" applyBorder="1" applyAlignment="1">
      <alignment horizontal="left" vertical="center" indent="1"/>
    </xf>
    <xf numFmtId="1" fontId="10" fillId="0" borderId="0" xfId="0" applyNumberFormat="1" applyFont="1"/>
    <xf numFmtId="0" fontId="5" fillId="0" borderId="16" xfId="0" applyFont="1" applyBorder="1" applyAlignment="1">
      <alignment horizontal="left" vertical="center" indent="1"/>
    </xf>
    <xf numFmtId="2" fontId="5" fillId="0" borderId="16" xfId="0" applyNumberFormat="1" applyFont="1" applyBorder="1" applyAlignment="1">
      <alignment horizontal="left" vertical="center" indent="1"/>
    </xf>
    <xf numFmtId="2" fontId="5" fillId="0" borderId="21" xfId="0" applyNumberFormat="1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166" fontId="5" fillId="0" borderId="38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" fontId="5" fillId="2" borderId="59" xfId="0" applyNumberFormat="1" applyFont="1" applyFill="1" applyBorder="1" applyAlignment="1">
      <alignment horizontal="center" vertical="center"/>
    </xf>
    <xf numFmtId="2" fontId="5" fillId="2" borderId="60" xfId="0" applyNumberFormat="1" applyFont="1" applyFill="1" applyBorder="1" applyAlignment="1">
      <alignment horizontal="left" vertical="center" indent="1"/>
    </xf>
    <xf numFmtId="1" fontId="5" fillId="2" borderId="59" xfId="0" applyNumberFormat="1" applyFont="1" applyFill="1" applyBorder="1" applyAlignment="1">
      <alignment horizontal="left" vertical="center" indent="1"/>
    </xf>
    <xf numFmtId="0" fontId="5" fillId="0" borderId="8" xfId="0" applyFont="1" applyBorder="1" applyAlignment="1">
      <alignment horizontal="left" indent="1"/>
    </xf>
    <xf numFmtId="0" fontId="7" fillId="0" borderId="8" xfId="0" applyFont="1" applyBorder="1" applyAlignment="1">
      <alignment horizontal="left" indent="1"/>
    </xf>
    <xf numFmtId="0" fontId="5" fillId="0" borderId="5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1" xfId="0" applyFont="1" applyBorder="1" applyAlignment="1">
      <alignment vertical="center"/>
    </xf>
    <xf numFmtId="167" fontId="5" fillId="2" borderId="41" xfId="0" applyNumberFormat="1" applyFont="1" applyFill="1" applyBorder="1" applyAlignment="1">
      <alignment horizontal="center" vertical="center"/>
    </xf>
    <xf numFmtId="1" fontId="5" fillId="0" borderId="4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9" fontId="23" fillId="0" borderId="8" xfId="0" applyNumberFormat="1" applyFont="1" applyBorder="1" applyAlignment="1">
      <alignment horizontal="center" vertical="center"/>
    </xf>
    <xf numFmtId="1" fontId="23" fillId="2" borderId="8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1" fontId="29" fillId="0" borderId="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24" xfId="0" applyFont="1" applyBorder="1" applyAlignment="1">
      <alignment vertical="center"/>
    </xf>
    <xf numFmtId="164" fontId="11" fillId="0" borderId="8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left" indent="1"/>
    </xf>
    <xf numFmtId="167" fontId="7" fillId="0" borderId="8" xfId="0" applyNumberFormat="1" applyFont="1" applyBorder="1" applyAlignment="1">
      <alignment horizontal="left" indent="1"/>
    </xf>
    <xf numFmtId="167" fontId="5" fillId="0" borderId="8" xfId="0" applyNumberFormat="1" applyFont="1" applyBorder="1" applyAlignment="1">
      <alignment horizontal="center" vertical="center"/>
    </xf>
    <xf numFmtId="167" fontId="5" fillId="2" borderId="60" xfId="0" applyNumberFormat="1" applyFont="1" applyFill="1" applyBorder="1" applyAlignment="1">
      <alignment horizontal="center" vertical="center"/>
    </xf>
    <xf numFmtId="167" fontId="5" fillId="2" borderId="59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1" fontId="23" fillId="2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indent="1"/>
    </xf>
    <xf numFmtId="0" fontId="11" fillId="0" borderId="7" xfId="0" applyFont="1" applyBorder="1" applyAlignment="1">
      <alignment horizontal="left" vertical="center" indent="1"/>
    </xf>
    <xf numFmtId="0" fontId="5" fillId="0" borderId="57" xfId="0" applyFont="1" applyBorder="1" applyAlignment="1">
      <alignment horizontal="left" vertical="center" indent="1"/>
    </xf>
    <xf numFmtId="0" fontId="5" fillId="0" borderId="46" xfId="0" applyFont="1" applyBorder="1" applyAlignment="1">
      <alignment horizontal="center" vertical="center"/>
    </xf>
    <xf numFmtId="167" fontId="5" fillId="0" borderId="46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left" vertical="center" indent="1"/>
    </xf>
    <xf numFmtId="0" fontId="9" fillId="0" borderId="64" xfId="0" applyFont="1" applyBorder="1"/>
    <xf numFmtId="0" fontId="10" fillId="0" borderId="65" xfId="0" applyFont="1" applyBorder="1"/>
    <xf numFmtId="0" fontId="5" fillId="0" borderId="63" xfId="0" applyFont="1" applyBorder="1" applyAlignment="1">
      <alignment horizontal="left" vertical="center" indent="1"/>
    </xf>
    <xf numFmtId="0" fontId="5" fillId="0" borderId="64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9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 shrinkToFit="1"/>
    </xf>
    <xf numFmtId="0" fontId="4" fillId="0" borderId="0" xfId="0" applyFont="1" applyAlignment="1">
      <alignment vertical="center" shrinkToFit="1"/>
    </xf>
    <xf numFmtId="167" fontId="29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/>
    </xf>
    <xf numFmtId="0" fontId="5" fillId="0" borderId="67" xfId="0" applyFont="1" applyBorder="1" applyAlignment="1">
      <alignment vertical="center" wrapText="1"/>
    </xf>
    <xf numFmtId="0" fontId="20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167" fontId="27" fillId="0" borderId="75" xfId="0" applyNumberFormat="1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0" fontId="11" fillId="0" borderId="81" xfId="0" applyFont="1" applyBorder="1" applyAlignment="1">
      <alignment horizontal="left" vertical="center" indent="1"/>
    </xf>
    <xf numFmtId="49" fontId="23" fillId="0" borderId="81" xfId="0" applyNumberFormat="1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 wrapText="1"/>
    </xf>
    <xf numFmtId="1" fontId="23" fillId="2" borderId="81" xfId="0" applyNumberFormat="1" applyFont="1" applyFill="1" applyBorder="1" applyAlignment="1">
      <alignment horizontal="center" vertical="center"/>
    </xf>
    <xf numFmtId="0" fontId="30" fillId="0" borderId="8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164" fontId="11" fillId="0" borderId="78" xfId="0" applyNumberFormat="1" applyFont="1" applyBorder="1" applyAlignment="1">
      <alignment horizontal="center" vertical="center"/>
    </xf>
    <xf numFmtId="0" fontId="11" fillId="0" borderId="78" xfId="0" applyFont="1" applyBorder="1" applyAlignment="1">
      <alignment horizontal="left" vertical="center" indent="1"/>
    </xf>
    <xf numFmtId="49" fontId="23" fillId="0" borderId="78" xfId="0" applyNumberFormat="1" applyFont="1" applyBorder="1" applyAlignment="1">
      <alignment horizontal="center" vertical="center"/>
    </xf>
    <xf numFmtId="0" fontId="23" fillId="0" borderId="78" xfId="0" applyFont="1" applyBorder="1" applyAlignment="1">
      <alignment horizontal="center" vertical="center"/>
    </xf>
    <xf numFmtId="0" fontId="23" fillId="0" borderId="78" xfId="0" applyFont="1" applyBorder="1" applyAlignment="1">
      <alignment horizontal="center" vertical="center" wrapText="1"/>
    </xf>
    <xf numFmtId="1" fontId="23" fillId="2" borderId="78" xfId="0" applyNumberFormat="1" applyFont="1" applyFill="1" applyBorder="1" applyAlignment="1">
      <alignment horizontal="center" vertical="center"/>
    </xf>
    <xf numFmtId="0" fontId="30" fillId="0" borderId="79" xfId="0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0" fontId="29" fillId="0" borderId="81" xfId="0" applyFont="1" applyBorder="1" applyAlignment="1">
      <alignment vertical="center"/>
    </xf>
    <xf numFmtId="0" fontId="29" fillId="0" borderId="78" xfId="0" applyFont="1" applyBorder="1" applyAlignment="1">
      <alignment vertical="center"/>
    </xf>
    <xf numFmtId="0" fontId="35" fillId="0" borderId="69" xfId="0" applyFont="1" applyBorder="1" applyAlignment="1">
      <alignment vertical="center" textRotation="90"/>
    </xf>
    <xf numFmtId="0" fontId="4" fillId="0" borderId="70" xfId="0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 textRotation="90"/>
    </xf>
    <xf numFmtId="0" fontId="25" fillId="0" borderId="72" xfId="0" applyFont="1" applyBorder="1" applyAlignment="1">
      <alignment horizontal="center" vertical="center" wrapText="1"/>
    </xf>
    <xf numFmtId="0" fontId="25" fillId="0" borderId="72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0" fontId="11" fillId="0" borderId="72" xfId="0" applyFont="1" applyBorder="1" applyAlignment="1">
      <alignment horizontal="left" vertical="center" indent="1" shrinkToFit="1"/>
    </xf>
    <xf numFmtId="0" fontId="4" fillId="0" borderId="72" xfId="0" applyFont="1" applyBorder="1" applyAlignment="1">
      <alignment vertical="center" shrinkToFit="1"/>
    </xf>
    <xf numFmtId="0" fontId="4" fillId="0" borderId="73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5" fillId="0" borderId="66" xfId="0" applyFont="1" applyBorder="1" applyAlignment="1">
      <alignment vertical="center" textRotation="90"/>
    </xf>
    <xf numFmtId="0" fontId="11" fillId="0" borderId="72" xfId="0" applyFont="1" applyBorder="1" applyAlignment="1">
      <alignment horizontal="center" vertical="center"/>
    </xf>
    <xf numFmtId="0" fontId="36" fillId="0" borderId="78" xfId="0" applyFont="1" applyBorder="1" applyAlignment="1">
      <alignment horizontal="left" vertical="center" indent="1"/>
    </xf>
    <xf numFmtId="0" fontId="31" fillId="0" borderId="0" xfId="0" applyFont="1" applyAlignment="1">
      <alignment horizontal="center" vertical="top" wrapText="1"/>
    </xf>
    <xf numFmtId="0" fontId="36" fillId="0" borderId="8" xfId="0" applyFont="1" applyBorder="1" applyAlignment="1">
      <alignment horizontal="left" vertical="center" indent="1"/>
    </xf>
    <xf numFmtId="0" fontId="19" fillId="0" borderId="73" xfId="0" applyFont="1" applyBorder="1" applyAlignment="1">
      <alignment vertical="center" wrapText="1"/>
    </xf>
    <xf numFmtId="0" fontId="23" fillId="0" borderId="72" xfId="0" applyFont="1" applyBorder="1" applyAlignment="1">
      <alignment vertical="center" wrapText="1"/>
    </xf>
    <xf numFmtId="0" fontId="29" fillId="0" borderId="83" xfId="0" applyFont="1" applyBorder="1" applyAlignment="1">
      <alignment vertical="center" wrapText="1"/>
    </xf>
    <xf numFmtId="0" fontId="29" fillId="0" borderId="84" xfId="0" applyFont="1" applyBorder="1" applyAlignment="1">
      <alignment vertical="center" wrapText="1"/>
    </xf>
    <xf numFmtId="0" fontId="11" fillId="0" borderId="4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left" vertical="center" indent="1"/>
    </xf>
    <xf numFmtId="0" fontId="23" fillId="0" borderId="46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1" fontId="23" fillId="2" borderId="46" xfId="0" applyNumberFormat="1" applyFont="1" applyFill="1" applyBorder="1" applyAlignment="1">
      <alignment horizontal="center" vertical="center"/>
    </xf>
    <xf numFmtId="0" fontId="30" fillId="0" borderId="90" xfId="0" applyFont="1" applyBorder="1" applyAlignment="1">
      <alignment horizontal="center" vertical="center"/>
    </xf>
    <xf numFmtId="0" fontId="29" fillId="0" borderId="85" xfId="0" applyFont="1" applyBorder="1" applyAlignment="1">
      <alignment vertical="center" wrapText="1"/>
    </xf>
    <xf numFmtId="0" fontId="29" fillId="0" borderId="7" xfId="0" applyFont="1" applyBorder="1" applyAlignment="1">
      <alignment vertical="center"/>
    </xf>
    <xf numFmtId="0" fontId="36" fillId="0" borderId="46" xfId="0" applyFont="1" applyBorder="1" applyAlignment="1">
      <alignment horizontal="left" vertical="center" indent="1"/>
    </xf>
    <xf numFmtId="0" fontId="36" fillId="0" borderId="7" xfId="0" applyFont="1" applyBorder="1" applyAlignment="1">
      <alignment horizontal="left" vertical="center" indent="1"/>
    </xf>
    <xf numFmtId="0" fontId="5" fillId="0" borderId="65" xfId="0" applyFont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 wrapText="1"/>
    </xf>
    <xf numFmtId="0" fontId="5" fillId="0" borderId="98" xfId="0" applyFont="1" applyBorder="1" applyAlignment="1">
      <alignment horizontal="center" vertical="center" wrapText="1"/>
    </xf>
    <xf numFmtId="0" fontId="39" fillId="0" borderId="22" xfId="2" applyFont="1" applyBorder="1" applyAlignment="1">
      <alignment vertical="center"/>
    </xf>
    <xf numFmtId="0" fontId="38" fillId="0" borderId="22" xfId="2" applyBorder="1" applyAlignment="1">
      <alignment vertical="center"/>
    </xf>
    <xf numFmtId="0" fontId="40" fillId="0" borderId="22" xfId="2" applyFont="1" applyBorder="1" applyAlignment="1">
      <alignment vertical="center"/>
    </xf>
    <xf numFmtId="0" fontId="40" fillId="0" borderId="27" xfId="2" applyFont="1" applyBorder="1" applyAlignment="1">
      <alignment vertical="center"/>
    </xf>
    <xf numFmtId="0" fontId="41" fillId="0" borderId="0" xfId="3"/>
    <xf numFmtId="0" fontId="39" fillId="0" borderId="44" xfId="2" applyFont="1" applyBorder="1" applyAlignment="1">
      <alignment vertical="center"/>
    </xf>
    <xf numFmtId="0" fontId="43" fillId="0" borderId="8" xfId="2" applyFont="1" applyBorder="1" applyAlignment="1">
      <alignment horizontal="center" vertical="center"/>
    </xf>
    <xf numFmtId="0" fontId="39" fillId="0" borderId="47" xfId="2" applyFont="1" applyBorder="1" applyAlignment="1">
      <alignment vertical="center"/>
    </xf>
    <xf numFmtId="0" fontId="39" fillId="0" borderId="44" xfId="2" applyFont="1" applyBorder="1" applyAlignment="1">
      <alignment horizontal="center" vertical="center"/>
    </xf>
    <xf numFmtId="0" fontId="44" fillId="2" borderId="8" xfId="2" applyFont="1" applyFill="1" applyBorder="1" applyAlignment="1">
      <alignment horizontal="center" vertical="center"/>
    </xf>
    <xf numFmtId="0" fontId="44" fillId="2" borderId="8" xfId="2" applyFont="1" applyFill="1" applyBorder="1" applyAlignment="1">
      <alignment vertical="center"/>
    </xf>
    <xf numFmtId="0" fontId="44" fillId="2" borderId="40" xfId="2" applyFont="1" applyFill="1" applyBorder="1" applyAlignment="1">
      <alignment horizontal="center" vertical="center"/>
    </xf>
    <xf numFmtId="0" fontId="44" fillId="2" borderId="8" xfId="2" applyFont="1" applyFill="1" applyBorder="1" applyAlignment="1">
      <alignment horizontal="center" vertical="center" wrapText="1"/>
    </xf>
    <xf numFmtId="0" fontId="45" fillId="2" borderId="8" xfId="2" applyFont="1" applyFill="1" applyBorder="1" applyAlignment="1">
      <alignment horizontal="center" vertical="center"/>
    </xf>
    <xf numFmtId="0" fontId="45" fillId="2" borderId="8" xfId="4" applyFont="1" applyFill="1" applyBorder="1" applyAlignment="1" applyProtection="1">
      <alignment horizontal="center" vertical="center" wrapText="1"/>
    </xf>
    <xf numFmtId="0" fontId="45" fillId="2" borderId="8" xfId="2" applyFont="1" applyFill="1" applyBorder="1" applyAlignment="1">
      <alignment vertical="center"/>
    </xf>
    <xf numFmtId="0" fontId="45" fillId="2" borderId="8" xfId="2" applyFont="1" applyFill="1" applyBorder="1" applyAlignment="1">
      <alignment horizontal="center" vertical="center" wrapText="1"/>
    </xf>
    <xf numFmtId="0" fontId="45" fillId="2" borderId="8" xfId="2" applyFont="1" applyFill="1" applyBorder="1" applyAlignment="1">
      <alignment vertical="center" wrapText="1"/>
    </xf>
    <xf numFmtId="2" fontId="47" fillId="2" borderId="8" xfId="2" applyNumberFormat="1" applyFont="1" applyFill="1" applyBorder="1" applyAlignment="1">
      <alignment horizontal="center" vertical="center"/>
    </xf>
    <xf numFmtId="0" fontId="48" fillId="2" borderId="8" xfId="2" applyFont="1" applyFill="1" applyBorder="1" applyAlignment="1">
      <alignment horizontal="center" vertical="center"/>
    </xf>
    <xf numFmtId="0" fontId="44" fillId="2" borderId="40" xfId="2" applyFont="1" applyFill="1" applyBorder="1" applyAlignment="1">
      <alignment horizontal="center" vertical="center" wrapText="1"/>
    </xf>
    <xf numFmtId="0" fontId="45" fillId="2" borderId="8" xfId="2" applyFont="1" applyFill="1" applyBorder="1" applyAlignment="1">
      <alignment horizontal="left" vertical="center"/>
    </xf>
    <xf numFmtId="0" fontId="45" fillId="2" borderId="8" xfId="3" applyFont="1" applyFill="1" applyBorder="1" applyAlignment="1">
      <alignment horizontal="center" vertical="center"/>
    </xf>
    <xf numFmtId="2" fontId="45" fillId="2" borderId="8" xfId="2" applyNumberFormat="1" applyFont="1" applyFill="1" applyBorder="1" applyAlignment="1">
      <alignment horizontal="center" vertical="center"/>
    </xf>
    <xf numFmtId="2" fontId="45" fillId="2" borderId="8" xfId="2" quotePrefix="1" applyNumberFormat="1" applyFont="1" applyFill="1" applyBorder="1" applyAlignment="1">
      <alignment horizontal="center" vertical="center"/>
    </xf>
    <xf numFmtId="0" fontId="45" fillId="2" borderId="40" xfId="2" applyFont="1" applyFill="1" applyBorder="1" applyAlignment="1">
      <alignment horizontal="center" vertical="center"/>
    </xf>
    <xf numFmtId="0" fontId="47" fillId="2" borderId="8" xfId="2" applyFont="1" applyFill="1" applyBorder="1" applyAlignment="1">
      <alignment horizontal="center" vertical="center"/>
    </xf>
    <xf numFmtId="0" fontId="44" fillId="2" borderId="52" xfId="2" applyFont="1" applyFill="1" applyBorder="1" applyAlignment="1">
      <alignment vertical="center"/>
    </xf>
    <xf numFmtId="0" fontId="44" fillId="2" borderId="43" xfId="2" applyFont="1" applyFill="1" applyBorder="1" applyAlignment="1">
      <alignment vertical="center"/>
    </xf>
    <xf numFmtId="0" fontId="48" fillId="2" borderId="8" xfId="2" applyFont="1" applyFill="1" applyBorder="1" applyAlignment="1">
      <alignment horizontal="left" vertical="center"/>
    </xf>
    <xf numFmtId="0" fontId="44" fillId="2" borderId="46" xfId="2" applyFont="1" applyFill="1" applyBorder="1" applyAlignment="1">
      <alignment vertical="center"/>
    </xf>
    <xf numFmtId="0" fontId="44" fillId="2" borderId="46" xfId="2" applyFont="1" applyFill="1" applyBorder="1" applyAlignment="1">
      <alignment horizontal="center" vertical="center"/>
    </xf>
    <xf numFmtId="0" fontId="44" fillId="4" borderId="8" xfId="2" applyFont="1" applyFill="1" applyBorder="1" applyAlignment="1">
      <alignment horizontal="center" vertical="center"/>
    </xf>
    <xf numFmtId="0" fontId="44" fillId="4" borderId="8" xfId="2" applyFont="1" applyFill="1" applyBorder="1" applyAlignment="1">
      <alignment vertical="center"/>
    </xf>
    <xf numFmtId="0" fontId="45" fillId="4" borderId="40" xfId="2" applyFont="1" applyFill="1" applyBorder="1" applyAlignment="1">
      <alignment horizontal="center" vertical="center"/>
    </xf>
    <xf numFmtId="2" fontId="41" fillId="0" borderId="0" xfId="3" applyNumberFormat="1"/>
    <xf numFmtId="0" fontId="44" fillId="4" borderId="55" xfId="2" applyFont="1" applyFill="1" applyBorder="1" applyAlignment="1">
      <alignment vertical="center"/>
    </xf>
    <xf numFmtId="0" fontId="44" fillId="4" borderId="19" xfId="2" applyFont="1" applyFill="1" applyBorder="1" applyAlignment="1">
      <alignment vertical="center"/>
    </xf>
    <xf numFmtId="0" fontId="44" fillId="4" borderId="49" xfId="2" applyFont="1" applyFill="1" applyBorder="1" applyAlignment="1">
      <alignment vertical="center"/>
    </xf>
    <xf numFmtId="0" fontId="44" fillId="4" borderId="18" xfId="2" applyFont="1" applyFill="1" applyBorder="1" applyAlignment="1">
      <alignment vertical="center"/>
    </xf>
    <xf numFmtId="0" fontId="44" fillId="4" borderId="15" xfId="2" applyFont="1" applyFill="1" applyBorder="1" applyAlignment="1">
      <alignment horizontal="center" vertical="center"/>
    </xf>
    <xf numFmtId="0" fontId="44" fillId="4" borderId="15" xfId="2" applyFont="1" applyFill="1" applyBorder="1" applyAlignment="1">
      <alignment vertical="center"/>
    </xf>
    <xf numFmtId="0" fontId="44" fillId="4" borderId="19" xfId="2" applyFont="1" applyFill="1" applyBorder="1" applyAlignment="1">
      <alignment horizontal="center" vertical="center"/>
    </xf>
    <xf numFmtId="0" fontId="44" fillId="4" borderId="49" xfId="2" applyFont="1" applyFill="1" applyBorder="1" applyAlignment="1">
      <alignment horizontal="center" vertical="center"/>
    </xf>
    <xf numFmtId="0" fontId="45" fillId="4" borderId="51" xfId="2" applyFont="1" applyFill="1" applyBorder="1" applyAlignment="1">
      <alignment horizontal="center" vertical="center"/>
    </xf>
    <xf numFmtId="0" fontId="44" fillId="0" borderId="0" xfId="3" applyFont="1"/>
    <xf numFmtId="0" fontId="44" fillId="0" borderId="0" xfId="3" applyFont="1" applyAlignment="1">
      <alignment horizontal="center"/>
    </xf>
    <xf numFmtId="0" fontId="44" fillId="0" borderId="0" xfId="3" applyFont="1" applyAlignment="1">
      <alignment horizontal="center" vertical="center"/>
    </xf>
    <xf numFmtId="0" fontId="41" fillId="0" borderId="0" xfId="3" applyAlignment="1">
      <alignment horizontal="center"/>
    </xf>
    <xf numFmtId="2" fontId="41" fillId="0" borderId="0" xfId="3" applyNumberFormat="1" applyAlignment="1">
      <alignment horizontal="center"/>
    </xf>
    <xf numFmtId="0" fontId="41" fillId="0" borderId="0" xfId="3" applyAlignment="1">
      <alignment horizontal="center" vertical="center"/>
    </xf>
    <xf numFmtId="0" fontId="9" fillId="0" borderId="100" xfId="0" applyFont="1" applyBorder="1"/>
    <xf numFmtId="0" fontId="4" fillId="0" borderId="0" xfId="0" applyFont="1" applyAlignment="1">
      <alignment vertical="center"/>
    </xf>
    <xf numFmtId="167" fontId="11" fillId="0" borderId="0" xfId="0" applyNumberFormat="1" applyFont="1" applyAlignment="1">
      <alignment vertical="center"/>
    </xf>
    <xf numFmtId="0" fontId="9" fillId="0" borderId="36" xfId="0" applyFont="1" applyBorder="1"/>
    <xf numFmtId="0" fontId="9" fillId="0" borderId="32" xfId="0" applyFont="1" applyBorder="1"/>
    <xf numFmtId="0" fontId="4" fillId="0" borderId="14" xfId="0" applyFont="1" applyBorder="1" applyAlignment="1">
      <alignment vertical="center"/>
    </xf>
    <xf numFmtId="0" fontId="5" fillId="0" borderId="24" xfId="0" applyFont="1" applyBorder="1" applyAlignment="1">
      <alignment horizontal="left" indent="1"/>
    </xf>
    <xf numFmtId="0" fontId="5" fillId="0" borderId="35" xfId="0" applyFont="1" applyBorder="1" applyAlignment="1">
      <alignment horizontal="left" indent="1"/>
    </xf>
    <xf numFmtId="0" fontId="10" fillId="0" borderId="32" xfId="0" applyFont="1" applyBorder="1"/>
    <xf numFmtId="0" fontId="5" fillId="0" borderId="14" xfId="0" applyFont="1" applyBorder="1" applyAlignment="1">
      <alignment horizontal="left" vertical="center" indent="1"/>
    </xf>
    <xf numFmtId="0" fontId="10" fillId="0" borderId="29" xfId="0" applyFont="1" applyBorder="1" applyAlignment="1">
      <alignment vertical="center"/>
    </xf>
    <xf numFmtId="0" fontId="16" fillId="0" borderId="66" xfId="0" applyFont="1" applyBorder="1" applyAlignment="1">
      <alignment horizontal="left" vertical="center" wrapText="1"/>
    </xf>
    <xf numFmtId="0" fontId="16" fillId="0" borderId="67" xfId="0" applyFont="1" applyBorder="1" applyAlignment="1">
      <alignment horizontal="left" vertical="center" wrapText="1"/>
    </xf>
    <xf numFmtId="0" fontId="17" fillId="0" borderId="6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11" fillId="0" borderId="67" xfId="0" applyFont="1" applyBorder="1" applyAlignment="1">
      <alignment horizontal="left" vertical="center"/>
    </xf>
    <xf numFmtId="0" fontId="11" fillId="0" borderId="68" xfId="0" applyFont="1" applyBorder="1" applyAlignment="1">
      <alignment horizontal="left" vertical="center"/>
    </xf>
    <xf numFmtId="0" fontId="16" fillId="0" borderId="69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0" fontId="18" fillId="0" borderId="71" xfId="0" applyFont="1" applyBorder="1" applyAlignment="1">
      <alignment horizontal="left" vertical="center"/>
    </xf>
    <xf numFmtId="0" fontId="18" fillId="0" borderId="72" xfId="0" applyFont="1" applyBorder="1" applyAlignment="1">
      <alignment horizontal="left" vertical="center"/>
    </xf>
    <xf numFmtId="0" fontId="19" fillId="0" borderId="72" xfId="0" applyFont="1" applyBorder="1" applyAlignment="1">
      <alignment horizontal="center" vertical="center" wrapText="1"/>
    </xf>
    <xf numFmtId="0" fontId="19" fillId="0" borderId="73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37" fillId="0" borderId="0" xfId="0" applyFont="1" applyAlignment="1">
      <alignment horizontal="center" vertical="top" textRotation="180" wrapText="1"/>
    </xf>
    <xf numFmtId="0" fontId="11" fillId="0" borderId="6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66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0" fillId="0" borderId="6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0" fillId="2" borderId="67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0" fontId="22" fillId="0" borderId="8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9" fillId="0" borderId="80" xfId="0" applyFont="1" applyBorder="1" applyAlignment="1">
      <alignment horizontal="center" vertical="center" wrapText="1"/>
    </xf>
    <xf numFmtId="0" fontId="29" fillId="0" borderId="83" xfId="0" applyFont="1" applyBorder="1" applyAlignment="1">
      <alignment horizontal="center" vertical="center" wrapText="1"/>
    </xf>
    <xf numFmtId="0" fontId="29" fillId="0" borderId="84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0" fontId="16" fillId="0" borderId="7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35" fillId="0" borderId="66" xfId="0" applyFont="1" applyBorder="1" applyAlignment="1">
      <alignment horizontal="center" vertical="center" textRotation="90"/>
    </xf>
    <xf numFmtId="0" fontId="35" fillId="0" borderId="69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top" textRotation="180" wrapText="1"/>
    </xf>
    <xf numFmtId="0" fontId="35" fillId="0" borderId="93" xfId="0" applyFont="1" applyBorder="1" applyAlignment="1">
      <alignment horizontal="center" vertical="center" textRotation="90"/>
    </xf>
    <xf numFmtId="0" fontId="35" fillId="0" borderId="94" xfId="0" applyFont="1" applyBorder="1" applyAlignment="1">
      <alignment horizontal="center" vertical="center" textRotation="90"/>
    </xf>
    <xf numFmtId="0" fontId="35" fillId="0" borderId="95" xfId="0" applyFont="1" applyBorder="1" applyAlignment="1">
      <alignment horizontal="center" vertical="center" textRotation="90"/>
    </xf>
    <xf numFmtId="0" fontId="29" fillId="0" borderId="85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8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92" xfId="0" applyFont="1" applyBorder="1" applyAlignment="1">
      <alignment horizontal="center" vertical="center"/>
    </xf>
    <xf numFmtId="0" fontId="29" fillId="0" borderId="89" xfId="0" applyFont="1" applyBorder="1" applyAlignment="1">
      <alignment horizontal="center" vertical="center" wrapText="1"/>
    </xf>
    <xf numFmtId="0" fontId="30" fillId="0" borderId="90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30" fillId="0" borderId="9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92" xfId="0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9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86" xfId="0" applyFont="1" applyBorder="1" applyAlignment="1">
      <alignment horizontal="center" vertical="center" wrapText="1"/>
    </xf>
    <xf numFmtId="0" fontId="29" fillId="0" borderId="87" xfId="0" applyFont="1" applyBorder="1" applyAlignment="1">
      <alignment horizontal="center" vertical="center" wrapText="1"/>
    </xf>
    <xf numFmtId="0" fontId="29" fillId="0" borderId="9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5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165" fontId="33" fillId="0" borderId="33" xfId="0" applyNumberFormat="1" applyFont="1" applyBorder="1" applyAlignment="1">
      <alignment horizontal="left" vertical="center"/>
    </xf>
    <xf numFmtId="165" fontId="33" fillId="0" borderId="47" xfId="0" applyNumberFormat="1" applyFont="1" applyBorder="1" applyAlignment="1">
      <alignment horizontal="left" vertical="center"/>
    </xf>
    <xf numFmtId="165" fontId="33" fillId="0" borderId="13" xfId="0" applyNumberFormat="1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1" fillId="0" borderId="26" xfId="0" applyFont="1" applyBorder="1" applyAlignment="1">
      <alignment horizontal="left" vertical="center" indent="1"/>
    </xf>
    <xf numFmtId="0" fontId="31" fillId="0" borderId="22" xfId="0" applyFont="1" applyBorder="1" applyAlignment="1">
      <alignment horizontal="left" vertical="center" indent="1"/>
    </xf>
    <xf numFmtId="0" fontId="31" fillId="0" borderId="27" xfId="0" applyFont="1" applyBorder="1" applyAlignment="1">
      <alignment horizontal="left" vertical="center" indent="1"/>
    </xf>
    <xf numFmtId="165" fontId="31" fillId="0" borderId="6" xfId="0" applyNumberFormat="1" applyFont="1" applyBorder="1" applyAlignment="1">
      <alignment horizontal="center" vertical="center" wrapText="1"/>
    </xf>
    <xf numFmtId="165" fontId="31" fillId="0" borderId="4" xfId="0" applyNumberFormat="1" applyFont="1" applyBorder="1" applyAlignment="1">
      <alignment horizontal="center" vertical="center" wrapText="1"/>
    </xf>
    <xf numFmtId="165" fontId="31" fillId="0" borderId="5" xfId="0" applyNumberFormat="1" applyFont="1" applyBorder="1" applyAlignment="1">
      <alignment horizontal="center" vertical="center" wrapText="1"/>
    </xf>
    <xf numFmtId="0" fontId="31" fillId="0" borderId="42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1" fillId="0" borderId="45" xfId="0" applyFont="1" applyBorder="1" applyAlignment="1">
      <alignment horizontal="left" vertical="center" wrapText="1"/>
    </xf>
    <xf numFmtId="165" fontId="31" fillId="0" borderId="2" xfId="0" applyNumberFormat="1" applyFont="1" applyBorder="1" applyAlignment="1">
      <alignment horizontal="center" vertical="center" wrapText="1"/>
    </xf>
    <xf numFmtId="165" fontId="31" fillId="0" borderId="0" xfId="0" applyNumberFormat="1" applyFont="1" applyAlignment="1">
      <alignment horizontal="center" vertical="center" wrapText="1"/>
    </xf>
    <xf numFmtId="165" fontId="31" fillId="0" borderId="1" xfId="0" applyNumberFormat="1" applyFont="1" applyBorder="1" applyAlignment="1">
      <alignment horizontal="center" vertical="center" wrapText="1"/>
    </xf>
    <xf numFmtId="0" fontId="31" fillId="0" borderId="42" xfId="0" applyFont="1" applyBorder="1" applyAlignment="1">
      <alignment horizontal="left" vertical="center" indent="1"/>
    </xf>
    <xf numFmtId="0" fontId="31" fillId="0" borderId="44" xfId="0" applyFont="1" applyBorder="1" applyAlignment="1">
      <alignment horizontal="left" vertical="center" indent="1"/>
    </xf>
    <xf numFmtId="0" fontId="31" fillId="0" borderId="45" xfId="0" applyFont="1" applyBorder="1" applyAlignment="1">
      <alignment horizontal="left" vertical="center" indent="1"/>
    </xf>
    <xf numFmtId="165" fontId="31" fillId="0" borderId="15" xfId="0" applyNumberFormat="1" applyFont="1" applyBorder="1" applyAlignment="1">
      <alignment horizontal="center" vertical="center" wrapText="1"/>
    </xf>
    <xf numFmtId="165" fontId="31" fillId="0" borderId="19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31" fillId="0" borderId="31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6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2" borderId="21" xfId="0" applyNumberFormat="1" applyFont="1" applyFill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2" fontId="25" fillId="0" borderId="30" xfId="0" applyNumberFormat="1" applyFont="1" applyBorder="1" applyAlignment="1">
      <alignment horizontal="right" vertical="center"/>
    </xf>
    <xf numFmtId="2" fontId="25" fillId="0" borderId="20" xfId="0" applyNumberFormat="1" applyFont="1" applyBorder="1" applyAlignment="1">
      <alignment horizontal="right" vertical="center"/>
    </xf>
    <xf numFmtId="167" fontId="25" fillId="0" borderId="24" xfId="0" applyNumberFormat="1" applyFont="1" applyBorder="1" applyAlignment="1">
      <alignment horizontal="right" vertical="center"/>
    </xf>
    <xf numFmtId="167" fontId="25" fillId="0" borderId="16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67" fontId="25" fillId="0" borderId="24" xfId="0" applyNumberFormat="1" applyFont="1" applyBorder="1" applyAlignment="1">
      <alignment horizontal="center" vertical="center"/>
    </xf>
    <xf numFmtId="167" fontId="25" fillId="0" borderId="35" xfId="0" applyNumberFormat="1" applyFont="1" applyBorder="1" applyAlignment="1">
      <alignment horizontal="center" vertical="center"/>
    </xf>
    <xf numFmtId="0" fontId="25" fillId="0" borderId="24" xfId="0" applyFont="1" applyBorder="1" applyAlignment="1">
      <alignment horizontal="right" vertical="center"/>
    </xf>
    <xf numFmtId="0" fontId="25" fillId="0" borderId="16" xfId="0" applyFont="1" applyBorder="1" applyAlignment="1">
      <alignment horizontal="right" vertical="center"/>
    </xf>
    <xf numFmtId="167" fontId="25" fillId="0" borderId="24" xfId="0" applyNumberFormat="1" applyFont="1" applyBorder="1" applyAlignment="1">
      <alignment horizontal="right" vertical="center" indent="1"/>
    </xf>
    <xf numFmtId="167" fontId="25" fillId="0" borderId="16" xfId="0" applyNumberFormat="1" applyFont="1" applyBorder="1" applyAlignment="1">
      <alignment horizontal="right"/>
    </xf>
    <xf numFmtId="2" fontId="25" fillId="0" borderId="25" xfId="0" applyNumberFormat="1" applyFont="1" applyBorder="1" applyAlignment="1">
      <alignment horizontal="left" vertical="center" indent="1"/>
    </xf>
    <xf numFmtId="0" fontId="25" fillId="0" borderId="17" xfId="0" applyFont="1" applyBorder="1" applyAlignment="1">
      <alignment horizontal="left" vertical="center" indent="1"/>
    </xf>
    <xf numFmtId="0" fontId="5" fillId="0" borderId="16" xfId="0" applyFont="1" applyBorder="1" applyAlignment="1">
      <alignment horizontal="left" vertical="center" indent="1"/>
    </xf>
    <xf numFmtId="0" fontId="5" fillId="0" borderId="21" xfId="0" applyFont="1" applyBorder="1" applyAlignment="1">
      <alignment horizontal="left" vertical="center" indent="1"/>
    </xf>
    <xf numFmtId="0" fontId="9" fillId="0" borderId="0" xfId="0" applyFont="1" applyAlignment="1">
      <alignment horizontal="center"/>
    </xf>
    <xf numFmtId="0" fontId="25" fillId="0" borderId="24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indent="1"/>
    </xf>
    <xf numFmtId="0" fontId="25" fillId="0" borderId="8" xfId="0" applyFont="1" applyBorder="1" applyAlignment="1">
      <alignment horizontal="left" vertical="center"/>
    </xf>
    <xf numFmtId="0" fontId="6" fillId="0" borderId="32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44" fillId="4" borderId="28" xfId="2" applyFont="1" applyFill="1" applyBorder="1" applyAlignment="1">
      <alignment horizontal="center" vertical="center"/>
    </xf>
    <xf numFmtId="0" fontId="44" fillId="4" borderId="44" xfId="2" applyFont="1" applyFill="1" applyBorder="1" applyAlignment="1">
      <alignment horizontal="center" vertical="center"/>
    </xf>
    <xf numFmtId="0" fontId="44" fillId="4" borderId="43" xfId="2" applyFont="1" applyFill="1" applyBorder="1" applyAlignment="1">
      <alignment horizontal="center" vertical="center"/>
    </xf>
    <xf numFmtId="0" fontId="44" fillId="2" borderId="28" xfId="2" applyFont="1" applyFill="1" applyBorder="1" applyAlignment="1">
      <alignment horizontal="center" vertical="center"/>
    </xf>
    <xf numFmtId="0" fontId="44" fillId="2" borderId="44" xfId="2" applyFont="1" applyFill="1" applyBorder="1" applyAlignment="1">
      <alignment horizontal="center" vertical="center"/>
    </xf>
    <xf numFmtId="0" fontId="44" fillId="2" borderId="43" xfId="2" applyFont="1" applyFill="1" applyBorder="1" applyAlignment="1">
      <alignment horizontal="center" vertical="center"/>
    </xf>
    <xf numFmtId="0" fontId="45" fillId="2" borderId="42" xfId="2" applyFont="1" applyFill="1" applyBorder="1" applyAlignment="1">
      <alignment horizontal="center" vertical="center"/>
    </xf>
    <xf numFmtId="0" fontId="45" fillId="2" borderId="43" xfId="2" applyFont="1" applyFill="1" applyBorder="1" applyAlignment="1">
      <alignment horizontal="center" vertical="center"/>
    </xf>
    <xf numFmtId="0" fontId="45" fillId="2" borderId="52" xfId="2" applyFont="1" applyFill="1" applyBorder="1" applyAlignment="1">
      <alignment horizontal="center" vertical="center"/>
    </xf>
    <xf numFmtId="0" fontId="45" fillId="2" borderId="8" xfId="2" applyFont="1" applyFill="1" applyBorder="1" applyAlignment="1">
      <alignment horizontal="center" vertical="center"/>
    </xf>
    <xf numFmtId="2" fontId="47" fillId="2" borderId="8" xfId="2" applyNumberFormat="1" applyFont="1" applyFill="1" applyBorder="1" applyAlignment="1">
      <alignment horizontal="right" vertical="center"/>
    </xf>
    <xf numFmtId="9" fontId="44" fillId="2" borderId="8" xfId="2" applyNumberFormat="1" applyFont="1" applyFill="1" applyBorder="1" applyAlignment="1">
      <alignment horizontal="center" vertical="center"/>
    </xf>
    <xf numFmtId="0" fontId="44" fillId="2" borderId="8" xfId="2" applyFont="1" applyFill="1" applyBorder="1" applyAlignment="1">
      <alignment horizontal="center" vertical="center"/>
    </xf>
    <xf numFmtId="0" fontId="44" fillId="2" borderId="28" xfId="2" applyFont="1" applyFill="1" applyBorder="1" applyAlignment="1">
      <alignment horizontal="left" vertical="center"/>
    </xf>
    <xf numFmtId="0" fontId="44" fillId="2" borderId="43" xfId="2" applyFont="1" applyFill="1" applyBorder="1" applyAlignment="1">
      <alignment horizontal="left" vertical="center"/>
    </xf>
    <xf numFmtId="0" fontId="38" fillId="2" borderId="28" xfId="2" applyFill="1" applyBorder="1" applyAlignment="1">
      <alignment horizontal="left" vertical="center"/>
    </xf>
    <xf numFmtId="0" fontId="38" fillId="2" borderId="44" xfId="2" applyFill="1" applyBorder="1" applyAlignment="1">
      <alignment horizontal="left" vertical="center"/>
    </xf>
    <xf numFmtId="0" fontId="38" fillId="2" borderId="45" xfId="2" applyFill="1" applyBorder="1" applyAlignment="1">
      <alignment horizontal="left" vertical="center"/>
    </xf>
    <xf numFmtId="0" fontId="39" fillId="0" borderId="28" xfId="2" applyFont="1" applyBorder="1" applyAlignment="1">
      <alignment horizontal="left" vertical="center"/>
    </xf>
    <xf numFmtId="0" fontId="39" fillId="0" borderId="44" xfId="2" applyFont="1" applyBorder="1" applyAlignment="1">
      <alignment horizontal="left" vertical="center"/>
    </xf>
    <xf numFmtId="0" fontId="39" fillId="0" borderId="45" xfId="2" applyFont="1" applyBorder="1" applyAlignment="1">
      <alignment horizontal="left" vertical="center"/>
    </xf>
    <xf numFmtId="0" fontId="44" fillId="2" borderId="46" xfId="2" applyFont="1" applyFill="1" applyBorder="1" applyAlignment="1">
      <alignment horizontal="center" vertical="center" wrapText="1"/>
    </xf>
    <xf numFmtId="0" fontId="44" fillId="2" borderId="7" xfId="2" applyFont="1" applyFill="1" applyBorder="1" applyAlignment="1">
      <alignment horizontal="center" vertical="center" wrapText="1"/>
    </xf>
    <xf numFmtId="0" fontId="44" fillId="2" borderId="42" xfId="2" applyFont="1" applyFill="1" applyBorder="1" applyAlignment="1">
      <alignment horizontal="center" vertical="center"/>
    </xf>
    <xf numFmtId="0" fontId="39" fillId="0" borderId="99" xfId="2" applyFont="1" applyBorder="1" applyAlignment="1">
      <alignment horizontal="left" vertical="center" wrapText="1"/>
    </xf>
    <xf numFmtId="0" fontId="39" fillId="0" borderId="22" xfId="2" applyFont="1" applyBorder="1" applyAlignment="1">
      <alignment horizontal="left" vertical="center" wrapText="1"/>
    </xf>
    <xf numFmtId="0" fontId="39" fillId="0" borderId="43" xfId="2" applyFont="1" applyBorder="1" applyAlignment="1">
      <alignment horizontal="left" vertical="center"/>
    </xf>
    <xf numFmtId="0" fontId="42" fillId="0" borderId="42" xfId="2" applyFont="1" applyBorder="1" applyAlignment="1">
      <alignment vertical="center"/>
    </xf>
    <xf numFmtId="0" fontId="42" fillId="0" borderId="44" xfId="2" applyFont="1" applyBorder="1" applyAlignment="1">
      <alignment vertical="center"/>
    </xf>
    <xf numFmtId="0" fontId="42" fillId="0" borderId="43" xfId="2" applyFont="1" applyBorder="1" applyAlignment="1">
      <alignment vertical="center"/>
    </xf>
    <xf numFmtId="0" fontId="39" fillId="0" borderId="42" xfId="2" applyFont="1" applyBorder="1" applyAlignment="1">
      <alignment horizontal="left" vertical="center"/>
    </xf>
    <xf numFmtId="0" fontId="42" fillId="0" borderId="44" xfId="2" applyFont="1" applyBorder="1" applyAlignment="1">
      <alignment horizontal="left" vertical="center"/>
    </xf>
    <xf numFmtId="0" fontId="42" fillId="0" borderId="45" xfId="2" applyFont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2 2" xfId="2" xr:uid="{CDFFCB20-EFC5-4FAF-BFBE-9AD66E2B8956}"/>
    <cellStyle name="Normal 3" xfId="3" xr:uid="{CA5660E3-FA5A-4F6D-B226-9656101AF6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9B2FFC2-54A2-4658-9A96-62C22274E15F}"/>
            </a:ext>
          </a:extLst>
        </xdr:cNvPr>
        <xdr:cNvSpPr>
          <a:spLocks noChangeShapeType="1"/>
        </xdr:cNvSpPr>
      </xdr:nvSpPr>
      <xdr:spPr bwMode="auto">
        <a:xfrm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FB350CE8-4F2F-47BD-A312-B6C199363CA3}"/>
            </a:ext>
          </a:extLst>
        </xdr:cNvPr>
        <xdr:cNvSpPr>
          <a:spLocks noChangeShapeType="1"/>
        </xdr:cNvSpPr>
      </xdr:nvSpPr>
      <xdr:spPr bwMode="auto">
        <a:xfrm flipV="1"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A004C314-C4C2-4815-9523-2BAA4C652F9D}"/>
            </a:ext>
          </a:extLst>
        </xdr:cNvPr>
        <xdr:cNvSpPr>
          <a:spLocks noChangeShapeType="1"/>
        </xdr:cNvSpPr>
      </xdr:nvSpPr>
      <xdr:spPr bwMode="auto">
        <a:xfrm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2A8642FD-D887-42EE-9ABF-F14ADD7BC573}"/>
            </a:ext>
          </a:extLst>
        </xdr:cNvPr>
        <xdr:cNvSpPr>
          <a:spLocks noChangeShapeType="1"/>
        </xdr:cNvSpPr>
      </xdr:nvSpPr>
      <xdr:spPr bwMode="auto">
        <a:xfrm flipV="1"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DEEA1E34-D8EB-4C7A-88A7-21729D774C88}"/>
            </a:ext>
          </a:extLst>
        </xdr:cNvPr>
        <xdr:cNvSpPr>
          <a:spLocks noChangeShapeType="1"/>
        </xdr:cNvSpPr>
      </xdr:nvSpPr>
      <xdr:spPr bwMode="auto">
        <a:xfrm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3C2BC8A1-ED74-446B-949E-FD21E5A77947}"/>
            </a:ext>
          </a:extLst>
        </xdr:cNvPr>
        <xdr:cNvSpPr>
          <a:spLocks noChangeShapeType="1"/>
        </xdr:cNvSpPr>
      </xdr:nvSpPr>
      <xdr:spPr bwMode="auto">
        <a:xfrm flipV="1"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51895700-61DA-4EE9-8972-A91B8AEACA76}"/>
            </a:ext>
          </a:extLst>
        </xdr:cNvPr>
        <xdr:cNvSpPr>
          <a:spLocks noChangeShapeType="1"/>
        </xdr:cNvSpPr>
      </xdr:nvSpPr>
      <xdr:spPr bwMode="auto">
        <a:xfrm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11694D58-4813-40C4-8963-A997271F7C6F}"/>
            </a:ext>
          </a:extLst>
        </xdr:cNvPr>
        <xdr:cNvSpPr>
          <a:spLocks noChangeShapeType="1"/>
        </xdr:cNvSpPr>
      </xdr:nvSpPr>
      <xdr:spPr bwMode="auto">
        <a:xfrm flipV="1">
          <a:off x="1924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A41B-7322-49BE-A38D-F82AED34EDED}">
  <sheetPr>
    <tabColor theme="4"/>
  </sheetPr>
  <dimension ref="B1:AN101"/>
  <sheetViews>
    <sheetView topLeftCell="A21" zoomScale="55" zoomScaleNormal="55" workbookViewId="0">
      <selection activeCell="N60" sqref="N60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84.140625" style="62" customWidth="1"/>
    <col min="11" max="11" width="9.85546875" style="62" customWidth="1"/>
    <col min="12" max="13" width="8.7109375" style="62" customWidth="1"/>
    <col min="14" max="14" width="10" style="62" customWidth="1"/>
    <col min="15" max="30" width="8.7109375" style="62" customWidth="1"/>
    <col min="31" max="31" width="23.5703125" style="62" customWidth="1"/>
    <col min="32" max="32" width="17.140625" style="62" customWidth="1"/>
    <col min="33" max="33" width="16.85546875" style="62" customWidth="1"/>
    <col min="34" max="34" width="17.5703125" style="62" customWidth="1"/>
    <col min="35" max="35" width="32.5703125" style="62" customWidth="1"/>
    <col min="36" max="36" width="17" style="62" customWidth="1"/>
    <col min="37" max="40" width="9.140625" style="62"/>
    <col min="41" max="16384" width="9.140625" style="63"/>
  </cols>
  <sheetData>
    <row r="1" spans="2:40" ht="17.25" customHeight="1" thickBot="1" x14ac:dyDescent="0.25"/>
    <row r="2" spans="2:40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4" t="s">
        <v>359</v>
      </c>
      <c r="AF2" s="244"/>
      <c r="AG2" s="244"/>
      <c r="AH2" s="244"/>
      <c r="AI2" s="245"/>
    </row>
    <row r="3" spans="2:40" ht="30" customHeight="1" x14ac:dyDescent="0.2">
      <c r="B3" s="246" t="s">
        <v>120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8" t="s">
        <v>81</v>
      </c>
      <c r="AF3" s="248"/>
      <c r="AG3" s="248"/>
      <c r="AH3" s="248"/>
      <c r="AI3" s="249"/>
    </row>
    <row r="4" spans="2:40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52"/>
      <c r="AF4" s="252"/>
      <c r="AG4" s="252"/>
      <c r="AH4" s="252"/>
      <c r="AI4" s="253"/>
    </row>
    <row r="5" spans="2:40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117"/>
      <c r="AF5" s="266" t="s">
        <v>7</v>
      </c>
      <c r="AG5" s="266"/>
      <c r="AH5" s="266"/>
      <c r="AI5" s="254" t="s">
        <v>8</v>
      </c>
      <c r="AJ5" s="64"/>
      <c r="AK5" s="64"/>
      <c r="AL5" s="64"/>
      <c r="AM5" s="64"/>
      <c r="AN5" s="64"/>
    </row>
    <row r="6" spans="2:40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110"/>
      <c r="AF6" s="267"/>
      <c r="AG6" s="267"/>
      <c r="AH6" s="267"/>
      <c r="AI6" s="255"/>
      <c r="AJ6" s="64"/>
      <c r="AK6" s="64"/>
      <c r="AL6" s="64"/>
      <c r="AM6" s="64"/>
      <c r="AN6" s="64"/>
    </row>
    <row r="7" spans="2:40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56" t="s">
        <v>170</v>
      </c>
      <c r="L7" s="256" t="s">
        <v>171</v>
      </c>
      <c r="M7" s="256" t="s">
        <v>172</v>
      </c>
      <c r="N7" s="256" t="s">
        <v>173</v>
      </c>
      <c r="O7" s="256" t="s">
        <v>174</v>
      </c>
      <c r="P7" s="256" t="s">
        <v>175</v>
      </c>
      <c r="Q7" s="256" t="s">
        <v>176</v>
      </c>
      <c r="R7" s="256" t="s">
        <v>179</v>
      </c>
      <c r="S7" s="256" t="s">
        <v>178</v>
      </c>
      <c r="T7" s="256" t="s">
        <v>177</v>
      </c>
      <c r="U7" s="256" t="s">
        <v>180</v>
      </c>
      <c r="V7" s="256" t="s">
        <v>181</v>
      </c>
      <c r="W7" s="256" t="s">
        <v>182</v>
      </c>
      <c r="X7" s="256" t="s">
        <v>183</v>
      </c>
      <c r="Y7" s="256" t="s">
        <v>112</v>
      </c>
      <c r="Z7" s="256" t="s">
        <v>113</v>
      </c>
      <c r="AA7" s="256" t="s">
        <v>94</v>
      </c>
      <c r="AB7" s="256" t="s">
        <v>146</v>
      </c>
      <c r="AC7" s="256" t="s">
        <v>162</v>
      </c>
      <c r="AD7" s="256" t="s">
        <v>95</v>
      </c>
      <c r="AE7" s="262" t="s">
        <v>82</v>
      </c>
      <c r="AF7" s="265" t="s">
        <v>16</v>
      </c>
      <c r="AG7" s="265" t="s">
        <v>17</v>
      </c>
      <c r="AH7" s="265" t="s">
        <v>18</v>
      </c>
      <c r="AI7" s="255"/>
      <c r="AJ7" s="64"/>
      <c r="AK7" s="64"/>
      <c r="AL7" s="64"/>
      <c r="AM7" s="64"/>
      <c r="AN7" s="64"/>
    </row>
    <row r="8" spans="2:40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62"/>
      <c r="AF8" s="265"/>
      <c r="AG8" s="265"/>
      <c r="AH8" s="265"/>
      <c r="AI8" s="255"/>
      <c r="AJ8" s="64"/>
      <c r="AK8" s="64"/>
      <c r="AL8" s="64"/>
      <c r="AM8" s="64"/>
      <c r="AN8" s="64"/>
    </row>
    <row r="9" spans="2:40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57">
        <v>10</v>
      </c>
      <c r="L9" s="157">
        <v>10</v>
      </c>
      <c r="M9" s="157">
        <v>10</v>
      </c>
      <c r="N9" s="157">
        <v>15</v>
      </c>
      <c r="O9" s="157">
        <v>50</v>
      </c>
      <c r="P9" s="157">
        <v>50</v>
      </c>
      <c r="Q9" s="157">
        <v>10</v>
      </c>
      <c r="R9" s="157">
        <v>10</v>
      </c>
      <c r="S9" s="157">
        <v>100</v>
      </c>
      <c r="T9" s="157">
        <v>200</v>
      </c>
      <c r="U9" s="157">
        <v>200</v>
      </c>
      <c r="V9" s="157">
        <v>400</v>
      </c>
      <c r="W9" s="157">
        <v>1000</v>
      </c>
      <c r="X9" s="157">
        <v>500</v>
      </c>
      <c r="Y9" s="157">
        <v>1200</v>
      </c>
      <c r="Z9" s="157">
        <v>1200</v>
      </c>
      <c r="AA9" s="157">
        <v>3000</v>
      </c>
      <c r="AB9" s="157">
        <v>200</v>
      </c>
      <c r="AC9" s="157"/>
      <c r="AD9" s="114"/>
      <c r="AE9" s="100"/>
      <c r="AF9" s="111"/>
      <c r="AG9" s="111"/>
      <c r="AH9" s="111"/>
      <c r="AI9" s="118"/>
      <c r="AJ9" s="64"/>
      <c r="AK9" s="64"/>
      <c r="AL9" s="64"/>
      <c r="AM9" s="64"/>
      <c r="AN9" s="64"/>
    </row>
    <row r="10" spans="2:40" s="65" customFormat="1" ht="38.1" customHeight="1" x14ac:dyDescent="0.2">
      <c r="B10" s="297" t="s">
        <v>125</v>
      </c>
      <c r="C10" s="270" t="s">
        <v>97</v>
      </c>
      <c r="D10" s="273">
        <v>1</v>
      </c>
      <c r="E10" s="125">
        <v>1</v>
      </c>
      <c r="F10" s="125" t="s">
        <v>20</v>
      </c>
      <c r="G10" s="125">
        <v>10</v>
      </c>
      <c r="H10" s="290" t="s">
        <v>166</v>
      </c>
      <c r="I10" s="290"/>
      <c r="J10" s="126" t="s">
        <v>184</v>
      </c>
      <c r="K10" s="127" t="s">
        <v>106</v>
      </c>
      <c r="L10" s="128">
        <v>5</v>
      </c>
      <c r="M10" s="128"/>
      <c r="N10" s="128">
        <v>2</v>
      </c>
      <c r="O10" s="129"/>
      <c r="P10" s="129"/>
      <c r="Q10" s="129"/>
      <c r="R10" s="129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>
        <v>30</v>
      </c>
      <c r="AF10" s="130">
        <f>K10*K$9+L10*L$9+M10*M$9+N10*N$9+O10*O$9+P10*P$9+Q10*Q$9+R10*R$9+S10*S$9+T10*T$9+U10*U$9+V10*V$9+W10*W$9+X10*X$9+Y10*Y$9+Z10*Z$9+AA10*AA$9+AB10*AB$9</f>
        <v>130</v>
      </c>
      <c r="AG10" s="130"/>
      <c r="AH10" s="130"/>
      <c r="AI10" s="131" t="s">
        <v>186</v>
      </c>
      <c r="AJ10" s="64"/>
      <c r="AK10" s="64"/>
      <c r="AL10" s="64"/>
      <c r="AM10" s="64"/>
      <c r="AN10" s="64"/>
    </row>
    <row r="11" spans="2:40" s="65" customFormat="1" ht="38.1" customHeight="1" x14ac:dyDescent="0.2">
      <c r="B11" s="298"/>
      <c r="C11" s="271"/>
      <c r="D11" s="274"/>
      <c r="E11" s="71">
        <v>2</v>
      </c>
      <c r="F11" s="71" t="s">
        <v>21</v>
      </c>
      <c r="G11" s="71">
        <v>10</v>
      </c>
      <c r="H11" s="291" t="s">
        <v>166</v>
      </c>
      <c r="I11" s="291"/>
      <c r="J11" s="90" t="s">
        <v>184</v>
      </c>
      <c r="K11" s="66" t="s">
        <v>164</v>
      </c>
      <c r="L11" s="78"/>
      <c r="M11" s="78"/>
      <c r="N11" s="78"/>
      <c r="O11" s="77"/>
      <c r="P11" s="77"/>
      <c r="Q11" s="77"/>
      <c r="R11" s="77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7">
        <v>30</v>
      </c>
      <c r="AF11" s="67"/>
      <c r="AG11" s="67">
        <f t="shared" ref="AG11:AG56" si="0">K11*K$9+L11*L$9+M11*M$9+N11*N$9+O11*O$9+P11*P$9+Q11*Q$9+R11*R$9+S11*S$9+T11*T$9+U11*U$9+V11*V$9+W11*W$9+X11*X$9+Y11*Y$9+Z11*Z$9+AA11*AA$9+AB11*AB$9</f>
        <v>90</v>
      </c>
      <c r="AH11" s="67"/>
      <c r="AI11" s="121" t="s">
        <v>186</v>
      </c>
      <c r="AJ11" s="64"/>
      <c r="AK11" s="64"/>
      <c r="AL11" s="64"/>
      <c r="AM11" s="64"/>
      <c r="AN11" s="64"/>
    </row>
    <row r="12" spans="2:40" s="65" customFormat="1" ht="38.1" customHeight="1" x14ac:dyDescent="0.2">
      <c r="B12" s="298"/>
      <c r="C12" s="271"/>
      <c r="D12" s="274"/>
      <c r="E12" s="71">
        <v>3</v>
      </c>
      <c r="F12" s="71" t="s">
        <v>22</v>
      </c>
      <c r="G12" s="71">
        <v>10</v>
      </c>
      <c r="H12" s="291" t="s">
        <v>166</v>
      </c>
      <c r="I12" s="291"/>
      <c r="J12" s="90" t="s">
        <v>184</v>
      </c>
      <c r="K12" s="66" t="s">
        <v>165</v>
      </c>
      <c r="L12" s="78"/>
      <c r="M12" s="78"/>
      <c r="N12" s="78"/>
      <c r="O12" s="77"/>
      <c r="P12" s="77"/>
      <c r="Q12" s="77"/>
      <c r="R12" s="77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7">
        <v>30</v>
      </c>
      <c r="AF12" s="67"/>
      <c r="AG12" s="67"/>
      <c r="AH12" s="67">
        <f t="shared" ref="AH12:AH57" si="1">K12*K$9+L12*L$9+M12*M$9+N12*N$9+O12*O$9+P12*P$9+Q12*Q$9+R12*R$9+S12*S$9+T12*T$9+U12*U$9+V12*V$9+W12*W$9+X12*X$9+Y12*Y$9+Z12*Z$9+AA12*AA$9+AB12*AB$9</f>
        <v>140</v>
      </c>
      <c r="AI12" s="121" t="s">
        <v>186</v>
      </c>
      <c r="AJ12" s="64"/>
      <c r="AK12" s="64"/>
      <c r="AL12" s="64"/>
      <c r="AM12" s="64"/>
      <c r="AN12" s="64"/>
    </row>
    <row r="13" spans="2:40" s="65" customFormat="1" ht="38.1" customHeight="1" x14ac:dyDescent="0.2">
      <c r="B13" s="298"/>
      <c r="C13" s="271"/>
      <c r="D13" s="274"/>
      <c r="E13" s="71">
        <v>4</v>
      </c>
      <c r="F13" s="71" t="s">
        <v>23</v>
      </c>
      <c r="G13" s="71">
        <v>10</v>
      </c>
      <c r="H13" s="291" t="s">
        <v>166</v>
      </c>
      <c r="I13" s="291"/>
      <c r="J13" s="90" t="s">
        <v>185</v>
      </c>
      <c r="K13" s="66"/>
      <c r="L13" s="78"/>
      <c r="M13" s="78">
        <v>37</v>
      </c>
      <c r="N13" s="78"/>
      <c r="O13" s="77"/>
      <c r="P13" s="77"/>
      <c r="Q13" s="77"/>
      <c r="R13" s="77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7">
        <v>10</v>
      </c>
      <c r="AF13" s="67">
        <f t="shared" ref="AF13:AF55" si="2">K13*K$9+L13*L$9+M13*M$9+N13*N$9+O13*O$9+P13*P$9+Q13*Q$9+R13*R$9+S13*S$9+T13*T$9+U13*U$9+V13*V$9+W13*W$9+X13*X$9+Y13*Y$9+Z13*Z$9+AA13*AA$9+AB13*AB$9</f>
        <v>370</v>
      </c>
      <c r="AG13" s="67"/>
      <c r="AH13" s="67"/>
      <c r="AI13" s="121" t="s">
        <v>186</v>
      </c>
      <c r="AJ13" s="64"/>
      <c r="AK13" s="64"/>
      <c r="AL13" s="64"/>
      <c r="AM13" s="64"/>
      <c r="AN13" s="64"/>
    </row>
    <row r="14" spans="2:40" s="65" customFormat="1" ht="38.1" customHeight="1" x14ac:dyDescent="0.2">
      <c r="B14" s="298"/>
      <c r="C14" s="271"/>
      <c r="D14" s="274"/>
      <c r="E14" s="71">
        <v>5</v>
      </c>
      <c r="F14" s="71" t="s">
        <v>24</v>
      </c>
      <c r="G14" s="71">
        <v>10</v>
      </c>
      <c r="H14" s="291" t="s">
        <v>166</v>
      </c>
      <c r="I14" s="291"/>
      <c r="J14" s="90" t="s">
        <v>185</v>
      </c>
      <c r="K14" s="66"/>
      <c r="L14" s="78"/>
      <c r="M14" s="78">
        <v>7</v>
      </c>
      <c r="N14" s="78"/>
      <c r="O14" s="77"/>
      <c r="P14" s="77"/>
      <c r="Q14" s="77"/>
      <c r="R14" s="77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7">
        <v>10</v>
      </c>
      <c r="AF14" s="67"/>
      <c r="AG14" s="67">
        <f t="shared" si="0"/>
        <v>70</v>
      </c>
      <c r="AH14" s="67"/>
      <c r="AI14" s="121" t="s">
        <v>186</v>
      </c>
      <c r="AJ14" s="64"/>
      <c r="AK14" s="64"/>
      <c r="AL14" s="64"/>
      <c r="AM14" s="64"/>
      <c r="AN14" s="64"/>
    </row>
    <row r="15" spans="2:40" s="65" customFormat="1" ht="38.1" customHeight="1" thickBot="1" x14ac:dyDescent="0.25">
      <c r="B15" s="298"/>
      <c r="C15" s="272"/>
      <c r="D15" s="275"/>
      <c r="E15" s="132">
        <v>6</v>
      </c>
      <c r="F15" s="132" t="s">
        <v>25</v>
      </c>
      <c r="G15" s="132">
        <v>10</v>
      </c>
      <c r="H15" s="133"/>
      <c r="I15" s="133"/>
      <c r="J15" s="156" t="s">
        <v>111</v>
      </c>
      <c r="K15" s="135"/>
      <c r="L15" s="136"/>
      <c r="M15" s="136"/>
      <c r="N15" s="136"/>
      <c r="O15" s="137"/>
      <c r="P15" s="137"/>
      <c r="Q15" s="137"/>
      <c r="R15" s="137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>
        <v>10</v>
      </c>
      <c r="AF15" s="138"/>
      <c r="AG15" s="138"/>
      <c r="AH15" s="138">
        <f t="shared" si="1"/>
        <v>0</v>
      </c>
      <c r="AI15" s="139"/>
      <c r="AJ15" s="64"/>
      <c r="AK15" s="64"/>
      <c r="AL15" s="64"/>
      <c r="AM15" s="64"/>
      <c r="AN15" s="64"/>
    </row>
    <row r="16" spans="2:40" s="65" customFormat="1" ht="38.1" customHeight="1" x14ac:dyDescent="0.2">
      <c r="B16" s="298"/>
      <c r="C16" s="276" t="s">
        <v>97</v>
      </c>
      <c r="D16" s="292">
        <v>2</v>
      </c>
      <c r="E16" s="125">
        <v>7</v>
      </c>
      <c r="F16" s="125" t="s">
        <v>26</v>
      </c>
      <c r="G16" s="125">
        <v>10</v>
      </c>
      <c r="H16" s="140">
        <v>2.5</v>
      </c>
      <c r="I16" s="140">
        <v>2.5</v>
      </c>
      <c r="J16" s="126" t="s">
        <v>198</v>
      </c>
      <c r="K16" s="128">
        <v>3</v>
      </c>
      <c r="L16" s="128"/>
      <c r="M16" s="128"/>
      <c r="N16" s="128">
        <v>8</v>
      </c>
      <c r="O16" s="129"/>
      <c r="P16" s="129"/>
      <c r="Q16" s="129">
        <v>28</v>
      </c>
      <c r="R16" s="129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30">
        <f t="shared" si="2"/>
        <v>430</v>
      </c>
      <c r="AG16" s="130"/>
      <c r="AH16" s="130"/>
      <c r="AI16" s="131" t="s">
        <v>124</v>
      </c>
      <c r="AJ16" s="64"/>
      <c r="AK16" s="64"/>
      <c r="AL16" s="64"/>
      <c r="AM16" s="64"/>
      <c r="AN16" s="64"/>
    </row>
    <row r="17" spans="2:40" s="65" customFormat="1" ht="38.1" customHeight="1" x14ac:dyDescent="0.2">
      <c r="B17" s="298"/>
      <c r="C17" s="277"/>
      <c r="D17" s="293"/>
      <c r="E17" s="71">
        <v>8</v>
      </c>
      <c r="F17" s="71" t="s">
        <v>27</v>
      </c>
      <c r="G17" s="71"/>
      <c r="H17" s="76"/>
      <c r="I17" s="76"/>
      <c r="J17" s="158" t="s">
        <v>111</v>
      </c>
      <c r="K17" s="78"/>
      <c r="L17" s="78"/>
      <c r="M17" s="78"/>
      <c r="N17" s="78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7"/>
      <c r="AF17" s="67"/>
      <c r="AG17" s="67">
        <f t="shared" si="0"/>
        <v>0</v>
      </c>
      <c r="AH17" s="67"/>
      <c r="AI17" s="121"/>
      <c r="AJ17" s="64"/>
      <c r="AK17" s="64"/>
      <c r="AL17" s="64"/>
      <c r="AM17" s="64"/>
      <c r="AN17" s="64"/>
    </row>
    <row r="18" spans="2:40" s="65" customFormat="1" ht="38.1" customHeight="1" x14ac:dyDescent="0.2">
      <c r="B18" s="298"/>
      <c r="C18" s="277"/>
      <c r="D18" s="293"/>
      <c r="E18" s="71">
        <v>9</v>
      </c>
      <c r="F18" s="71" t="s">
        <v>28</v>
      </c>
      <c r="G18" s="71"/>
      <c r="H18" s="76"/>
      <c r="I18" s="76"/>
      <c r="J18" s="158" t="s">
        <v>111</v>
      </c>
      <c r="K18" s="78"/>
      <c r="L18" s="78"/>
      <c r="M18" s="78"/>
      <c r="N18" s="78"/>
      <c r="O18" s="77"/>
      <c r="P18" s="77"/>
      <c r="Q18" s="77"/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7"/>
      <c r="AF18" s="67"/>
      <c r="AG18" s="67"/>
      <c r="AH18" s="67">
        <f t="shared" si="1"/>
        <v>0</v>
      </c>
      <c r="AI18" s="121" t="s">
        <v>124</v>
      </c>
      <c r="AJ18" s="64"/>
      <c r="AK18" s="64"/>
      <c r="AL18" s="64"/>
      <c r="AM18" s="64"/>
      <c r="AN18" s="64"/>
    </row>
    <row r="19" spans="2:40" s="65" customFormat="1" ht="38.1" customHeight="1" x14ac:dyDescent="0.2">
      <c r="B19" s="298"/>
      <c r="C19" s="277"/>
      <c r="D19" s="293"/>
      <c r="E19" s="71">
        <v>10</v>
      </c>
      <c r="F19" s="71" t="s">
        <v>29</v>
      </c>
      <c r="G19" s="71"/>
      <c r="H19" s="76"/>
      <c r="I19" s="76"/>
      <c r="J19" s="158" t="s">
        <v>111</v>
      </c>
      <c r="K19" s="78"/>
      <c r="L19" s="78"/>
      <c r="M19" s="78"/>
      <c r="N19" s="78"/>
      <c r="O19" s="77"/>
      <c r="P19" s="77"/>
      <c r="Q19" s="77"/>
      <c r="R19" s="77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7"/>
      <c r="AF19" s="67">
        <f t="shared" si="2"/>
        <v>0</v>
      </c>
      <c r="AG19" s="67"/>
      <c r="AH19" s="67"/>
      <c r="AI19" s="121" t="s">
        <v>124</v>
      </c>
      <c r="AJ19" s="64"/>
      <c r="AK19" s="64"/>
      <c r="AL19" s="64"/>
      <c r="AM19" s="64"/>
      <c r="AN19" s="64"/>
    </row>
    <row r="20" spans="2:40" s="65" customFormat="1" ht="38.1" customHeight="1" x14ac:dyDescent="0.2">
      <c r="B20" s="298"/>
      <c r="C20" s="277"/>
      <c r="D20" s="293"/>
      <c r="E20" s="71">
        <v>11</v>
      </c>
      <c r="F20" s="71" t="s">
        <v>30</v>
      </c>
      <c r="G20" s="71"/>
      <c r="H20" s="76"/>
      <c r="I20" s="76"/>
      <c r="J20" s="158" t="s">
        <v>111</v>
      </c>
      <c r="K20" s="78"/>
      <c r="L20" s="78"/>
      <c r="M20" s="78"/>
      <c r="N20" s="78"/>
      <c r="O20" s="77"/>
      <c r="P20" s="77"/>
      <c r="Q20" s="77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7"/>
      <c r="AF20" s="67"/>
      <c r="AG20" s="67">
        <f t="shared" si="0"/>
        <v>0</v>
      </c>
      <c r="AH20" s="67"/>
      <c r="AI20" s="121"/>
      <c r="AJ20" s="64"/>
      <c r="AK20" s="64"/>
      <c r="AL20" s="64"/>
      <c r="AM20" s="64"/>
      <c r="AN20" s="64"/>
    </row>
    <row r="21" spans="2:40" s="65" customFormat="1" ht="38.1" customHeight="1" thickBot="1" x14ac:dyDescent="0.25">
      <c r="B21" s="298"/>
      <c r="C21" s="278"/>
      <c r="D21" s="294"/>
      <c r="E21" s="132">
        <v>12</v>
      </c>
      <c r="F21" s="132" t="s">
        <v>31</v>
      </c>
      <c r="G21" s="132"/>
      <c r="H21" s="133"/>
      <c r="I21" s="133"/>
      <c r="J21" s="156" t="s">
        <v>111</v>
      </c>
      <c r="K21" s="136"/>
      <c r="L21" s="136"/>
      <c r="M21" s="136"/>
      <c r="N21" s="136"/>
      <c r="O21" s="137"/>
      <c r="P21" s="137"/>
      <c r="Q21" s="137"/>
      <c r="R21" s="137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8"/>
      <c r="AG21" s="138"/>
      <c r="AH21" s="138">
        <f t="shared" si="1"/>
        <v>0</v>
      </c>
      <c r="AI21" s="139" t="s">
        <v>148</v>
      </c>
      <c r="AJ21" s="64"/>
      <c r="AK21" s="64"/>
      <c r="AL21" s="64"/>
      <c r="AM21" s="64"/>
      <c r="AN21" s="64"/>
    </row>
    <row r="22" spans="2:40" s="65" customFormat="1" ht="38.1" customHeight="1" x14ac:dyDescent="0.2">
      <c r="B22" s="298"/>
      <c r="C22" s="276" t="s">
        <v>98</v>
      </c>
      <c r="D22" s="292">
        <v>3</v>
      </c>
      <c r="E22" s="125">
        <v>13</v>
      </c>
      <c r="F22" s="125" t="s">
        <v>32</v>
      </c>
      <c r="G22" s="125">
        <v>32</v>
      </c>
      <c r="H22" s="140">
        <v>4</v>
      </c>
      <c r="I22" s="140">
        <v>4</v>
      </c>
      <c r="J22" s="126" t="s">
        <v>184</v>
      </c>
      <c r="K22" s="128"/>
      <c r="L22" s="128"/>
      <c r="M22" s="128"/>
      <c r="N22" s="128"/>
      <c r="O22" s="129"/>
      <c r="P22" s="129"/>
      <c r="Q22" s="129"/>
      <c r="R22" s="129"/>
      <c r="S22" s="128"/>
      <c r="T22" s="128"/>
      <c r="U22" s="128">
        <v>5</v>
      </c>
      <c r="V22" s="128"/>
      <c r="W22" s="128"/>
      <c r="X22" s="128"/>
      <c r="Y22" s="128"/>
      <c r="Z22" s="128"/>
      <c r="AA22" s="128"/>
      <c r="AB22" s="128"/>
      <c r="AC22" s="128"/>
      <c r="AD22" s="128"/>
      <c r="AE22" s="129">
        <v>200</v>
      </c>
      <c r="AF22" s="130">
        <f t="shared" si="2"/>
        <v>1000</v>
      </c>
      <c r="AG22" s="130"/>
      <c r="AH22" s="130"/>
      <c r="AI22" s="131" t="s">
        <v>124</v>
      </c>
      <c r="AJ22" s="64"/>
      <c r="AK22" s="64"/>
      <c r="AL22" s="64"/>
      <c r="AM22" s="64"/>
      <c r="AN22" s="64"/>
    </row>
    <row r="23" spans="2:40" s="65" customFormat="1" ht="38.1" customHeight="1" x14ac:dyDescent="0.2">
      <c r="B23" s="298"/>
      <c r="C23" s="277"/>
      <c r="D23" s="293"/>
      <c r="E23" s="71">
        <v>14</v>
      </c>
      <c r="F23" s="71" t="s">
        <v>33</v>
      </c>
      <c r="G23" s="71">
        <v>20</v>
      </c>
      <c r="H23" s="76">
        <v>4</v>
      </c>
      <c r="I23" s="76">
        <v>4</v>
      </c>
      <c r="J23" s="90" t="s">
        <v>232</v>
      </c>
      <c r="K23" s="78"/>
      <c r="L23" s="78"/>
      <c r="M23" s="78"/>
      <c r="N23" s="78"/>
      <c r="O23" s="77"/>
      <c r="P23" s="77"/>
      <c r="Q23" s="77"/>
      <c r="R23" s="77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>
        <v>1</v>
      </c>
      <c r="AE23" s="77">
        <v>500</v>
      </c>
      <c r="AF23" s="67"/>
      <c r="AG23" s="67">
        <f>K23*K$9+L23*L$9+M23*M$9+N23*N$9+O23*O$9+P23*P$9+Q23*Q$9+R23*R$9+S23*S$9+T23*T$9+U23*U$9+V23*V$9+W23*W$9+X23*X$9+Y23*Y$9+Z23*Z$9+AA23*AA$9+AB23*AB$9+AD23*500</f>
        <v>500</v>
      </c>
      <c r="AH23" s="67"/>
      <c r="AI23" s="121" t="s">
        <v>232</v>
      </c>
      <c r="AJ23" s="64"/>
      <c r="AK23" s="64"/>
      <c r="AL23" s="64"/>
      <c r="AM23" s="64"/>
      <c r="AN23" s="64"/>
    </row>
    <row r="24" spans="2:40" s="65" customFormat="1" ht="38.1" customHeight="1" x14ac:dyDescent="0.2">
      <c r="B24" s="298"/>
      <c r="C24" s="277"/>
      <c r="D24" s="293"/>
      <c r="E24" s="71">
        <v>15</v>
      </c>
      <c r="F24" s="71" t="s">
        <v>34</v>
      </c>
      <c r="G24" s="71">
        <v>20</v>
      </c>
      <c r="H24" s="76">
        <v>4</v>
      </c>
      <c r="I24" s="76">
        <v>4</v>
      </c>
      <c r="J24" s="90" t="s">
        <v>233</v>
      </c>
      <c r="K24" s="78"/>
      <c r="L24" s="78"/>
      <c r="M24" s="78"/>
      <c r="N24" s="78"/>
      <c r="O24" s="77"/>
      <c r="P24" s="77"/>
      <c r="Q24" s="77"/>
      <c r="R24" s="77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>
        <v>1</v>
      </c>
      <c r="AE24" s="77">
        <v>500</v>
      </c>
      <c r="AF24" s="67"/>
      <c r="AG24" s="67"/>
      <c r="AH24" s="67">
        <f>K24*K$9+L24*L$9+M24*M$9+N24*N$9+O24*O$9+P24*P$9+Q24*Q$9+R24*R$9+S24*S$9+T24*T$9+U24*U$9+V24*V$9+W24*W$9+X24*X$9+Y24*Y$9+Z24*Z$9+AA24*AA$9+AB24*AB$9+AD24*500</f>
        <v>500</v>
      </c>
      <c r="AI24" s="121" t="s">
        <v>233</v>
      </c>
      <c r="AJ24" s="64"/>
      <c r="AK24" s="64"/>
      <c r="AL24" s="64"/>
      <c r="AM24" s="64"/>
      <c r="AN24" s="64"/>
    </row>
    <row r="25" spans="2:40" s="65" customFormat="1" ht="38.1" customHeight="1" x14ac:dyDescent="0.2">
      <c r="B25" s="298"/>
      <c r="C25" s="277"/>
      <c r="D25" s="293"/>
      <c r="E25" s="71">
        <v>16</v>
      </c>
      <c r="F25" s="71" t="s">
        <v>35</v>
      </c>
      <c r="G25" s="71">
        <v>32</v>
      </c>
      <c r="H25" s="76">
        <v>4</v>
      </c>
      <c r="I25" s="76">
        <v>4</v>
      </c>
      <c r="J25" s="90" t="s">
        <v>198</v>
      </c>
      <c r="K25" s="78"/>
      <c r="L25" s="78"/>
      <c r="M25" s="78"/>
      <c r="N25" s="78"/>
      <c r="O25" s="77"/>
      <c r="P25" s="77"/>
      <c r="Q25" s="77"/>
      <c r="R25" s="77"/>
      <c r="S25" s="78"/>
      <c r="T25" s="78"/>
      <c r="U25" s="78">
        <v>4</v>
      </c>
      <c r="V25" s="78"/>
      <c r="W25" s="78"/>
      <c r="X25" s="78"/>
      <c r="Y25" s="78"/>
      <c r="Z25" s="78"/>
      <c r="AA25" s="78"/>
      <c r="AB25" s="78"/>
      <c r="AC25" s="78"/>
      <c r="AD25" s="78"/>
      <c r="AE25" s="77">
        <v>200</v>
      </c>
      <c r="AF25" s="67">
        <f t="shared" si="2"/>
        <v>800</v>
      </c>
      <c r="AG25" s="67"/>
      <c r="AH25" s="67"/>
      <c r="AI25" s="121" t="s">
        <v>124</v>
      </c>
      <c r="AJ25" s="64"/>
      <c r="AK25" s="64"/>
      <c r="AL25" s="64"/>
      <c r="AM25" s="64"/>
      <c r="AN25" s="64"/>
    </row>
    <row r="26" spans="2:40" s="65" customFormat="1" ht="38.1" customHeight="1" x14ac:dyDescent="0.2">
      <c r="B26" s="298"/>
      <c r="C26" s="277"/>
      <c r="D26" s="293"/>
      <c r="E26" s="71">
        <v>17</v>
      </c>
      <c r="F26" s="71" t="s">
        <v>36</v>
      </c>
      <c r="G26" s="71">
        <v>20</v>
      </c>
      <c r="H26" s="76">
        <v>4</v>
      </c>
      <c r="I26" s="76">
        <v>4</v>
      </c>
      <c r="J26" s="90" t="s">
        <v>198</v>
      </c>
      <c r="K26" s="78"/>
      <c r="L26" s="78"/>
      <c r="M26" s="78"/>
      <c r="N26" s="78"/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>
        <v>1</v>
      </c>
      <c r="Z26" s="78"/>
      <c r="AA26" s="78"/>
      <c r="AB26" s="78"/>
      <c r="AC26" s="78"/>
      <c r="AD26" s="78"/>
      <c r="AE26" s="77">
        <v>1200</v>
      </c>
      <c r="AF26" s="67"/>
      <c r="AG26" s="67">
        <f t="shared" si="0"/>
        <v>1200</v>
      </c>
      <c r="AH26" s="67"/>
      <c r="AI26" s="121" t="s">
        <v>235</v>
      </c>
      <c r="AJ26" s="64"/>
      <c r="AK26" s="64"/>
      <c r="AL26" s="64"/>
      <c r="AM26" s="64"/>
      <c r="AN26" s="64"/>
    </row>
    <row r="27" spans="2:40" s="65" customFormat="1" ht="38.1" customHeight="1" thickBot="1" x14ac:dyDescent="0.25">
      <c r="B27" s="298"/>
      <c r="C27" s="278"/>
      <c r="D27" s="294"/>
      <c r="E27" s="132">
        <v>18</v>
      </c>
      <c r="F27" s="132" t="s">
        <v>37</v>
      </c>
      <c r="G27" s="132">
        <v>32</v>
      </c>
      <c r="H27" s="133">
        <v>6</v>
      </c>
      <c r="I27" s="133">
        <v>6</v>
      </c>
      <c r="J27" s="134" t="s">
        <v>198</v>
      </c>
      <c r="K27" s="136"/>
      <c r="L27" s="136"/>
      <c r="M27" s="136"/>
      <c r="N27" s="136"/>
      <c r="O27" s="137"/>
      <c r="P27" s="137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>
        <v>1</v>
      </c>
      <c r="AB27" s="136"/>
      <c r="AC27" s="136"/>
      <c r="AD27" s="136"/>
      <c r="AE27" s="137">
        <v>3000</v>
      </c>
      <c r="AF27" s="138"/>
      <c r="AG27" s="138"/>
      <c r="AH27" s="138">
        <f t="shared" si="1"/>
        <v>3000</v>
      </c>
      <c r="AI27" s="139" t="s">
        <v>94</v>
      </c>
      <c r="AJ27" s="64"/>
      <c r="AK27" s="64"/>
      <c r="AL27" s="64"/>
      <c r="AM27" s="64"/>
      <c r="AN27" s="64"/>
    </row>
    <row r="28" spans="2:40" s="65" customFormat="1" ht="38.1" customHeight="1" x14ac:dyDescent="0.2">
      <c r="B28" s="298"/>
      <c r="C28" s="276" t="s">
        <v>98</v>
      </c>
      <c r="D28" s="292"/>
      <c r="E28" s="125">
        <v>19</v>
      </c>
      <c r="F28" s="125" t="s">
        <v>38</v>
      </c>
      <c r="G28" s="125">
        <v>20</v>
      </c>
      <c r="H28" s="140">
        <v>4</v>
      </c>
      <c r="I28" s="140">
        <v>4</v>
      </c>
      <c r="J28" s="126" t="s">
        <v>198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/>
      <c r="V28" s="128">
        <v>1</v>
      </c>
      <c r="W28" s="128"/>
      <c r="X28" s="128"/>
      <c r="Y28" s="128"/>
      <c r="Z28" s="128"/>
      <c r="AA28" s="128"/>
      <c r="AB28" s="128"/>
      <c r="AC28" s="128"/>
      <c r="AD28" s="128"/>
      <c r="AE28" s="129"/>
      <c r="AF28" s="130">
        <f t="shared" si="2"/>
        <v>400</v>
      </c>
      <c r="AG28" s="130"/>
      <c r="AH28" s="130"/>
      <c r="AI28" s="131" t="s">
        <v>234</v>
      </c>
      <c r="AJ28" s="64"/>
      <c r="AK28" s="64"/>
      <c r="AL28" s="64"/>
      <c r="AM28" s="64"/>
      <c r="AN28" s="64"/>
    </row>
    <row r="29" spans="2:40" s="65" customFormat="1" ht="38.1" customHeight="1" x14ac:dyDescent="0.2">
      <c r="B29" s="298"/>
      <c r="C29" s="277"/>
      <c r="D29" s="293"/>
      <c r="E29" s="71">
        <v>20</v>
      </c>
      <c r="F29" s="71" t="s">
        <v>39</v>
      </c>
      <c r="G29" s="71">
        <v>20</v>
      </c>
      <c r="H29" s="76">
        <v>4</v>
      </c>
      <c r="I29" s="76">
        <v>4</v>
      </c>
      <c r="J29" s="90" t="s">
        <v>236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>
        <v>1</v>
      </c>
      <c r="AE29" s="77">
        <v>1600</v>
      </c>
      <c r="AF29" s="67"/>
      <c r="AG29" s="67">
        <f>K29*K$9+L29*L$9+M29*M$9+N29*N$9+O29*O$9+P29*P$9+Q29*Q$9+R29*R$9+S29*S$9+T29*T$9+U29*U$9+V29*V$9+W29*W$9+X29*X$9+Y29*Y$9+Z29*Z$9+AA29*AA$9+AB29*AB$9+AD29*1600</f>
        <v>1600</v>
      </c>
      <c r="AH29" s="67"/>
      <c r="AI29" s="121" t="s">
        <v>236</v>
      </c>
      <c r="AJ29" s="64"/>
      <c r="AK29" s="64"/>
      <c r="AL29" s="64"/>
      <c r="AM29" s="64"/>
      <c r="AN29" s="64"/>
    </row>
    <row r="30" spans="2:40" s="65" customFormat="1" ht="38.1" customHeight="1" x14ac:dyDescent="0.2">
      <c r="B30" s="298"/>
      <c r="C30" s="277"/>
      <c r="D30" s="293"/>
      <c r="E30" s="71">
        <v>21</v>
      </c>
      <c r="F30" s="71" t="s">
        <v>40</v>
      </c>
      <c r="G30" s="71"/>
      <c r="H30" s="76"/>
      <c r="I30" s="76"/>
      <c r="J30" s="158" t="s">
        <v>111</v>
      </c>
      <c r="K30" s="78"/>
      <c r="L30" s="78"/>
      <c r="M30" s="78"/>
      <c r="N30" s="78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7"/>
      <c r="AF30" s="67"/>
      <c r="AG30" s="67"/>
      <c r="AH30" s="67">
        <f t="shared" si="1"/>
        <v>0</v>
      </c>
      <c r="AI30" s="121"/>
      <c r="AJ30" s="64"/>
      <c r="AK30" s="64"/>
      <c r="AL30" s="64"/>
      <c r="AM30" s="64"/>
      <c r="AN30" s="64"/>
    </row>
    <row r="31" spans="2:40" s="65" customFormat="1" ht="38.1" customHeight="1" x14ac:dyDescent="0.2">
      <c r="B31" s="298"/>
      <c r="C31" s="277"/>
      <c r="D31" s="293"/>
      <c r="E31" s="71">
        <v>22</v>
      </c>
      <c r="F31" s="71" t="s">
        <v>86</v>
      </c>
      <c r="G31" s="71">
        <v>32</v>
      </c>
      <c r="H31" s="76">
        <v>6</v>
      </c>
      <c r="I31" s="76">
        <v>6</v>
      </c>
      <c r="J31" s="90" t="s">
        <v>237</v>
      </c>
      <c r="K31" s="78"/>
      <c r="L31" s="78"/>
      <c r="M31" s="78"/>
      <c r="N31" s="78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>
        <v>1</v>
      </c>
      <c r="AE31" s="77">
        <v>4000</v>
      </c>
      <c r="AF31" s="67">
        <f>K31*K$9+L31*L$9+M31*M$9+N31*N$9+O31*O$9+P31*P$9+Q31*Q$9+R31*R$9+S31*S$9+T31*T$9+U31*U$9+V31*V$9+W31*W$9+X31*X$9+Y31*Y$9+Z31*Z$9+AA31*AA$9+AB31*AB$9+AD31*4000</f>
        <v>4000</v>
      </c>
      <c r="AG31" s="67"/>
      <c r="AH31" s="67"/>
      <c r="AI31" s="121" t="s">
        <v>237</v>
      </c>
      <c r="AJ31" s="64"/>
      <c r="AK31" s="64"/>
      <c r="AL31" s="64"/>
      <c r="AM31" s="64"/>
      <c r="AN31" s="64"/>
    </row>
    <row r="32" spans="2:40" s="65" customFormat="1" ht="38.1" customHeight="1" x14ac:dyDescent="0.2">
      <c r="B32" s="298"/>
      <c r="C32" s="277"/>
      <c r="D32" s="293"/>
      <c r="E32" s="71">
        <v>23</v>
      </c>
      <c r="F32" s="71" t="s">
        <v>87</v>
      </c>
      <c r="G32" s="71">
        <v>20</v>
      </c>
      <c r="H32" s="76">
        <v>4</v>
      </c>
      <c r="I32" s="76">
        <v>4</v>
      </c>
      <c r="J32" s="90" t="s">
        <v>238</v>
      </c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>
        <v>1</v>
      </c>
      <c r="AE32" s="77">
        <v>1000</v>
      </c>
      <c r="AF32" s="67"/>
      <c r="AG32" s="67">
        <f>K32*K$9+L32*L$9+M32*M$9+N32*N$9+O32*O$9+P32*P$9+Q32*Q$9+R32*R$9+S32*S$9+T32*T$9+U32*U$9+V32*V$9+W32*W$9+X32*X$9+Y32*Y$9+Z32*Z$9+AA32*AA$9+AB32*AB$9+AD32*1000</f>
        <v>1000</v>
      </c>
      <c r="AH32" s="67"/>
      <c r="AI32" s="121" t="s">
        <v>238</v>
      </c>
      <c r="AJ32" s="64"/>
      <c r="AK32" s="64"/>
      <c r="AL32" s="64"/>
      <c r="AM32" s="64"/>
      <c r="AN32" s="64"/>
    </row>
    <row r="33" spans="2:40" s="65" customFormat="1" ht="38.1" customHeight="1" thickBot="1" x14ac:dyDescent="0.25">
      <c r="B33" s="298"/>
      <c r="C33" s="278"/>
      <c r="D33" s="294"/>
      <c r="E33" s="132">
        <v>24</v>
      </c>
      <c r="F33" s="132" t="s">
        <v>88</v>
      </c>
      <c r="G33" s="132"/>
      <c r="H33" s="133"/>
      <c r="I33" s="133"/>
      <c r="J33" s="156" t="s">
        <v>111</v>
      </c>
      <c r="K33" s="136"/>
      <c r="L33" s="136"/>
      <c r="M33" s="136"/>
      <c r="N33" s="136"/>
      <c r="O33" s="137"/>
      <c r="P33" s="137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8"/>
      <c r="AG33" s="138"/>
      <c r="AH33" s="138">
        <f t="shared" si="1"/>
        <v>0</v>
      </c>
      <c r="AI33" s="139"/>
      <c r="AJ33" s="64"/>
      <c r="AK33" s="64"/>
      <c r="AL33" s="64"/>
      <c r="AM33" s="64"/>
      <c r="AN33" s="64"/>
    </row>
    <row r="34" spans="2:40" s="65" customFormat="1" ht="38.1" hidden="1" customHeight="1" x14ac:dyDescent="0.2">
      <c r="B34" s="298"/>
      <c r="C34" s="276"/>
      <c r="D34" s="292"/>
      <c r="E34" s="125">
        <v>25</v>
      </c>
      <c r="F34" s="125" t="s">
        <v>108</v>
      </c>
      <c r="G34" s="125"/>
      <c r="H34" s="140"/>
      <c r="I34" s="140"/>
      <c r="J34" s="126"/>
      <c r="K34" s="128"/>
      <c r="L34" s="128"/>
      <c r="M34" s="128"/>
      <c r="N34" s="128"/>
      <c r="O34" s="129"/>
      <c r="P34" s="129"/>
      <c r="Q34" s="129"/>
      <c r="R34" s="129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9"/>
      <c r="AF34" s="130">
        <f t="shared" si="2"/>
        <v>0</v>
      </c>
      <c r="AG34" s="130"/>
      <c r="AH34" s="130"/>
      <c r="AI34" s="131"/>
      <c r="AJ34" s="64"/>
      <c r="AK34" s="64"/>
      <c r="AL34" s="64"/>
      <c r="AM34" s="64"/>
      <c r="AN34" s="64"/>
    </row>
    <row r="35" spans="2:40" s="65" customFormat="1" ht="38.1" hidden="1" customHeight="1" x14ac:dyDescent="0.2">
      <c r="B35" s="298"/>
      <c r="C35" s="277"/>
      <c r="D35" s="293"/>
      <c r="E35" s="71">
        <v>26</v>
      </c>
      <c r="F35" s="71" t="s">
        <v>109</v>
      </c>
      <c r="G35" s="71"/>
      <c r="H35" s="76"/>
      <c r="I35" s="76"/>
      <c r="J35" s="90"/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7"/>
      <c r="AF35" s="67"/>
      <c r="AG35" s="67">
        <f t="shared" si="0"/>
        <v>0</v>
      </c>
      <c r="AH35" s="67"/>
      <c r="AI35" s="121"/>
      <c r="AJ35" s="64"/>
      <c r="AK35" s="64"/>
      <c r="AL35" s="64"/>
      <c r="AM35" s="64"/>
      <c r="AN35" s="64"/>
    </row>
    <row r="36" spans="2:40" s="65" customFormat="1" ht="38.1" hidden="1" customHeight="1" x14ac:dyDescent="0.2">
      <c r="B36" s="298"/>
      <c r="C36" s="277"/>
      <c r="D36" s="293"/>
      <c r="E36" s="71">
        <v>27</v>
      </c>
      <c r="F36" s="71" t="s">
        <v>110</v>
      </c>
      <c r="G36" s="71"/>
      <c r="H36" s="76"/>
      <c r="I36" s="76"/>
      <c r="J36" s="90"/>
      <c r="K36" s="78"/>
      <c r="L36" s="78"/>
      <c r="M36" s="78"/>
      <c r="N36" s="78"/>
      <c r="O36" s="77"/>
      <c r="P36" s="77"/>
      <c r="Q36" s="77"/>
      <c r="R36" s="77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7"/>
      <c r="AF36" s="67"/>
      <c r="AG36" s="67"/>
      <c r="AH36" s="67">
        <f t="shared" si="1"/>
        <v>0</v>
      </c>
      <c r="AI36" s="121"/>
      <c r="AJ36" s="64"/>
      <c r="AK36" s="64"/>
      <c r="AL36" s="64"/>
      <c r="AM36" s="64"/>
      <c r="AN36" s="64"/>
    </row>
    <row r="37" spans="2:40" s="65" customFormat="1" ht="38.1" hidden="1" customHeight="1" x14ac:dyDescent="0.2">
      <c r="B37" s="298"/>
      <c r="C37" s="277"/>
      <c r="D37" s="293"/>
      <c r="E37" s="71">
        <v>28</v>
      </c>
      <c r="F37" s="71" t="s">
        <v>114</v>
      </c>
      <c r="G37" s="71"/>
      <c r="H37" s="76"/>
      <c r="I37" s="76"/>
      <c r="J37" s="90"/>
      <c r="K37" s="78"/>
      <c r="L37" s="78"/>
      <c r="M37" s="78"/>
      <c r="N37" s="78"/>
      <c r="O37" s="77"/>
      <c r="P37" s="77"/>
      <c r="Q37" s="77"/>
      <c r="R37" s="77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7"/>
      <c r="AF37" s="67">
        <f t="shared" si="2"/>
        <v>0</v>
      </c>
      <c r="AG37" s="67"/>
      <c r="AH37" s="67"/>
      <c r="AI37" s="121"/>
      <c r="AJ37" s="64"/>
      <c r="AK37" s="64"/>
      <c r="AL37" s="64"/>
      <c r="AM37" s="64"/>
      <c r="AN37" s="64"/>
    </row>
    <row r="38" spans="2:40" s="65" customFormat="1" ht="38.1" hidden="1" customHeight="1" x14ac:dyDescent="0.2">
      <c r="B38" s="298"/>
      <c r="C38" s="277"/>
      <c r="D38" s="293"/>
      <c r="E38" s="71">
        <v>29</v>
      </c>
      <c r="F38" s="71" t="s">
        <v>115</v>
      </c>
      <c r="G38" s="71"/>
      <c r="H38" s="76"/>
      <c r="I38" s="76"/>
      <c r="J38" s="90"/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7"/>
      <c r="AF38" s="67"/>
      <c r="AG38" s="67">
        <f t="shared" si="0"/>
        <v>0</v>
      </c>
      <c r="AH38" s="67"/>
      <c r="AI38" s="121"/>
      <c r="AJ38" s="64"/>
      <c r="AK38" s="64"/>
      <c r="AL38" s="64"/>
      <c r="AM38" s="64"/>
      <c r="AN38" s="64"/>
    </row>
    <row r="39" spans="2:40" s="65" customFormat="1" ht="38.1" hidden="1" customHeight="1" thickBot="1" x14ac:dyDescent="0.25">
      <c r="B39" s="298"/>
      <c r="C39" s="278"/>
      <c r="D39" s="294"/>
      <c r="E39" s="132">
        <v>30</v>
      </c>
      <c r="F39" s="132" t="s">
        <v>116</v>
      </c>
      <c r="G39" s="132"/>
      <c r="H39" s="133"/>
      <c r="I39" s="133"/>
      <c r="J39" s="134"/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7"/>
      <c r="AF39" s="138"/>
      <c r="AG39" s="138"/>
      <c r="AH39" s="138">
        <f t="shared" si="1"/>
        <v>0</v>
      </c>
      <c r="AI39" s="139"/>
      <c r="AJ39" s="64"/>
      <c r="AK39" s="64"/>
      <c r="AL39" s="64"/>
      <c r="AM39" s="64"/>
      <c r="AN39" s="64"/>
    </row>
    <row r="40" spans="2:40" s="65" customFormat="1" ht="38.1" hidden="1" customHeight="1" x14ac:dyDescent="0.2">
      <c r="B40" s="298"/>
      <c r="C40" s="276"/>
      <c r="D40" s="292"/>
      <c r="E40" s="125">
        <v>31</v>
      </c>
      <c r="F40" s="125" t="s">
        <v>117</v>
      </c>
      <c r="G40" s="125"/>
      <c r="H40" s="140"/>
      <c r="I40" s="140"/>
      <c r="J40" s="126"/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9"/>
      <c r="AF40" s="130">
        <f t="shared" si="2"/>
        <v>0</v>
      </c>
      <c r="AG40" s="130"/>
      <c r="AH40" s="130"/>
      <c r="AI40" s="131"/>
      <c r="AJ40" s="64"/>
      <c r="AK40" s="64"/>
      <c r="AL40" s="64"/>
      <c r="AM40" s="64"/>
      <c r="AN40" s="64"/>
    </row>
    <row r="41" spans="2:40" s="65" customFormat="1" ht="38.1" hidden="1" customHeight="1" x14ac:dyDescent="0.2">
      <c r="B41" s="298"/>
      <c r="C41" s="277"/>
      <c r="D41" s="293"/>
      <c r="E41" s="71">
        <v>32</v>
      </c>
      <c r="F41" s="71" t="s">
        <v>118</v>
      </c>
      <c r="G41" s="71"/>
      <c r="H41" s="76"/>
      <c r="I41" s="76"/>
      <c r="J41" s="90"/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7"/>
      <c r="AF41" s="67"/>
      <c r="AG41" s="67">
        <f t="shared" si="0"/>
        <v>0</v>
      </c>
      <c r="AH41" s="67"/>
      <c r="AI41" s="121"/>
      <c r="AJ41" s="64"/>
      <c r="AK41" s="64"/>
      <c r="AL41" s="64"/>
      <c r="AM41" s="64"/>
      <c r="AN41" s="64"/>
    </row>
    <row r="42" spans="2:40" s="65" customFormat="1" ht="38.1" hidden="1" customHeight="1" x14ac:dyDescent="0.2">
      <c r="B42" s="298"/>
      <c r="C42" s="277"/>
      <c r="D42" s="293"/>
      <c r="E42" s="71">
        <v>33</v>
      </c>
      <c r="F42" s="71" t="s">
        <v>119</v>
      </c>
      <c r="G42" s="71"/>
      <c r="H42" s="76"/>
      <c r="I42" s="76"/>
      <c r="J42" s="90"/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7"/>
      <c r="AF42" s="67"/>
      <c r="AG42" s="67"/>
      <c r="AH42" s="67">
        <f t="shared" si="1"/>
        <v>0</v>
      </c>
      <c r="AI42" s="121"/>
      <c r="AJ42" s="64"/>
      <c r="AK42" s="64"/>
      <c r="AL42" s="64"/>
      <c r="AM42" s="64"/>
      <c r="AN42" s="64"/>
    </row>
    <row r="43" spans="2:40" s="65" customFormat="1" ht="38.1" hidden="1" customHeight="1" x14ac:dyDescent="0.2">
      <c r="B43" s="298"/>
      <c r="C43" s="277"/>
      <c r="D43" s="293"/>
      <c r="E43" s="71">
        <v>34</v>
      </c>
      <c r="F43" s="71" t="s">
        <v>121</v>
      </c>
      <c r="G43" s="71"/>
      <c r="H43" s="76"/>
      <c r="I43" s="76"/>
      <c r="J43" s="90"/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7"/>
      <c r="AF43" s="67">
        <f t="shared" si="2"/>
        <v>0</v>
      </c>
      <c r="AG43" s="67"/>
      <c r="AH43" s="67"/>
      <c r="AI43" s="121"/>
      <c r="AJ43" s="64"/>
      <c r="AK43" s="64"/>
      <c r="AL43" s="64"/>
      <c r="AM43" s="64"/>
      <c r="AN43" s="64"/>
    </row>
    <row r="44" spans="2:40" s="65" customFormat="1" ht="38.1" hidden="1" customHeight="1" x14ac:dyDescent="0.2">
      <c r="B44" s="298"/>
      <c r="C44" s="277"/>
      <c r="D44" s="293"/>
      <c r="E44" s="71">
        <v>35</v>
      </c>
      <c r="F44" s="71" t="s">
        <v>122</v>
      </c>
      <c r="G44" s="71"/>
      <c r="H44" s="76"/>
      <c r="I44" s="76"/>
      <c r="J44" s="90"/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7"/>
      <c r="AF44" s="67"/>
      <c r="AG44" s="67">
        <f t="shared" si="0"/>
        <v>0</v>
      </c>
      <c r="AH44" s="67"/>
      <c r="AI44" s="121"/>
      <c r="AJ44" s="64"/>
      <c r="AK44" s="64"/>
      <c r="AL44" s="64"/>
      <c r="AM44" s="64"/>
      <c r="AN44" s="64"/>
    </row>
    <row r="45" spans="2:40" s="65" customFormat="1" ht="38.1" hidden="1" customHeight="1" thickBot="1" x14ac:dyDescent="0.25">
      <c r="B45" s="298"/>
      <c r="C45" s="278"/>
      <c r="D45" s="294"/>
      <c r="E45" s="132">
        <v>36</v>
      </c>
      <c r="F45" s="132" t="s">
        <v>123</v>
      </c>
      <c r="G45" s="132"/>
      <c r="H45" s="133"/>
      <c r="I45" s="133"/>
      <c r="J45" s="134"/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7"/>
      <c r="AF45" s="138"/>
      <c r="AG45" s="138"/>
      <c r="AH45" s="138">
        <f t="shared" si="1"/>
        <v>0</v>
      </c>
      <c r="AI45" s="139"/>
      <c r="AJ45" s="64"/>
      <c r="AK45" s="64"/>
      <c r="AL45" s="64"/>
      <c r="AM45" s="64"/>
      <c r="AN45" s="64"/>
    </row>
    <row r="46" spans="2:40" s="65" customFormat="1" ht="38.1" hidden="1" customHeight="1" x14ac:dyDescent="0.2">
      <c r="B46" s="298"/>
      <c r="C46" s="276"/>
      <c r="D46" s="292"/>
      <c r="E46" s="125">
        <v>37</v>
      </c>
      <c r="F46" s="125" t="s">
        <v>129</v>
      </c>
      <c r="G46" s="125"/>
      <c r="H46" s="140"/>
      <c r="I46" s="140"/>
      <c r="J46" s="126"/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9"/>
      <c r="AF46" s="130">
        <f t="shared" si="2"/>
        <v>0</v>
      </c>
      <c r="AG46" s="130"/>
      <c r="AH46" s="130"/>
      <c r="AI46" s="131"/>
      <c r="AJ46" s="64"/>
      <c r="AK46" s="64"/>
      <c r="AL46" s="64"/>
      <c r="AM46" s="64"/>
      <c r="AN46" s="64"/>
    </row>
    <row r="47" spans="2:40" s="65" customFormat="1" ht="38.1" hidden="1" customHeight="1" x14ac:dyDescent="0.2">
      <c r="B47" s="298"/>
      <c r="C47" s="277"/>
      <c r="D47" s="293"/>
      <c r="E47" s="71">
        <v>38</v>
      </c>
      <c r="F47" s="71" t="s">
        <v>130</v>
      </c>
      <c r="G47" s="71"/>
      <c r="H47" s="76"/>
      <c r="I47" s="76"/>
      <c r="J47" s="90"/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7"/>
      <c r="AF47" s="67"/>
      <c r="AG47" s="67">
        <f t="shared" si="0"/>
        <v>0</v>
      </c>
      <c r="AH47" s="67"/>
      <c r="AI47" s="121"/>
      <c r="AJ47" s="64"/>
      <c r="AK47" s="64"/>
      <c r="AL47" s="64"/>
      <c r="AM47" s="64"/>
      <c r="AN47" s="64"/>
    </row>
    <row r="48" spans="2:40" s="65" customFormat="1" ht="38.1" hidden="1" customHeight="1" x14ac:dyDescent="0.2">
      <c r="B48" s="298"/>
      <c r="C48" s="277"/>
      <c r="D48" s="293"/>
      <c r="E48" s="71">
        <v>39</v>
      </c>
      <c r="F48" s="71" t="s">
        <v>131</v>
      </c>
      <c r="G48" s="71"/>
      <c r="H48" s="76"/>
      <c r="I48" s="76"/>
      <c r="J48" s="90"/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7"/>
      <c r="AF48" s="67"/>
      <c r="AG48" s="67"/>
      <c r="AH48" s="67">
        <f t="shared" si="1"/>
        <v>0</v>
      </c>
      <c r="AI48" s="121"/>
      <c r="AJ48" s="64"/>
      <c r="AK48" s="64"/>
      <c r="AL48" s="64"/>
      <c r="AM48" s="64"/>
      <c r="AN48" s="64"/>
    </row>
    <row r="49" spans="2:40" s="65" customFormat="1" ht="38.1" hidden="1" customHeight="1" x14ac:dyDescent="0.2">
      <c r="B49" s="298"/>
      <c r="C49" s="277"/>
      <c r="D49" s="293"/>
      <c r="E49" s="71">
        <v>40</v>
      </c>
      <c r="F49" s="71" t="s">
        <v>132</v>
      </c>
      <c r="G49" s="71"/>
      <c r="H49" s="76"/>
      <c r="I49" s="76"/>
      <c r="J49" s="90"/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7"/>
      <c r="AF49" s="67">
        <f t="shared" si="2"/>
        <v>0</v>
      </c>
      <c r="AG49" s="67"/>
      <c r="AH49" s="67"/>
      <c r="AI49" s="121"/>
      <c r="AJ49" s="64"/>
      <c r="AK49" s="64"/>
      <c r="AL49" s="64"/>
      <c r="AM49" s="64"/>
      <c r="AN49" s="64"/>
    </row>
    <row r="50" spans="2:40" s="65" customFormat="1" ht="38.1" hidden="1" customHeight="1" x14ac:dyDescent="0.2">
      <c r="B50" s="298"/>
      <c r="C50" s="277"/>
      <c r="D50" s="293"/>
      <c r="E50" s="71">
        <v>41</v>
      </c>
      <c r="F50" s="71" t="s">
        <v>133</v>
      </c>
      <c r="G50" s="71"/>
      <c r="H50" s="76"/>
      <c r="I50" s="76"/>
      <c r="J50" s="90"/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7"/>
      <c r="AF50" s="67"/>
      <c r="AG50" s="67">
        <f t="shared" si="0"/>
        <v>0</v>
      </c>
      <c r="AH50" s="67"/>
      <c r="AI50" s="121"/>
      <c r="AJ50" s="64"/>
      <c r="AK50" s="64"/>
      <c r="AL50" s="64"/>
      <c r="AM50" s="64"/>
      <c r="AN50" s="64"/>
    </row>
    <row r="51" spans="2:40" s="65" customFormat="1" ht="38.1" hidden="1" customHeight="1" thickBot="1" x14ac:dyDescent="0.25">
      <c r="B51" s="298"/>
      <c r="C51" s="278"/>
      <c r="D51" s="294"/>
      <c r="E51" s="132">
        <v>42</v>
      </c>
      <c r="F51" s="132" t="s">
        <v>134</v>
      </c>
      <c r="G51" s="132"/>
      <c r="H51" s="133"/>
      <c r="I51" s="133"/>
      <c r="J51" s="134"/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7"/>
      <c r="AF51" s="138"/>
      <c r="AG51" s="138"/>
      <c r="AH51" s="138">
        <f t="shared" si="1"/>
        <v>0</v>
      </c>
      <c r="AI51" s="139"/>
      <c r="AJ51" s="64"/>
      <c r="AK51" s="64"/>
      <c r="AL51" s="64"/>
      <c r="AM51" s="64"/>
      <c r="AN51" s="64"/>
    </row>
    <row r="52" spans="2:40" s="65" customFormat="1" ht="38.1" hidden="1" customHeight="1" x14ac:dyDescent="0.2">
      <c r="B52" s="298"/>
      <c r="C52" s="276"/>
      <c r="D52" s="141"/>
      <c r="E52" s="125">
        <v>43</v>
      </c>
      <c r="F52" s="125" t="s">
        <v>135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9"/>
      <c r="AF52" s="130">
        <f t="shared" si="2"/>
        <v>0</v>
      </c>
      <c r="AG52" s="130"/>
      <c r="AH52" s="130"/>
      <c r="AI52" s="131"/>
      <c r="AJ52" s="64"/>
      <c r="AK52" s="64"/>
      <c r="AL52" s="64"/>
      <c r="AM52" s="64"/>
      <c r="AN52" s="64"/>
    </row>
    <row r="53" spans="2:40" s="65" customFormat="1" ht="38.1" hidden="1" customHeight="1" x14ac:dyDescent="0.2">
      <c r="B53" s="298"/>
      <c r="C53" s="277"/>
      <c r="D53" s="104"/>
      <c r="E53" s="71">
        <v>44</v>
      </c>
      <c r="F53" s="71" t="s">
        <v>136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7"/>
      <c r="AF53" s="67"/>
      <c r="AG53" s="67">
        <f t="shared" si="0"/>
        <v>0</v>
      </c>
      <c r="AH53" s="67"/>
      <c r="AI53" s="121"/>
      <c r="AJ53" s="64"/>
      <c r="AK53" s="64"/>
      <c r="AL53" s="64"/>
      <c r="AM53" s="64"/>
      <c r="AN53" s="64"/>
    </row>
    <row r="54" spans="2:40" s="65" customFormat="1" ht="38.1" hidden="1" customHeight="1" x14ac:dyDescent="0.2">
      <c r="B54" s="298"/>
      <c r="C54" s="277"/>
      <c r="D54" s="104"/>
      <c r="E54" s="71">
        <v>45</v>
      </c>
      <c r="F54" s="71" t="s">
        <v>137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7"/>
      <c r="AF54" s="67"/>
      <c r="AG54" s="67"/>
      <c r="AH54" s="67">
        <f t="shared" si="1"/>
        <v>0</v>
      </c>
      <c r="AI54" s="121"/>
      <c r="AJ54" s="64"/>
      <c r="AK54" s="64"/>
      <c r="AL54" s="64"/>
      <c r="AM54" s="64"/>
      <c r="AN54" s="64"/>
    </row>
    <row r="55" spans="2:40" s="65" customFormat="1" ht="38.1" hidden="1" customHeight="1" x14ac:dyDescent="0.2">
      <c r="B55" s="298"/>
      <c r="C55" s="277"/>
      <c r="D55" s="104"/>
      <c r="E55" s="71">
        <v>46</v>
      </c>
      <c r="F55" s="71" t="s">
        <v>138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7"/>
      <c r="AF55" s="67">
        <f t="shared" si="2"/>
        <v>0</v>
      </c>
      <c r="AG55" s="67"/>
      <c r="AH55" s="67"/>
      <c r="AI55" s="121"/>
      <c r="AJ55" s="64"/>
      <c r="AK55" s="64"/>
      <c r="AL55" s="64"/>
      <c r="AM55" s="64"/>
      <c r="AN55" s="64"/>
    </row>
    <row r="56" spans="2:40" s="65" customFormat="1" ht="38.1" hidden="1" customHeight="1" x14ac:dyDescent="0.2">
      <c r="B56" s="298"/>
      <c r="C56" s="277"/>
      <c r="D56" s="104"/>
      <c r="E56" s="71">
        <v>47</v>
      </c>
      <c r="F56" s="71" t="s">
        <v>139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7"/>
      <c r="AF56" s="67"/>
      <c r="AG56" s="67">
        <f t="shared" si="0"/>
        <v>0</v>
      </c>
      <c r="AH56" s="67"/>
      <c r="AI56" s="121"/>
      <c r="AJ56" s="64"/>
      <c r="AK56" s="64"/>
      <c r="AL56" s="64"/>
      <c r="AM56" s="64"/>
      <c r="AN56" s="64"/>
    </row>
    <row r="57" spans="2:40" s="65" customFormat="1" ht="38.1" hidden="1" customHeight="1" thickBot="1" x14ac:dyDescent="0.25">
      <c r="B57" s="298"/>
      <c r="C57" s="278"/>
      <c r="D57" s="142"/>
      <c r="E57" s="132">
        <v>48</v>
      </c>
      <c r="F57" s="132" t="s">
        <v>140</v>
      </c>
      <c r="G57" s="132"/>
      <c r="H57" s="133"/>
      <c r="I57" s="133"/>
      <c r="J57" s="134"/>
      <c r="K57" s="136"/>
      <c r="L57" s="136"/>
      <c r="M57" s="136"/>
      <c r="N57" s="136"/>
      <c r="O57" s="137"/>
      <c r="P57" s="137"/>
      <c r="Q57" s="137"/>
      <c r="R57" s="137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7"/>
      <c r="AF57" s="138"/>
      <c r="AG57" s="138"/>
      <c r="AH57" s="138">
        <f t="shared" si="1"/>
        <v>0</v>
      </c>
      <c r="AI57" s="139"/>
      <c r="AJ57" s="64"/>
      <c r="AK57" s="64"/>
      <c r="AL57" s="64"/>
      <c r="AM57" s="64"/>
      <c r="AN57" s="64"/>
    </row>
    <row r="58" spans="2:40" s="69" customFormat="1" ht="38.1" customHeight="1" x14ac:dyDescent="0.2">
      <c r="B58" s="154"/>
      <c r="C58" s="103"/>
      <c r="D58" s="153"/>
      <c r="E58" s="102"/>
      <c r="F58" s="102"/>
      <c r="G58" s="105"/>
      <c r="H58" s="106"/>
      <c r="I58" s="106"/>
      <c r="J58" s="107"/>
      <c r="K58" s="108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44"/>
      <c r="AE58" s="295" t="s">
        <v>42</v>
      </c>
      <c r="AF58" s="70">
        <f>SUM(AF10:AF57)</f>
        <v>7130</v>
      </c>
      <c r="AG58" s="70">
        <f>SUM(AG10:AG57)</f>
        <v>4460</v>
      </c>
      <c r="AH58" s="70">
        <f>SUM(AH10:AH57)</f>
        <v>3640</v>
      </c>
      <c r="AI58" s="124"/>
      <c r="AJ58" s="68"/>
      <c r="AK58" s="68"/>
      <c r="AL58" s="68"/>
      <c r="AM58" s="68"/>
      <c r="AN58" s="68"/>
    </row>
    <row r="59" spans="2:40" s="69" customFormat="1" ht="38.1" customHeight="1" x14ac:dyDescent="0.2">
      <c r="B59" s="143"/>
      <c r="C59" s="103"/>
      <c r="D59" s="153"/>
      <c r="E59" s="102"/>
      <c r="F59" s="102"/>
      <c r="G59" s="105"/>
      <c r="H59" s="106"/>
      <c r="I59" s="106"/>
      <c r="J59" s="107"/>
      <c r="K59" s="108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44"/>
      <c r="AE59" s="296"/>
      <c r="AF59" s="109">
        <f>AF58/1000</f>
        <v>7.13</v>
      </c>
      <c r="AG59" s="109">
        <f t="shared" ref="AG59:AH59" si="3">AG58/1000</f>
        <v>4.46</v>
      </c>
      <c r="AH59" s="109">
        <f t="shared" si="3"/>
        <v>3.64</v>
      </c>
      <c r="AI59" s="122"/>
      <c r="AJ59" s="68"/>
      <c r="AK59" s="68"/>
      <c r="AL59" s="68"/>
      <c r="AM59" s="68"/>
      <c r="AN59" s="68"/>
    </row>
    <row r="60" spans="2:40" s="69" customFormat="1" ht="38.1" customHeight="1" thickBot="1" x14ac:dyDescent="0.25">
      <c r="B60" s="145"/>
      <c r="C60" s="146"/>
      <c r="D60" s="147"/>
      <c r="E60" s="155"/>
      <c r="F60" s="155"/>
      <c r="G60" s="148"/>
      <c r="H60" s="149"/>
      <c r="I60" s="149"/>
      <c r="J60" s="150"/>
      <c r="K60" s="151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52"/>
      <c r="AE60" s="268" t="s">
        <v>89</v>
      </c>
      <c r="AF60" s="268"/>
      <c r="AG60" s="268"/>
      <c r="AH60" s="269"/>
      <c r="AI60" s="123">
        <f>AF59+AG59+AH59</f>
        <v>15.23</v>
      </c>
      <c r="AJ60" s="68"/>
      <c r="AK60" s="68"/>
      <c r="AL60" s="68"/>
      <c r="AM60" s="68"/>
      <c r="AN60" s="68"/>
    </row>
    <row r="61" spans="2:40" s="69" customFormat="1" ht="38.1" customHeight="1" x14ac:dyDescent="0.2">
      <c r="B61" s="279" t="s">
        <v>239</v>
      </c>
      <c r="C61" s="280"/>
      <c r="D61" s="280"/>
      <c r="E61" s="280"/>
      <c r="F61" s="280"/>
      <c r="G61" s="280"/>
      <c r="H61" s="280"/>
      <c r="I61" s="280"/>
      <c r="J61" s="281"/>
      <c r="K61" s="285" t="s">
        <v>90</v>
      </c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6"/>
      <c r="AF61" s="286"/>
      <c r="AG61" s="286"/>
      <c r="AH61" s="286"/>
      <c r="AI61" s="287"/>
      <c r="AJ61" s="68"/>
      <c r="AK61" s="68"/>
      <c r="AL61" s="68"/>
      <c r="AM61" s="68"/>
      <c r="AN61" s="68"/>
    </row>
    <row r="62" spans="2:40" s="69" customFormat="1" ht="39.950000000000003" customHeight="1" thickBot="1" x14ac:dyDescent="0.25">
      <c r="B62" s="282"/>
      <c r="C62" s="283"/>
      <c r="D62" s="283"/>
      <c r="E62" s="283"/>
      <c r="F62" s="283"/>
      <c r="G62" s="283"/>
      <c r="H62" s="283"/>
      <c r="I62" s="283"/>
      <c r="J62" s="284"/>
      <c r="K62" s="289" t="s">
        <v>91</v>
      </c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8"/>
      <c r="AJ62" s="68"/>
      <c r="AK62" s="68"/>
      <c r="AL62" s="68"/>
      <c r="AM62" s="68"/>
      <c r="AN62" s="68"/>
    </row>
    <row r="63" spans="2:40" s="69" customFormat="1" ht="1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8"/>
      <c r="AK63" s="68"/>
      <c r="AL63" s="68"/>
      <c r="AM63" s="68"/>
      <c r="AN63" s="68"/>
    </row>
    <row r="64" spans="2:40" ht="9.9499999999999993" customHeight="1" x14ac:dyDescent="0.2"/>
    <row r="65" ht="45" customHeight="1" x14ac:dyDescent="0.2"/>
    <row r="66" s="62" customFormat="1" ht="45" customHeight="1" x14ac:dyDescent="0.2"/>
    <row r="67" s="62" customFormat="1" ht="45" customHeight="1" x14ac:dyDescent="0.2"/>
    <row r="68" s="62" customFormat="1" ht="45" customHeigh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101" s="62" customFormat="1" x14ac:dyDescent="0.2"/>
  </sheetData>
  <mergeCells count="64">
    <mergeCell ref="C52:C57"/>
    <mergeCell ref="B10:B57"/>
    <mergeCell ref="D28:D33"/>
    <mergeCell ref="D22:D27"/>
    <mergeCell ref="D46:D51"/>
    <mergeCell ref="D40:D45"/>
    <mergeCell ref="D16:D21"/>
    <mergeCell ref="B61:J62"/>
    <mergeCell ref="K61:AH61"/>
    <mergeCell ref="AI61:AI62"/>
    <mergeCell ref="K62:AH62"/>
    <mergeCell ref="H10:I10"/>
    <mergeCell ref="H11:I11"/>
    <mergeCell ref="H12:I12"/>
    <mergeCell ref="H13:I13"/>
    <mergeCell ref="H14:I14"/>
    <mergeCell ref="C22:C27"/>
    <mergeCell ref="C28:C33"/>
    <mergeCell ref="C34:C39"/>
    <mergeCell ref="C40:C45"/>
    <mergeCell ref="C46:C51"/>
    <mergeCell ref="D34:D39"/>
    <mergeCell ref="AE58:AE59"/>
    <mergeCell ref="AE60:AH60"/>
    <mergeCell ref="C10:C15"/>
    <mergeCell ref="D10:D15"/>
    <mergeCell ref="AB7:AB8"/>
    <mergeCell ref="AC7:AC8"/>
    <mergeCell ref="AD7:AD8"/>
    <mergeCell ref="AE7:AE8"/>
    <mergeCell ref="U7:U8"/>
    <mergeCell ref="V7:V8"/>
    <mergeCell ref="W7:W8"/>
    <mergeCell ref="Y7:Y8"/>
    <mergeCell ref="Z7:Z8"/>
    <mergeCell ref="AA7:AA8"/>
    <mergeCell ref="O7:O8"/>
    <mergeCell ref="P7:P8"/>
    <mergeCell ref="C16:C21"/>
    <mergeCell ref="J5:J9"/>
    <mergeCell ref="B5:B8"/>
    <mergeCell ref="C5:C8"/>
    <mergeCell ref="K5:AD6"/>
    <mergeCell ref="AH7:AH8"/>
    <mergeCell ref="AF7:AF8"/>
    <mergeCell ref="AG7:AG8"/>
    <mergeCell ref="X7:X8"/>
    <mergeCell ref="AF5:AH6"/>
    <mergeCell ref="AI5:AI8"/>
    <mergeCell ref="K7:K8"/>
    <mergeCell ref="L7:L8"/>
    <mergeCell ref="M7:M8"/>
    <mergeCell ref="N7:N8"/>
    <mergeCell ref="Q7:Q8"/>
    <mergeCell ref="R7:R8"/>
    <mergeCell ref="S7:S8"/>
    <mergeCell ref="T7:T8"/>
    <mergeCell ref="B2:I2"/>
    <mergeCell ref="J2:AD4"/>
    <mergeCell ref="AE2:AI2"/>
    <mergeCell ref="B3:I3"/>
    <mergeCell ref="AE3:AI3"/>
    <mergeCell ref="B4:I4"/>
    <mergeCell ref="AE4:AI4"/>
  </mergeCells>
  <phoneticPr fontId="34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1B5D-772E-411C-A840-40E11B1EE3D2}">
  <sheetPr>
    <tabColor theme="4"/>
  </sheetPr>
  <dimension ref="B1:AO107"/>
  <sheetViews>
    <sheetView topLeftCell="F15" zoomScale="55" zoomScaleNormal="55" workbookViewId="0">
      <selection activeCell="V26" sqref="V26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9.85546875" style="62" customWidth="1"/>
    <col min="12" max="13" width="8.7109375" style="62" customWidth="1"/>
    <col min="14" max="14" width="10" style="62" customWidth="1"/>
    <col min="15" max="31" width="8.7109375" style="62" customWidth="1"/>
    <col min="32" max="32" width="23.5703125" style="62" customWidth="1"/>
    <col min="33" max="33" width="17.140625" style="62" customWidth="1"/>
    <col min="34" max="34" width="16.85546875" style="62" customWidth="1"/>
    <col min="35" max="35" width="20.140625" style="62" customWidth="1"/>
    <col min="36" max="36" width="36.7109375" style="62" bestFit="1" customWidth="1"/>
    <col min="37" max="37" width="17" style="62" customWidth="1"/>
    <col min="38" max="41" width="9.140625" style="62"/>
    <col min="42" max="16384" width="9.140625" style="63"/>
  </cols>
  <sheetData>
    <row r="1" spans="2:41" ht="17.25" customHeight="1" thickBot="1" x14ac:dyDescent="0.25"/>
    <row r="2" spans="2:41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4" t="s">
        <v>194</v>
      </c>
      <c r="AG2" s="244"/>
      <c r="AH2" s="244"/>
      <c r="AI2" s="244"/>
      <c r="AJ2" s="245"/>
    </row>
    <row r="3" spans="2:41" ht="30" customHeight="1" x14ac:dyDescent="0.2">
      <c r="B3" s="246" t="s">
        <v>252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8" t="s">
        <v>81</v>
      </c>
      <c r="AG3" s="248"/>
      <c r="AH3" s="248"/>
      <c r="AI3" s="248"/>
      <c r="AJ3" s="249"/>
    </row>
    <row r="4" spans="2:41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160" t="s">
        <v>196</v>
      </c>
      <c r="AG4" s="252"/>
      <c r="AH4" s="252"/>
      <c r="AI4" s="160" t="s">
        <v>197</v>
      </c>
      <c r="AJ4" s="159"/>
    </row>
    <row r="5" spans="2:41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7"/>
      <c r="AG5" s="266" t="s">
        <v>7</v>
      </c>
      <c r="AH5" s="266"/>
      <c r="AI5" s="266"/>
      <c r="AJ5" s="254" t="s">
        <v>8</v>
      </c>
      <c r="AK5" s="64"/>
      <c r="AL5" s="64"/>
      <c r="AM5" s="64"/>
      <c r="AN5" s="64"/>
      <c r="AO5" s="64"/>
    </row>
    <row r="6" spans="2:41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110"/>
      <c r="AG6" s="267"/>
      <c r="AH6" s="267"/>
      <c r="AI6" s="267"/>
      <c r="AJ6" s="255"/>
      <c r="AK6" s="64"/>
      <c r="AL6" s="64"/>
      <c r="AM6" s="64"/>
      <c r="AN6" s="64"/>
      <c r="AO6" s="64"/>
    </row>
    <row r="7" spans="2:41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180</v>
      </c>
      <c r="V7" s="299" t="s">
        <v>181</v>
      </c>
      <c r="W7" s="299" t="s">
        <v>182</v>
      </c>
      <c r="X7" s="299" t="s">
        <v>183</v>
      </c>
      <c r="Y7" s="299" t="s">
        <v>250</v>
      </c>
      <c r="Z7" s="299" t="s">
        <v>112</v>
      </c>
      <c r="AA7" s="299" t="s">
        <v>113</v>
      </c>
      <c r="AB7" s="299" t="s">
        <v>94</v>
      </c>
      <c r="AC7" s="299" t="s">
        <v>146</v>
      </c>
      <c r="AD7" s="299" t="s">
        <v>162</v>
      </c>
      <c r="AE7" s="299" t="s">
        <v>95</v>
      </c>
      <c r="AF7" s="262" t="s">
        <v>82</v>
      </c>
      <c r="AG7" s="265" t="s">
        <v>16</v>
      </c>
      <c r="AH7" s="265" t="s">
        <v>17</v>
      </c>
      <c r="AI7" s="265" t="s">
        <v>18</v>
      </c>
      <c r="AJ7" s="255"/>
      <c r="AK7" s="64"/>
      <c r="AL7" s="64"/>
      <c r="AM7" s="64"/>
      <c r="AN7" s="64"/>
      <c r="AO7" s="64"/>
    </row>
    <row r="8" spans="2:41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62"/>
      <c r="AG8" s="265"/>
      <c r="AH8" s="265"/>
      <c r="AI8" s="265"/>
      <c r="AJ8" s="255"/>
      <c r="AK8" s="64"/>
      <c r="AL8" s="64"/>
      <c r="AM8" s="64"/>
      <c r="AN8" s="64"/>
      <c r="AO8" s="64"/>
    </row>
    <row r="9" spans="2:41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200</v>
      </c>
      <c r="V9" s="113">
        <v>400</v>
      </c>
      <c r="W9" s="113">
        <v>1000</v>
      </c>
      <c r="X9" s="113">
        <v>500</v>
      </c>
      <c r="Y9" s="113">
        <v>500</v>
      </c>
      <c r="Z9" s="113">
        <v>1200</v>
      </c>
      <c r="AA9" s="113">
        <v>1200</v>
      </c>
      <c r="AB9" s="113">
        <v>3000</v>
      </c>
      <c r="AC9" s="113">
        <v>200</v>
      </c>
      <c r="AD9" s="113"/>
      <c r="AE9" s="114"/>
      <c r="AF9" s="100"/>
      <c r="AG9" s="111"/>
      <c r="AH9" s="111"/>
      <c r="AI9" s="111"/>
      <c r="AJ9" s="118"/>
      <c r="AK9" s="64"/>
      <c r="AL9" s="64"/>
      <c r="AM9" s="64"/>
      <c r="AN9" s="64"/>
      <c r="AO9" s="64"/>
    </row>
    <row r="10" spans="2:41" s="65" customFormat="1" ht="38.1" customHeight="1" x14ac:dyDescent="0.2">
      <c r="B10" s="300" t="s">
        <v>125</v>
      </c>
      <c r="C10" s="270" t="s">
        <v>97</v>
      </c>
      <c r="D10" s="273">
        <v>1</v>
      </c>
      <c r="E10" s="125">
        <v>1</v>
      </c>
      <c r="F10" s="125" t="s">
        <v>20</v>
      </c>
      <c r="G10" s="125">
        <v>10</v>
      </c>
      <c r="H10" s="140">
        <v>2.5</v>
      </c>
      <c r="I10" s="140">
        <v>2.5</v>
      </c>
      <c r="J10" s="126" t="s">
        <v>187</v>
      </c>
      <c r="K10" s="127"/>
      <c r="L10" s="128"/>
      <c r="M10" s="128"/>
      <c r="N10" s="128">
        <v>7</v>
      </c>
      <c r="O10" s="129">
        <v>1</v>
      </c>
      <c r="P10" s="129"/>
      <c r="Q10" s="129"/>
      <c r="R10" s="129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9"/>
      <c r="AG10" s="130">
        <f>K10*K$9+L10*L$9+M10*M$9+N10*N$9+O10*O$9+P10*P$9+Q10*Q$9+R10*R$9+S10*S$9+T10*T$9+U10*U$9+V10*V$9+W10*W$9+X10*X$9+Z10*Z$9+AA10*AA$9+AB10*AB$9+AC10*AC$9</f>
        <v>155</v>
      </c>
      <c r="AH10" s="130"/>
      <c r="AI10" s="130"/>
      <c r="AJ10" s="131"/>
      <c r="AK10" s="64"/>
      <c r="AL10" s="64"/>
      <c r="AM10" s="64"/>
      <c r="AN10" s="64"/>
      <c r="AO10" s="64"/>
    </row>
    <row r="11" spans="2:41" s="65" customFormat="1" ht="38.1" customHeight="1" x14ac:dyDescent="0.2">
      <c r="B11" s="301"/>
      <c r="C11" s="271"/>
      <c r="D11" s="274"/>
      <c r="E11" s="71">
        <v>2</v>
      </c>
      <c r="F11" s="71" t="s">
        <v>21</v>
      </c>
      <c r="G11" s="71">
        <v>10</v>
      </c>
      <c r="H11" s="76">
        <v>2.5</v>
      </c>
      <c r="I11" s="76">
        <v>2.5</v>
      </c>
      <c r="J11" s="90" t="s">
        <v>188</v>
      </c>
      <c r="K11" s="66"/>
      <c r="L11" s="78"/>
      <c r="M11" s="78"/>
      <c r="N11" s="78"/>
      <c r="O11" s="77"/>
      <c r="P11" s="77">
        <v>4</v>
      </c>
      <c r="Q11" s="77"/>
      <c r="R11" s="77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7"/>
      <c r="AG11" s="67"/>
      <c r="AH11" s="67">
        <f t="shared" ref="AH11:AH53" si="0">K11*K$9+L11*L$9+M11*M$9+N11*N$9+O11*O$9+P11*P$9+Q11*Q$9+R11*R$9+S11*S$9+T11*T$9+U11*U$9+V11*V$9+W11*W$9+X11*X$9+Z11*Z$9+AA11*AA$9+AB11*AB$9+AC11*AC$9</f>
        <v>200</v>
      </c>
      <c r="AI11" s="67"/>
      <c r="AJ11" s="121"/>
      <c r="AK11" s="64"/>
      <c r="AL11" s="64"/>
      <c r="AM11" s="64"/>
      <c r="AN11" s="64"/>
      <c r="AO11" s="64"/>
    </row>
    <row r="12" spans="2:41" s="65" customFormat="1" ht="38.1" customHeight="1" x14ac:dyDescent="0.2">
      <c r="B12" s="301"/>
      <c r="C12" s="271"/>
      <c r="D12" s="274"/>
      <c r="E12" s="71">
        <v>3</v>
      </c>
      <c r="F12" s="71" t="s">
        <v>22</v>
      </c>
      <c r="G12" s="71">
        <v>10</v>
      </c>
      <c r="H12" s="76">
        <v>2.5</v>
      </c>
      <c r="I12" s="76">
        <v>2.5</v>
      </c>
      <c r="J12" s="90" t="s">
        <v>189</v>
      </c>
      <c r="K12" s="66" t="s">
        <v>149</v>
      </c>
      <c r="L12" s="78"/>
      <c r="M12" s="78"/>
      <c r="N12" s="78">
        <v>24</v>
      </c>
      <c r="O12" s="77">
        <v>1</v>
      </c>
      <c r="P12" s="77"/>
      <c r="Q12" s="77"/>
      <c r="R12" s="77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7"/>
      <c r="AG12" s="67"/>
      <c r="AH12" s="67"/>
      <c r="AI12" s="67">
        <f t="shared" ref="AI12:AI57" si="1">K12*K$9+L12*L$9+M12*M$9+N12*N$9+O12*O$9+P12*P$9+Q12*Q$9+R12*R$9+S12*S$9+T12*T$9+U12*U$9+V12*V$9+W12*W$9+X12*X$9+Z12*Z$9+AA12*AA$9+AB12*AB$9+AC12*AC$9</f>
        <v>430</v>
      </c>
      <c r="AJ12" s="121"/>
      <c r="AK12" s="64"/>
      <c r="AL12" s="64"/>
      <c r="AM12" s="64"/>
      <c r="AN12" s="64"/>
      <c r="AO12" s="64"/>
    </row>
    <row r="13" spans="2:41" s="65" customFormat="1" ht="38.1" customHeight="1" x14ac:dyDescent="0.2">
      <c r="B13" s="301"/>
      <c r="C13" s="271"/>
      <c r="D13" s="274"/>
      <c r="E13" s="71">
        <v>4</v>
      </c>
      <c r="F13" s="71" t="s">
        <v>23</v>
      </c>
      <c r="G13" s="71">
        <v>10</v>
      </c>
      <c r="H13" s="76">
        <v>2.5</v>
      </c>
      <c r="I13" s="76">
        <v>2.5</v>
      </c>
      <c r="J13" s="90" t="s">
        <v>143</v>
      </c>
      <c r="K13" s="66"/>
      <c r="L13" s="78"/>
      <c r="M13" s="78"/>
      <c r="N13" s="78"/>
      <c r="O13" s="77"/>
      <c r="P13" s="77">
        <v>38</v>
      </c>
      <c r="Q13" s="77"/>
      <c r="R13" s="77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67">
        <f t="shared" ref="AG13:AG55" si="2">K13*K$9+L13*L$9+M13*M$9+N13*N$9+O13*O$9+P13*P$9+Q13*Q$9+R13*R$9+S13*S$9+T13*T$9+U13*U$9+V13*V$9+W13*W$9+X13*X$9+Z13*Z$9+AA13*AA$9+AB13*AB$9+AC13*AC$9</f>
        <v>1900</v>
      </c>
      <c r="AH13" s="67"/>
      <c r="AI13" s="67"/>
      <c r="AJ13" s="121"/>
      <c r="AK13" s="64"/>
      <c r="AL13" s="64"/>
      <c r="AM13" s="64"/>
      <c r="AN13" s="64"/>
      <c r="AO13" s="64"/>
    </row>
    <row r="14" spans="2:41" s="65" customFormat="1" ht="38.1" customHeight="1" x14ac:dyDescent="0.2">
      <c r="B14" s="301"/>
      <c r="C14" s="271"/>
      <c r="D14" s="274"/>
      <c r="E14" s="71">
        <v>5</v>
      </c>
      <c r="F14" s="71" t="s">
        <v>24</v>
      </c>
      <c r="G14" s="71">
        <v>10</v>
      </c>
      <c r="H14" s="76">
        <v>2.5</v>
      </c>
      <c r="I14" s="76">
        <v>2.5</v>
      </c>
      <c r="J14" s="90" t="s">
        <v>190</v>
      </c>
      <c r="K14" s="66"/>
      <c r="L14" s="78"/>
      <c r="M14" s="78"/>
      <c r="N14" s="78">
        <v>6</v>
      </c>
      <c r="O14" s="77">
        <v>1</v>
      </c>
      <c r="P14" s="77"/>
      <c r="Q14" s="77"/>
      <c r="R14" s="77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67"/>
      <c r="AH14" s="67">
        <f t="shared" si="0"/>
        <v>140</v>
      </c>
      <c r="AI14" s="67"/>
      <c r="AJ14" s="121"/>
      <c r="AK14" s="64"/>
      <c r="AL14" s="64"/>
      <c r="AM14" s="64"/>
      <c r="AN14" s="64"/>
      <c r="AO14" s="64"/>
    </row>
    <row r="15" spans="2:41" s="65" customFormat="1" ht="38.1" customHeight="1" thickBot="1" x14ac:dyDescent="0.25">
      <c r="B15" s="301"/>
      <c r="C15" s="272"/>
      <c r="D15" s="275"/>
      <c r="E15" s="132">
        <v>6</v>
      </c>
      <c r="F15" s="132" t="s">
        <v>25</v>
      </c>
      <c r="G15" s="132">
        <v>10</v>
      </c>
      <c r="H15" s="133">
        <v>2.5</v>
      </c>
      <c r="I15" s="133">
        <v>2.5</v>
      </c>
      <c r="J15" s="134" t="s">
        <v>150</v>
      </c>
      <c r="K15" s="135"/>
      <c r="L15" s="136"/>
      <c r="M15" s="136">
        <v>20</v>
      </c>
      <c r="N15" s="136"/>
      <c r="O15" s="137"/>
      <c r="P15" s="137"/>
      <c r="Q15" s="137"/>
      <c r="R15" s="137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7"/>
      <c r="AG15" s="138"/>
      <c r="AH15" s="138"/>
      <c r="AI15" s="138">
        <f t="shared" si="1"/>
        <v>200</v>
      </c>
      <c r="AJ15" s="139"/>
      <c r="AK15" s="64"/>
      <c r="AL15" s="64"/>
      <c r="AM15" s="64"/>
      <c r="AN15" s="64"/>
      <c r="AO15" s="64"/>
    </row>
    <row r="16" spans="2:41" s="65" customFormat="1" ht="38.1" customHeight="1" x14ac:dyDescent="0.2">
      <c r="B16" s="301"/>
      <c r="C16" s="303" t="s">
        <v>97</v>
      </c>
      <c r="D16" s="304">
        <v>2</v>
      </c>
      <c r="E16" s="85">
        <v>7</v>
      </c>
      <c r="F16" s="85" t="s">
        <v>26</v>
      </c>
      <c r="G16" s="85">
        <v>10</v>
      </c>
      <c r="H16" s="86">
        <v>2.5</v>
      </c>
      <c r="I16" s="86">
        <v>2.5</v>
      </c>
      <c r="J16" s="91" t="s">
        <v>144</v>
      </c>
      <c r="K16" s="84"/>
      <c r="L16" s="84"/>
      <c r="M16" s="84">
        <v>4</v>
      </c>
      <c r="N16" s="84">
        <v>8</v>
      </c>
      <c r="O16" s="87">
        <v>1</v>
      </c>
      <c r="P16" s="87"/>
      <c r="Q16" s="87">
        <v>16</v>
      </c>
      <c r="R16" s="87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7"/>
      <c r="AG16" s="89">
        <f t="shared" si="2"/>
        <v>370</v>
      </c>
      <c r="AH16" s="89"/>
      <c r="AI16" s="89"/>
      <c r="AJ16" s="120"/>
      <c r="AK16" s="64"/>
      <c r="AL16" s="64"/>
      <c r="AM16" s="64"/>
      <c r="AN16" s="64"/>
      <c r="AO16" s="64"/>
    </row>
    <row r="17" spans="2:41" s="65" customFormat="1" ht="38.1" customHeight="1" x14ac:dyDescent="0.2">
      <c r="B17" s="301"/>
      <c r="C17" s="277"/>
      <c r="D17" s="293"/>
      <c r="E17" s="71">
        <v>8</v>
      </c>
      <c r="F17" s="71" t="s">
        <v>27</v>
      </c>
      <c r="G17" s="71">
        <v>10</v>
      </c>
      <c r="H17" s="76">
        <v>2.5</v>
      </c>
      <c r="I17" s="76">
        <v>2.5</v>
      </c>
      <c r="J17" s="90" t="s">
        <v>163</v>
      </c>
      <c r="K17" s="78"/>
      <c r="L17" s="78"/>
      <c r="M17" s="78"/>
      <c r="N17" s="78">
        <v>12</v>
      </c>
      <c r="O17" s="77"/>
      <c r="P17" s="77"/>
      <c r="Q17" s="77">
        <v>24</v>
      </c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67"/>
      <c r="AH17" s="67">
        <f t="shared" si="0"/>
        <v>420</v>
      </c>
      <c r="AI17" s="67"/>
      <c r="AJ17" s="121"/>
      <c r="AK17" s="64"/>
      <c r="AL17" s="64"/>
      <c r="AM17" s="64"/>
      <c r="AN17" s="64"/>
      <c r="AO17" s="64"/>
    </row>
    <row r="18" spans="2:41" s="65" customFormat="1" ht="38.1" customHeight="1" x14ac:dyDescent="0.2">
      <c r="B18" s="301"/>
      <c r="C18" s="277"/>
      <c r="D18" s="293"/>
      <c r="E18" s="71">
        <v>9</v>
      </c>
      <c r="F18" s="71" t="s">
        <v>28</v>
      </c>
      <c r="G18" s="71">
        <v>10</v>
      </c>
      <c r="H18" s="76">
        <v>2.5</v>
      </c>
      <c r="I18" s="76">
        <v>2.5</v>
      </c>
      <c r="J18" s="90" t="s">
        <v>191</v>
      </c>
      <c r="K18" s="78"/>
      <c r="L18" s="78"/>
      <c r="M18" s="78"/>
      <c r="N18" s="78">
        <v>32</v>
      </c>
      <c r="O18" s="77"/>
      <c r="P18" s="77"/>
      <c r="Q18" s="77"/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7"/>
      <c r="AG18" s="67"/>
      <c r="AH18" s="67"/>
      <c r="AI18" s="67">
        <f t="shared" si="1"/>
        <v>480</v>
      </c>
      <c r="AJ18" s="121"/>
      <c r="AK18" s="64"/>
      <c r="AL18" s="64"/>
      <c r="AM18" s="64"/>
      <c r="AN18" s="64"/>
      <c r="AO18" s="64"/>
    </row>
    <row r="19" spans="2:41" s="65" customFormat="1" ht="38.1" customHeight="1" x14ac:dyDescent="0.2">
      <c r="B19" s="301"/>
      <c r="C19" s="277"/>
      <c r="D19" s="293"/>
      <c r="E19" s="71">
        <v>10</v>
      </c>
      <c r="F19" s="71" t="s">
        <v>29</v>
      </c>
      <c r="G19" s="71">
        <v>10</v>
      </c>
      <c r="H19" s="76">
        <v>2.5</v>
      </c>
      <c r="I19" s="76">
        <v>2.5</v>
      </c>
      <c r="J19" s="90" t="s">
        <v>144</v>
      </c>
      <c r="K19" s="78"/>
      <c r="L19" s="78"/>
      <c r="M19" s="78"/>
      <c r="N19" s="78"/>
      <c r="O19" s="77"/>
      <c r="P19" s="77"/>
      <c r="Q19" s="77"/>
      <c r="R19" s="77"/>
      <c r="S19" s="78"/>
      <c r="T19" s="78">
        <v>1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7"/>
      <c r="AG19" s="67">
        <f t="shared" si="2"/>
        <v>200</v>
      </c>
      <c r="AH19" s="67"/>
      <c r="AI19" s="67"/>
      <c r="AJ19" s="121"/>
      <c r="AK19" s="64"/>
      <c r="AL19" s="64"/>
      <c r="AM19" s="64"/>
      <c r="AN19" s="64"/>
      <c r="AO19" s="64"/>
    </row>
    <row r="20" spans="2:41" s="65" customFormat="1" ht="38.1" customHeight="1" x14ac:dyDescent="0.2">
      <c r="B20" s="301"/>
      <c r="C20" s="277"/>
      <c r="D20" s="293"/>
      <c r="E20" s="71">
        <v>11</v>
      </c>
      <c r="F20" s="71" t="s">
        <v>30</v>
      </c>
      <c r="G20" s="71">
        <v>10</v>
      </c>
      <c r="H20" s="76">
        <v>2.5</v>
      </c>
      <c r="I20" s="76">
        <v>2.5</v>
      </c>
      <c r="J20" s="90" t="s">
        <v>147</v>
      </c>
      <c r="K20" s="78"/>
      <c r="L20" s="78"/>
      <c r="M20" s="78"/>
      <c r="N20" s="78"/>
      <c r="O20" s="77"/>
      <c r="P20" s="77">
        <v>10</v>
      </c>
      <c r="Q20" s="77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7"/>
      <c r="AG20" s="67"/>
      <c r="AH20" s="67">
        <f t="shared" si="0"/>
        <v>500</v>
      </c>
      <c r="AI20" s="67"/>
      <c r="AJ20" s="121"/>
      <c r="AK20" s="64"/>
      <c r="AL20" s="64"/>
      <c r="AM20" s="64"/>
      <c r="AN20" s="64"/>
      <c r="AO20" s="64"/>
    </row>
    <row r="21" spans="2:41" s="65" customFormat="1" ht="38.1" customHeight="1" thickBot="1" x14ac:dyDescent="0.25">
      <c r="B21" s="301"/>
      <c r="C21" s="278"/>
      <c r="D21" s="294"/>
      <c r="E21" s="132">
        <v>12</v>
      </c>
      <c r="F21" s="132" t="s">
        <v>31</v>
      </c>
      <c r="G21" s="132">
        <v>10</v>
      </c>
      <c r="H21" s="133">
        <v>2.5</v>
      </c>
      <c r="I21" s="133">
        <v>2.5</v>
      </c>
      <c r="J21" s="134" t="s">
        <v>145</v>
      </c>
      <c r="K21" s="136"/>
      <c r="L21" s="136"/>
      <c r="M21" s="136"/>
      <c r="N21" s="136">
        <v>36</v>
      </c>
      <c r="O21" s="137"/>
      <c r="P21" s="137"/>
      <c r="Q21" s="137">
        <v>48</v>
      </c>
      <c r="R21" s="137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  <c r="AG21" s="138"/>
      <c r="AH21" s="138"/>
      <c r="AI21" s="138">
        <f t="shared" si="1"/>
        <v>1020</v>
      </c>
      <c r="AJ21" s="139"/>
      <c r="AK21" s="64"/>
      <c r="AL21" s="64"/>
      <c r="AM21" s="64"/>
      <c r="AN21" s="64"/>
      <c r="AO21" s="64"/>
    </row>
    <row r="22" spans="2:41" s="65" customFormat="1" ht="38.1" customHeight="1" x14ac:dyDescent="0.2">
      <c r="B22" s="301"/>
      <c r="C22" s="276" t="s">
        <v>97</v>
      </c>
      <c r="D22" s="292">
        <v>3</v>
      </c>
      <c r="E22" s="125">
        <v>13</v>
      </c>
      <c r="F22" s="125" t="s">
        <v>32</v>
      </c>
      <c r="G22" s="125">
        <v>10</v>
      </c>
      <c r="H22" s="140">
        <v>2.5</v>
      </c>
      <c r="I22" s="140">
        <v>2.5</v>
      </c>
      <c r="J22" s="126" t="s">
        <v>192</v>
      </c>
      <c r="K22" s="128"/>
      <c r="L22" s="128"/>
      <c r="M22" s="128"/>
      <c r="N22" s="128">
        <v>18</v>
      </c>
      <c r="O22" s="129"/>
      <c r="P22" s="129">
        <v>2</v>
      </c>
      <c r="Q22" s="129"/>
      <c r="R22" s="129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  <c r="AG22" s="130">
        <f t="shared" si="2"/>
        <v>370</v>
      </c>
      <c r="AH22" s="130"/>
      <c r="AI22" s="130"/>
      <c r="AJ22" s="131"/>
      <c r="AK22" s="64"/>
      <c r="AL22" s="64"/>
      <c r="AM22" s="64"/>
      <c r="AN22" s="64"/>
      <c r="AO22" s="64"/>
    </row>
    <row r="23" spans="2:41" s="65" customFormat="1" ht="38.1" customHeight="1" x14ac:dyDescent="0.2">
      <c r="B23" s="301"/>
      <c r="C23" s="277"/>
      <c r="D23" s="293"/>
      <c r="E23" s="71">
        <v>14</v>
      </c>
      <c r="F23" s="71" t="s">
        <v>33</v>
      </c>
      <c r="G23" s="71"/>
      <c r="H23" s="76"/>
      <c r="I23" s="76"/>
      <c r="J23" s="158" t="s">
        <v>111</v>
      </c>
      <c r="K23" s="78"/>
      <c r="L23" s="78"/>
      <c r="M23" s="78"/>
      <c r="N23" s="78"/>
      <c r="O23" s="77"/>
      <c r="P23" s="77"/>
      <c r="Q23" s="77"/>
      <c r="R23" s="77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7"/>
      <c r="AG23" s="67"/>
      <c r="AH23" s="67">
        <f t="shared" si="0"/>
        <v>0</v>
      </c>
      <c r="AI23" s="67"/>
      <c r="AJ23" s="121"/>
      <c r="AK23" s="64"/>
      <c r="AL23" s="64"/>
      <c r="AM23" s="64"/>
      <c r="AN23" s="64"/>
      <c r="AO23" s="64"/>
    </row>
    <row r="24" spans="2:41" s="65" customFormat="1" ht="38.1" customHeight="1" x14ac:dyDescent="0.2">
      <c r="B24" s="301"/>
      <c r="C24" s="277"/>
      <c r="D24" s="293"/>
      <c r="E24" s="71">
        <v>15</v>
      </c>
      <c r="F24" s="71" t="s">
        <v>34</v>
      </c>
      <c r="G24" s="71"/>
      <c r="H24" s="76"/>
      <c r="I24" s="76"/>
      <c r="J24" s="158" t="s">
        <v>111</v>
      </c>
      <c r="K24" s="78"/>
      <c r="L24" s="78"/>
      <c r="M24" s="78"/>
      <c r="N24" s="78"/>
      <c r="O24" s="77"/>
      <c r="P24" s="77"/>
      <c r="Q24" s="77"/>
      <c r="R24" s="77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7"/>
      <c r="AG24" s="67"/>
      <c r="AH24" s="67"/>
      <c r="AI24" s="67">
        <f t="shared" si="1"/>
        <v>0</v>
      </c>
      <c r="AJ24" s="121"/>
      <c r="AK24" s="64"/>
      <c r="AL24" s="64"/>
      <c r="AM24" s="64"/>
      <c r="AN24" s="64"/>
      <c r="AO24" s="64"/>
    </row>
    <row r="25" spans="2:41" s="65" customFormat="1" ht="38.1" customHeight="1" x14ac:dyDescent="0.2">
      <c r="B25" s="301"/>
      <c r="C25" s="277"/>
      <c r="D25" s="293"/>
      <c r="E25" s="71">
        <v>16</v>
      </c>
      <c r="F25" s="71" t="s">
        <v>35</v>
      </c>
      <c r="G25" s="71"/>
      <c r="H25" s="76"/>
      <c r="I25" s="76"/>
      <c r="J25" s="158" t="s">
        <v>111</v>
      </c>
      <c r="K25" s="78"/>
      <c r="L25" s="78"/>
      <c r="M25" s="78"/>
      <c r="N25" s="78"/>
      <c r="O25" s="77"/>
      <c r="P25" s="77"/>
      <c r="Q25" s="77"/>
      <c r="R25" s="77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7"/>
      <c r="AG25" s="67">
        <f t="shared" si="2"/>
        <v>0</v>
      </c>
      <c r="AH25" s="67"/>
      <c r="AI25" s="67"/>
      <c r="AJ25" s="121"/>
      <c r="AK25" s="64"/>
      <c r="AL25" s="64"/>
      <c r="AM25" s="64"/>
      <c r="AN25" s="64"/>
      <c r="AO25" s="64"/>
    </row>
    <row r="26" spans="2:41" s="65" customFormat="1" ht="38.1" customHeight="1" x14ac:dyDescent="0.2">
      <c r="B26" s="301"/>
      <c r="C26" s="277"/>
      <c r="D26" s="293"/>
      <c r="E26" s="71">
        <v>17</v>
      </c>
      <c r="F26" s="71" t="s">
        <v>36</v>
      </c>
      <c r="G26" s="71"/>
      <c r="H26" s="76"/>
      <c r="I26" s="76"/>
      <c r="J26" s="158" t="s">
        <v>111</v>
      </c>
      <c r="K26" s="78"/>
      <c r="L26" s="78"/>
      <c r="M26" s="78"/>
      <c r="N26" s="78"/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7"/>
      <c r="AG26" s="67"/>
      <c r="AH26" s="67">
        <f t="shared" si="0"/>
        <v>0</v>
      </c>
      <c r="AI26" s="67"/>
      <c r="AJ26" s="121"/>
      <c r="AK26" s="64"/>
      <c r="AL26" s="64"/>
      <c r="AM26" s="64"/>
      <c r="AN26" s="64"/>
      <c r="AO26" s="64"/>
    </row>
    <row r="27" spans="2:41" s="65" customFormat="1" ht="38.1" customHeight="1" thickBot="1" x14ac:dyDescent="0.25">
      <c r="B27" s="301"/>
      <c r="C27" s="278"/>
      <c r="D27" s="294"/>
      <c r="E27" s="132">
        <v>18</v>
      </c>
      <c r="F27" s="132" t="s">
        <v>37</v>
      </c>
      <c r="G27" s="132">
        <v>20</v>
      </c>
      <c r="H27" s="133">
        <v>4</v>
      </c>
      <c r="I27" s="133">
        <v>4</v>
      </c>
      <c r="J27" s="134" t="s">
        <v>191</v>
      </c>
      <c r="K27" s="136"/>
      <c r="L27" s="136"/>
      <c r="M27" s="136"/>
      <c r="N27" s="136"/>
      <c r="O27" s="137"/>
      <c r="P27" s="137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>
        <v>1</v>
      </c>
      <c r="AE27" s="136"/>
      <c r="AF27" s="137">
        <v>200</v>
      </c>
      <c r="AG27" s="138"/>
      <c r="AH27" s="138"/>
      <c r="AI27" s="138">
        <f>K27*K$9+L27*L$9+M27*M$9+N27*N$9+O27*O$9+P27*P$9+Q27*Q$9+R27*R$9+S27*S$9+T27*T$9+U27*U$9+V27*V$9+W27*W$9+X27*X$9+Z27*Z$9+AA27*AA$9+AB27*AB$9+AC27*AC$9+AD27*200</f>
        <v>200</v>
      </c>
      <c r="AJ27" s="139" t="s">
        <v>162</v>
      </c>
      <c r="AK27" s="64"/>
      <c r="AL27" s="64"/>
      <c r="AM27" s="64"/>
      <c r="AN27" s="64"/>
      <c r="AO27" s="64"/>
    </row>
    <row r="28" spans="2:41" s="65" customFormat="1" ht="38.1" customHeight="1" x14ac:dyDescent="0.2">
      <c r="B28" s="301"/>
      <c r="C28" s="276" t="s">
        <v>97</v>
      </c>
      <c r="D28" s="292">
        <v>4</v>
      </c>
      <c r="E28" s="125">
        <v>19</v>
      </c>
      <c r="F28" s="125" t="s">
        <v>38</v>
      </c>
      <c r="G28" s="125">
        <v>20</v>
      </c>
      <c r="H28" s="140">
        <v>4</v>
      </c>
      <c r="I28" s="140">
        <v>4</v>
      </c>
      <c r="J28" s="126" t="s">
        <v>190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>
        <v>1</v>
      </c>
      <c r="AE28" s="128"/>
      <c r="AF28" s="129">
        <v>200</v>
      </c>
      <c r="AG28" s="130">
        <f>K28*K$9+L28*L$9+M28*M$9+N28*N$9+O28*O$9+P28*P$9+Q28*Q$9+R28*R$9+S28*S$9+T28*T$9+U28*U$9+V28*V$9+W28*W$9+X28*X$9+Z28*Z$9+AA28*AA$9+AB28*AB$9+AC28*AC$9+AD28*200</f>
        <v>200</v>
      </c>
      <c r="AH28" s="130"/>
      <c r="AI28" s="130"/>
      <c r="AJ28" s="131" t="s">
        <v>162</v>
      </c>
      <c r="AK28" s="64"/>
      <c r="AL28" s="64"/>
      <c r="AM28" s="64"/>
      <c r="AN28" s="64"/>
      <c r="AO28" s="64"/>
    </row>
    <row r="29" spans="2:41" s="65" customFormat="1" ht="38.1" customHeight="1" x14ac:dyDescent="0.2">
      <c r="B29" s="301"/>
      <c r="C29" s="277"/>
      <c r="D29" s="293"/>
      <c r="E29" s="71">
        <v>20</v>
      </c>
      <c r="F29" s="71" t="s">
        <v>39</v>
      </c>
      <c r="G29" s="71">
        <v>20</v>
      </c>
      <c r="H29" s="76">
        <v>4</v>
      </c>
      <c r="I29" s="76">
        <v>4</v>
      </c>
      <c r="J29" s="90" t="s">
        <v>163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>
        <v>1</v>
      </c>
      <c r="AE29" s="78"/>
      <c r="AF29" s="77">
        <v>200</v>
      </c>
      <c r="AG29" s="67"/>
      <c r="AH29" s="67">
        <f>K29*K$9+L29*L$9+M29*M$9+N29*N$9+O29*O$9+P29*P$9+Q29*Q$9+R29*R$9+S29*S$9+T29*T$9+U29*U$9+V29*V$9+W29*W$9+X29*X$9+Z29*Z$9+AA29*AA$9+AB29*AB$9+AC29*AC$9+AD29*200</f>
        <v>200</v>
      </c>
      <c r="AI29" s="67"/>
      <c r="AJ29" s="121" t="s">
        <v>162</v>
      </c>
      <c r="AK29" s="64"/>
      <c r="AL29" s="64"/>
      <c r="AM29" s="64"/>
      <c r="AN29" s="64"/>
      <c r="AO29" s="64"/>
    </row>
    <row r="30" spans="2:41" s="65" customFormat="1" ht="38.1" customHeight="1" x14ac:dyDescent="0.2">
      <c r="B30" s="301"/>
      <c r="C30" s="277"/>
      <c r="D30" s="293"/>
      <c r="E30" s="71">
        <v>21</v>
      </c>
      <c r="F30" s="71" t="s">
        <v>40</v>
      </c>
      <c r="G30" s="71">
        <v>32</v>
      </c>
      <c r="H30" s="76">
        <v>4</v>
      </c>
      <c r="I30" s="76">
        <v>4</v>
      </c>
      <c r="J30" s="90" t="s">
        <v>251</v>
      </c>
      <c r="K30" s="78"/>
      <c r="L30" s="78"/>
      <c r="M30" s="78"/>
      <c r="N30" s="78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>
        <v>1</v>
      </c>
      <c r="AE30" s="78"/>
      <c r="AF30" s="77">
        <v>200</v>
      </c>
      <c r="AG30" s="67"/>
      <c r="AH30" s="67"/>
      <c r="AI30" s="67">
        <f>K30*K$9+L30*L$9+M30*M$9+N30*N$9+O30*O$9+P30*P$9+Q30*Q$9+R30*R$9+S30*S$9+T30*T$9+U30*U$9+V30*V$9+W30*W$9+X30*X$9+Z30*Z$9+AA30*AA$9+AB30*AB$9+AC30*AC$9+AD30*200</f>
        <v>200</v>
      </c>
      <c r="AJ30" s="121" t="s">
        <v>162</v>
      </c>
      <c r="AK30" s="64"/>
      <c r="AL30" s="64"/>
      <c r="AM30" s="64"/>
      <c r="AN30" s="64"/>
      <c r="AO30" s="64"/>
    </row>
    <row r="31" spans="2:41" s="65" customFormat="1" ht="38.1" customHeight="1" x14ac:dyDescent="0.2">
      <c r="B31" s="301"/>
      <c r="C31" s="277"/>
      <c r="D31" s="293"/>
      <c r="E31" s="71">
        <v>22</v>
      </c>
      <c r="F31" s="71" t="s">
        <v>86</v>
      </c>
      <c r="G31" s="71">
        <v>20</v>
      </c>
      <c r="H31" s="76">
        <v>4</v>
      </c>
      <c r="I31" s="76">
        <v>4</v>
      </c>
      <c r="J31" s="90" t="s">
        <v>147</v>
      </c>
      <c r="K31" s="78"/>
      <c r="L31" s="78"/>
      <c r="M31" s="78"/>
      <c r="N31" s="78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>
        <v>1</v>
      </c>
      <c r="AE31" s="78"/>
      <c r="AF31" s="77">
        <v>200</v>
      </c>
      <c r="AG31" s="67">
        <f>K31*K$9+L31*L$9+M31*M$9+N31*N$9+O31*O$9+P31*P$9+Q31*Q$9+R31*R$9+S31*S$9+T31*T$9+U31*U$9+V31*V$9+W31*W$9+X31*X$9+Z31*Z$9+AA31*AA$9+AB31*AB$9+AC31*AC$9+AD31*200</f>
        <v>200</v>
      </c>
      <c r="AH31" s="67"/>
      <c r="AI31" s="67"/>
      <c r="AJ31" s="121" t="s">
        <v>162</v>
      </c>
      <c r="AK31" s="64"/>
      <c r="AL31" s="64"/>
      <c r="AM31" s="64"/>
      <c r="AN31" s="64"/>
      <c r="AO31" s="64"/>
    </row>
    <row r="32" spans="2:41" s="65" customFormat="1" ht="38.1" customHeight="1" x14ac:dyDescent="0.2">
      <c r="B32" s="301"/>
      <c r="C32" s="277"/>
      <c r="D32" s="293"/>
      <c r="E32" s="71">
        <v>23</v>
      </c>
      <c r="F32" s="71" t="s">
        <v>87</v>
      </c>
      <c r="G32" s="71">
        <v>20</v>
      </c>
      <c r="H32" s="76">
        <v>4</v>
      </c>
      <c r="I32" s="76">
        <v>4</v>
      </c>
      <c r="J32" s="90" t="s">
        <v>145</v>
      </c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>
        <v>1</v>
      </c>
      <c r="AE32" s="78"/>
      <c r="AF32" s="77">
        <v>200</v>
      </c>
      <c r="AG32" s="67"/>
      <c r="AH32" s="67">
        <f>K32*K$9+L32*L$9+M32*M$9+N32*N$9+O32*O$9+P32*P$9+Q32*Q$9+R32*R$9+S32*S$9+T32*T$9+U32*U$9+V32*V$9+W32*W$9+X32*X$9+Z32*Z$9+AA32*AA$9+AB32*AB$9+AC32*AC$9+AD32*200</f>
        <v>200</v>
      </c>
      <c r="AI32" s="67"/>
      <c r="AJ32" s="121" t="s">
        <v>162</v>
      </c>
      <c r="AK32" s="64"/>
      <c r="AL32" s="64"/>
      <c r="AM32" s="64"/>
      <c r="AN32" s="64"/>
      <c r="AO32" s="64"/>
    </row>
    <row r="33" spans="2:41" s="65" customFormat="1" ht="38.1" customHeight="1" thickBot="1" x14ac:dyDescent="0.25">
      <c r="B33" s="301"/>
      <c r="C33" s="278"/>
      <c r="D33" s="294"/>
      <c r="E33" s="132">
        <v>24</v>
      </c>
      <c r="F33" s="132" t="s">
        <v>88</v>
      </c>
      <c r="G33" s="132">
        <v>20</v>
      </c>
      <c r="H33" s="133">
        <v>4</v>
      </c>
      <c r="I33" s="133">
        <v>4</v>
      </c>
      <c r="J33" s="134" t="s">
        <v>145</v>
      </c>
      <c r="K33" s="136"/>
      <c r="L33" s="136"/>
      <c r="M33" s="136"/>
      <c r="N33" s="136"/>
      <c r="O33" s="137"/>
      <c r="P33" s="137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>
        <v>1</v>
      </c>
      <c r="AE33" s="136"/>
      <c r="AF33" s="137">
        <v>200</v>
      </c>
      <c r="AG33" s="138"/>
      <c r="AH33" s="138"/>
      <c r="AI33" s="138">
        <f>K33*K$9+L33*L$9+M33*M$9+N33*N$9+O33*O$9+P33*P$9+Q33*Q$9+R33*R$9+S33*S$9+T33*T$9+U33*U$9+V33*V$9+W33*W$9+X33*X$9+Z33*Z$9+AA33*AA$9+AB33*AB$9+AC33*AC$9+AD33*200</f>
        <v>200</v>
      </c>
      <c r="AJ33" s="139" t="s">
        <v>162</v>
      </c>
      <c r="AK33" s="64"/>
      <c r="AL33" s="64"/>
      <c r="AM33" s="64"/>
      <c r="AN33" s="64"/>
      <c r="AO33" s="64"/>
    </row>
    <row r="34" spans="2:41" s="65" customFormat="1" ht="38.1" hidden="1" customHeight="1" x14ac:dyDescent="0.2">
      <c r="B34" s="301"/>
      <c r="C34" s="276"/>
      <c r="D34" s="292"/>
      <c r="E34" s="125">
        <v>25</v>
      </c>
      <c r="F34" s="125" t="s">
        <v>108</v>
      </c>
      <c r="G34" s="125"/>
      <c r="H34" s="140"/>
      <c r="I34" s="140"/>
      <c r="J34" s="126"/>
      <c r="K34" s="128"/>
      <c r="L34" s="128"/>
      <c r="M34" s="128"/>
      <c r="N34" s="128"/>
      <c r="O34" s="129"/>
      <c r="P34" s="129"/>
      <c r="Q34" s="129"/>
      <c r="R34" s="129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9"/>
      <c r="AG34" s="130">
        <f t="shared" si="2"/>
        <v>0</v>
      </c>
      <c r="AH34" s="130"/>
      <c r="AI34" s="130"/>
      <c r="AJ34" s="131"/>
      <c r="AK34" s="64"/>
      <c r="AL34" s="64"/>
      <c r="AM34" s="64"/>
      <c r="AN34" s="64"/>
      <c r="AO34" s="64"/>
    </row>
    <row r="35" spans="2:41" s="65" customFormat="1" ht="38.1" hidden="1" customHeight="1" x14ac:dyDescent="0.2">
      <c r="B35" s="301"/>
      <c r="C35" s="277"/>
      <c r="D35" s="293"/>
      <c r="E35" s="71">
        <v>26</v>
      </c>
      <c r="F35" s="71" t="s">
        <v>109</v>
      </c>
      <c r="G35" s="71"/>
      <c r="H35" s="76"/>
      <c r="I35" s="76"/>
      <c r="J35" s="90"/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7"/>
      <c r="AG35" s="67"/>
      <c r="AH35" s="67">
        <f t="shared" si="0"/>
        <v>0</v>
      </c>
      <c r="AI35" s="67"/>
      <c r="AJ35" s="121"/>
      <c r="AK35" s="64"/>
      <c r="AL35" s="64"/>
      <c r="AM35" s="64"/>
      <c r="AN35" s="64"/>
      <c r="AO35" s="64"/>
    </row>
    <row r="36" spans="2:41" s="65" customFormat="1" ht="38.1" hidden="1" customHeight="1" x14ac:dyDescent="0.2">
      <c r="B36" s="301"/>
      <c r="C36" s="277"/>
      <c r="D36" s="293"/>
      <c r="E36" s="71">
        <v>27</v>
      </c>
      <c r="F36" s="71" t="s">
        <v>110</v>
      </c>
      <c r="G36" s="71"/>
      <c r="H36" s="76"/>
      <c r="I36" s="76"/>
      <c r="J36" s="90"/>
      <c r="K36" s="78"/>
      <c r="L36" s="78"/>
      <c r="M36" s="78"/>
      <c r="N36" s="78"/>
      <c r="O36" s="77"/>
      <c r="P36" s="77"/>
      <c r="Q36" s="77"/>
      <c r="R36" s="77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7"/>
      <c r="AG36" s="67"/>
      <c r="AH36" s="67"/>
      <c r="AI36" s="67">
        <f t="shared" si="1"/>
        <v>0</v>
      </c>
      <c r="AJ36" s="121"/>
      <c r="AK36" s="64"/>
      <c r="AL36" s="64"/>
      <c r="AM36" s="64"/>
      <c r="AN36" s="64"/>
      <c r="AO36" s="64"/>
    </row>
    <row r="37" spans="2:41" s="65" customFormat="1" ht="38.1" hidden="1" customHeight="1" x14ac:dyDescent="0.2">
      <c r="B37" s="301"/>
      <c r="C37" s="277"/>
      <c r="D37" s="293"/>
      <c r="E37" s="71">
        <v>28</v>
      </c>
      <c r="F37" s="71" t="s">
        <v>114</v>
      </c>
      <c r="G37" s="71"/>
      <c r="H37" s="76"/>
      <c r="I37" s="76"/>
      <c r="J37" s="90"/>
      <c r="K37" s="78"/>
      <c r="L37" s="78"/>
      <c r="M37" s="78"/>
      <c r="N37" s="78"/>
      <c r="O37" s="77"/>
      <c r="P37" s="77"/>
      <c r="Q37" s="77"/>
      <c r="R37" s="77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7"/>
      <c r="AG37" s="67">
        <f t="shared" si="2"/>
        <v>0</v>
      </c>
      <c r="AH37" s="67"/>
      <c r="AI37" s="67"/>
      <c r="AJ37" s="121"/>
      <c r="AK37" s="64"/>
      <c r="AL37" s="64"/>
      <c r="AM37" s="64"/>
      <c r="AN37" s="64"/>
      <c r="AO37" s="64"/>
    </row>
    <row r="38" spans="2:41" s="65" customFormat="1" ht="38.1" hidden="1" customHeight="1" x14ac:dyDescent="0.2">
      <c r="B38" s="301"/>
      <c r="C38" s="277"/>
      <c r="D38" s="293"/>
      <c r="E38" s="71">
        <v>29</v>
      </c>
      <c r="F38" s="71" t="s">
        <v>115</v>
      </c>
      <c r="G38" s="71"/>
      <c r="H38" s="76"/>
      <c r="I38" s="76"/>
      <c r="J38" s="90"/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7"/>
      <c r="AG38" s="67"/>
      <c r="AH38" s="67">
        <f t="shared" si="0"/>
        <v>0</v>
      </c>
      <c r="AI38" s="67"/>
      <c r="AJ38" s="121"/>
      <c r="AK38" s="64"/>
      <c r="AL38" s="64"/>
      <c r="AM38" s="64"/>
      <c r="AN38" s="64"/>
      <c r="AO38" s="64"/>
    </row>
    <row r="39" spans="2:41" s="65" customFormat="1" ht="38.1" hidden="1" customHeight="1" thickBot="1" x14ac:dyDescent="0.25">
      <c r="B39" s="301"/>
      <c r="C39" s="278"/>
      <c r="D39" s="294"/>
      <c r="E39" s="132">
        <v>30</v>
      </c>
      <c r="F39" s="132" t="s">
        <v>116</v>
      </c>
      <c r="G39" s="132"/>
      <c r="H39" s="133"/>
      <c r="I39" s="133"/>
      <c r="J39" s="134"/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7"/>
      <c r="AG39" s="138"/>
      <c r="AH39" s="138"/>
      <c r="AI39" s="138">
        <f t="shared" si="1"/>
        <v>0</v>
      </c>
      <c r="AJ39" s="139"/>
      <c r="AK39" s="64"/>
      <c r="AL39" s="64"/>
      <c r="AM39" s="64"/>
      <c r="AN39" s="64"/>
      <c r="AO39" s="64"/>
    </row>
    <row r="40" spans="2:41" s="65" customFormat="1" ht="38.1" hidden="1" customHeight="1" x14ac:dyDescent="0.2">
      <c r="B40" s="301"/>
      <c r="C40" s="276"/>
      <c r="D40" s="292"/>
      <c r="E40" s="125">
        <v>31</v>
      </c>
      <c r="F40" s="125" t="s">
        <v>117</v>
      </c>
      <c r="G40" s="125"/>
      <c r="H40" s="140"/>
      <c r="I40" s="140"/>
      <c r="J40" s="126"/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9"/>
      <c r="AG40" s="130">
        <f t="shared" si="2"/>
        <v>0</v>
      </c>
      <c r="AH40" s="130"/>
      <c r="AI40" s="130"/>
      <c r="AJ40" s="131"/>
      <c r="AK40" s="64"/>
      <c r="AL40" s="64"/>
      <c r="AM40" s="64"/>
      <c r="AN40" s="64"/>
      <c r="AO40" s="64"/>
    </row>
    <row r="41" spans="2:41" s="65" customFormat="1" ht="38.1" hidden="1" customHeight="1" x14ac:dyDescent="0.2">
      <c r="B41" s="301"/>
      <c r="C41" s="277"/>
      <c r="D41" s="293"/>
      <c r="E41" s="71">
        <v>32</v>
      </c>
      <c r="F41" s="71" t="s">
        <v>118</v>
      </c>
      <c r="G41" s="71"/>
      <c r="H41" s="76"/>
      <c r="I41" s="76"/>
      <c r="J41" s="90"/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7"/>
      <c r="AG41" s="67"/>
      <c r="AH41" s="67">
        <f t="shared" si="0"/>
        <v>0</v>
      </c>
      <c r="AI41" s="67"/>
      <c r="AJ41" s="121"/>
      <c r="AK41" s="64"/>
      <c r="AL41" s="64"/>
      <c r="AM41" s="64"/>
      <c r="AN41" s="64"/>
      <c r="AO41" s="64"/>
    </row>
    <row r="42" spans="2:41" s="65" customFormat="1" ht="38.1" hidden="1" customHeight="1" x14ac:dyDescent="0.2">
      <c r="B42" s="301"/>
      <c r="C42" s="277"/>
      <c r="D42" s="293"/>
      <c r="E42" s="71">
        <v>33</v>
      </c>
      <c r="F42" s="71" t="s">
        <v>119</v>
      </c>
      <c r="G42" s="71"/>
      <c r="H42" s="76"/>
      <c r="I42" s="76"/>
      <c r="J42" s="90"/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7"/>
      <c r="AG42" s="67"/>
      <c r="AH42" s="67"/>
      <c r="AI42" s="67">
        <f t="shared" si="1"/>
        <v>0</v>
      </c>
      <c r="AJ42" s="121"/>
      <c r="AK42" s="64"/>
      <c r="AL42" s="64"/>
      <c r="AM42" s="64"/>
      <c r="AN42" s="64"/>
      <c r="AO42" s="64"/>
    </row>
    <row r="43" spans="2:41" s="65" customFormat="1" ht="38.1" hidden="1" customHeight="1" x14ac:dyDescent="0.2">
      <c r="B43" s="301"/>
      <c r="C43" s="277"/>
      <c r="D43" s="293"/>
      <c r="E43" s="71">
        <v>34</v>
      </c>
      <c r="F43" s="71" t="s">
        <v>121</v>
      </c>
      <c r="G43" s="71"/>
      <c r="H43" s="76"/>
      <c r="I43" s="76"/>
      <c r="J43" s="90"/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7"/>
      <c r="AG43" s="67">
        <f t="shared" si="2"/>
        <v>0</v>
      </c>
      <c r="AH43" s="67"/>
      <c r="AI43" s="67"/>
      <c r="AJ43" s="121"/>
      <c r="AK43" s="64"/>
      <c r="AL43" s="64"/>
      <c r="AM43" s="64"/>
      <c r="AN43" s="64"/>
      <c r="AO43" s="64"/>
    </row>
    <row r="44" spans="2:41" s="65" customFormat="1" ht="38.1" hidden="1" customHeight="1" x14ac:dyDescent="0.2">
      <c r="B44" s="301"/>
      <c r="C44" s="277"/>
      <c r="D44" s="293"/>
      <c r="E44" s="71">
        <v>35</v>
      </c>
      <c r="F44" s="71" t="s">
        <v>122</v>
      </c>
      <c r="G44" s="71"/>
      <c r="H44" s="76"/>
      <c r="I44" s="76"/>
      <c r="J44" s="90"/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7"/>
      <c r="AG44" s="67"/>
      <c r="AH44" s="67">
        <f t="shared" si="0"/>
        <v>0</v>
      </c>
      <c r="AI44" s="67"/>
      <c r="AJ44" s="121"/>
      <c r="AK44" s="64"/>
      <c r="AL44" s="64"/>
      <c r="AM44" s="64"/>
      <c r="AN44" s="64"/>
      <c r="AO44" s="64"/>
    </row>
    <row r="45" spans="2:41" s="65" customFormat="1" ht="38.1" hidden="1" customHeight="1" thickBot="1" x14ac:dyDescent="0.25">
      <c r="B45" s="301"/>
      <c r="C45" s="278"/>
      <c r="D45" s="294"/>
      <c r="E45" s="132">
        <v>36</v>
      </c>
      <c r="F45" s="132" t="s">
        <v>123</v>
      </c>
      <c r="G45" s="132"/>
      <c r="H45" s="133"/>
      <c r="I45" s="133"/>
      <c r="J45" s="134"/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7"/>
      <c r="AG45" s="138"/>
      <c r="AH45" s="138"/>
      <c r="AI45" s="138">
        <f t="shared" si="1"/>
        <v>0</v>
      </c>
      <c r="AJ45" s="139"/>
      <c r="AK45" s="64"/>
      <c r="AL45" s="64"/>
      <c r="AM45" s="64"/>
      <c r="AN45" s="64"/>
      <c r="AO45" s="64"/>
    </row>
    <row r="46" spans="2:41" s="65" customFormat="1" ht="38.1" hidden="1" customHeight="1" x14ac:dyDescent="0.2">
      <c r="B46" s="301"/>
      <c r="C46" s="276"/>
      <c r="D46" s="292"/>
      <c r="E46" s="125">
        <v>37</v>
      </c>
      <c r="F46" s="125" t="s">
        <v>129</v>
      </c>
      <c r="G46" s="125"/>
      <c r="H46" s="140"/>
      <c r="I46" s="140"/>
      <c r="J46" s="126"/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9"/>
      <c r="AG46" s="130">
        <f t="shared" si="2"/>
        <v>0</v>
      </c>
      <c r="AH46" s="130"/>
      <c r="AI46" s="130"/>
      <c r="AJ46" s="131"/>
      <c r="AK46" s="64"/>
      <c r="AL46" s="64"/>
      <c r="AM46" s="64"/>
      <c r="AN46" s="64"/>
      <c r="AO46" s="64"/>
    </row>
    <row r="47" spans="2:41" s="65" customFormat="1" ht="38.1" hidden="1" customHeight="1" x14ac:dyDescent="0.2">
      <c r="B47" s="301"/>
      <c r="C47" s="277"/>
      <c r="D47" s="293"/>
      <c r="E47" s="71">
        <v>38</v>
      </c>
      <c r="F47" s="71" t="s">
        <v>130</v>
      </c>
      <c r="G47" s="71"/>
      <c r="H47" s="76"/>
      <c r="I47" s="76"/>
      <c r="J47" s="90"/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7"/>
      <c r="AG47" s="67"/>
      <c r="AH47" s="67">
        <f t="shared" si="0"/>
        <v>0</v>
      </c>
      <c r="AI47" s="67"/>
      <c r="AJ47" s="121"/>
      <c r="AK47" s="64"/>
      <c r="AL47" s="64"/>
      <c r="AM47" s="64"/>
      <c r="AN47" s="64"/>
      <c r="AO47" s="64"/>
    </row>
    <row r="48" spans="2:41" s="65" customFormat="1" ht="38.1" hidden="1" customHeight="1" x14ac:dyDescent="0.2">
      <c r="B48" s="301"/>
      <c r="C48" s="277"/>
      <c r="D48" s="293"/>
      <c r="E48" s="71">
        <v>39</v>
      </c>
      <c r="F48" s="71" t="s">
        <v>131</v>
      </c>
      <c r="G48" s="71"/>
      <c r="H48" s="76"/>
      <c r="I48" s="76"/>
      <c r="J48" s="90"/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67"/>
      <c r="AH48" s="67"/>
      <c r="AI48" s="67">
        <f t="shared" si="1"/>
        <v>0</v>
      </c>
      <c r="AJ48" s="121"/>
      <c r="AK48" s="64"/>
      <c r="AL48" s="64"/>
      <c r="AM48" s="64"/>
      <c r="AN48" s="64"/>
      <c r="AO48" s="64"/>
    </row>
    <row r="49" spans="2:41" s="65" customFormat="1" ht="38.1" hidden="1" customHeight="1" x14ac:dyDescent="0.2">
      <c r="B49" s="301"/>
      <c r="C49" s="277"/>
      <c r="D49" s="293"/>
      <c r="E49" s="71">
        <v>40</v>
      </c>
      <c r="F49" s="71" t="s">
        <v>132</v>
      </c>
      <c r="G49" s="71"/>
      <c r="H49" s="76"/>
      <c r="I49" s="76"/>
      <c r="J49" s="90"/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7"/>
      <c r="AG49" s="67">
        <f t="shared" si="2"/>
        <v>0</v>
      </c>
      <c r="AH49" s="67"/>
      <c r="AI49" s="67"/>
      <c r="AJ49" s="121"/>
      <c r="AK49" s="64"/>
      <c r="AL49" s="64"/>
      <c r="AM49" s="64"/>
      <c r="AN49" s="64"/>
      <c r="AO49" s="64"/>
    </row>
    <row r="50" spans="2:41" s="65" customFormat="1" ht="38.1" hidden="1" customHeight="1" x14ac:dyDescent="0.2">
      <c r="B50" s="301"/>
      <c r="C50" s="277"/>
      <c r="D50" s="293"/>
      <c r="E50" s="71">
        <v>41</v>
      </c>
      <c r="F50" s="71" t="s">
        <v>133</v>
      </c>
      <c r="G50" s="71"/>
      <c r="H50" s="76"/>
      <c r="I50" s="76"/>
      <c r="J50" s="90"/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7"/>
      <c r="AG50" s="67"/>
      <c r="AH50" s="67">
        <f t="shared" si="0"/>
        <v>0</v>
      </c>
      <c r="AI50" s="67"/>
      <c r="AJ50" s="121"/>
      <c r="AK50" s="64"/>
      <c r="AL50" s="64"/>
      <c r="AM50" s="64"/>
      <c r="AN50" s="64"/>
      <c r="AO50" s="64"/>
    </row>
    <row r="51" spans="2:41" s="65" customFormat="1" ht="38.1" hidden="1" customHeight="1" thickBot="1" x14ac:dyDescent="0.25">
      <c r="B51" s="301"/>
      <c r="C51" s="278"/>
      <c r="D51" s="294"/>
      <c r="E51" s="132">
        <v>42</v>
      </c>
      <c r="F51" s="132" t="s">
        <v>134</v>
      </c>
      <c r="G51" s="132"/>
      <c r="H51" s="133"/>
      <c r="I51" s="133"/>
      <c r="J51" s="134"/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138"/>
      <c r="AH51" s="138"/>
      <c r="AI51" s="138">
        <f t="shared" si="1"/>
        <v>0</v>
      </c>
      <c r="AJ51" s="139"/>
      <c r="AK51" s="64"/>
      <c r="AL51" s="64"/>
      <c r="AM51" s="64"/>
      <c r="AN51" s="64"/>
      <c r="AO51" s="64"/>
    </row>
    <row r="52" spans="2:41" s="65" customFormat="1" ht="38.1" hidden="1" customHeight="1" x14ac:dyDescent="0.2">
      <c r="B52" s="301"/>
      <c r="C52" s="276"/>
      <c r="D52" s="305"/>
      <c r="E52" s="125">
        <v>43</v>
      </c>
      <c r="F52" s="125" t="s">
        <v>135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9"/>
      <c r="AG52" s="130">
        <f t="shared" si="2"/>
        <v>0</v>
      </c>
      <c r="AH52" s="130"/>
      <c r="AI52" s="130"/>
      <c r="AJ52" s="131"/>
      <c r="AK52" s="64"/>
      <c r="AL52" s="64"/>
      <c r="AM52" s="64"/>
      <c r="AN52" s="64"/>
      <c r="AO52" s="64"/>
    </row>
    <row r="53" spans="2:41" s="65" customFormat="1" ht="38.1" hidden="1" customHeight="1" x14ac:dyDescent="0.2">
      <c r="B53" s="301"/>
      <c r="C53" s="277"/>
      <c r="D53" s="306"/>
      <c r="E53" s="71">
        <v>44</v>
      </c>
      <c r="F53" s="71" t="s">
        <v>136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7"/>
      <c r="AG53" s="67"/>
      <c r="AH53" s="67">
        <f t="shared" si="0"/>
        <v>0</v>
      </c>
      <c r="AI53" s="67"/>
      <c r="AJ53" s="121"/>
      <c r="AK53" s="64"/>
      <c r="AL53" s="64"/>
      <c r="AM53" s="64"/>
      <c r="AN53" s="64"/>
      <c r="AO53" s="64"/>
    </row>
    <row r="54" spans="2:41" s="65" customFormat="1" ht="38.1" hidden="1" customHeight="1" x14ac:dyDescent="0.2">
      <c r="B54" s="301"/>
      <c r="C54" s="277"/>
      <c r="D54" s="306"/>
      <c r="E54" s="71">
        <v>45</v>
      </c>
      <c r="F54" s="71" t="s">
        <v>137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7"/>
      <c r="AG54" s="67"/>
      <c r="AH54" s="67"/>
      <c r="AI54" s="67">
        <f t="shared" si="1"/>
        <v>0</v>
      </c>
      <c r="AJ54" s="121"/>
      <c r="AK54" s="64"/>
      <c r="AL54" s="64"/>
      <c r="AM54" s="64"/>
      <c r="AN54" s="64"/>
      <c r="AO54" s="64"/>
    </row>
    <row r="55" spans="2:41" s="65" customFormat="1" ht="38.1" hidden="1" customHeight="1" x14ac:dyDescent="0.2">
      <c r="B55" s="301"/>
      <c r="C55" s="277"/>
      <c r="D55" s="306"/>
      <c r="E55" s="71">
        <v>46</v>
      </c>
      <c r="F55" s="71" t="s">
        <v>138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7"/>
      <c r="AG55" s="67">
        <f t="shared" si="2"/>
        <v>0</v>
      </c>
      <c r="AH55" s="67"/>
      <c r="AI55" s="67"/>
      <c r="AJ55" s="121"/>
      <c r="AK55" s="64"/>
      <c r="AL55" s="64"/>
      <c r="AM55" s="64"/>
      <c r="AN55" s="64"/>
      <c r="AO55" s="64"/>
    </row>
    <row r="56" spans="2:41" s="65" customFormat="1" ht="38.1" hidden="1" customHeight="1" x14ac:dyDescent="0.2">
      <c r="B56" s="301"/>
      <c r="C56" s="277"/>
      <c r="D56" s="306"/>
      <c r="E56" s="71">
        <v>47</v>
      </c>
      <c r="F56" s="71" t="s">
        <v>139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7"/>
      <c r="AG56" s="67"/>
      <c r="AH56" s="67">
        <f>K56*K$9+L56*L$9+M56*M$9+N56*N$9+O56*O$9+P56*P$9+Q56*Q$9+R56*R$9+S56*S$9+T56*T$9+U56*U$9+V56*V$9+W56*W$9+X56*X$9+Z56*Z$9+AA56*AA$9+AB56*AB$9+AC56*AC$9+Y56*500</f>
        <v>0</v>
      </c>
      <c r="AI56" s="67"/>
      <c r="AJ56" s="121"/>
      <c r="AK56" s="64"/>
      <c r="AL56" s="64"/>
      <c r="AM56" s="64"/>
      <c r="AN56" s="64"/>
      <c r="AO56" s="64"/>
    </row>
    <row r="57" spans="2:41" s="65" customFormat="1" ht="37.5" hidden="1" customHeight="1" thickBot="1" x14ac:dyDescent="0.25">
      <c r="B57" s="301"/>
      <c r="C57" s="308"/>
      <c r="D57" s="307"/>
      <c r="E57" s="163">
        <v>48</v>
      </c>
      <c r="F57" s="163" t="s">
        <v>140</v>
      </c>
      <c r="G57" s="163"/>
      <c r="H57" s="164"/>
      <c r="I57" s="164"/>
      <c r="J57" s="165"/>
      <c r="K57" s="166"/>
      <c r="L57" s="166"/>
      <c r="M57" s="166"/>
      <c r="N57" s="166"/>
      <c r="O57" s="167"/>
      <c r="P57" s="167"/>
      <c r="Q57" s="167"/>
      <c r="R57" s="167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7"/>
      <c r="AG57" s="168"/>
      <c r="AH57" s="168"/>
      <c r="AI57" s="168">
        <f t="shared" si="1"/>
        <v>0</v>
      </c>
      <c r="AJ57" s="169"/>
      <c r="AK57" s="64"/>
      <c r="AL57" s="64"/>
      <c r="AM57" s="64"/>
      <c r="AN57" s="64"/>
      <c r="AO57" s="64"/>
    </row>
    <row r="58" spans="2:41" s="65" customFormat="1" ht="37.5" hidden="1" customHeight="1" x14ac:dyDescent="0.2">
      <c r="B58" s="301"/>
      <c r="C58" s="276"/>
      <c r="D58" s="292"/>
      <c r="E58" s="125"/>
      <c r="F58" s="125"/>
      <c r="G58" s="125"/>
      <c r="H58" s="140"/>
      <c r="I58" s="140"/>
      <c r="J58" s="126"/>
      <c r="K58" s="128"/>
      <c r="L58" s="128"/>
      <c r="M58" s="128"/>
      <c r="N58" s="128"/>
      <c r="O58" s="129"/>
      <c r="P58" s="129"/>
      <c r="Q58" s="129"/>
      <c r="R58" s="129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9"/>
      <c r="AG58" s="130"/>
      <c r="AH58" s="130"/>
      <c r="AI58" s="130"/>
      <c r="AJ58" s="131"/>
      <c r="AK58" s="64"/>
      <c r="AL58" s="64"/>
      <c r="AM58" s="64"/>
      <c r="AN58" s="64"/>
      <c r="AO58" s="64"/>
    </row>
    <row r="59" spans="2:41" s="65" customFormat="1" ht="37.5" hidden="1" customHeight="1" x14ac:dyDescent="0.2">
      <c r="B59" s="301"/>
      <c r="C59" s="277"/>
      <c r="D59" s="293"/>
      <c r="E59" s="71"/>
      <c r="F59" s="71"/>
      <c r="G59" s="71"/>
      <c r="H59" s="76"/>
      <c r="I59" s="76"/>
      <c r="J59" s="90"/>
      <c r="K59" s="78"/>
      <c r="L59" s="78"/>
      <c r="M59" s="78"/>
      <c r="N59" s="78"/>
      <c r="O59" s="77"/>
      <c r="P59" s="77"/>
      <c r="Q59" s="77"/>
      <c r="R59" s="77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7"/>
      <c r="AG59" s="67"/>
      <c r="AH59" s="67"/>
      <c r="AI59" s="67"/>
      <c r="AJ59" s="121"/>
      <c r="AK59" s="64"/>
      <c r="AL59" s="64"/>
      <c r="AM59" s="64"/>
      <c r="AN59" s="64"/>
      <c r="AO59" s="64"/>
    </row>
    <row r="60" spans="2:41" s="65" customFormat="1" ht="37.5" hidden="1" customHeight="1" x14ac:dyDescent="0.2">
      <c r="B60" s="301"/>
      <c r="C60" s="277"/>
      <c r="D60" s="293"/>
      <c r="E60" s="71"/>
      <c r="F60" s="71"/>
      <c r="G60" s="71"/>
      <c r="H60" s="76"/>
      <c r="I60" s="76"/>
      <c r="J60" s="90"/>
      <c r="K60" s="78"/>
      <c r="L60" s="78"/>
      <c r="M60" s="78"/>
      <c r="N60" s="78"/>
      <c r="O60" s="77"/>
      <c r="P60" s="77"/>
      <c r="Q60" s="77"/>
      <c r="R60" s="77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7"/>
      <c r="AG60" s="67"/>
      <c r="AH60" s="67"/>
      <c r="AI60" s="67"/>
      <c r="AJ60" s="121"/>
      <c r="AK60" s="64"/>
      <c r="AL60" s="64"/>
      <c r="AM60" s="64"/>
      <c r="AN60" s="64"/>
      <c r="AO60" s="64"/>
    </row>
    <row r="61" spans="2:41" s="65" customFormat="1" ht="37.5" hidden="1" customHeight="1" x14ac:dyDescent="0.2">
      <c r="B61" s="301"/>
      <c r="C61" s="277"/>
      <c r="D61" s="293"/>
      <c r="E61" s="71"/>
      <c r="F61" s="71"/>
      <c r="G61" s="71"/>
      <c r="H61" s="76"/>
      <c r="I61" s="76"/>
      <c r="J61" s="90"/>
      <c r="K61" s="78"/>
      <c r="L61" s="78"/>
      <c r="M61" s="78"/>
      <c r="N61" s="78"/>
      <c r="O61" s="77"/>
      <c r="P61" s="77"/>
      <c r="Q61" s="77"/>
      <c r="R61" s="77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7"/>
      <c r="AG61" s="67"/>
      <c r="AH61" s="67"/>
      <c r="AI61" s="67"/>
      <c r="AJ61" s="121"/>
      <c r="AK61" s="64"/>
      <c r="AL61" s="64"/>
      <c r="AM61" s="64"/>
      <c r="AN61" s="64"/>
      <c r="AO61" s="64"/>
    </row>
    <row r="62" spans="2:41" s="65" customFormat="1" ht="38.1" hidden="1" customHeight="1" x14ac:dyDescent="0.2">
      <c r="B62" s="301"/>
      <c r="C62" s="277"/>
      <c r="D62" s="293"/>
      <c r="E62" s="71"/>
      <c r="F62" s="71"/>
      <c r="G62" s="71"/>
      <c r="H62" s="76"/>
      <c r="I62" s="76"/>
      <c r="J62" s="90"/>
      <c r="K62" s="78"/>
      <c r="L62" s="78"/>
      <c r="M62" s="78"/>
      <c r="N62" s="78"/>
      <c r="O62" s="77"/>
      <c r="P62" s="77"/>
      <c r="Q62" s="77"/>
      <c r="R62" s="77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7"/>
      <c r="AG62" s="67"/>
      <c r="AH62" s="67"/>
      <c r="AI62" s="67"/>
      <c r="AJ62" s="121"/>
      <c r="AK62" s="64"/>
      <c r="AL62" s="64"/>
      <c r="AM62" s="64"/>
      <c r="AN62" s="64"/>
      <c r="AO62" s="64"/>
    </row>
    <row r="63" spans="2:41" s="65" customFormat="1" ht="38.1" hidden="1" customHeight="1" thickBot="1" x14ac:dyDescent="0.25">
      <c r="B63" s="302"/>
      <c r="C63" s="278"/>
      <c r="D63" s="294"/>
      <c r="E63" s="132"/>
      <c r="F63" s="132"/>
      <c r="G63" s="132"/>
      <c r="H63" s="133"/>
      <c r="I63" s="133"/>
      <c r="J63" s="134"/>
      <c r="K63" s="136"/>
      <c r="L63" s="136"/>
      <c r="M63" s="136"/>
      <c r="N63" s="136"/>
      <c r="O63" s="137"/>
      <c r="P63" s="137"/>
      <c r="Q63" s="137"/>
      <c r="R63" s="137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7"/>
      <c r="AG63" s="138"/>
      <c r="AH63" s="138"/>
      <c r="AI63" s="138"/>
      <c r="AJ63" s="139"/>
      <c r="AK63" s="64"/>
      <c r="AL63" s="64"/>
      <c r="AM63" s="64"/>
      <c r="AN63" s="64"/>
      <c r="AO63" s="64"/>
    </row>
    <row r="64" spans="2:41" s="69" customFormat="1" ht="38.1" customHeight="1" x14ac:dyDescent="0.2">
      <c r="B64" s="154"/>
      <c r="C64" s="103"/>
      <c r="D64" s="153"/>
      <c r="E64" s="102"/>
      <c r="F64" s="102"/>
      <c r="G64" s="105"/>
      <c r="H64" s="106"/>
      <c r="I64" s="106"/>
      <c r="J64" s="107"/>
      <c r="K64" s="108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44"/>
      <c r="AF64" s="295" t="s">
        <v>42</v>
      </c>
      <c r="AG64" s="70">
        <f>SUM(AG10:AG57)</f>
        <v>3395</v>
      </c>
      <c r="AH64" s="70">
        <f>SUM(AH10:AH57)</f>
        <v>1660</v>
      </c>
      <c r="AI64" s="70">
        <f>SUM(AI10:AI57)</f>
        <v>2730</v>
      </c>
      <c r="AJ64" s="124"/>
      <c r="AK64" s="68"/>
      <c r="AL64" s="68"/>
      <c r="AM64" s="68"/>
      <c r="AN64" s="68"/>
      <c r="AO64" s="68"/>
    </row>
    <row r="65" spans="2:41" s="69" customFormat="1" ht="38.1" customHeight="1" x14ac:dyDescent="0.2">
      <c r="B65" s="143"/>
      <c r="C65" s="103"/>
      <c r="D65" s="153"/>
      <c r="E65" s="102"/>
      <c r="F65" s="102"/>
      <c r="G65" s="105"/>
      <c r="H65" s="106"/>
      <c r="I65" s="106"/>
      <c r="J65" s="107"/>
      <c r="K65" s="108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44"/>
      <c r="AF65" s="296"/>
      <c r="AG65" s="109">
        <f>AG64/1000</f>
        <v>3.395</v>
      </c>
      <c r="AH65" s="109">
        <f t="shared" ref="AH65:AI65" si="3">AH64/1000</f>
        <v>1.66</v>
      </c>
      <c r="AI65" s="109">
        <f t="shared" si="3"/>
        <v>2.73</v>
      </c>
      <c r="AJ65" s="122"/>
      <c r="AK65" s="68"/>
      <c r="AL65" s="68"/>
      <c r="AM65" s="68"/>
      <c r="AN65" s="68"/>
      <c r="AO65" s="68"/>
    </row>
    <row r="66" spans="2:41" s="69" customFormat="1" ht="38.1" customHeight="1" thickBot="1" x14ac:dyDescent="0.25">
      <c r="B66" s="145"/>
      <c r="C66" s="146"/>
      <c r="D66" s="147"/>
      <c r="E66" s="155"/>
      <c r="F66" s="155"/>
      <c r="G66" s="148"/>
      <c r="H66" s="149"/>
      <c r="I66" s="149"/>
      <c r="J66" s="150"/>
      <c r="K66" s="151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52"/>
      <c r="AF66" s="268" t="s">
        <v>89</v>
      </c>
      <c r="AG66" s="268"/>
      <c r="AH66" s="268"/>
      <c r="AI66" s="269"/>
      <c r="AJ66" s="123">
        <f>AG65+AH65+AI65</f>
        <v>7.7850000000000001</v>
      </c>
      <c r="AK66" s="68"/>
      <c r="AL66" s="68"/>
      <c r="AM66" s="68"/>
      <c r="AN66" s="68"/>
      <c r="AO66" s="68"/>
    </row>
    <row r="67" spans="2:41" s="69" customFormat="1" ht="38.1" customHeight="1" x14ac:dyDescent="0.2">
      <c r="B67" s="279" t="s">
        <v>239</v>
      </c>
      <c r="C67" s="280"/>
      <c r="D67" s="280"/>
      <c r="E67" s="280"/>
      <c r="F67" s="280"/>
      <c r="G67" s="280"/>
      <c r="H67" s="280"/>
      <c r="I67" s="280"/>
      <c r="J67" s="281"/>
      <c r="K67" s="285" t="s">
        <v>90</v>
      </c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6"/>
      <c r="AG67" s="286"/>
      <c r="AH67" s="286"/>
      <c r="AI67" s="286"/>
      <c r="AJ67" s="287"/>
      <c r="AK67" s="68"/>
      <c r="AL67" s="68"/>
      <c r="AM67" s="68"/>
      <c r="AN67" s="68"/>
      <c r="AO67" s="68"/>
    </row>
    <row r="68" spans="2:41" s="69" customFormat="1" ht="39.950000000000003" customHeight="1" thickBot="1" x14ac:dyDescent="0.25">
      <c r="B68" s="282"/>
      <c r="C68" s="283"/>
      <c r="D68" s="283"/>
      <c r="E68" s="283"/>
      <c r="F68" s="283"/>
      <c r="G68" s="283"/>
      <c r="H68" s="283"/>
      <c r="I68" s="283"/>
      <c r="J68" s="284"/>
      <c r="K68" s="289" t="s">
        <v>91</v>
      </c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  <c r="AD68" s="289"/>
      <c r="AE68" s="289"/>
      <c r="AF68" s="289"/>
      <c r="AG68" s="289"/>
      <c r="AH68" s="289"/>
      <c r="AI68" s="289"/>
      <c r="AJ68" s="288"/>
      <c r="AK68" s="68"/>
      <c r="AL68" s="68"/>
      <c r="AM68" s="68"/>
      <c r="AN68" s="68"/>
      <c r="AO68" s="68"/>
    </row>
    <row r="69" spans="2:41" s="69" customFormat="1" ht="15" customHeight="1" x14ac:dyDescent="0.2"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8"/>
      <c r="AL69" s="68"/>
      <c r="AM69" s="68"/>
      <c r="AN69" s="68"/>
      <c r="AO69" s="68"/>
    </row>
    <row r="70" spans="2:41" ht="9.9499999999999993" customHeight="1" x14ac:dyDescent="0.2"/>
    <row r="71" spans="2:41" ht="45" customHeight="1" x14ac:dyDescent="0.2"/>
    <row r="72" spans="2:41" s="62" customFormat="1" ht="45" customHeight="1" x14ac:dyDescent="0.2"/>
    <row r="73" spans="2:41" s="62" customFormat="1" ht="45" customHeight="1" x14ac:dyDescent="0.2"/>
    <row r="74" spans="2:41" s="62" customFormat="1" ht="45" customHeight="1" x14ac:dyDescent="0.2"/>
    <row r="75" spans="2:41" s="62" customFormat="1" x14ac:dyDescent="0.2"/>
    <row r="76" spans="2:41" s="62" customFormat="1" x14ac:dyDescent="0.2"/>
    <row r="77" spans="2:41" s="62" customFormat="1" x14ac:dyDescent="0.2"/>
    <row r="78" spans="2:41" s="62" customFormat="1" x14ac:dyDescent="0.2"/>
    <row r="79" spans="2:41" s="62" customFormat="1" x14ac:dyDescent="0.2"/>
    <row r="80" spans="2:41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95" s="62" customFormat="1" x14ac:dyDescent="0.2"/>
    <row r="96" s="62" customFormat="1" x14ac:dyDescent="0.2"/>
    <row r="97" s="62" customFormat="1" x14ac:dyDescent="0.2"/>
    <row r="98" s="62" customFormat="1" x14ac:dyDescent="0.2"/>
    <row r="99" s="62" customFormat="1" x14ac:dyDescent="0.2"/>
    <row r="100" s="62" customFormat="1" x14ac:dyDescent="0.2"/>
    <row r="107" s="62" customFormat="1" x14ac:dyDescent="0.2"/>
  </sheetData>
  <mergeCells count="63">
    <mergeCell ref="D52:D57"/>
    <mergeCell ref="AJ67:AJ68"/>
    <mergeCell ref="K68:AI68"/>
    <mergeCell ref="C34:C39"/>
    <mergeCell ref="D34:D39"/>
    <mergeCell ref="C40:C45"/>
    <mergeCell ref="D40:D45"/>
    <mergeCell ref="C46:C51"/>
    <mergeCell ref="D46:D51"/>
    <mergeCell ref="C52:C57"/>
    <mergeCell ref="AF64:AF65"/>
    <mergeCell ref="AF66:AI66"/>
    <mergeCell ref="B67:J68"/>
    <mergeCell ref="K67:AI67"/>
    <mergeCell ref="C58:C63"/>
    <mergeCell ref="D58:D63"/>
    <mergeCell ref="B10:B63"/>
    <mergeCell ref="C10:C15"/>
    <mergeCell ref="D10:D15"/>
    <mergeCell ref="AB7:AB8"/>
    <mergeCell ref="AC7:AC8"/>
    <mergeCell ref="U7:U8"/>
    <mergeCell ref="V7:V8"/>
    <mergeCell ref="W7:W8"/>
    <mergeCell ref="X7:X8"/>
    <mergeCell ref="Z7:Z8"/>
    <mergeCell ref="C16:C21"/>
    <mergeCell ref="D16:D21"/>
    <mergeCell ref="C22:C27"/>
    <mergeCell ref="D22:D27"/>
    <mergeCell ref="C28:C33"/>
    <mergeCell ref="D28:D33"/>
    <mergeCell ref="B5:B8"/>
    <mergeCell ref="C5:C8"/>
    <mergeCell ref="J5:J9"/>
    <mergeCell ref="K5:AE6"/>
    <mergeCell ref="AG5:AI6"/>
    <mergeCell ref="AA7:AA8"/>
    <mergeCell ref="O7:O8"/>
    <mergeCell ref="P7:P8"/>
    <mergeCell ref="Q7:Q8"/>
    <mergeCell ref="R7:R8"/>
    <mergeCell ref="S7:S8"/>
    <mergeCell ref="T7:T8"/>
    <mergeCell ref="AH7:AH8"/>
    <mergeCell ref="AI7:AI8"/>
    <mergeCell ref="AD7:AD8"/>
    <mergeCell ref="AE7:AE8"/>
    <mergeCell ref="AJ5:AJ8"/>
    <mergeCell ref="K7:K8"/>
    <mergeCell ref="L7:L8"/>
    <mergeCell ref="M7:M8"/>
    <mergeCell ref="N7:N8"/>
    <mergeCell ref="AF7:AF8"/>
    <mergeCell ref="AG7:AG8"/>
    <mergeCell ref="Y7:Y8"/>
    <mergeCell ref="B2:I2"/>
    <mergeCell ref="J2:AE4"/>
    <mergeCell ref="AF2:AJ2"/>
    <mergeCell ref="B3:I3"/>
    <mergeCell ref="AF3:AJ3"/>
    <mergeCell ref="B4:I4"/>
    <mergeCell ref="AG4:AH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2CEB-5B93-4239-A99B-8878F49F646A}">
  <sheetPr>
    <tabColor theme="4"/>
  </sheetPr>
  <dimension ref="B1:AO107"/>
  <sheetViews>
    <sheetView topLeftCell="F49" zoomScale="55" zoomScaleNormal="55" workbookViewId="0">
      <selection activeCell="N61" sqref="N61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9.85546875" style="62" customWidth="1"/>
    <col min="12" max="13" width="8.7109375" style="62" customWidth="1"/>
    <col min="14" max="14" width="10" style="62" customWidth="1"/>
    <col min="15" max="31" width="8.7109375" style="62" customWidth="1"/>
    <col min="32" max="32" width="23.5703125" style="62" customWidth="1"/>
    <col min="33" max="33" width="17.140625" style="62" customWidth="1"/>
    <col min="34" max="34" width="16.85546875" style="62" customWidth="1"/>
    <col min="35" max="35" width="20.140625" style="62" customWidth="1"/>
    <col min="36" max="36" width="36.7109375" style="62" bestFit="1" customWidth="1"/>
    <col min="37" max="37" width="17" style="62" customWidth="1"/>
    <col min="38" max="41" width="9.140625" style="62"/>
    <col min="42" max="16384" width="9.140625" style="63"/>
  </cols>
  <sheetData>
    <row r="1" spans="2:41" ht="17.25" customHeight="1" thickBot="1" x14ac:dyDescent="0.25"/>
    <row r="2" spans="2:41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4" t="s">
        <v>194</v>
      </c>
      <c r="AG2" s="244"/>
      <c r="AH2" s="244"/>
      <c r="AI2" s="244"/>
      <c r="AJ2" s="245"/>
    </row>
    <row r="3" spans="2:41" ht="30" customHeight="1" x14ac:dyDescent="0.2">
      <c r="B3" s="246" t="s">
        <v>253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8" t="s">
        <v>81</v>
      </c>
      <c r="AG3" s="248"/>
      <c r="AH3" s="248"/>
      <c r="AI3" s="248"/>
      <c r="AJ3" s="249"/>
    </row>
    <row r="4" spans="2:41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160" t="s">
        <v>196</v>
      </c>
      <c r="AG4" s="252"/>
      <c r="AH4" s="252"/>
      <c r="AI4" s="160" t="s">
        <v>197</v>
      </c>
      <c r="AJ4" s="159"/>
    </row>
    <row r="5" spans="2:41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7"/>
      <c r="AG5" s="266" t="s">
        <v>7</v>
      </c>
      <c r="AH5" s="266"/>
      <c r="AI5" s="266"/>
      <c r="AJ5" s="254" t="s">
        <v>8</v>
      </c>
      <c r="AK5" s="64"/>
      <c r="AL5" s="64"/>
      <c r="AM5" s="64"/>
      <c r="AN5" s="64"/>
      <c r="AO5" s="64"/>
    </row>
    <row r="6" spans="2:41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110"/>
      <c r="AG6" s="267"/>
      <c r="AH6" s="267"/>
      <c r="AI6" s="267"/>
      <c r="AJ6" s="255"/>
      <c r="AK6" s="64"/>
      <c r="AL6" s="64"/>
      <c r="AM6" s="64"/>
      <c r="AN6" s="64"/>
      <c r="AO6" s="64"/>
    </row>
    <row r="7" spans="2:41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180</v>
      </c>
      <c r="V7" s="299" t="s">
        <v>181</v>
      </c>
      <c r="W7" s="299" t="s">
        <v>182</v>
      </c>
      <c r="X7" s="299" t="s">
        <v>183</v>
      </c>
      <c r="Y7" s="299" t="s">
        <v>250</v>
      </c>
      <c r="Z7" s="299" t="s">
        <v>112</v>
      </c>
      <c r="AA7" s="299" t="s">
        <v>113</v>
      </c>
      <c r="AB7" s="299" t="s">
        <v>94</v>
      </c>
      <c r="AC7" s="299" t="s">
        <v>146</v>
      </c>
      <c r="AD7" s="299" t="s">
        <v>162</v>
      </c>
      <c r="AE7" s="299" t="s">
        <v>95</v>
      </c>
      <c r="AF7" s="262" t="s">
        <v>82</v>
      </c>
      <c r="AG7" s="265" t="s">
        <v>16</v>
      </c>
      <c r="AH7" s="265" t="s">
        <v>17</v>
      </c>
      <c r="AI7" s="265" t="s">
        <v>18</v>
      </c>
      <c r="AJ7" s="255"/>
      <c r="AK7" s="64"/>
      <c r="AL7" s="64"/>
      <c r="AM7" s="64"/>
      <c r="AN7" s="64"/>
      <c r="AO7" s="64"/>
    </row>
    <row r="8" spans="2:41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62"/>
      <c r="AG8" s="265"/>
      <c r="AH8" s="265"/>
      <c r="AI8" s="265"/>
      <c r="AJ8" s="255"/>
      <c r="AK8" s="64"/>
      <c r="AL8" s="64"/>
      <c r="AM8" s="64"/>
      <c r="AN8" s="64"/>
      <c r="AO8" s="64"/>
    </row>
    <row r="9" spans="2:41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200</v>
      </c>
      <c r="V9" s="113">
        <v>400</v>
      </c>
      <c r="W9" s="113">
        <v>1000</v>
      </c>
      <c r="X9" s="113">
        <v>500</v>
      </c>
      <c r="Y9" s="113">
        <v>500</v>
      </c>
      <c r="Z9" s="113">
        <v>1200</v>
      </c>
      <c r="AA9" s="113">
        <v>1200</v>
      </c>
      <c r="AB9" s="113">
        <v>3000</v>
      </c>
      <c r="AC9" s="113">
        <v>200</v>
      </c>
      <c r="AD9" s="113"/>
      <c r="AE9" s="114"/>
      <c r="AF9" s="100"/>
      <c r="AG9" s="111"/>
      <c r="AH9" s="111"/>
      <c r="AI9" s="111"/>
      <c r="AJ9" s="118"/>
      <c r="AK9" s="64"/>
      <c r="AL9" s="64"/>
      <c r="AM9" s="64"/>
      <c r="AN9" s="64"/>
      <c r="AO9" s="64"/>
    </row>
    <row r="10" spans="2:41" s="65" customFormat="1" ht="38.1" hidden="1" customHeight="1" x14ac:dyDescent="0.2">
      <c r="B10" s="300" t="s">
        <v>259</v>
      </c>
      <c r="C10" s="270" t="s">
        <v>97</v>
      </c>
      <c r="D10" s="273">
        <v>1</v>
      </c>
      <c r="E10" s="125">
        <v>1</v>
      </c>
      <c r="F10" s="125" t="s">
        <v>20</v>
      </c>
      <c r="G10" s="125"/>
      <c r="H10" s="140"/>
      <c r="I10" s="140"/>
      <c r="J10" s="126"/>
      <c r="K10" s="127"/>
      <c r="L10" s="128"/>
      <c r="M10" s="128"/>
      <c r="N10" s="128"/>
      <c r="O10" s="129"/>
      <c r="P10" s="129"/>
      <c r="Q10" s="129"/>
      <c r="R10" s="129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9"/>
      <c r="AG10" s="130">
        <f>K10*K$9+L10*L$9+M10*M$9+N10*N$9+O10*O$9+P10*P$9+Q10*Q$9+R10*R$9+S10*S$9+T10*T$9+U10*U$9+V10*V$9+W10*W$9+X10*X$9+Z10*Z$9+AA10*AA$9+AB10*AB$9+AC10*AC$9</f>
        <v>0</v>
      </c>
      <c r="AH10" s="130"/>
      <c r="AI10" s="130"/>
      <c r="AJ10" s="131"/>
      <c r="AK10" s="64"/>
      <c r="AL10" s="64"/>
      <c r="AM10" s="64"/>
      <c r="AN10" s="64"/>
      <c r="AO10" s="64"/>
    </row>
    <row r="11" spans="2:41" s="65" customFormat="1" ht="38.1" hidden="1" customHeight="1" x14ac:dyDescent="0.2">
      <c r="B11" s="301"/>
      <c r="C11" s="271"/>
      <c r="D11" s="274"/>
      <c r="E11" s="71">
        <v>2</v>
      </c>
      <c r="F11" s="71" t="s">
        <v>21</v>
      </c>
      <c r="G11" s="71"/>
      <c r="H11" s="76"/>
      <c r="I11" s="76"/>
      <c r="J11" s="90"/>
      <c r="K11" s="66"/>
      <c r="L11" s="78"/>
      <c r="M11" s="78"/>
      <c r="N11" s="78"/>
      <c r="O11" s="77"/>
      <c r="P11" s="77"/>
      <c r="Q11" s="77"/>
      <c r="R11" s="77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7"/>
      <c r="AG11" s="67"/>
      <c r="AH11" s="67">
        <f t="shared" ref="AH11:AH53" si="0">K11*K$9+L11*L$9+M11*M$9+N11*N$9+O11*O$9+P11*P$9+Q11*Q$9+R11*R$9+S11*S$9+T11*T$9+U11*U$9+V11*V$9+W11*W$9+X11*X$9+Z11*Z$9+AA11*AA$9+AB11*AB$9+AC11*AC$9</f>
        <v>0</v>
      </c>
      <c r="AI11" s="67"/>
      <c r="AJ11" s="121"/>
      <c r="AK11" s="64"/>
      <c r="AL11" s="64"/>
      <c r="AM11" s="64"/>
      <c r="AN11" s="64"/>
      <c r="AO11" s="64"/>
    </row>
    <row r="12" spans="2:41" s="65" customFormat="1" ht="38.1" hidden="1" customHeight="1" x14ac:dyDescent="0.2">
      <c r="B12" s="301"/>
      <c r="C12" s="271"/>
      <c r="D12" s="274"/>
      <c r="E12" s="71">
        <v>3</v>
      </c>
      <c r="F12" s="71" t="s">
        <v>22</v>
      </c>
      <c r="G12" s="71"/>
      <c r="H12" s="76"/>
      <c r="I12" s="76"/>
      <c r="J12" s="90"/>
      <c r="K12" s="66"/>
      <c r="L12" s="78"/>
      <c r="M12" s="78"/>
      <c r="N12" s="78"/>
      <c r="O12" s="77"/>
      <c r="P12" s="77"/>
      <c r="Q12" s="77"/>
      <c r="R12" s="77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7"/>
      <c r="AG12" s="67"/>
      <c r="AH12" s="67"/>
      <c r="AI12" s="67">
        <f t="shared" ref="AI12:AI57" si="1">K12*K$9+L12*L$9+M12*M$9+N12*N$9+O12*O$9+P12*P$9+Q12*Q$9+R12*R$9+S12*S$9+T12*T$9+U12*U$9+V12*V$9+W12*W$9+X12*X$9+Z12*Z$9+AA12*AA$9+AB12*AB$9+AC12*AC$9</f>
        <v>0</v>
      </c>
      <c r="AJ12" s="121"/>
      <c r="AK12" s="64"/>
      <c r="AL12" s="64"/>
      <c r="AM12" s="64"/>
      <c r="AN12" s="64"/>
      <c r="AO12" s="64"/>
    </row>
    <row r="13" spans="2:41" s="65" customFormat="1" ht="38.1" hidden="1" customHeight="1" x14ac:dyDescent="0.2">
      <c r="B13" s="301"/>
      <c r="C13" s="271"/>
      <c r="D13" s="274"/>
      <c r="E13" s="71">
        <v>4</v>
      </c>
      <c r="F13" s="71" t="s">
        <v>23</v>
      </c>
      <c r="G13" s="71"/>
      <c r="H13" s="76"/>
      <c r="I13" s="76"/>
      <c r="J13" s="90"/>
      <c r="K13" s="66"/>
      <c r="L13" s="78"/>
      <c r="M13" s="78"/>
      <c r="N13" s="78"/>
      <c r="O13" s="77"/>
      <c r="P13" s="77"/>
      <c r="Q13" s="77"/>
      <c r="R13" s="77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67">
        <f t="shared" ref="AG13:AG55" si="2">K13*K$9+L13*L$9+M13*M$9+N13*N$9+O13*O$9+P13*P$9+Q13*Q$9+R13*R$9+S13*S$9+T13*T$9+U13*U$9+V13*V$9+W13*W$9+X13*X$9+Z13*Z$9+AA13*AA$9+AB13*AB$9+AC13*AC$9</f>
        <v>0</v>
      </c>
      <c r="AH13" s="67"/>
      <c r="AI13" s="67"/>
      <c r="AJ13" s="121"/>
      <c r="AK13" s="64"/>
      <c r="AL13" s="64"/>
      <c r="AM13" s="64"/>
      <c r="AN13" s="64"/>
      <c r="AO13" s="64"/>
    </row>
    <row r="14" spans="2:41" s="65" customFormat="1" ht="38.1" hidden="1" customHeight="1" x14ac:dyDescent="0.2">
      <c r="B14" s="301"/>
      <c r="C14" s="271"/>
      <c r="D14" s="274"/>
      <c r="E14" s="71">
        <v>5</v>
      </c>
      <c r="F14" s="71" t="s">
        <v>24</v>
      </c>
      <c r="G14" s="71"/>
      <c r="H14" s="76"/>
      <c r="I14" s="76"/>
      <c r="J14" s="90"/>
      <c r="K14" s="66"/>
      <c r="L14" s="78"/>
      <c r="M14" s="78"/>
      <c r="N14" s="78"/>
      <c r="O14" s="77"/>
      <c r="P14" s="77"/>
      <c r="Q14" s="77"/>
      <c r="R14" s="77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67"/>
      <c r="AH14" s="67">
        <f t="shared" si="0"/>
        <v>0</v>
      </c>
      <c r="AI14" s="67"/>
      <c r="AJ14" s="121"/>
      <c r="AK14" s="64"/>
      <c r="AL14" s="64"/>
      <c r="AM14" s="64"/>
      <c r="AN14" s="64"/>
      <c r="AO14" s="64"/>
    </row>
    <row r="15" spans="2:41" s="65" customFormat="1" ht="38.1" hidden="1" customHeight="1" thickBot="1" x14ac:dyDescent="0.25">
      <c r="B15" s="301"/>
      <c r="C15" s="272"/>
      <c r="D15" s="275"/>
      <c r="E15" s="132">
        <v>6</v>
      </c>
      <c r="F15" s="132" t="s">
        <v>25</v>
      </c>
      <c r="G15" s="132"/>
      <c r="H15" s="133"/>
      <c r="I15" s="133"/>
      <c r="J15" s="134"/>
      <c r="K15" s="135"/>
      <c r="L15" s="136"/>
      <c r="M15" s="136"/>
      <c r="N15" s="136"/>
      <c r="O15" s="137"/>
      <c r="P15" s="137"/>
      <c r="Q15" s="137"/>
      <c r="R15" s="137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7"/>
      <c r="AG15" s="138"/>
      <c r="AH15" s="138"/>
      <c r="AI15" s="138">
        <f t="shared" si="1"/>
        <v>0</v>
      </c>
      <c r="AJ15" s="139"/>
      <c r="AK15" s="64"/>
      <c r="AL15" s="64"/>
      <c r="AM15" s="64"/>
      <c r="AN15" s="64"/>
      <c r="AO15" s="64"/>
    </row>
    <row r="16" spans="2:41" s="65" customFormat="1" ht="38.1" hidden="1" customHeight="1" x14ac:dyDescent="0.2">
      <c r="B16" s="301"/>
      <c r="C16" s="303" t="s">
        <v>97</v>
      </c>
      <c r="D16" s="304">
        <v>2</v>
      </c>
      <c r="E16" s="85">
        <v>7</v>
      </c>
      <c r="F16" s="85" t="s">
        <v>26</v>
      </c>
      <c r="G16" s="85"/>
      <c r="H16" s="86"/>
      <c r="I16" s="86"/>
      <c r="J16" s="91"/>
      <c r="K16" s="84"/>
      <c r="L16" s="84"/>
      <c r="M16" s="84"/>
      <c r="N16" s="84"/>
      <c r="O16" s="87"/>
      <c r="P16" s="87"/>
      <c r="Q16" s="87"/>
      <c r="R16" s="87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7"/>
      <c r="AG16" s="89">
        <f t="shared" si="2"/>
        <v>0</v>
      </c>
      <c r="AH16" s="89"/>
      <c r="AI16" s="89"/>
      <c r="AJ16" s="120"/>
      <c r="AK16" s="64"/>
      <c r="AL16" s="64"/>
      <c r="AM16" s="64"/>
      <c r="AN16" s="64"/>
      <c r="AO16" s="64"/>
    </row>
    <row r="17" spans="2:41" s="65" customFormat="1" ht="38.1" hidden="1" customHeight="1" x14ac:dyDescent="0.2">
      <c r="B17" s="301"/>
      <c r="C17" s="277"/>
      <c r="D17" s="293"/>
      <c r="E17" s="71">
        <v>8</v>
      </c>
      <c r="F17" s="71" t="s">
        <v>27</v>
      </c>
      <c r="G17" s="71"/>
      <c r="H17" s="76"/>
      <c r="I17" s="76"/>
      <c r="J17" s="90"/>
      <c r="K17" s="78"/>
      <c r="L17" s="78"/>
      <c r="M17" s="78"/>
      <c r="N17" s="78"/>
      <c r="O17" s="77"/>
      <c r="P17" s="77"/>
      <c r="Q17" s="77"/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67"/>
      <c r="AH17" s="67">
        <f t="shared" si="0"/>
        <v>0</v>
      </c>
      <c r="AI17" s="67"/>
      <c r="AJ17" s="121"/>
      <c r="AK17" s="64"/>
      <c r="AL17" s="64"/>
      <c r="AM17" s="64"/>
      <c r="AN17" s="64"/>
      <c r="AO17" s="64"/>
    </row>
    <row r="18" spans="2:41" s="65" customFormat="1" ht="38.1" hidden="1" customHeight="1" x14ac:dyDescent="0.2">
      <c r="B18" s="301"/>
      <c r="C18" s="277"/>
      <c r="D18" s="293"/>
      <c r="E18" s="71">
        <v>9</v>
      </c>
      <c r="F18" s="71" t="s">
        <v>28</v>
      </c>
      <c r="G18" s="71"/>
      <c r="H18" s="76"/>
      <c r="I18" s="76"/>
      <c r="J18" s="90"/>
      <c r="K18" s="78"/>
      <c r="L18" s="78"/>
      <c r="M18" s="78"/>
      <c r="N18" s="78"/>
      <c r="O18" s="77"/>
      <c r="P18" s="77"/>
      <c r="Q18" s="77"/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7"/>
      <c r="AG18" s="67"/>
      <c r="AH18" s="67"/>
      <c r="AI18" s="67">
        <f t="shared" si="1"/>
        <v>0</v>
      </c>
      <c r="AJ18" s="121"/>
      <c r="AK18" s="64"/>
      <c r="AL18" s="64"/>
      <c r="AM18" s="64"/>
      <c r="AN18" s="64"/>
      <c r="AO18" s="64"/>
    </row>
    <row r="19" spans="2:41" s="65" customFormat="1" ht="38.1" hidden="1" customHeight="1" x14ac:dyDescent="0.2">
      <c r="B19" s="301"/>
      <c r="C19" s="277"/>
      <c r="D19" s="293"/>
      <c r="E19" s="71">
        <v>10</v>
      </c>
      <c r="F19" s="71" t="s">
        <v>29</v>
      </c>
      <c r="G19" s="71"/>
      <c r="H19" s="76"/>
      <c r="I19" s="76"/>
      <c r="J19" s="90"/>
      <c r="K19" s="78"/>
      <c r="L19" s="78"/>
      <c r="M19" s="78"/>
      <c r="N19" s="78"/>
      <c r="O19" s="77"/>
      <c r="P19" s="77"/>
      <c r="Q19" s="77"/>
      <c r="R19" s="77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7"/>
      <c r="AG19" s="67">
        <f t="shared" si="2"/>
        <v>0</v>
      </c>
      <c r="AH19" s="67"/>
      <c r="AI19" s="67"/>
      <c r="AJ19" s="121"/>
      <c r="AK19" s="64"/>
      <c r="AL19" s="64"/>
      <c r="AM19" s="64"/>
      <c r="AN19" s="64"/>
      <c r="AO19" s="64"/>
    </row>
    <row r="20" spans="2:41" s="65" customFormat="1" ht="38.1" hidden="1" customHeight="1" x14ac:dyDescent="0.2">
      <c r="B20" s="301"/>
      <c r="C20" s="277"/>
      <c r="D20" s="293"/>
      <c r="E20" s="71">
        <v>11</v>
      </c>
      <c r="F20" s="71" t="s">
        <v>30</v>
      </c>
      <c r="G20" s="71"/>
      <c r="H20" s="76"/>
      <c r="I20" s="76"/>
      <c r="J20" s="90"/>
      <c r="K20" s="78"/>
      <c r="L20" s="78"/>
      <c r="M20" s="78"/>
      <c r="N20" s="78"/>
      <c r="O20" s="77"/>
      <c r="P20" s="77"/>
      <c r="Q20" s="77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7"/>
      <c r="AG20" s="67"/>
      <c r="AH20" s="67">
        <f t="shared" si="0"/>
        <v>0</v>
      </c>
      <c r="AI20" s="67"/>
      <c r="AJ20" s="121"/>
      <c r="AK20" s="64"/>
      <c r="AL20" s="64"/>
      <c r="AM20" s="64"/>
      <c r="AN20" s="64"/>
      <c r="AO20" s="64"/>
    </row>
    <row r="21" spans="2:41" s="65" customFormat="1" ht="38.1" hidden="1" customHeight="1" thickBot="1" x14ac:dyDescent="0.25">
      <c r="B21" s="301"/>
      <c r="C21" s="278"/>
      <c r="D21" s="294"/>
      <c r="E21" s="132">
        <v>12</v>
      </c>
      <c r="F21" s="132" t="s">
        <v>31</v>
      </c>
      <c r="G21" s="132"/>
      <c r="H21" s="133"/>
      <c r="I21" s="133"/>
      <c r="J21" s="134"/>
      <c r="K21" s="136"/>
      <c r="L21" s="136"/>
      <c r="M21" s="136"/>
      <c r="N21" s="136"/>
      <c r="O21" s="137"/>
      <c r="P21" s="137"/>
      <c r="Q21" s="137"/>
      <c r="R21" s="137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  <c r="AG21" s="138"/>
      <c r="AH21" s="138"/>
      <c r="AI21" s="138">
        <f t="shared" si="1"/>
        <v>0</v>
      </c>
      <c r="AJ21" s="139"/>
      <c r="AK21" s="64"/>
      <c r="AL21" s="64"/>
      <c r="AM21" s="64"/>
      <c r="AN21" s="64"/>
      <c r="AO21" s="64"/>
    </row>
    <row r="22" spans="2:41" s="65" customFormat="1" ht="38.1" hidden="1" customHeight="1" x14ac:dyDescent="0.2">
      <c r="B22" s="301"/>
      <c r="C22" s="276" t="s">
        <v>97</v>
      </c>
      <c r="D22" s="292">
        <v>3</v>
      </c>
      <c r="E22" s="125">
        <v>13</v>
      </c>
      <c r="F22" s="125" t="s">
        <v>32</v>
      </c>
      <c r="G22" s="125"/>
      <c r="H22" s="140"/>
      <c r="I22" s="140"/>
      <c r="J22" s="126"/>
      <c r="K22" s="128"/>
      <c r="L22" s="128"/>
      <c r="M22" s="128"/>
      <c r="N22" s="128"/>
      <c r="O22" s="129"/>
      <c r="P22" s="129"/>
      <c r="Q22" s="129"/>
      <c r="R22" s="129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  <c r="AG22" s="130">
        <f t="shared" si="2"/>
        <v>0</v>
      </c>
      <c r="AH22" s="130"/>
      <c r="AI22" s="130"/>
      <c r="AJ22" s="131"/>
      <c r="AK22" s="64"/>
      <c r="AL22" s="64"/>
      <c r="AM22" s="64"/>
      <c r="AN22" s="64"/>
      <c r="AO22" s="64"/>
    </row>
    <row r="23" spans="2:41" s="65" customFormat="1" ht="38.1" hidden="1" customHeight="1" x14ac:dyDescent="0.2">
      <c r="B23" s="301"/>
      <c r="C23" s="277"/>
      <c r="D23" s="293"/>
      <c r="E23" s="71">
        <v>14</v>
      </c>
      <c r="F23" s="71" t="s">
        <v>33</v>
      </c>
      <c r="G23" s="71"/>
      <c r="H23" s="76"/>
      <c r="I23" s="76"/>
      <c r="J23" s="158"/>
      <c r="K23" s="78"/>
      <c r="L23" s="78"/>
      <c r="M23" s="78"/>
      <c r="N23" s="78"/>
      <c r="O23" s="77"/>
      <c r="P23" s="77"/>
      <c r="Q23" s="77"/>
      <c r="R23" s="77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7"/>
      <c r="AG23" s="67"/>
      <c r="AH23" s="67">
        <f t="shared" si="0"/>
        <v>0</v>
      </c>
      <c r="AI23" s="67"/>
      <c r="AJ23" s="121"/>
      <c r="AK23" s="64"/>
      <c r="AL23" s="64"/>
      <c r="AM23" s="64"/>
      <c r="AN23" s="64"/>
      <c r="AO23" s="64"/>
    </row>
    <row r="24" spans="2:41" s="65" customFormat="1" ht="38.1" hidden="1" customHeight="1" x14ac:dyDescent="0.2">
      <c r="B24" s="301"/>
      <c r="C24" s="277"/>
      <c r="D24" s="293"/>
      <c r="E24" s="71">
        <v>15</v>
      </c>
      <c r="F24" s="71" t="s">
        <v>34</v>
      </c>
      <c r="G24" s="71"/>
      <c r="H24" s="76"/>
      <c r="I24" s="76"/>
      <c r="J24" s="158"/>
      <c r="K24" s="78"/>
      <c r="L24" s="78"/>
      <c r="M24" s="78"/>
      <c r="N24" s="78"/>
      <c r="O24" s="77"/>
      <c r="P24" s="77"/>
      <c r="Q24" s="77"/>
      <c r="R24" s="77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7"/>
      <c r="AG24" s="67"/>
      <c r="AH24" s="67"/>
      <c r="AI24" s="67">
        <f t="shared" si="1"/>
        <v>0</v>
      </c>
      <c r="AJ24" s="121"/>
      <c r="AK24" s="64"/>
      <c r="AL24" s="64"/>
      <c r="AM24" s="64"/>
      <c r="AN24" s="64"/>
      <c r="AO24" s="64"/>
    </row>
    <row r="25" spans="2:41" s="65" customFormat="1" ht="38.1" hidden="1" customHeight="1" x14ac:dyDescent="0.2">
      <c r="B25" s="301"/>
      <c r="C25" s="277"/>
      <c r="D25" s="293"/>
      <c r="E25" s="71">
        <v>16</v>
      </c>
      <c r="F25" s="71" t="s">
        <v>35</v>
      </c>
      <c r="G25" s="71"/>
      <c r="H25" s="76"/>
      <c r="I25" s="76"/>
      <c r="J25" s="158"/>
      <c r="K25" s="78"/>
      <c r="L25" s="78"/>
      <c r="M25" s="78"/>
      <c r="N25" s="78"/>
      <c r="O25" s="77"/>
      <c r="P25" s="77"/>
      <c r="Q25" s="77"/>
      <c r="R25" s="77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7"/>
      <c r="AG25" s="67">
        <f t="shared" si="2"/>
        <v>0</v>
      </c>
      <c r="AH25" s="67"/>
      <c r="AI25" s="67"/>
      <c r="AJ25" s="121"/>
      <c r="AK25" s="64"/>
      <c r="AL25" s="64"/>
      <c r="AM25" s="64"/>
      <c r="AN25" s="64"/>
      <c r="AO25" s="64"/>
    </row>
    <row r="26" spans="2:41" s="65" customFormat="1" ht="38.1" hidden="1" customHeight="1" x14ac:dyDescent="0.2">
      <c r="B26" s="301"/>
      <c r="C26" s="277"/>
      <c r="D26" s="293"/>
      <c r="E26" s="71">
        <v>17</v>
      </c>
      <c r="F26" s="71" t="s">
        <v>36</v>
      </c>
      <c r="G26" s="71"/>
      <c r="H26" s="76"/>
      <c r="I26" s="76"/>
      <c r="J26" s="158"/>
      <c r="K26" s="78"/>
      <c r="L26" s="78"/>
      <c r="M26" s="78"/>
      <c r="N26" s="78"/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7"/>
      <c r="AG26" s="67"/>
      <c r="AH26" s="67">
        <f t="shared" si="0"/>
        <v>0</v>
      </c>
      <c r="AI26" s="67"/>
      <c r="AJ26" s="121"/>
      <c r="AK26" s="64"/>
      <c r="AL26" s="64"/>
      <c r="AM26" s="64"/>
      <c r="AN26" s="64"/>
      <c r="AO26" s="64"/>
    </row>
    <row r="27" spans="2:41" s="65" customFormat="1" ht="38.1" hidden="1" customHeight="1" thickBot="1" x14ac:dyDescent="0.25">
      <c r="B27" s="301"/>
      <c r="C27" s="278"/>
      <c r="D27" s="294"/>
      <c r="E27" s="132">
        <v>18</v>
      </c>
      <c r="F27" s="132" t="s">
        <v>37</v>
      </c>
      <c r="G27" s="132"/>
      <c r="H27" s="133"/>
      <c r="I27" s="133"/>
      <c r="J27" s="156"/>
      <c r="K27" s="136"/>
      <c r="L27" s="136"/>
      <c r="M27" s="136"/>
      <c r="N27" s="136"/>
      <c r="O27" s="137"/>
      <c r="P27" s="137"/>
      <c r="Q27" s="137"/>
      <c r="R27" s="137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7"/>
      <c r="AG27" s="138"/>
      <c r="AH27" s="138"/>
      <c r="AI27" s="138">
        <f t="shared" si="1"/>
        <v>0</v>
      </c>
      <c r="AJ27" s="139"/>
      <c r="AK27" s="64"/>
      <c r="AL27" s="64"/>
      <c r="AM27" s="64"/>
      <c r="AN27" s="64"/>
      <c r="AO27" s="64"/>
    </row>
    <row r="28" spans="2:41" s="65" customFormat="1" ht="38.1" customHeight="1" x14ac:dyDescent="0.2">
      <c r="B28" s="301"/>
      <c r="C28" s="276" t="s">
        <v>98</v>
      </c>
      <c r="D28" s="292"/>
      <c r="E28" s="125">
        <v>1</v>
      </c>
      <c r="F28" s="125" t="s">
        <v>20</v>
      </c>
      <c r="G28" s="125">
        <v>20</v>
      </c>
      <c r="H28" s="140">
        <v>4</v>
      </c>
      <c r="I28" s="140">
        <v>4</v>
      </c>
      <c r="J28" s="126" t="s">
        <v>187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>
        <v>3</v>
      </c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9"/>
      <c r="AG28" s="130">
        <f t="shared" si="2"/>
        <v>600</v>
      </c>
      <c r="AH28" s="130"/>
      <c r="AI28" s="130"/>
      <c r="AJ28" s="131"/>
      <c r="AK28" s="64"/>
      <c r="AL28" s="64"/>
      <c r="AM28" s="64"/>
      <c r="AN28" s="64"/>
      <c r="AO28" s="64"/>
    </row>
    <row r="29" spans="2:41" s="65" customFormat="1" ht="38.1" customHeight="1" x14ac:dyDescent="0.2">
      <c r="B29" s="301"/>
      <c r="C29" s="277"/>
      <c r="D29" s="293"/>
      <c r="E29" s="71">
        <v>2</v>
      </c>
      <c r="F29" s="71" t="s">
        <v>21</v>
      </c>
      <c r="G29" s="71">
        <v>32</v>
      </c>
      <c r="H29" s="76">
        <v>4</v>
      </c>
      <c r="I29" s="76">
        <v>4</v>
      </c>
      <c r="J29" s="90" t="s">
        <v>240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>
        <v>1</v>
      </c>
      <c r="V29" s="78">
        <v>2</v>
      </c>
      <c r="W29" s="78"/>
      <c r="X29" s="78"/>
      <c r="Y29" s="78"/>
      <c r="Z29" s="78"/>
      <c r="AA29" s="78"/>
      <c r="AB29" s="78"/>
      <c r="AC29" s="78"/>
      <c r="AD29" s="78"/>
      <c r="AE29" s="78"/>
      <c r="AF29" s="77"/>
      <c r="AG29" s="67"/>
      <c r="AH29" s="67">
        <f t="shared" si="0"/>
        <v>1000</v>
      </c>
      <c r="AI29" s="67"/>
      <c r="AJ29" s="121" t="s">
        <v>124</v>
      </c>
      <c r="AK29" s="64"/>
      <c r="AL29" s="64"/>
      <c r="AM29" s="64"/>
      <c r="AN29" s="64"/>
      <c r="AO29" s="64"/>
    </row>
    <row r="30" spans="2:41" s="65" customFormat="1" ht="38.1" customHeight="1" x14ac:dyDescent="0.2">
      <c r="B30" s="301"/>
      <c r="C30" s="277"/>
      <c r="D30" s="293"/>
      <c r="E30" s="71">
        <v>3</v>
      </c>
      <c r="F30" s="71" t="s">
        <v>22</v>
      </c>
      <c r="G30" s="71">
        <v>32</v>
      </c>
      <c r="H30" s="76">
        <v>4</v>
      </c>
      <c r="I30" s="76">
        <v>4</v>
      </c>
      <c r="J30" s="90" t="s">
        <v>241</v>
      </c>
      <c r="K30" s="78"/>
      <c r="L30" s="78"/>
      <c r="M30" s="78"/>
      <c r="N30" s="78"/>
      <c r="O30" s="77"/>
      <c r="P30" s="77"/>
      <c r="Q30" s="77"/>
      <c r="R30" s="77"/>
      <c r="S30" s="78"/>
      <c r="T30" s="78"/>
      <c r="U30" s="78">
        <v>4</v>
      </c>
      <c r="V30" s="78">
        <v>1</v>
      </c>
      <c r="W30" s="78"/>
      <c r="X30" s="78"/>
      <c r="Y30" s="78"/>
      <c r="Z30" s="78"/>
      <c r="AA30" s="78"/>
      <c r="AB30" s="78"/>
      <c r="AC30" s="78"/>
      <c r="AD30" s="78"/>
      <c r="AE30" s="78"/>
      <c r="AF30" s="77"/>
      <c r="AG30" s="67"/>
      <c r="AH30" s="67"/>
      <c r="AI30" s="67">
        <f t="shared" si="1"/>
        <v>1200</v>
      </c>
      <c r="AJ30" s="121" t="s">
        <v>124</v>
      </c>
      <c r="AK30" s="64"/>
      <c r="AL30" s="64"/>
      <c r="AM30" s="64"/>
      <c r="AN30" s="64"/>
      <c r="AO30" s="64"/>
    </row>
    <row r="31" spans="2:41" s="65" customFormat="1" ht="38.1" customHeight="1" x14ac:dyDescent="0.2">
      <c r="B31" s="301"/>
      <c r="C31" s="277"/>
      <c r="D31" s="293"/>
      <c r="E31" s="71">
        <v>4</v>
      </c>
      <c r="F31" s="71" t="s">
        <v>23</v>
      </c>
      <c r="G31" s="71">
        <v>32</v>
      </c>
      <c r="H31" s="76">
        <v>4</v>
      </c>
      <c r="I31" s="76">
        <v>4</v>
      </c>
      <c r="J31" s="90" t="s">
        <v>144</v>
      </c>
      <c r="K31" s="78"/>
      <c r="L31" s="78"/>
      <c r="M31" s="78"/>
      <c r="N31" s="78"/>
      <c r="O31" s="77"/>
      <c r="P31" s="77"/>
      <c r="Q31" s="77"/>
      <c r="R31" s="77"/>
      <c r="S31" s="78"/>
      <c r="T31" s="78"/>
      <c r="U31" s="78">
        <v>5</v>
      </c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7"/>
      <c r="AG31" s="67">
        <f t="shared" si="2"/>
        <v>1000</v>
      </c>
      <c r="AH31" s="67"/>
      <c r="AI31" s="67"/>
      <c r="AJ31" s="121" t="s">
        <v>124</v>
      </c>
      <c r="AK31" s="64"/>
      <c r="AL31" s="64"/>
      <c r="AM31" s="64"/>
      <c r="AN31" s="64"/>
      <c r="AO31" s="64"/>
    </row>
    <row r="32" spans="2:41" s="65" customFormat="1" ht="38.1" customHeight="1" x14ac:dyDescent="0.2">
      <c r="B32" s="301"/>
      <c r="C32" s="277"/>
      <c r="D32" s="293"/>
      <c r="E32" s="71">
        <v>5</v>
      </c>
      <c r="F32" s="71" t="s">
        <v>24</v>
      </c>
      <c r="G32" s="71">
        <v>32</v>
      </c>
      <c r="H32" s="76">
        <v>4</v>
      </c>
      <c r="I32" s="76">
        <v>4</v>
      </c>
      <c r="J32" s="90" t="s">
        <v>190</v>
      </c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>
        <v>4</v>
      </c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7"/>
      <c r="AG32" s="67"/>
      <c r="AH32" s="67">
        <f t="shared" si="0"/>
        <v>800</v>
      </c>
      <c r="AI32" s="67"/>
      <c r="AJ32" s="121" t="s">
        <v>124</v>
      </c>
      <c r="AK32" s="64"/>
      <c r="AL32" s="64"/>
      <c r="AM32" s="64"/>
      <c r="AN32" s="64"/>
      <c r="AO32" s="64"/>
    </row>
    <row r="33" spans="2:41" s="65" customFormat="1" ht="38.1" customHeight="1" thickBot="1" x14ac:dyDescent="0.25">
      <c r="B33" s="301"/>
      <c r="C33" s="278"/>
      <c r="D33" s="294"/>
      <c r="E33" s="132">
        <v>6</v>
      </c>
      <c r="F33" s="132" t="s">
        <v>25</v>
      </c>
      <c r="G33" s="132">
        <v>32</v>
      </c>
      <c r="H33" s="133">
        <v>4</v>
      </c>
      <c r="I33" s="133">
        <v>4</v>
      </c>
      <c r="J33" s="134" t="s">
        <v>242</v>
      </c>
      <c r="K33" s="136"/>
      <c r="L33" s="136"/>
      <c r="M33" s="136"/>
      <c r="N33" s="136"/>
      <c r="O33" s="137"/>
      <c r="P33" s="137"/>
      <c r="Q33" s="137"/>
      <c r="R33" s="137"/>
      <c r="S33" s="136"/>
      <c r="T33" s="136"/>
      <c r="U33" s="136">
        <v>2</v>
      </c>
      <c r="V33" s="136">
        <v>1</v>
      </c>
      <c r="W33" s="136"/>
      <c r="X33" s="136"/>
      <c r="Y33" s="136"/>
      <c r="Z33" s="136"/>
      <c r="AA33" s="136"/>
      <c r="AB33" s="136"/>
      <c r="AC33" s="136"/>
      <c r="AD33" s="136"/>
      <c r="AE33" s="136"/>
      <c r="AF33" s="137"/>
      <c r="AG33" s="138"/>
      <c r="AH33" s="138"/>
      <c r="AI33" s="138">
        <f t="shared" si="1"/>
        <v>800</v>
      </c>
      <c r="AJ33" s="139" t="s">
        <v>124</v>
      </c>
      <c r="AK33" s="64"/>
      <c r="AL33" s="64"/>
      <c r="AM33" s="64"/>
      <c r="AN33" s="64"/>
      <c r="AO33" s="64"/>
    </row>
    <row r="34" spans="2:41" s="65" customFormat="1" ht="38.1" customHeight="1" x14ac:dyDescent="0.2">
      <c r="B34" s="301"/>
      <c r="C34" s="276" t="s">
        <v>98</v>
      </c>
      <c r="D34" s="292"/>
      <c r="E34" s="125">
        <v>7</v>
      </c>
      <c r="F34" s="125" t="s">
        <v>26</v>
      </c>
      <c r="G34" s="125">
        <v>20</v>
      </c>
      <c r="H34" s="140">
        <v>4</v>
      </c>
      <c r="I34" s="140">
        <v>4</v>
      </c>
      <c r="J34" s="126" t="s">
        <v>191</v>
      </c>
      <c r="K34" s="128"/>
      <c r="L34" s="128"/>
      <c r="M34" s="128"/>
      <c r="N34" s="128"/>
      <c r="O34" s="129"/>
      <c r="P34" s="129"/>
      <c r="Q34" s="129"/>
      <c r="R34" s="129"/>
      <c r="S34" s="128"/>
      <c r="T34" s="128"/>
      <c r="U34" s="128">
        <v>3</v>
      </c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9"/>
      <c r="AG34" s="130">
        <f t="shared" si="2"/>
        <v>600</v>
      </c>
      <c r="AH34" s="130"/>
      <c r="AI34" s="130"/>
      <c r="AJ34" s="131"/>
      <c r="AK34" s="64"/>
      <c r="AL34" s="64"/>
      <c r="AM34" s="64"/>
      <c r="AN34" s="64"/>
      <c r="AO34" s="64"/>
    </row>
    <row r="35" spans="2:41" s="65" customFormat="1" ht="38.1" customHeight="1" x14ac:dyDescent="0.2">
      <c r="B35" s="301"/>
      <c r="C35" s="277"/>
      <c r="D35" s="293"/>
      <c r="E35" s="71">
        <v>8</v>
      </c>
      <c r="F35" s="71" t="s">
        <v>27</v>
      </c>
      <c r="G35" s="71">
        <v>20</v>
      </c>
      <c r="H35" s="76">
        <v>4</v>
      </c>
      <c r="I35" s="76">
        <v>4</v>
      </c>
      <c r="J35" s="90" t="s">
        <v>163</v>
      </c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>
        <v>3</v>
      </c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7"/>
      <c r="AG35" s="67"/>
      <c r="AH35" s="67">
        <f t="shared" si="0"/>
        <v>600</v>
      </c>
      <c r="AI35" s="67"/>
      <c r="AJ35" s="121"/>
      <c r="AK35" s="64"/>
      <c r="AL35" s="64"/>
      <c r="AM35" s="64"/>
      <c r="AN35" s="64"/>
      <c r="AO35" s="64"/>
    </row>
    <row r="36" spans="2:41" s="65" customFormat="1" ht="38.1" customHeight="1" x14ac:dyDescent="0.2">
      <c r="B36" s="301"/>
      <c r="C36" s="277"/>
      <c r="D36" s="293"/>
      <c r="E36" s="71">
        <v>9</v>
      </c>
      <c r="F36" s="71" t="s">
        <v>28</v>
      </c>
      <c r="G36" s="71">
        <v>32</v>
      </c>
      <c r="H36" s="76">
        <v>4</v>
      </c>
      <c r="I36" s="76">
        <v>4</v>
      </c>
      <c r="J36" s="90" t="s">
        <v>243</v>
      </c>
      <c r="K36" s="78"/>
      <c r="L36" s="78"/>
      <c r="M36" s="78"/>
      <c r="N36" s="78"/>
      <c r="O36" s="77"/>
      <c r="P36" s="77"/>
      <c r="Q36" s="77"/>
      <c r="R36" s="77"/>
      <c r="S36" s="78"/>
      <c r="T36" s="78"/>
      <c r="U36" s="78">
        <v>6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7"/>
      <c r="AG36" s="67"/>
      <c r="AH36" s="67"/>
      <c r="AI36" s="67">
        <f t="shared" si="1"/>
        <v>1200</v>
      </c>
      <c r="AJ36" s="121" t="s">
        <v>124</v>
      </c>
      <c r="AK36" s="64"/>
      <c r="AL36" s="64"/>
      <c r="AM36" s="64"/>
      <c r="AN36" s="64"/>
      <c r="AO36" s="64"/>
    </row>
    <row r="37" spans="2:41" s="65" customFormat="1" ht="38.1" customHeight="1" x14ac:dyDescent="0.2">
      <c r="B37" s="301"/>
      <c r="C37" s="277"/>
      <c r="D37" s="293"/>
      <c r="E37" s="71">
        <v>10</v>
      </c>
      <c r="F37" s="71" t="s">
        <v>29</v>
      </c>
      <c r="G37" s="71">
        <v>30</v>
      </c>
      <c r="H37" s="76">
        <v>4</v>
      </c>
      <c r="I37" s="76">
        <v>4</v>
      </c>
      <c r="J37" s="90" t="s">
        <v>191</v>
      </c>
      <c r="K37" s="78"/>
      <c r="L37" s="78"/>
      <c r="M37" s="78"/>
      <c r="N37" s="78"/>
      <c r="O37" s="77"/>
      <c r="P37" s="77"/>
      <c r="Q37" s="77"/>
      <c r="R37" s="77"/>
      <c r="S37" s="78"/>
      <c r="T37" s="78"/>
      <c r="U37" s="78">
        <v>4</v>
      </c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7"/>
      <c r="AG37" s="67">
        <f t="shared" si="2"/>
        <v>800</v>
      </c>
      <c r="AH37" s="67"/>
      <c r="AI37" s="67"/>
      <c r="AJ37" s="121" t="s">
        <v>124</v>
      </c>
      <c r="AK37" s="64"/>
      <c r="AL37" s="64"/>
      <c r="AM37" s="64"/>
      <c r="AN37" s="64"/>
      <c r="AO37" s="64"/>
    </row>
    <row r="38" spans="2:41" s="65" customFormat="1" ht="38.1" customHeight="1" x14ac:dyDescent="0.2">
      <c r="B38" s="301"/>
      <c r="C38" s="277"/>
      <c r="D38" s="293"/>
      <c r="E38" s="71">
        <v>11</v>
      </c>
      <c r="F38" s="71" t="s">
        <v>30</v>
      </c>
      <c r="G38" s="71">
        <v>32</v>
      </c>
      <c r="H38" s="76">
        <v>4</v>
      </c>
      <c r="I38" s="76">
        <v>4</v>
      </c>
      <c r="J38" s="90" t="s">
        <v>163</v>
      </c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>
        <v>3</v>
      </c>
      <c r="V38" s="78">
        <v>1</v>
      </c>
      <c r="W38" s="78"/>
      <c r="X38" s="78"/>
      <c r="Y38" s="78"/>
      <c r="Z38" s="78"/>
      <c r="AA38" s="78"/>
      <c r="AB38" s="78"/>
      <c r="AC38" s="78"/>
      <c r="AD38" s="78"/>
      <c r="AE38" s="78"/>
      <c r="AF38" s="77"/>
      <c r="AG38" s="67"/>
      <c r="AH38" s="67">
        <f t="shared" si="0"/>
        <v>1000</v>
      </c>
      <c r="AI38" s="67"/>
      <c r="AJ38" s="121" t="s">
        <v>124</v>
      </c>
      <c r="AK38" s="64"/>
      <c r="AL38" s="64"/>
      <c r="AM38" s="64"/>
      <c r="AN38" s="64"/>
      <c r="AO38" s="64"/>
    </row>
    <row r="39" spans="2:41" s="65" customFormat="1" ht="38.1" customHeight="1" thickBot="1" x14ac:dyDescent="0.25">
      <c r="B39" s="301"/>
      <c r="C39" s="278"/>
      <c r="D39" s="294"/>
      <c r="E39" s="132">
        <v>12</v>
      </c>
      <c r="F39" s="132" t="s">
        <v>31</v>
      </c>
      <c r="G39" s="132">
        <v>20</v>
      </c>
      <c r="H39" s="133">
        <v>4</v>
      </c>
      <c r="I39" s="133">
        <v>4</v>
      </c>
      <c r="J39" s="134" t="s">
        <v>244</v>
      </c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>
        <v>3</v>
      </c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7"/>
      <c r="AG39" s="138"/>
      <c r="AH39" s="138"/>
      <c r="AI39" s="138">
        <f t="shared" si="1"/>
        <v>600</v>
      </c>
      <c r="AJ39" s="139"/>
      <c r="AK39" s="64"/>
      <c r="AL39" s="64"/>
      <c r="AM39" s="64"/>
      <c r="AN39" s="64"/>
      <c r="AO39" s="64"/>
    </row>
    <row r="40" spans="2:41" s="65" customFormat="1" ht="38.1" customHeight="1" x14ac:dyDescent="0.2">
      <c r="B40" s="301"/>
      <c r="C40" s="276" t="s">
        <v>98</v>
      </c>
      <c r="D40" s="292"/>
      <c r="E40" s="125">
        <v>13</v>
      </c>
      <c r="F40" s="125" t="s">
        <v>32</v>
      </c>
      <c r="G40" s="125">
        <v>32</v>
      </c>
      <c r="H40" s="140">
        <v>4</v>
      </c>
      <c r="I40" s="140">
        <v>4</v>
      </c>
      <c r="J40" s="126" t="s">
        <v>245</v>
      </c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>
        <v>2</v>
      </c>
      <c r="V40" s="128">
        <v>2</v>
      </c>
      <c r="W40" s="128"/>
      <c r="X40" s="128"/>
      <c r="Y40" s="128"/>
      <c r="Z40" s="128"/>
      <c r="AA40" s="128"/>
      <c r="AB40" s="128"/>
      <c r="AC40" s="128"/>
      <c r="AD40" s="128"/>
      <c r="AE40" s="128"/>
      <c r="AF40" s="129"/>
      <c r="AG40" s="130">
        <f t="shared" si="2"/>
        <v>1200</v>
      </c>
      <c r="AH40" s="130"/>
      <c r="AI40" s="130"/>
      <c r="AJ40" s="131" t="s">
        <v>124</v>
      </c>
      <c r="AK40" s="64"/>
      <c r="AL40" s="64"/>
      <c r="AM40" s="64"/>
      <c r="AN40" s="64"/>
      <c r="AO40" s="64"/>
    </row>
    <row r="41" spans="2:41" s="65" customFormat="1" ht="38.1" customHeight="1" x14ac:dyDescent="0.2">
      <c r="B41" s="301"/>
      <c r="C41" s="277"/>
      <c r="D41" s="293"/>
      <c r="E41" s="71">
        <v>14</v>
      </c>
      <c r="F41" s="71" t="s">
        <v>33</v>
      </c>
      <c r="G41" s="71">
        <v>20</v>
      </c>
      <c r="H41" s="76">
        <v>4</v>
      </c>
      <c r="I41" s="76">
        <v>4</v>
      </c>
      <c r="J41" s="90" t="s">
        <v>163</v>
      </c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>
        <v>3</v>
      </c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7"/>
      <c r="AG41" s="67"/>
      <c r="AH41" s="67">
        <f t="shared" si="0"/>
        <v>600</v>
      </c>
      <c r="AI41" s="67"/>
      <c r="AJ41" s="121"/>
      <c r="AK41" s="64"/>
      <c r="AL41" s="64"/>
      <c r="AM41" s="64"/>
      <c r="AN41" s="64"/>
      <c r="AO41" s="64"/>
    </row>
    <row r="42" spans="2:41" s="65" customFormat="1" ht="38.1" customHeight="1" x14ac:dyDescent="0.2">
      <c r="B42" s="301"/>
      <c r="C42" s="277"/>
      <c r="D42" s="293"/>
      <c r="E42" s="71">
        <v>15</v>
      </c>
      <c r="F42" s="71" t="s">
        <v>34</v>
      </c>
      <c r="G42" s="71">
        <v>32</v>
      </c>
      <c r="H42" s="76">
        <v>4</v>
      </c>
      <c r="I42" s="76">
        <v>4</v>
      </c>
      <c r="J42" s="90" t="s">
        <v>145</v>
      </c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>
        <v>4</v>
      </c>
      <c r="V42" s="78">
        <v>1</v>
      </c>
      <c r="W42" s="78"/>
      <c r="X42" s="78"/>
      <c r="Y42" s="78"/>
      <c r="Z42" s="78"/>
      <c r="AA42" s="78"/>
      <c r="AB42" s="78"/>
      <c r="AC42" s="78"/>
      <c r="AD42" s="78"/>
      <c r="AE42" s="78"/>
      <c r="AF42" s="77"/>
      <c r="AG42" s="67"/>
      <c r="AH42" s="67"/>
      <c r="AI42" s="67">
        <f t="shared" si="1"/>
        <v>1200</v>
      </c>
      <c r="AJ42" s="121" t="s">
        <v>124</v>
      </c>
      <c r="AK42" s="64"/>
      <c r="AL42" s="64"/>
      <c r="AM42" s="64"/>
      <c r="AN42" s="64"/>
      <c r="AO42" s="64"/>
    </row>
    <row r="43" spans="2:41" s="65" customFormat="1" ht="38.1" customHeight="1" x14ac:dyDescent="0.2">
      <c r="B43" s="301"/>
      <c r="C43" s="277"/>
      <c r="D43" s="293"/>
      <c r="E43" s="71">
        <v>16</v>
      </c>
      <c r="F43" s="71" t="s">
        <v>35</v>
      </c>
      <c r="G43" s="71">
        <v>32</v>
      </c>
      <c r="H43" s="76">
        <v>4</v>
      </c>
      <c r="I43" s="76">
        <v>4</v>
      </c>
      <c r="J43" s="90" t="s">
        <v>143</v>
      </c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>
        <v>3</v>
      </c>
      <c r="W43" s="78"/>
      <c r="X43" s="78"/>
      <c r="Y43" s="78"/>
      <c r="Z43" s="78"/>
      <c r="AA43" s="78"/>
      <c r="AB43" s="78"/>
      <c r="AC43" s="78"/>
      <c r="AD43" s="78"/>
      <c r="AE43" s="78"/>
      <c r="AF43" s="77"/>
      <c r="AG43" s="67">
        <f t="shared" si="2"/>
        <v>1200</v>
      </c>
      <c r="AH43" s="67"/>
      <c r="AI43" s="67"/>
      <c r="AJ43" s="121" t="s">
        <v>124</v>
      </c>
      <c r="AK43" s="64"/>
      <c r="AL43" s="64"/>
      <c r="AM43" s="64"/>
      <c r="AN43" s="64"/>
      <c r="AO43" s="64"/>
    </row>
    <row r="44" spans="2:41" s="65" customFormat="1" ht="38.1" customHeight="1" x14ac:dyDescent="0.2">
      <c r="B44" s="301"/>
      <c r="C44" s="277"/>
      <c r="D44" s="293"/>
      <c r="E44" s="71">
        <v>17</v>
      </c>
      <c r="F44" s="71" t="s">
        <v>36</v>
      </c>
      <c r="G44" s="71">
        <v>20</v>
      </c>
      <c r="H44" s="76">
        <v>4</v>
      </c>
      <c r="I44" s="76">
        <v>4</v>
      </c>
      <c r="J44" s="90" t="s">
        <v>147</v>
      </c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>
        <v>3</v>
      </c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7"/>
      <c r="AG44" s="67"/>
      <c r="AH44" s="67">
        <f t="shared" si="0"/>
        <v>600</v>
      </c>
      <c r="AI44" s="67"/>
      <c r="AJ44" s="121"/>
      <c r="AK44" s="64"/>
      <c r="AL44" s="64"/>
      <c r="AM44" s="64"/>
      <c r="AN44" s="64"/>
      <c r="AO44" s="64"/>
    </row>
    <row r="45" spans="2:41" s="65" customFormat="1" ht="38.1" customHeight="1" thickBot="1" x14ac:dyDescent="0.25">
      <c r="B45" s="301"/>
      <c r="C45" s="278"/>
      <c r="D45" s="294"/>
      <c r="E45" s="132">
        <v>18</v>
      </c>
      <c r="F45" s="132" t="s">
        <v>37</v>
      </c>
      <c r="G45" s="132">
        <v>32</v>
      </c>
      <c r="H45" s="133">
        <v>4</v>
      </c>
      <c r="I45" s="133">
        <v>4</v>
      </c>
      <c r="J45" s="134" t="s">
        <v>145</v>
      </c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>
        <v>3</v>
      </c>
      <c r="W45" s="136"/>
      <c r="X45" s="136"/>
      <c r="Y45" s="136"/>
      <c r="Z45" s="136"/>
      <c r="AA45" s="136"/>
      <c r="AB45" s="136"/>
      <c r="AC45" s="136"/>
      <c r="AD45" s="136"/>
      <c r="AE45" s="136"/>
      <c r="AF45" s="137"/>
      <c r="AG45" s="138"/>
      <c r="AH45" s="138"/>
      <c r="AI45" s="138">
        <f t="shared" si="1"/>
        <v>1200</v>
      </c>
      <c r="AJ45" s="139" t="s">
        <v>246</v>
      </c>
      <c r="AK45" s="64"/>
      <c r="AL45" s="64"/>
      <c r="AM45" s="64"/>
      <c r="AN45" s="64"/>
      <c r="AO45" s="64"/>
    </row>
    <row r="46" spans="2:41" s="65" customFormat="1" ht="38.1" customHeight="1" x14ac:dyDescent="0.2">
      <c r="B46" s="301"/>
      <c r="C46" s="276" t="s">
        <v>98</v>
      </c>
      <c r="D46" s="292"/>
      <c r="E46" s="125">
        <v>19</v>
      </c>
      <c r="F46" s="125" t="s">
        <v>38</v>
      </c>
      <c r="G46" s="125">
        <v>32</v>
      </c>
      <c r="H46" s="140">
        <v>4</v>
      </c>
      <c r="I46" s="140">
        <v>4</v>
      </c>
      <c r="J46" s="126" t="s">
        <v>143</v>
      </c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>
        <v>1</v>
      </c>
      <c r="V46" s="128">
        <v>2</v>
      </c>
      <c r="W46" s="128"/>
      <c r="X46" s="128"/>
      <c r="Y46" s="128"/>
      <c r="Z46" s="128"/>
      <c r="AA46" s="128"/>
      <c r="AB46" s="128"/>
      <c r="AC46" s="128"/>
      <c r="AD46" s="128"/>
      <c r="AE46" s="128"/>
      <c r="AF46" s="129"/>
      <c r="AG46" s="130">
        <f t="shared" si="2"/>
        <v>1000</v>
      </c>
      <c r="AH46" s="130"/>
      <c r="AI46" s="130"/>
      <c r="AJ46" s="131" t="s">
        <v>124</v>
      </c>
      <c r="AK46" s="64"/>
      <c r="AL46" s="64"/>
      <c r="AM46" s="64"/>
      <c r="AN46" s="64"/>
      <c r="AO46" s="64"/>
    </row>
    <row r="47" spans="2:41" s="65" customFormat="1" ht="38.1" customHeight="1" x14ac:dyDescent="0.2">
      <c r="B47" s="301"/>
      <c r="C47" s="277"/>
      <c r="D47" s="293"/>
      <c r="E47" s="71">
        <v>20</v>
      </c>
      <c r="F47" s="71" t="s">
        <v>39</v>
      </c>
      <c r="G47" s="71">
        <v>20</v>
      </c>
      <c r="H47" s="76">
        <v>4</v>
      </c>
      <c r="I47" s="76">
        <v>4</v>
      </c>
      <c r="J47" s="90" t="s">
        <v>163</v>
      </c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>
        <v>1</v>
      </c>
      <c r="AB47" s="78"/>
      <c r="AC47" s="78"/>
      <c r="AD47" s="78"/>
      <c r="AE47" s="78"/>
      <c r="AF47" s="77"/>
      <c r="AG47" s="67"/>
      <c r="AH47" s="67">
        <f t="shared" si="0"/>
        <v>1200</v>
      </c>
      <c r="AI47" s="67"/>
      <c r="AJ47" s="121" t="s">
        <v>113</v>
      </c>
      <c r="AK47" s="64"/>
      <c r="AL47" s="64"/>
      <c r="AM47" s="64"/>
      <c r="AN47" s="64"/>
      <c r="AO47" s="64"/>
    </row>
    <row r="48" spans="2:41" s="65" customFormat="1" ht="38.1" customHeight="1" x14ac:dyDescent="0.2">
      <c r="B48" s="301"/>
      <c r="C48" s="277"/>
      <c r="D48" s="293"/>
      <c r="E48" s="71">
        <v>21</v>
      </c>
      <c r="F48" s="71" t="s">
        <v>40</v>
      </c>
      <c r="G48" s="71">
        <v>20</v>
      </c>
      <c r="H48" s="76">
        <v>4</v>
      </c>
      <c r="I48" s="76">
        <v>4</v>
      </c>
      <c r="J48" s="90" t="s">
        <v>145</v>
      </c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>
        <v>3</v>
      </c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67"/>
      <c r="AH48" s="67"/>
      <c r="AI48" s="67">
        <f t="shared" si="1"/>
        <v>600</v>
      </c>
      <c r="AJ48" s="121"/>
      <c r="AK48" s="64"/>
      <c r="AL48" s="64"/>
      <c r="AM48" s="64"/>
      <c r="AN48" s="64"/>
      <c r="AO48" s="64"/>
    </row>
    <row r="49" spans="2:41" s="65" customFormat="1" ht="38.1" customHeight="1" x14ac:dyDescent="0.2">
      <c r="B49" s="301"/>
      <c r="C49" s="277"/>
      <c r="D49" s="293"/>
      <c r="E49" s="71">
        <v>22</v>
      </c>
      <c r="F49" s="71" t="s">
        <v>86</v>
      </c>
      <c r="G49" s="71">
        <v>20</v>
      </c>
      <c r="H49" s="76">
        <v>4</v>
      </c>
      <c r="I49" s="76">
        <v>4</v>
      </c>
      <c r="J49" s="90" t="s">
        <v>187</v>
      </c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>
        <v>1</v>
      </c>
      <c r="AD49" s="78"/>
      <c r="AE49" s="78"/>
      <c r="AF49" s="77"/>
      <c r="AG49" s="67">
        <f t="shared" si="2"/>
        <v>200</v>
      </c>
      <c r="AH49" s="67"/>
      <c r="AI49" s="67"/>
      <c r="AJ49" s="121" t="s">
        <v>146</v>
      </c>
      <c r="AK49" s="64"/>
      <c r="AL49" s="64"/>
      <c r="AM49" s="64"/>
      <c r="AN49" s="64"/>
      <c r="AO49" s="64"/>
    </row>
    <row r="50" spans="2:41" s="65" customFormat="1" ht="38.1" customHeight="1" x14ac:dyDescent="0.2">
      <c r="B50" s="301"/>
      <c r="C50" s="277"/>
      <c r="D50" s="293"/>
      <c r="E50" s="71">
        <v>23</v>
      </c>
      <c r="F50" s="71" t="s">
        <v>87</v>
      </c>
      <c r="G50" s="71">
        <v>20</v>
      </c>
      <c r="H50" s="76">
        <v>4</v>
      </c>
      <c r="I50" s="76">
        <v>4</v>
      </c>
      <c r="J50" s="90" t="s">
        <v>163</v>
      </c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>
        <v>1</v>
      </c>
      <c r="AA50" s="78"/>
      <c r="AB50" s="78"/>
      <c r="AC50" s="78"/>
      <c r="AD50" s="78"/>
      <c r="AE50" s="78"/>
      <c r="AF50" s="77"/>
      <c r="AG50" s="67"/>
      <c r="AH50" s="67">
        <f t="shared" si="0"/>
        <v>1200</v>
      </c>
      <c r="AI50" s="67"/>
      <c r="AJ50" s="121" t="s">
        <v>235</v>
      </c>
      <c r="AK50" s="64"/>
      <c r="AL50" s="64"/>
      <c r="AM50" s="64"/>
      <c r="AN50" s="64"/>
      <c r="AO50" s="64"/>
    </row>
    <row r="51" spans="2:41" s="65" customFormat="1" ht="38.1" customHeight="1" thickBot="1" x14ac:dyDescent="0.25">
      <c r="B51" s="301"/>
      <c r="C51" s="278"/>
      <c r="D51" s="294"/>
      <c r="E51" s="132">
        <v>24</v>
      </c>
      <c r="F51" s="132" t="s">
        <v>88</v>
      </c>
      <c r="G51" s="132">
        <v>20</v>
      </c>
      <c r="H51" s="133">
        <v>4</v>
      </c>
      <c r="I51" s="133">
        <v>4</v>
      </c>
      <c r="J51" s="134" t="s">
        <v>247</v>
      </c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>
        <v>1</v>
      </c>
      <c r="AD51" s="136"/>
      <c r="AE51" s="136"/>
      <c r="AF51" s="137"/>
      <c r="AG51" s="138"/>
      <c r="AH51" s="138"/>
      <c r="AI51" s="138">
        <f t="shared" si="1"/>
        <v>200</v>
      </c>
      <c r="AJ51" s="139" t="s">
        <v>146</v>
      </c>
      <c r="AK51" s="64"/>
      <c r="AL51" s="64"/>
      <c r="AM51" s="64"/>
      <c r="AN51" s="64"/>
      <c r="AO51" s="64"/>
    </row>
    <row r="52" spans="2:41" s="65" customFormat="1" ht="38.1" customHeight="1" x14ac:dyDescent="0.2">
      <c r="B52" s="301"/>
      <c r="C52" s="276" t="s">
        <v>98</v>
      </c>
      <c r="D52" s="305"/>
      <c r="E52" s="125">
        <v>25</v>
      </c>
      <c r="F52" s="125" t="s">
        <v>108</v>
      </c>
      <c r="G52" s="125">
        <v>20</v>
      </c>
      <c r="H52" s="140">
        <v>4</v>
      </c>
      <c r="I52" s="140">
        <v>4</v>
      </c>
      <c r="J52" s="126" t="s">
        <v>248</v>
      </c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>
        <v>1</v>
      </c>
      <c r="AD52" s="128"/>
      <c r="AE52" s="128"/>
      <c r="AF52" s="129"/>
      <c r="AG52" s="130">
        <f t="shared" si="2"/>
        <v>200</v>
      </c>
      <c r="AH52" s="130"/>
      <c r="AI52" s="130"/>
      <c r="AJ52" s="131" t="s">
        <v>146</v>
      </c>
      <c r="AK52" s="64"/>
      <c r="AL52" s="64"/>
      <c r="AM52" s="64"/>
      <c r="AN52" s="64"/>
      <c r="AO52" s="64"/>
    </row>
    <row r="53" spans="2:41" s="65" customFormat="1" ht="38.1" customHeight="1" x14ac:dyDescent="0.2">
      <c r="B53" s="301"/>
      <c r="C53" s="277"/>
      <c r="D53" s="306"/>
      <c r="E53" s="71">
        <v>26</v>
      </c>
      <c r="F53" s="71" t="s">
        <v>109</v>
      </c>
      <c r="G53" s="71">
        <v>20</v>
      </c>
      <c r="H53" s="76">
        <v>4</v>
      </c>
      <c r="I53" s="76">
        <v>4</v>
      </c>
      <c r="J53" s="90" t="s">
        <v>163</v>
      </c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>
        <v>1</v>
      </c>
      <c r="X53" s="78"/>
      <c r="Y53" s="78"/>
      <c r="Z53" s="78"/>
      <c r="AA53" s="78"/>
      <c r="AB53" s="78"/>
      <c r="AC53" s="78"/>
      <c r="AD53" s="78"/>
      <c r="AE53" s="78"/>
      <c r="AF53" s="77"/>
      <c r="AG53" s="67"/>
      <c r="AH53" s="67">
        <f t="shared" si="0"/>
        <v>1000</v>
      </c>
      <c r="AI53" s="67"/>
      <c r="AJ53" s="121" t="s">
        <v>249</v>
      </c>
      <c r="AK53" s="64"/>
      <c r="AL53" s="64"/>
      <c r="AM53" s="64"/>
      <c r="AN53" s="64"/>
      <c r="AO53" s="64"/>
    </row>
    <row r="54" spans="2:41" s="65" customFormat="1" ht="38.1" customHeight="1" x14ac:dyDescent="0.2">
      <c r="B54" s="301"/>
      <c r="C54" s="277"/>
      <c r="D54" s="306"/>
      <c r="E54" s="71">
        <v>27</v>
      </c>
      <c r="F54" s="71" t="s">
        <v>110</v>
      </c>
      <c r="G54" s="71">
        <v>20</v>
      </c>
      <c r="H54" s="76">
        <v>4</v>
      </c>
      <c r="I54" s="76">
        <v>4</v>
      </c>
      <c r="J54" s="90" t="s">
        <v>254</v>
      </c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>
        <v>1</v>
      </c>
      <c r="AD54" s="78"/>
      <c r="AE54" s="78"/>
      <c r="AF54" s="77"/>
      <c r="AG54" s="67"/>
      <c r="AH54" s="67"/>
      <c r="AI54" s="67">
        <f t="shared" si="1"/>
        <v>200</v>
      </c>
      <c r="AJ54" s="121"/>
      <c r="AK54" s="64"/>
      <c r="AL54" s="64"/>
      <c r="AM54" s="64"/>
      <c r="AN54" s="64"/>
      <c r="AO54" s="64"/>
    </row>
    <row r="55" spans="2:41" s="65" customFormat="1" ht="38.1" customHeight="1" x14ac:dyDescent="0.2">
      <c r="B55" s="301"/>
      <c r="C55" s="277"/>
      <c r="D55" s="306"/>
      <c r="E55" s="71">
        <v>28</v>
      </c>
      <c r="F55" s="71" t="s">
        <v>114</v>
      </c>
      <c r="G55" s="71">
        <v>20</v>
      </c>
      <c r="H55" s="76">
        <v>4</v>
      </c>
      <c r="I55" s="76">
        <v>4</v>
      </c>
      <c r="J55" s="90" t="s">
        <v>191</v>
      </c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>
        <v>1</v>
      </c>
      <c r="AA55" s="78"/>
      <c r="AB55" s="78"/>
      <c r="AC55" s="78"/>
      <c r="AD55" s="78"/>
      <c r="AE55" s="78"/>
      <c r="AF55" s="77"/>
      <c r="AG55" s="67">
        <f t="shared" si="2"/>
        <v>1200</v>
      </c>
      <c r="AH55" s="67"/>
      <c r="AI55" s="67"/>
      <c r="AJ55" s="121" t="s">
        <v>235</v>
      </c>
      <c r="AK55" s="64"/>
      <c r="AL55" s="64"/>
      <c r="AM55" s="64"/>
      <c r="AN55" s="64"/>
      <c r="AO55" s="64"/>
    </row>
    <row r="56" spans="2:41" s="65" customFormat="1" ht="38.1" customHeight="1" x14ac:dyDescent="0.2">
      <c r="B56" s="301"/>
      <c r="C56" s="277"/>
      <c r="D56" s="306"/>
      <c r="E56" s="71">
        <v>29</v>
      </c>
      <c r="F56" s="71" t="s">
        <v>115</v>
      </c>
      <c r="G56" s="71">
        <v>20</v>
      </c>
      <c r="H56" s="76">
        <v>4</v>
      </c>
      <c r="I56" s="76">
        <v>4</v>
      </c>
      <c r="J56" s="90" t="s">
        <v>191</v>
      </c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>
        <v>1</v>
      </c>
      <c r="Z56" s="78"/>
      <c r="AA56" s="78"/>
      <c r="AB56" s="78"/>
      <c r="AC56" s="78"/>
      <c r="AD56" s="78"/>
      <c r="AE56" s="78"/>
      <c r="AF56" s="77"/>
      <c r="AG56" s="67"/>
      <c r="AH56" s="67">
        <f>K56*K$9+L56*L$9+M56*M$9+N56*N$9+O56*O$9+P56*P$9+Q56*Q$9+R56*R$9+S56*S$9+T56*T$9+U56*U$9+V56*V$9+W56*W$9+X56*X$9+Z56*Z$9+AA56*AA$9+AB56*AB$9+AC56*AC$9+Y56*500</f>
        <v>500</v>
      </c>
      <c r="AI56" s="67"/>
      <c r="AJ56" s="121" t="s">
        <v>250</v>
      </c>
      <c r="AK56" s="64"/>
      <c r="AL56" s="64"/>
      <c r="AM56" s="64"/>
      <c r="AN56" s="64"/>
      <c r="AO56" s="64"/>
    </row>
    <row r="57" spans="2:41" s="65" customFormat="1" ht="37.5" customHeight="1" thickBot="1" x14ac:dyDescent="0.25">
      <c r="B57" s="301"/>
      <c r="C57" s="308"/>
      <c r="D57" s="307"/>
      <c r="E57" s="163">
        <v>30</v>
      </c>
      <c r="F57" s="163" t="s">
        <v>116</v>
      </c>
      <c r="G57" s="163"/>
      <c r="H57" s="164"/>
      <c r="I57" s="164"/>
      <c r="J57" s="172" t="s">
        <v>111</v>
      </c>
      <c r="K57" s="166"/>
      <c r="L57" s="166"/>
      <c r="M57" s="166"/>
      <c r="N57" s="166"/>
      <c r="O57" s="167"/>
      <c r="P57" s="167"/>
      <c r="Q57" s="167"/>
      <c r="R57" s="167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7"/>
      <c r="AG57" s="168"/>
      <c r="AH57" s="168"/>
      <c r="AI57" s="168">
        <f t="shared" si="1"/>
        <v>0</v>
      </c>
      <c r="AJ57" s="169"/>
      <c r="AK57" s="64"/>
      <c r="AL57" s="64"/>
      <c r="AM57" s="64"/>
      <c r="AN57" s="64"/>
      <c r="AO57" s="64"/>
    </row>
    <row r="58" spans="2:41" s="65" customFormat="1" ht="37.5" customHeight="1" x14ac:dyDescent="0.2">
      <c r="B58" s="301"/>
      <c r="C58" s="276" t="s">
        <v>98</v>
      </c>
      <c r="D58" s="292"/>
      <c r="E58" s="125">
        <v>31</v>
      </c>
      <c r="F58" s="125" t="s">
        <v>117</v>
      </c>
      <c r="G58" s="125">
        <v>20</v>
      </c>
      <c r="H58" s="140">
        <v>4</v>
      </c>
      <c r="I58" s="140">
        <v>4</v>
      </c>
      <c r="J58" s="126" t="s">
        <v>244</v>
      </c>
      <c r="K58" s="128"/>
      <c r="L58" s="128"/>
      <c r="M58" s="128"/>
      <c r="N58" s="128"/>
      <c r="O58" s="129"/>
      <c r="P58" s="129"/>
      <c r="Q58" s="129"/>
      <c r="R58" s="129"/>
      <c r="S58" s="128"/>
      <c r="T58" s="128"/>
      <c r="U58" s="128"/>
      <c r="V58" s="128"/>
      <c r="W58" s="128"/>
      <c r="X58" s="128">
        <v>1</v>
      </c>
      <c r="Y58" s="128"/>
      <c r="Z58" s="128"/>
      <c r="AA58" s="128"/>
      <c r="AB58" s="128"/>
      <c r="AC58" s="128"/>
      <c r="AD58" s="128"/>
      <c r="AE58" s="128"/>
      <c r="AF58" s="129">
        <v>500</v>
      </c>
      <c r="AG58" s="130">
        <v>500</v>
      </c>
      <c r="AH58" s="130"/>
      <c r="AI58" s="130"/>
      <c r="AJ58" s="131" t="s">
        <v>255</v>
      </c>
      <c r="AK58" s="64"/>
      <c r="AL58" s="64"/>
      <c r="AM58" s="64"/>
      <c r="AN58" s="64"/>
      <c r="AO58" s="64"/>
    </row>
    <row r="59" spans="2:41" s="65" customFormat="1" ht="37.5" customHeight="1" x14ac:dyDescent="0.2">
      <c r="B59" s="301"/>
      <c r="C59" s="277"/>
      <c r="D59" s="293"/>
      <c r="E59" s="71">
        <v>32</v>
      </c>
      <c r="F59" s="71" t="s">
        <v>118</v>
      </c>
      <c r="G59" s="71"/>
      <c r="H59" s="76"/>
      <c r="I59" s="76"/>
      <c r="J59" s="158" t="s">
        <v>111</v>
      </c>
      <c r="K59" s="78"/>
      <c r="L59" s="78"/>
      <c r="M59" s="78"/>
      <c r="N59" s="78"/>
      <c r="O59" s="77"/>
      <c r="P59" s="77"/>
      <c r="Q59" s="77"/>
      <c r="R59" s="77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7"/>
      <c r="AG59" s="67"/>
      <c r="AH59" s="67"/>
      <c r="AI59" s="67"/>
      <c r="AJ59" s="121" t="s">
        <v>235</v>
      </c>
      <c r="AK59" s="64"/>
      <c r="AL59" s="64"/>
      <c r="AM59" s="64"/>
      <c r="AN59" s="64"/>
      <c r="AO59" s="64"/>
    </row>
    <row r="60" spans="2:41" s="65" customFormat="1" ht="37.5" customHeight="1" x14ac:dyDescent="0.2">
      <c r="B60" s="301"/>
      <c r="C60" s="277"/>
      <c r="D60" s="293"/>
      <c r="E60" s="71">
        <v>33</v>
      </c>
      <c r="F60" s="71" t="s">
        <v>119</v>
      </c>
      <c r="G60" s="71">
        <v>20</v>
      </c>
      <c r="H60" s="76">
        <v>4</v>
      </c>
      <c r="I60" s="76">
        <v>4</v>
      </c>
      <c r="J60" s="90" t="s">
        <v>244</v>
      </c>
      <c r="K60" s="78"/>
      <c r="L60" s="78"/>
      <c r="M60" s="78"/>
      <c r="N60" s="78"/>
      <c r="O60" s="77"/>
      <c r="P60" s="77"/>
      <c r="Q60" s="77"/>
      <c r="R60" s="77"/>
      <c r="S60" s="78"/>
      <c r="T60" s="78"/>
      <c r="U60" s="78"/>
      <c r="V60" s="78"/>
      <c r="W60" s="78"/>
      <c r="X60" s="78"/>
      <c r="Y60" s="78"/>
      <c r="Z60" s="78">
        <v>1</v>
      </c>
      <c r="AA60" s="78"/>
      <c r="AB60" s="78"/>
      <c r="AC60" s="78"/>
      <c r="AD60" s="78"/>
      <c r="AE60" s="78"/>
      <c r="AF60" s="77">
        <v>1200</v>
      </c>
      <c r="AG60" s="67"/>
      <c r="AH60" s="67"/>
      <c r="AI60" s="67">
        <v>1200</v>
      </c>
      <c r="AJ60" s="121"/>
      <c r="AK60" s="64"/>
      <c r="AL60" s="64"/>
      <c r="AM60" s="64"/>
      <c r="AN60" s="64"/>
      <c r="AO60" s="64"/>
    </row>
    <row r="61" spans="2:41" s="65" customFormat="1" ht="37.5" customHeight="1" x14ac:dyDescent="0.2">
      <c r="B61" s="301"/>
      <c r="C61" s="277"/>
      <c r="D61" s="293"/>
      <c r="E61" s="71">
        <v>34</v>
      </c>
      <c r="F61" s="71" t="s">
        <v>121</v>
      </c>
      <c r="G61" s="315">
        <v>32</v>
      </c>
      <c r="H61" s="312">
        <v>4</v>
      </c>
      <c r="I61" s="312">
        <v>4</v>
      </c>
      <c r="J61" s="315" t="s">
        <v>190</v>
      </c>
      <c r="K61" s="78"/>
      <c r="L61" s="78"/>
      <c r="M61" s="78"/>
      <c r="N61" s="78"/>
      <c r="O61" s="77"/>
      <c r="P61" s="77"/>
      <c r="Q61" s="77"/>
      <c r="R61" s="77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321">
        <v>1</v>
      </c>
      <c r="AF61" s="318">
        <v>1000</v>
      </c>
      <c r="AG61" s="67">
        <f>AF61/3</f>
        <v>333.33333333333331</v>
      </c>
      <c r="AH61" s="67"/>
      <c r="AI61" s="67"/>
      <c r="AJ61" s="309" t="s">
        <v>256</v>
      </c>
      <c r="AK61" s="64"/>
      <c r="AL61" s="64"/>
      <c r="AM61" s="64"/>
      <c r="AN61" s="64"/>
      <c r="AO61" s="64"/>
    </row>
    <row r="62" spans="2:41" s="65" customFormat="1" ht="38.1" customHeight="1" x14ac:dyDescent="0.2">
      <c r="B62" s="301"/>
      <c r="C62" s="277"/>
      <c r="D62" s="293"/>
      <c r="E62" s="71">
        <v>35</v>
      </c>
      <c r="F62" s="71" t="s">
        <v>122</v>
      </c>
      <c r="G62" s="316"/>
      <c r="H62" s="313"/>
      <c r="I62" s="313"/>
      <c r="J62" s="316"/>
      <c r="K62" s="78"/>
      <c r="L62" s="78"/>
      <c r="M62" s="78"/>
      <c r="N62" s="78"/>
      <c r="O62" s="77"/>
      <c r="P62" s="77"/>
      <c r="Q62" s="77"/>
      <c r="R62" s="77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322"/>
      <c r="AF62" s="319"/>
      <c r="AG62" s="67"/>
      <c r="AH62" s="67">
        <f>AG61</f>
        <v>333.33333333333331</v>
      </c>
      <c r="AI62" s="67"/>
      <c r="AJ62" s="310"/>
      <c r="AK62" s="64"/>
      <c r="AL62" s="64"/>
      <c r="AM62" s="64"/>
      <c r="AN62" s="64"/>
      <c r="AO62" s="64"/>
    </row>
    <row r="63" spans="2:41" s="65" customFormat="1" ht="38.1" customHeight="1" thickBot="1" x14ac:dyDescent="0.25">
      <c r="B63" s="302"/>
      <c r="C63" s="278"/>
      <c r="D63" s="294"/>
      <c r="E63" s="132">
        <v>36</v>
      </c>
      <c r="F63" s="132" t="s">
        <v>123</v>
      </c>
      <c r="G63" s="317"/>
      <c r="H63" s="314"/>
      <c r="I63" s="314"/>
      <c r="J63" s="317"/>
      <c r="K63" s="136"/>
      <c r="L63" s="136"/>
      <c r="M63" s="136"/>
      <c r="N63" s="136"/>
      <c r="O63" s="137"/>
      <c r="P63" s="137"/>
      <c r="Q63" s="137"/>
      <c r="R63" s="137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323"/>
      <c r="AF63" s="320"/>
      <c r="AG63" s="138"/>
      <c r="AH63" s="138"/>
      <c r="AI63" s="138">
        <f>AG61</f>
        <v>333.33333333333331</v>
      </c>
      <c r="AJ63" s="311"/>
      <c r="AK63" s="64"/>
      <c r="AL63" s="64"/>
      <c r="AM63" s="64"/>
      <c r="AN63" s="64"/>
      <c r="AO63" s="64"/>
    </row>
    <row r="64" spans="2:41" s="69" customFormat="1" ht="38.1" customHeight="1" x14ac:dyDescent="0.2">
      <c r="B64" s="154"/>
      <c r="C64" s="103"/>
      <c r="D64" s="153"/>
      <c r="E64" s="102"/>
      <c r="F64" s="102"/>
      <c r="G64" s="105"/>
      <c r="H64" s="106"/>
      <c r="I64" s="106"/>
      <c r="J64" s="107"/>
      <c r="K64" s="108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44"/>
      <c r="AF64" s="295" t="s">
        <v>42</v>
      </c>
      <c r="AG64" s="70">
        <f>SUM(AG10:AG63)</f>
        <v>8833.3333333333339</v>
      </c>
      <c r="AH64" s="70">
        <f>SUM(AH10:AH63)</f>
        <v>8833.3333333333339</v>
      </c>
      <c r="AI64" s="70">
        <f>SUM(AI10:AI63)</f>
        <v>8733.3333333333339</v>
      </c>
      <c r="AJ64" s="124"/>
      <c r="AK64" s="68"/>
      <c r="AL64" s="68"/>
      <c r="AM64" s="68"/>
      <c r="AN64" s="68"/>
      <c r="AO64" s="68"/>
    </row>
    <row r="65" spans="2:41" s="69" customFormat="1" ht="38.1" customHeight="1" x14ac:dyDescent="0.2">
      <c r="B65" s="143"/>
      <c r="C65" s="103"/>
      <c r="D65" s="153"/>
      <c r="E65" s="102"/>
      <c r="F65" s="102"/>
      <c r="G65" s="105"/>
      <c r="H65" s="106"/>
      <c r="I65" s="106"/>
      <c r="J65" s="107"/>
      <c r="K65" s="108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44"/>
      <c r="AF65" s="296"/>
      <c r="AG65" s="109">
        <f>AG64/1000</f>
        <v>8.8333333333333339</v>
      </c>
      <c r="AH65" s="109">
        <f t="shared" ref="AH65:AI65" si="3">AH64/1000</f>
        <v>8.8333333333333339</v>
      </c>
      <c r="AI65" s="109">
        <f t="shared" si="3"/>
        <v>8.7333333333333343</v>
      </c>
      <c r="AJ65" s="122"/>
      <c r="AK65" s="68"/>
      <c r="AL65" s="68"/>
      <c r="AM65" s="68"/>
      <c r="AN65" s="68"/>
      <c r="AO65" s="68"/>
    </row>
    <row r="66" spans="2:41" s="69" customFormat="1" ht="38.1" customHeight="1" thickBot="1" x14ac:dyDescent="0.25">
      <c r="B66" s="145"/>
      <c r="C66" s="146"/>
      <c r="D66" s="147"/>
      <c r="E66" s="155"/>
      <c r="F66" s="155"/>
      <c r="G66" s="148"/>
      <c r="H66" s="149"/>
      <c r="I66" s="149"/>
      <c r="J66" s="150"/>
      <c r="K66" s="151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52"/>
      <c r="AF66" s="268" t="s">
        <v>89</v>
      </c>
      <c r="AG66" s="268"/>
      <c r="AH66" s="268"/>
      <c r="AI66" s="269"/>
      <c r="AJ66" s="123">
        <f>AG65+AH65+AI65</f>
        <v>26.400000000000002</v>
      </c>
      <c r="AK66" s="68"/>
      <c r="AL66" s="68"/>
      <c r="AM66" s="68"/>
      <c r="AN66" s="68"/>
      <c r="AO66" s="68"/>
    </row>
    <row r="67" spans="2:41" s="69" customFormat="1" ht="38.1" customHeight="1" x14ac:dyDescent="0.2">
      <c r="B67" s="279" t="s">
        <v>260</v>
      </c>
      <c r="C67" s="280"/>
      <c r="D67" s="280"/>
      <c r="E67" s="280"/>
      <c r="F67" s="280"/>
      <c r="G67" s="280"/>
      <c r="H67" s="280"/>
      <c r="I67" s="280"/>
      <c r="J67" s="281"/>
      <c r="K67" s="285" t="s">
        <v>90</v>
      </c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285"/>
      <c r="AA67" s="285"/>
      <c r="AB67" s="285"/>
      <c r="AC67" s="285"/>
      <c r="AD67" s="285"/>
      <c r="AE67" s="285"/>
      <c r="AF67" s="286"/>
      <c r="AG67" s="286"/>
      <c r="AH67" s="286"/>
      <c r="AI67" s="286"/>
      <c r="AJ67" s="287"/>
      <c r="AK67" s="68"/>
      <c r="AL67" s="68"/>
      <c r="AM67" s="68"/>
      <c r="AN67" s="68"/>
      <c r="AO67" s="68"/>
    </row>
    <row r="68" spans="2:41" s="69" customFormat="1" ht="39.950000000000003" customHeight="1" thickBot="1" x14ac:dyDescent="0.25">
      <c r="B68" s="282"/>
      <c r="C68" s="283"/>
      <c r="D68" s="283"/>
      <c r="E68" s="283"/>
      <c r="F68" s="283"/>
      <c r="G68" s="283"/>
      <c r="H68" s="283"/>
      <c r="I68" s="283"/>
      <c r="J68" s="284"/>
      <c r="K68" s="289" t="s">
        <v>91</v>
      </c>
      <c r="L68" s="289"/>
      <c r="M68" s="289"/>
      <c r="N68" s="289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89"/>
      <c r="AA68" s="289"/>
      <c r="AB68" s="289"/>
      <c r="AC68" s="289"/>
      <c r="AD68" s="289"/>
      <c r="AE68" s="289"/>
      <c r="AF68" s="289"/>
      <c r="AG68" s="289"/>
      <c r="AH68" s="289"/>
      <c r="AI68" s="289"/>
      <c r="AJ68" s="288"/>
      <c r="AK68" s="68"/>
      <c r="AL68" s="68"/>
      <c r="AM68" s="68"/>
      <c r="AN68" s="68"/>
      <c r="AO68" s="68"/>
    </row>
    <row r="69" spans="2:41" s="69" customFormat="1" ht="15" customHeight="1" x14ac:dyDescent="0.2"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8"/>
      <c r="AL69" s="68"/>
      <c r="AM69" s="68"/>
      <c r="AN69" s="68"/>
      <c r="AO69" s="68"/>
    </row>
    <row r="70" spans="2:41" ht="9.9499999999999993" customHeight="1" x14ac:dyDescent="0.2"/>
    <row r="71" spans="2:41" ht="45" customHeight="1" x14ac:dyDescent="0.2"/>
    <row r="72" spans="2:41" s="62" customFormat="1" ht="45" customHeight="1" x14ac:dyDescent="0.2"/>
    <row r="73" spans="2:41" s="62" customFormat="1" ht="45" customHeight="1" x14ac:dyDescent="0.2"/>
    <row r="74" spans="2:41" s="62" customFormat="1" ht="45" customHeight="1" x14ac:dyDescent="0.2"/>
    <row r="75" spans="2:41" s="62" customFormat="1" x14ac:dyDescent="0.2"/>
    <row r="76" spans="2:41" s="62" customFormat="1" x14ac:dyDescent="0.2"/>
    <row r="77" spans="2:41" s="62" customFormat="1" x14ac:dyDescent="0.2"/>
    <row r="78" spans="2:41" s="62" customFormat="1" x14ac:dyDescent="0.2"/>
    <row r="79" spans="2:41" s="62" customFormat="1" x14ac:dyDescent="0.2"/>
    <row r="80" spans="2:41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95" s="62" customFormat="1" x14ac:dyDescent="0.2"/>
    <row r="96" s="62" customFormat="1" x14ac:dyDescent="0.2"/>
    <row r="97" s="62" customFormat="1" x14ac:dyDescent="0.2"/>
    <row r="98" s="62" customFormat="1" x14ac:dyDescent="0.2"/>
    <row r="99" s="62" customFormat="1" x14ac:dyDescent="0.2"/>
    <row r="100" s="62" customFormat="1" x14ac:dyDescent="0.2"/>
    <row r="107" s="62" customFormat="1" x14ac:dyDescent="0.2"/>
  </sheetData>
  <mergeCells count="70">
    <mergeCell ref="B67:J68"/>
    <mergeCell ref="K67:AI67"/>
    <mergeCell ref="AJ67:AJ68"/>
    <mergeCell ref="K68:AI68"/>
    <mergeCell ref="AJ61:AJ63"/>
    <mergeCell ref="I61:I63"/>
    <mergeCell ref="J61:J63"/>
    <mergeCell ref="H61:H63"/>
    <mergeCell ref="G61:G63"/>
    <mergeCell ref="AF61:AF63"/>
    <mergeCell ref="AE61:AE63"/>
    <mergeCell ref="D52:D57"/>
    <mergeCell ref="C58:C63"/>
    <mergeCell ref="D58:D63"/>
    <mergeCell ref="AF64:AF65"/>
    <mergeCell ref="AF66:AI66"/>
    <mergeCell ref="B10:B63"/>
    <mergeCell ref="C10:C15"/>
    <mergeCell ref="D10:D15"/>
    <mergeCell ref="C16:C21"/>
    <mergeCell ref="D16:D21"/>
    <mergeCell ref="C22:C27"/>
    <mergeCell ref="D22:D27"/>
    <mergeCell ref="C28:C33"/>
    <mergeCell ref="D28:D33"/>
    <mergeCell ref="C34:C39"/>
    <mergeCell ref="D34:D39"/>
    <mergeCell ref="C40:C45"/>
    <mergeCell ref="D40:D45"/>
    <mergeCell ref="C46:C51"/>
    <mergeCell ref="D46:D51"/>
    <mergeCell ref="C52:C57"/>
    <mergeCell ref="B5:B8"/>
    <mergeCell ref="C5:C8"/>
    <mergeCell ref="J5:J9"/>
    <mergeCell ref="K5:AE6"/>
    <mergeCell ref="AG5:AI6"/>
    <mergeCell ref="Z7:Z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AJ5:AJ8"/>
    <mergeCell ref="K7:K8"/>
    <mergeCell ref="L7:L8"/>
    <mergeCell ref="M7:M8"/>
    <mergeCell ref="N7:N8"/>
    <mergeCell ref="Y7:Y8"/>
    <mergeCell ref="AG7:AG8"/>
    <mergeCell ref="AH7:AH8"/>
    <mergeCell ref="AI7:AI8"/>
    <mergeCell ref="AA7:AA8"/>
    <mergeCell ref="AB7:AB8"/>
    <mergeCell ref="AC7:AC8"/>
    <mergeCell ref="AD7:AD8"/>
    <mergeCell ref="AE7:AE8"/>
    <mergeCell ref="AF7:AF8"/>
    <mergeCell ref="B2:I2"/>
    <mergeCell ref="J2:AE4"/>
    <mergeCell ref="AF2:AJ2"/>
    <mergeCell ref="B3:I3"/>
    <mergeCell ref="AF3:AJ3"/>
    <mergeCell ref="B4:I4"/>
    <mergeCell ref="AG4:AH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662-D146-4B13-926A-CF0C41F55BB1}">
  <sheetPr>
    <tabColor theme="4"/>
  </sheetPr>
  <dimension ref="B1:AO101"/>
  <sheetViews>
    <sheetView topLeftCell="D22" zoomScale="55" zoomScaleNormal="55" workbookViewId="0">
      <selection activeCell="Q37" sqref="Q37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9.85546875" style="62" customWidth="1"/>
    <col min="12" max="13" width="8.7109375" style="62" customWidth="1"/>
    <col min="14" max="14" width="10" style="62" customWidth="1"/>
    <col min="15" max="31" width="8.7109375" style="62" customWidth="1"/>
    <col min="32" max="32" width="23.5703125" style="62" customWidth="1"/>
    <col min="33" max="33" width="17.140625" style="62" customWidth="1"/>
    <col min="34" max="34" width="16.85546875" style="62" customWidth="1"/>
    <col min="35" max="35" width="20.140625" style="62" customWidth="1"/>
    <col min="36" max="36" width="23.28515625" style="62" customWidth="1"/>
    <col min="37" max="37" width="17" style="62" customWidth="1"/>
    <col min="38" max="41" width="9.140625" style="62"/>
    <col min="42" max="16384" width="9.140625" style="63"/>
  </cols>
  <sheetData>
    <row r="1" spans="2:41" ht="17.25" customHeight="1" thickBot="1" x14ac:dyDescent="0.25"/>
    <row r="2" spans="2:41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4" t="s">
        <v>358</v>
      </c>
      <c r="AG2" s="244"/>
      <c r="AH2" s="244"/>
      <c r="AI2" s="244"/>
      <c r="AJ2" s="245"/>
    </row>
    <row r="3" spans="2:41" ht="30" customHeight="1" x14ac:dyDescent="0.2">
      <c r="B3" s="246" t="s">
        <v>257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8" t="s">
        <v>81</v>
      </c>
      <c r="AG3" s="248"/>
      <c r="AH3" s="248"/>
      <c r="AI3" s="248"/>
      <c r="AJ3" s="249"/>
    </row>
    <row r="4" spans="2:41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160" t="s">
        <v>196</v>
      </c>
      <c r="AG4" s="252"/>
      <c r="AH4" s="252"/>
      <c r="AI4" s="160" t="s">
        <v>197</v>
      </c>
      <c r="AJ4" s="159"/>
    </row>
    <row r="5" spans="2:41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7"/>
      <c r="AG5" s="266" t="s">
        <v>7</v>
      </c>
      <c r="AH5" s="266"/>
      <c r="AI5" s="266"/>
      <c r="AJ5" s="254" t="s">
        <v>8</v>
      </c>
      <c r="AK5" s="64"/>
      <c r="AL5" s="64"/>
      <c r="AM5" s="64"/>
      <c r="AN5" s="64"/>
      <c r="AO5" s="64"/>
    </row>
    <row r="6" spans="2:41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110"/>
      <c r="AG6" s="267"/>
      <c r="AH6" s="267"/>
      <c r="AI6" s="267"/>
      <c r="AJ6" s="255"/>
      <c r="AK6" s="64"/>
      <c r="AL6" s="64"/>
      <c r="AM6" s="64"/>
      <c r="AN6" s="64"/>
      <c r="AO6" s="64"/>
    </row>
    <row r="7" spans="2:41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204</v>
      </c>
      <c r="V7" s="299" t="s">
        <v>180</v>
      </c>
      <c r="W7" s="299" t="s">
        <v>181</v>
      </c>
      <c r="X7" s="299" t="s">
        <v>182</v>
      </c>
      <c r="Y7" s="299" t="s">
        <v>183</v>
      </c>
      <c r="Z7" s="299" t="s">
        <v>112</v>
      </c>
      <c r="AA7" s="299" t="s">
        <v>113</v>
      </c>
      <c r="AB7" s="299" t="s">
        <v>94</v>
      </c>
      <c r="AC7" s="299" t="s">
        <v>146</v>
      </c>
      <c r="AD7" s="299" t="s">
        <v>162</v>
      </c>
      <c r="AE7" s="299" t="s">
        <v>95</v>
      </c>
      <c r="AF7" s="262" t="s">
        <v>82</v>
      </c>
      <c r="AG7" s="265" t="s">
        <v>16</v>
      </c>
      <c r="AH7" s="265" t="s">
        <v>17</v>
      </c>
      <c r="AI7" s="265" t="s">
        <v>18</v>
      </c>
      <c r="AJ7" s="255"/>
      <c r="AK7" s="64"/>
      <c r="AL7" s="64"/>
      <c r="AM7" s="64"/>
      <c r="AN7" s="64"/>
      <c r="AO7" s="64"/>
    </row>
    <row r="8" spans="2:41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62"/>
      <c r="AG8" s="265"/>
      <c r="AH8" s="265"/>
      <c r="AI8" s="265"/>
      <c r="AJ8" s="255"/>
      <c r="AK8" s="64"/>
      <c r="AL8" s="64"/>
      <c r="AM8" s="64"/>
      <c r="AN8" s="64"/>
      <c r="AO8" s="64"/>
    </row>
    <row r="9" spans="2:41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60</v>
      </c>
      <c r="V9" s="113">
        <v>200</v>
      </c>
      <c r="W9" s="113">
        <v>400</v>
      </c>
      <c r="X9" s="113">
        <v>1000</v>
      </c>
      <c r="Y9" s="113">
        <v>500</v>
      </c>
      <c r="Z9" s="113">
        <v>1200</v>
      </c>
      <c r="AA9" s="113">
        <v>1200</v>
      </c>
      <c r="AB9" s="113">
        <v>3000</v>
      </c>
      <c r="AC9" s="113">
        <v>200</v>
      </c>
      <c r="AD9" s="113"/>
      <c r="AE9" s="114"/>
      <c r="AF9" s="100"/>
      <c r="AG9" s="111"/>
      <c r="AH9" s="111"/>
      <c r="AI9" s="111"/>
      <c r="AJ9" s="118"/>
      <c r="AK9" s="64"/>
      <c r="AL9" s="64"/>
      <c r="AM9" s="64"/>
      <c r="AN9" s="64"/>
      <c r="AO9" s="64"/>
    </row>
    <row r="10" spans="2:41" s="65" customFormat="1" ht="38.1" customHeight="1" x14ac:dyDescent="0.2">
      <c r="B10" s="297" t="s">
        <v>125</v>
      </c>
      <c r="C10" s="270" t="s">
        <v>97</v>
      </c>
      <c r="D10" s="273">
        <v>1</v>
      </c>
      <c r="E10" s="125">
        <v>1</v>
      </c>
      <c r="F10" s="125" t="s">
        <v>20</v>
      </c>
      <c r="G10" s="125">
        <v>10</v>
      </c>
      <c r="H10" s="140">
        <v>2.5</v>
      </c>
      <c r="I10" s="140">
        <v>2.5</v>
      </c>
      <c r="J10" s="126" t="s">
        <v>200</v>
      </c>
      <c r="K10" s="127"/>
      <c r="L10" s="128"/>
      <c r="M10" s="128"/>
      <c r="N10" s="128">
        <v>18</v>
      </c>
      <c r="O10" s="129">
        <v>1</v>
      </c>
      <c r="P10" s="129"/>
      <c r="Q10" s="129">
        <v>18</v>
      </c>
      <c r="R10" s="129">
        <v>3</v>
      </c>
      <c r="S10" s="128">
        <v>1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9"/>
      <c r="AG10" s="130">
        <f>K10*K$9+L10*L$9+M10*M$9+N10*N$9+O10*O$9+P10*P$9+Q10*Q$9+R10*R$9+S10*S$9+T10*T$9+V10*V$9+W10*W$9+X10*X$9+Y10*Y$9+Z10*Z$9+AA10*AA$9+AB10*AB$9+AC10*AC$9</f>
        <v>630</v>
      </c>
      <c r="AH10" s="130"/>
      <c r="AI10" s="130"/>
      <c r="AJ10" s="131"/>
      <c r="AK10" s="64"/>
      <c r="AL10" s="64"/>
      <c r="AM10" s="64"/>
      <c r="AN10" s="64"/>
      <c r="AO10" s="64"/>
    </row>
    <row r="11" spans="2:41" s="65" customFormat="1" ht="38.1" customHeight="1" x14ac:dyDescent="0.2">
      <c r="B11" s="298"/>
      <c r="C11" s="271"/>
      <c r="D11" s="274"/>
      <c r="E11" s="71">
        <v>2</v>
      </c>
      <c r="F11" s="71" t="s">
        <v>21</v>
      </c>
      <c r="G11" s="71">
        <v>10</v>
      </c>
      <c r="H11" s="76">
        <v>2.5</v>
      </c>
      <c r="I11" s="76">
        <v>2.5</v>
      </c>
      <c r="J11" s="90" t="s">
        <v>201</v>
      </c>
      <c r="K11" s="66"/>
      <c r="L11" s="78"/>
      <c r="M11" s="78"/>
      <c r="N11" s="78">
        <v>13</v>
      </c>
      <c r="O11" s="77">
        <v>1</v>
      </c>
      <c r="P11" s="77"/>
      <c r="Q11" s="77">
        <v>18</v>
      </c>
      <c r="R11" s="77"/>
      <c r="S11" s="78">
        <v>1</v>
      </c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7"/>
      <c r="AG11" s="67"/>
      <c r="AH11" s="67">
        <f t="shared" ref="AH11:AH56" si="0">K11*K$9+L11*L$9+M11*M$9+N11*N$9+O11*O$9+P11*P$9+Q11*Q$9+R11*R$9+S11*S$9+T11*T$9+V11*V$9+W11*W$9+X11*X$9+Y11*Y$9+Z11*Z$9+AA11*AA$9+AB11*AB$9+AC11*AC$9</f>
        <v>525</v>
      </c>
      <c r="AI11" s="67"/>
      <c r="AJ11" s="121"/>
      <c r="AK11" s="64"/>
      <c r="AL11" s="64"/>
      <c r="AM11" s="64"/>
      <c r="AN11" s="64"/>
      <c r="AO11" s="64"/>
    </row>
    <row r="12" spans="2:41" s="65" customFormat="1" ht="38.1" customHeight="1" x14ac:dyDescent="0.2">
      <c r="B12" s="298"/>
      <c r="C12" s="271"/>
      <c r="D12" s="274"/>
      <c r="E12" s="71">
        <v>3</v>
      </c>
      <c r="F12" s="71" t="s">
        <v>22</v>
      </c>
      <c r="G12" s="71">
        <v>10</v>
      </c>
      <c r="H12" s="76">
        <v>2.5</v>
      </c>
      <c r="I12" s="76">
        <v>2.5</v>
      </c>
      <c r="J12" s="90" t="s">
        <v>202</v>
      </c>
      <c r="K12" s="66"/>
      <c r="L12" s="78"/>
      <c r="M12" s="78">
        <v>11</v>
      </c>
      <c r="N12" s="78">
        <v>12</v>
      </c>
      <c r="O12" s="77"/>
      <c r="P12" s="77"/>
      <c r="Q12" s="77">
        <v>18</v>
      </c>
      <c r="R12" s="77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7"/>
      <c r="AG12" s="67"/>
      <c r="AH12" s="67"/>
      <c r="AI12" s="67">
        <f t="shared" ref="AI12:AI57" si="1">K12*K$9+L12*L$9+M12*M$9+N12*N$9+O12*O$9+P12*P$9+Q12*Q$9+R12*R$9+S12*S$9+T12*T$9+V12*V$9+W12*W$9+X12*X$9+Y12*Y$9+Z12*Z$9+AA12*AA$9+AB12*AB$9+AC12*AC$9</f>
        <v>470</v>
      </c>
      <c r="AJ12" s="121"/>
      <c r="AK12" s="64"/>
      <c r="AL12" s="64"/>
      <c r="AM12" s="64"/>
      <c r="AN12" s="64"/>
      <c r="AO12" s="64"/>
    </row>
    <row r="13" spans="2:41" s="65" customFormat="1" ht="38.1" customHeight="1" x14ac:dyDescent="0.2">
      <c r="B13" s="298"/>
      <c r="C13" s="271"/>
      <c r="D13" s="274"/>
      <c r="E13" s="71">
        <v>4</v>
      </c>
      <c r="F13" s="71" t="s">
        <v>23</v>
      </c>
      <c r="G13" s="71">
        <v>10</v>
      </c>
      <c r="H13" s="76">
        <v>2.5</v>
      </c>
      <c r="I13" s="76">
        <v>2.5</v>
      </c>
      <c r="J13" s="90" t="s">
        <v>205</v>
      </c>
      <c r="K13" s="66"/>
      <c r="L13" s="78"/>
      <c r="M13" s="78"/>
      <c r="N13" s="78">
        <v>3</v>
      </c>
      <c r="O13" s="77"/>
      <c r="P13" s="77"/>
      <c r="Q13" s="77">
        <v>8</v>
      </c>
      <c r="R13" s="77">
        <v>8</v>
      </c>
      <c r="S13" s="78"/>
      <c r="T13" s="78"/>
      <c r="U13" s="78">
        <v>6</v>
      </c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67">
        <f>K13*K$9+L13*L$9+M13*M$9+N13*N$9+O13*O$9+P13*P$9+Q13*Q$9+R13*R$9+S13*S$9+T13*T$9+V13*V$9+W13*W$9+X13*X$9+Y13*Y$9+Z13*Z$9+AA13*AA$9+AB13*AB$9+AC13*AC$9+U13*U9</f>
        <v>565</v>
      </c>
      <c r="AH13" s="67"/>
      <c r="AI13" s="67"/>
      <c r="AJ13" s="121"/>
      <c r="AK13" s="64"/>
      <c r="AL13" s="64"/>
      <c r="AM13" s="64"/>
      <c r="AN13" s="64"/>
      <c r="AO13" s="64"/>
    </row>
    <row r="14" spans="2:41" s="65" customFormat="1" ht="38.1" customHeight="1" x14ac:dyDescent="0.2">
      <c r="B14" s="298"/>
      <c r="C14" s="271"/>
      <c r="D14" s="274"/>
      <c r="E14" s="71">
        <v>5</v>
      </c>
      <c r="F14" s="71" t="s">
        <v>24</v>
      </c>
      <c r="G14" s="71">
        <v>10</v>
      </c>
      <c r="H14" s="76">
        <v>2.5</v>
      </c>
      <c r="I14" s="76">
        <v>2.5</v>
      </c>
      <c r="J14" s="90" t="s">
        <v>206</v>
      </c>
      <c r="K14" s="66"/>
      <c r="L14" s="78"/>
      <c r="M14" s="78"/>
      <c r="N14" s="78">
        <v>8</v>
      </c>
      <c r="O14" s="77"/>
      <c r="P14" s="77"/>
      <c r="Q14" s="77">
        <v>20</v>
      </c>
      <c r="R14" s="77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67"/>
      <c r="AH14" s="67">
        <f t="shared" si="0"/>
        <v>320</v>
      </c>
      <c r="AI14" s="67"/>
      <c r="AJ14" s="121"/>
      <c r="AK14" s="64"/>
      <c r="AL14" s="64"/>
      <c r="AM14" s="64"/>
      <c r="AN14" s="64"/>
      <c r="AO14" s="64"/>
    </row>
    <row r="15" spans="2:41" s="65" customFormat="1" ht="38.1" customHeight="1" thickBot="1" x14ac:dyDescent="0.25">
      <c r="B15" s="298"/>
      <c r="C15" s="272"/>
      <c r="D15" s="275"/>
      <c r="E15" s="132">
        <v>6</v>
      </c>
      <c r="F15" s="132" t="s">
        <v>25</v>
      </c>
      <c r="G15" s="132">
        <v>10</v>
      </c>
      <c r="H15" s="133">
        <v>2.5</v>
      </c>
      <c r="I15" s="133">
        <v>2.5</v>
      </c>
      <c r="J15" s="134" t="s">
        <v>202</v>
      </c>
      <c r="K15" s="135"/>
      <c r="L15" s="136"/>
      <c r="M15" s="136"/>
      <c r="N15" s="136"/>
      <c r="O15" s="137"/>
      <c r="P15" s="137"/>
      <c r="Q15" s="137"/>
      <c r="R15" s="137"/>
      <c r="S15" s="136"/>
      <c r="T15" s="136">
        <v>1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7"/>
      <c r="AG15" s="138"/>
      <c r="AH15" s="138"/>
      <c r="AI15" s="138">
        <f t="shared" si="1"/>
        <v>200</v>
      </c>
      <c r="AJ15" s="139"/>
      <c r="AK15" s="64"/>
      <c r="AL15" s="64"/>
      <c r="AM15" s="64"/>
      <c r="AN15" s="64"/>
      <c r="AO15" s="64"/>
    </row>
    <row r="16" spans="2:41" s="65" customFormat="1" ht="38.1" customHeight="1" x14ac:dyDescent="0.2">
      <c r="B16" s="298"/>
      <c r="C16" s="303" t="s">
        <v>97</v>
      </c>
      <c r="D16" s="304">
        <v>2</v>
      </c>
      <c r="E16" s="85">
        <v>7</v>
      </c>
      <c r="F16" s="85" t="s">
        <v>26</v>
      </c>
      <c r="G16" s="85">
        <v>10</v>
      </c>
      <c r="H16" s="86">
        <v>2.5</v>
      </c>
      <c r="I16" s="86">
        <v>2.5</v>
      </c>
      <c r="J16" s="91" t="s">
        <v>208</v>
      </c>
      <c r="K16" s="84"/>
      <c r="L16" s="84"/>
      <c r="M16" s="84"/>
      <c r="N16" s="84">
        <v>12</v>
      </c>
      <c r="O16" s="87"/>
      <c r="P16" s="87"/>
      <c r="Q16" s="87">
        <v>27</v>
      </c>
      <c r="R16" s="87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7"/>
      <c r="AG16" s="89">
        <f>K16*K$9+L16*L$9+M16*M$9+N16*N$9+O16*O$9+P16*P$9+Q16*Q$9+R16*R$9+S16*S$9+T16*T$9+V16*V$9+W16*W$9+X16*X$9+Y16*Y$9+Z16*Z$9+AA16*AA$9+AB16*AB$9+AC16*AC$9+U16*U9</f>
        <v>450</v>
      </c>
      <c r="AH16" s="89"/>
      <c r="AI16" s="89"/>
      <c r="AJ16" s="120"/>
      <c r="AK16" s="64"/>
      <c r="AL16" s="64"/>
      <c r="AM16" s="64"/>
      <c r="AN16" s="64"/>
      <c r="AO16" s="64"/>
    </row>
    <row r="17" spans="2:41" s="65" customFormat="1" ht="38.1" customHeight="1" x14ac:dyDescent="0.2">
      <c r="B17" s="298"/>
      <c r="C17" s="277"/>
      <c r="D17" s="293"/>
      <c r="E17" s="71">
        <v>8</v>
      </c>
      <c r="F17" s="71" t="s">
        <v>27</v>
      </c>
      <c r="G17" s="71">
        <v>10</v>
      </c>
      <c r="H17" s="76">
        <v>2.5</v>
      </c>
      <c r="I17" s="76">
        <v>2.5</v>
      </c>
      <c r="J17" s="90" t="s">
        <v>207</v>
      </c>
      <c r="K17" s="78"/>
      <c r="L17" s="78"/>
      <c r="M17" s="78"/>
      <c r="N17" s="78">
        <v>12</v>
      </c>
      <c r="O17" s="77"/>
      <c r="P17" s="77"/>
      <c r="Q17" s="77">
        <v>22</v>
      </c>
      <c r="R17" s="77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67"/>
      <c r="AH17" s="67">
        <f t="shared" si="0"/>
        <v>400</v>
      </c>
      <c r="AI17" s="67"/>
      <c r="AJ17" s="121"/>
      <c r="AK17" s="64"/>
      <c r="AL17" s="64"/>
      <c r="AM17" s="64"/>
      <c r="AN17" s="64"/>
      <c r="AO17" s="64"/>
    </row>
    <row r="18" spans="2:41" s="65" customFormat="1" ht="38.1" customHeight="1" x14ac:dyDescent="0.2">
      <c r="B18" s="298"/>
      <c r="C18" s="277"/>
      <c r="D18" s="293"/>
      <c r="E18" s="71">
        <v>9</v>
      </c>
      <c r="F18" s="71" t="s">
        <v>28</v>
      </c>
      <c r="G18" s="71">
        <v>10</v>
      </c>
      <c r="H18" s="76">
        <v>2.5</v>
      </c>
      <c r="I18" s="76">
        <v>2.5</v>
      </c>
      <c r="J18" s="90" t="s">
        <v>203</v>
      </c>
      <c r="K18" s="78"/>
      <c r="L18" s="78"/>
      <c r="M18" s="78">
        <v>68</v>
      </c>
      <c r="N18" s="78"/>
      <c r="O18" s="77"/>
      <c r="P18" s="77"/>
      <c r="Q18" s="77"/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7"/>
      <c r="AG18" s="67"/>
      <c r="AH18" s="67"/>
      <c r="AI18" s="67">
        <f t="shared" si="1"/>
        <v>680</v>
      </c>
      <c r="AJ18" s="121"/>
      <c r="AK18" s="64"/>
      <c r="AL18" s="64"/>
      <c r="AM18" s="64"/>
      <c r="AN18" s="64"/>
      <c r="AO18" s="64"/>
    </row>
    <row r="19" spans="2:41" s="65" customFormat="1" ht="38.1" customHeight="1" x14ac:dyDescent="0.2">
      <c r="B19" s="298"/>
      <c r="C19" s="277"/>
      <c r="D19" s="293"/>
      <c r="E19" s="71">
        <v>10</v>
      </c>
      <c r="F19" s="71" t="s">
        <v>29</v>
      </c>
      <c r="G19" s="71">
        <v>10</v>
      </c>
      <c r="H19" s="76">
        <v>2.5</v>
      </c>
      <c r="I19" s="76">
        <v>2.5</v>
      </c>
      <c r="J19" s="90" t="s">
        <v>208</v>
      </c>
      <c r="K19" s="78"/>
      <c r="L19" s="78"/>
      <c r="M19" s="78"/>
      <c r="N19" s="78"/>
      <c r="O19" s="77"/>
      <c r="P19" s="77"/>
      <c r="Q19" s="77"/>
      <c r="R19" s="77"/>
      <c r="S19" s="78"/>
      <c r="T19" s="78">
        <v>1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7"/>
      <c r="AG19" s="67">
        <f t="shared" ref="AG19:AG55" si="2">K19*K$9+L19*L$9+M19*M$9+N19*N$9+O19*O$9+P19*P$9+Q19*Q$9+R19*R$9+S19*S$9+T19*T$9+V19*V$9+W19*W$9+X19*X$9+Y19*Y$9+Z19*Z$9+AA19*AA$9+AB19*AB$9+AC19*AC$9</f>
        <v>200</v>
      </c>
      <c r="AH19" s="67"/>
      <c r="AI19" s="67"/>
      <c r="AJ19" s="121"/>
      <c r="AK19" s="64"/>
      <c r="AL19" s="64"/>
      <c r="AM19" s="64"/>
      <c r="AN19" s="64"/>
      <c r="AO19" s="64"/>
    </row>
    <row r="20" spans="2:41" s="65" customFormat="1" ht="38.1" customHeight="1" x14ac:dyDescent="0.2">
      <c r="B20" s="298"/>
      <c r="C20" s="277"/>
      <c r="D20" s="293"/>
      <c r="E20" s="71">
        <v>11</v>
      </c>
      <c r="F20" s="71" t="s">
        <v>30</v>
      </c>
      <c r="G20" s="71">
        <v>10</v>
      </c>
      <c r="H20" s="76">
        <v>2.5</v>
      </c>
      <c r="I20" s="76">
        <v>2.5</v>
      </c>
      <c r="J20" s="90" t="s">
        <v>207</v>
      </c>
      <c r="K20" s="78"/>
      <c r="L20" s="78"/>
      <c r="M20" s="78"/>
      <c r="N20" s="78"/>
      <c r="O20" s="77"/>
      <c r="P20" s="77"/>
      <c r="Q20" s="77"/>
      <c r="R20" s="77"/>
      <c r="S20" s="78"/>
      <c r="T20" s="78">
        <v>1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7"/>
      <c r="AG20" s="67"/>
      <c r="AH20" s="67">
        <f t="shared" si="0"/>
        <v>200</v>
      </c>
      <c r="AI20" s="67"/>
      <c r="AJ20" s="121"/>
      <c r="AK20" s="64"/>
      <c r="AL20" s="64"/>
      <c r="AM20" s="64"/>
      <c r="AN20" s="64"/>
      <c r="AO20" s="64"/>
    </row>
    <row r="21" spans="2:41" s="65" customFormat="1" ht="38.1" customHeight="1" thickBot="1" x14ac:dyDescent="0.25">
      <c r="B21" s="298"/>
      <c r="C21" s="308"/>
      <c r="D21" s="324"/>
      <c r="E21" s="163">
        <v>12</v>
      </c>
      <c r="F21" s="163" t="s">
        <v>31</v>
      </c>
      <c r="G21" s="163">
        <v>10</v>
      </c>
      <c r="H21" s="164">
        <v>2.5</v>
      </c>
      <c r="I21" s="164">
        <v>2.5</v>
      </c>
      <c r="J21" s="165" t="s">
        <v>209</v>
      </c>
      <c r="K21" s="166"/>
      <c r="L21" s="166"/>
      <c r="M21" s="166"/>
      <c r="N21" s="166">
        <v>16</v>
      </c>
      <c r="O21" s="167"/>
      <c r="P21" s="167"/>
      <c r="Q21" s="167">
        <v>34</v>
      </c>
      <c r="R21" s="167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7"/>
      <c r="AG21" s="168"/>
      <c r="AH21" s="168"/>
      <c r="AI21" s="168">
        <f t="shared" si="1"/>
        <v>580</v>
      </c>
      <c r="AJ21" s="169"/>
      <c r="AK21" s="64"/>
      <c r="AL21" s="64"/>
      <c r="AM21" s="64"/>
      <c r="AN21" s="64"/>
      <c r="AO21" s="64"/>
    </row>
    <row r="22" spans="2:41" s="65" customFormat="1" ht="38.1" customHeight="1" x14ac:dyDescent="0.2">
      <c r="B22" s="298"/>
      <c r="C22" s="276" t="s">
        <v>97</v>
      </c>
      <c r="D22" s="292">
        <v>3</v>
      </c>
      <c r="E22" s="125">
        <v>13</v>
      </c>
      <c r="F22" s="125" t="s">
        <v>32</v>
      </c>
      <c r="G22" s="125">
        <v>10</v>
      </c>
      <c r="H22" s="140">
        <v>2.5</v>
      </c>
      <c r="I22" s="140">
        <v>2.5</v>
      </c>
      <c r="J22" s="126" t="s">
        <v>208</v>
      </c>
      <c r="K22" s="128"/>
      <c r="L22" s="128"/>
      <c r="M22" s="128"/>
      <c r="N22" s="128"/>
      <c r="O22" s="129"/>
      <c r="P22" s="129"/>
      <c r="Q22" s="129"/>
      <c r="R22" s="129"/>
      <c r="S22" s="128"/>
      <c r="T22" s="128">
        <v>1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  <c r="AG22" s="130">
        <f t="shared" si="2"/>
        <v>200</v>
      </c>
      <c r="AH22" s="130"/>
      <c r="AI22" s="130"/>
      <c r="AJ22" s="131"/>
      <c r="AK22" s="64"/>
      <c r="AL22" s="64"/>
      <c r="AM22" s="64"/>
      <c r="AN22" s="64"/>
      <c r="AO22" s="64"/>
    </row>
    <row r="23" spans="2:41" s="65" customFormat="1" ht="38.1" customHeight="1" x14ac:dyDescent="0.2">
      <c r="B23" s="298"/>
      <c r="C23" s="277"/>
      <c r="D23" s="293"/>
      <c r="E23" s="71">
        <v>14</v>
      </c>
      <c r="F23" s="71" t="s">
        <v>33</v>
      </c>
      <c r="G23" s="71">
        <v>10</v>
      </c>
      <c r="H23" s="76">
        <v>2.5</v>
      </c>
      <c r="I23" s="76">
        <v>2.5</v>
      </c>
      <c r="J23" s="90" t="s">
        <v>210</v>
      </c>
      <c r="K23" s="78"/>
      <c r="L23" s="78"/>
      <c r="M23" s="78"/>
      <c r="N23" s="78">
        <v>3</v>
      </c>
      <c r="O23" s="77">
        <v>1</v>
      </c>
      <c r="P23" s="77"/>
      <c r="Q23" s="77">
        <v>11</v>
      </c>
      <c r="R23" s="77">
        <v>3</v>
      </c>
      <c r="S23" s="78">
        <v>1</v>
      </c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7"/>
      <c r="AG23" s="67"/>
      <c r="AH23" s="67">
        <f t="shared" si="0"/>
        <v>335</v>
      </c>
      <c r="AI23" s="67"/>
      <c r="AJ23" s="121"/>
      <c r="AK23" s="64"/>
      <c r="AL23" s="64"/>
      <c r="AM23" s="64"/>
      <c r="AN23" s="64"/>
      <c r="AO23" s="64"/>
    </row>
    <row r="24" spans="2:41" s="65" customFormat="1" ht="38.1" customHeight="1" x14ac:dyDescent="0.2">
      <c r="B24" s="298"/>
      <c r="C24" s="277"/>
      <c r="D24" s="293"/>
      <c r="E24" s="71">
        <v>15</v>
      </c>
      <c r="F24" s="71" t="s">
        <v>34</v>
      </c>
      <c r="G24" s="71">
        <v>10</v>
      </c>
      <c r="H24" s="76">
        <v>2.5</v>
      </c>
      <c r="I24" s="76">
        <v>2.5</v>
      </c>
      <c r="J24" s="90" t="s">
        <v>209</v>
      </c>
      <c r="K24" s="78"/>
      <c r="L24" s="78"/>
      <c r="M24" s="78"/>
      <c r="N24" s="78"/>
      <c r="O24" s="77"/>
      <c r="P24" s="77"/>
      <c r="Q24" s="77"/>
      <c r="R24" s="77"/>
      <c r="S24" s="78"/>
      <c r="T24" s="78">
        <v>1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7"/>
      <c r="AG24" s="67"/>
      <c r="AH24" s="67"/>
      <c r="AI24" s="67">
        <f t="shared" si="1"/>
        <v>200</v>
      </c>
      <c r="AJ24" s="121"/>
      <c r="AK24" s="64"/>
      <c r="AL24" s="64"/>
      <c r="AM24" s="64"/>
      <c r="AN24" s="64"/>
      <c r="AO24" s="64"/>
    </row>
    <row r="25" spans="2:41" s="65" customFormat="1" ht="38.1" customHeight="1" x14ac:dyDescent="0.2">
      <c r="B25" s="298"/>
      <c r="C25" s="277"/>
      <c r="D25" s="293"/>
      <c r="E25" s="71">
        <v>16</v>
      </c>
      <c r="F25" s="71" t="s">
        <v>35</v>
      </c>
      <c r="G25" s="71">
        <v>10</v>
      </c>
      <c r="H25" s="76">
        <v>2.5</v>
      </c>
      <c r="I25" s="76">
        <v>2.5</v>
      </c>
      <c r="J25" s="90" t="s">
        <v>211</v>
      </c>
      <c r="K25" s="78">
        <v>17</v>
      </c>
      <c r="L25" s="78"/>
      <c r="M25" s="78"/>
      <c r="N25" s="78">
        <v>25</v>
      </c>
      <c r="O25" s="77"/>
      <c r="P25" s="77"/>
      <c r="Q25" s="77"/>
      <c r="R25" s="77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7"/>
      <c r="AG25" s="67">
        <f t="shared" si="2"/>
        <v>545</v>
      </c>
      <c r="AH25" s="67"/>
      <c r="AI25" s="67"/>
      <c r="AJ25" s="121"/>
      <c r="AK25" s="64"/>
      <c r="AL25" s="64"/>
      <c r="AM25" s="64"/>
      <c r="AN25" s="64"/>
      <c r="AO25" s="64"/>
    </row>
    <row r="26" spans="2:41" s="65" customFormat="1" ht="38.1" customHeight="1" x14ac:dyDescent="0.2">
      <c r="B26" s="298"/>
      <c r="C26" s="277"/>
      <c r="D26" s="293"/>
      <c r="E26" s="71">
        <v>17</v>
      </c>
      <c r="F26" s="71" t="s">
        <v>36</v>
      </c>
      <c r="G26" s="71">
        <v>10</v>
      </c>
      <c r="H26" s="76">
        <v>2.5</v>
      </c>
      <c r="I26" s="76">
        <v>2.5</v>
      </c>
      <c r="J26" s="90" t="s">
        <v>211</v>
      </c>
      <c r="K26" s="78">
        <v>14</v>
      </c>
      <c r="L26" s="78"/>
      <c r="M26" s="78"/>
      <c r="N26" s="78">
        <v>26</v>
      </c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7"/>
      <c r="AG26" s="67"/>
      <c r="AH26" s="67">
        <f t="shared" si="0"/>
        <v>530</v>
      </c>
      <c r="AI26" s="67"/>
      <c r="AJ26" s="121"/>
      <c r="AK26" s="64"/>
      <c r="AL26" s="64"/>
      <c r="AM26" s="64"/>
      <c r="AN26" s="64"/>
      <c r="AO26" s="64"/>
    </row>
    <row r="27" spans="2:41" s="65" customFormat="1" ht="38.1" customHeight="1" x14ac:dyDescent="0.2">
      <c r="B27" s="298"/>
      <c r="C27" s="277"/>
      <c r="D27" s="293"/>
      <c r="E27" s="71">
        <v>18</v>
      </c>
      <c r="F27" s="71" t="s">
        <v>37</v>
      </c>
      <c r="G27" s="71">
        <v>10</v>
      </c>
      <c r="H27" s="76">
        <v>2.5</v>
      </c>
      <c r="I27" s="76">
        <v>2.5</v>
      </c>
      <c r="J27" s="90" t="s">
        <v>209</v>
      </c>
      <c r="K27" s="78"/>
      <c r="L27" s="78"/>
      <c r="M27" s="78"/>
      <c r="N27" s="78"/>
      <c r="O27" s="77"/>
      <c r="P27" s="77"/>
      <c r="Q27" s="77"/>
      <c r="R27" s="77"/>
      <c r="S27" s="78"/>
      <c r="T27" s="78">
        <v>1</v>
      </c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7"/>
      <c r="AG27" s="67"/>
      <c r="AH27" s="67"/>
      <c r="AI27" s="67">
        <f t="shared" si="1"/>
        <v>200</v>
      </c>
      <c r="AJ27" s="121"/>
      <c r="AK27" s="64"/>
      <c r="AL27" s="64"/>
      <c r="AM27" s="64"/>
      <c r="AN27" s="64"/>
      <c r="AO27" s="64"/>
    </row>
    <row r="28" spans="2:41" s="65" customFormat="1" ht="38.1" customHeight="1" x14ac:dyDescent="0.2">
      <c r="B28" s="298"/>
      <c r="C28" s="277"/>
      <c r="D28" s="293"/>
      <c r="E28" s="71">
        <v>19</v>
      </c>
      <c r="F28" s="71" t="s">
        <v>38</v>
      </c>
      <c r="G28" s="71"/>
      <c r="H28" s="76"/>
      <c r="I28" s="76"/>
      <c r="J28" s="158" t="s">
        <v>111</v>
      </c>
      <c r="K28" s="78"/>
      <c r="L28" s="78"/>
      <c r="M28" s="78"/>
      <c r="N28" s="78"/>
      <c r="O28" s="77"/>
      <c r="P28" s="77"/>
      <c r="Q28" s="77"/>
      <c r="R28" s="77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7"/>
      <c r="AG28" s="67">
        <f t="shared" si="2"/>
        <v>0</v>
      </c>
      <c r="AH28" s="67"/>
      <c r="AI28" s="67"/>
      <c r="AJ28" s="121"/>
      <c r="AK28" s="64"/>
      <c r="AL28" s="64"/>
      <c r="AM28" s="64"/>
      <c r="AN28" s="64"/>
      <c r="AO28" s="64"/>
    </row>
    <row r="29" spans="2:41" s="65" customFormat="1" ht="38.1" customHeight="1" x14ac:dyDescent="0.2">
      <c r="B29" s="298"/>
      <c r="C29" s="277"/>
      <c r="D29" s="293"/>
      <c r="E29" s="71">
        <v>20</v>
      </c>
      <c r="F29" s="71" t="s">
        <v>39</v>
      </c>
      <c r="G29" s="71"/>
      <c r="H29" s="76"/>
      <c r="I29" s="76"/>
      <c r="J29" s="158" t="s">
        <v>111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7"/>
      <c r="AG29" s="67"/>
      <c r="AH29" s="67">
        <f t="shared" si="0"/>
        <v>0</v>
      </c>
      <c r="AI29" s="67"/>
      <c r="AJ29" s="121"/>
      <c r="AK29" s="64"/>
      <c r="AL29" s="64"/>
      <c r="AM29" s="64"/>
      <c r="AN29" s="64"/>
      <c r="AO29" s="64"/>
    </row>
    <row r="30" spans="2:41" s="65" customFormat="1" ht="38.1" customHeight="1" thickBot="1" x14ac:dyDescent="0.25">
      <c r="B30" s="298"/>
      <c r="C30" s="278"/>
      <c r="D30" s="294"/>
      <c r="E30" s="132">
        <v>21</v>
      </c>
      <c r="F30" s="132" t="s">
        <v>40</v>
      </c>
      <c r="G30" s="132"/>
      <c r="H30" s="133"/>
      <c r="I30" s="133"/>
      <c r="J30" s="156" t="s">
        <v>111</v>
      </c>
      <c r="K30" s="136"/>
      <c r="L30" s="136"/>
      <c r="M30" s="136"/>
      <c r="N30" s="136"/>
      <c r="O30" s="137"/>
      <c r="P30" s="137"/>
      <c r="Q30" s="137"/>
      <c r="R30" s="137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7"/>
      <c r="AG30" s="138"/>
      <c r="AH30" s="138"/>
      <c r="AI30" s="138">
        <f t="shared" si="1"/>
        <v>0</v>
      </c>
      <c r="AJ30" s="139"/>
      <c r="AK30" s="64"/>
      <c r="AL30" s="64"/>
      <c r="AM30" s="64"/>
      <c r="AN30" s="64"/>
      <c r="AO30" s="64"/>
    </row>
    <row r="31" spans="2:41" s="65" customFormat="1" ht="38.1" hidden="1" customHeight="1" x14ac:dyDescent="0.2">
      <c r="B31" s="298"/>
      <c r="C31" s="170"/>
      <c r="D31" s="171"/>
      <c r="E31" s="85">
        <v>22</v>
      </c>
      <c r="F31" s="85" t="s">
        <v>86</v>
      </c>
      <c r="G31" s="85"/>
      <c r="H31" s="86"/>
      <c r="I31" s="86"/>
      <c r="J31" s="91"/>
      <c r="K31" s="84"/>
      <c r="L31" s="84"/>
      <c r="M31" s="84"/>
      <c r="N31" s="84"/>
      <c r="O31" s="87"/>
      <c r="P31" s="87"/>
      <c r="Q31" s="87"/>
      <c r="R31" s="87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7"/>
      <c r="AG31" s="89">
        <f t="shared" si="2"/>
        <v>0</v>
      </c>
      <c r="AH31" s="89"/>
      <c r="AI31" s="89"/>
      <c r="AJ31" s="120"/>
      <c r="AK31" s="64"/>
      <c r="AL31" s="64"/>
      <c r="AM31" s="64"/>
      <c r="AN31" s="64"/>
      <c r="AO31" s="64"/>
    </row>
    <row r="32" spans="2:41" s="65" customFormat="1" ht="38.1" hidden="1" customHeight="1" x14ac:dyDescent="0.2">
      <c r="B32" s="298"/>
      <c r="C32" s="161"/>
      <c r="D32" s="104"/>
      <c r="E32" s="71">
        <v>23</v>
      </c>
      <c r="F32" s="71" t="s">
        <v>87</v>
      </c>
      <c r="G32" s="71"/>
      <c r="H32" s="76"/>
      <c r="I32" s="76"/>
      <c r="J32" s="90"/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7"/>
      <c r="AG32" s="67"/>
      <c r="AH32" s="67">
        <f t="shared" si="0"/>
        <v>0</v>
      </c>
      <c r="AI32" s="67"/>
      <c r="AJ32" s="121"/>
      <c r="AK32" s="64"/>
      <c r="AL32" s="64"/>
      <c r="AM32" s="64"/>
      <c r="AN32" s="64"/>
      <c r="AO32" s="64"/>
    </row>
    <row r="33" spans="2:41" s="65" customFormat="1" ht="38.1" hidden="1" customHeight="1" thickBot="1" x14ac:dyDescent="0.25">
      <c r="B33" s="298"/>
      <c r="C33" s="162"/>
      <c r="D33" s="142"/>
      <c r="E33" s="132">
        <v>24</v>
      </c>
      <c r="F33" s="132" t="s">
        <v>88</v>
      </c>
      <c r="G33" s="132"/>
      <c r="H33" s="133"/>
      <c r="I33" s="133"/>
      <c r="J33" s="134"/>
      <c r="K33" s="136"/>
      <c r="L33" s="136"/>
      <c r="M33" s="136"/>
      <c r="N33" s="136"/>
      <c r="O33" s="137"/>
      <c r="P33" s="137"/>
      <c r="Q33" s="137"/>
      <c r="R33" s="137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7"/>
      <c r="AG33" s="138"/>
      <c r="AH33" s="138"/>
      <c r="AI33" s="138">
        <f t="shared" si="1"/>
        <v>0</v>
      </c>
      <c r="AJ33" s="139"/>
      <c r="AK33" s="64"/>
      <c r="AL33" s="64"/>
      <c r="AM33" s="64"/>
      <c r="AN33" s="64"/>
      <c r="AO33" s="64"/>
    </row>
    <row r="34" spans="2:41" s="65" customFormat="1" ht="38.1" customHeight="1" x14ac:dyDescent="0.2">
      <c r="B34" s="298"/>
      <c r="C34" s="276" t="s">
        <v>97</v>
      </c>
      <c r="D34" s="292">
        <v>4</v>
      </c>
      <c r="E34" s="125">
        <v>22</v>
      </c>
      <c r="F34" s="125" t="s">
        <v>86</v>
      </c>
      <c r="G34" s="125">
        <v>20</v>
      </c>
      <c r="H34" s="140">
        <v>4</v>
      </c>
      <c r="I34" s="140">
        <v>4</v>
      </c>
      <c r="J34" s="126" t="s">
        <v>222</v>
      </c>
      <c r="K34" s="128"/>
      <c r="L34" s="128"/>
      <c r="M34" s="128"/>
      <c r="N34" s="128"/>
      <c r="O34" s="129"/>
      <c r="P34" s="129"/>
      <c r="Q34" s="129"/>
      <c r="R34" s="129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>
        <v>1</v>
      </c>
      <c r="AE34" s="128"/>
      <c r="AF34" s="129">
        <v>200</v>
      </c>
      <c r="AG34" s="130">
        <f>K34*K$9+L34*L$9+M34*M$9+N34*N$9+O34*O$9+P34*P$9+Q34*Q$9+R34*R$9+S34*S$9+T34*T$9+V34*V$9+W34*W$9+X34*X$9+Y34*Y$9+Z34*Z$9+AA34*AA$9+AB34*AB$9+AC34*AC$9+AD34*200</f>
        <v>200</v>
      </c>
      <c r="AH34" s="130"/>
      <c r="AI34" s="130"/>
      <c r="AJ34" s="131" t="s">
        <v>162</v>
      </c>
      <c r="AK34" s="64"/>
      <c r="AL34" s="64"/>
      <c r="AM34" s="64"/>
      <c r="AN34" s="64"/>
      <c r="AO34" s="64"/>
    </row>
    <row r="35" spans="2:41" s="65" customFormat="1" ht="38.1" customHeight="1" x14ac:dyDescent="0.2">
      <c r="B35" s="298"/>
      <c r="C35" s="277"/>
      <c r="D35" s="293"/>
      <c r="E35" s="71">
        <v>23</v>
      </c>
      <c r="F35" s="71" t="s">
        <v>87</v>
      </c>
      <c r="G35" s="71">
        <v>20</v>
      </c>
      <c r="H35" s="76">
        <v>4</v>
      </c>
      <c r="I35" s="76">
        <v>4</v>
      </c>
      <c r="J35" s="90" t="s">
        <v>258</v>
      </c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>
        <v>1</v>
      </c>
      <c r="AE35" s="78"/>
      <c r="AF35" s="77">
        <v>200</v>
      </c>
      <c r="AG35" s="67"/>
      <c r="AH35" s="67">
        <f>K35*K$9+L35*L$9+M35*M$9+N35*N$9+O35*O$9+P35*P$9+Q35*Q$9+R35*R$9+S35*S$9+T35*T$9+V35*V$9+W35*W$9+X35*X$9+Y35*Y$9+Z35*Z$9+AA35*AA$9+AB35*AB$9+AC35*AC$9+AD35*200</f>
        <v>200</v>
      </c>
      <c r="AI35" s="67"/>
      <c r="AJ35" s="121" t="s">
        <v>162</v>
      </c>
      <c r="AK35" s="64"/>
      <c r="AL35" s="64"/>
      <c r="AM35" s="64"/>
      <c r="AN35" s="64"/>
      <c r="AO35" s="64"/>
    </row>
    <row r="36" spans="2:41" s="65" customFormat="1" ht="38.1" customHeight="1" x14ac:dyDescent="0.2">
      <c r="B36" s="298"/>
      <c r="C36" s="277"/>
      <c r="D36" s="293"/>
      <c r="E36" s="71">
        <v>24</v>
      </c>
      <c r="F36" s="71" t="s">
        <v>88</v>
      </c>
      <c r="G36" s="71">
        <v>20</v>
      </c>
      <c r="H36" s="76">
        <v>4</v>
      </c>
      <c r="I36" s="76">
        <v>4</v>
      </c>
      <c r="J36" s="90" t="s">
        <v>201</v>
      </c>
      <c r="K36" s="78"/>
      <c r="L36" s="78"/>
      <c r="M36" s="78"/>
      <c r="N36" s="78"/>
      <c r="O36" s="77"/>
      <c r="P36" s="77"/>
      <c r="Q36" s="77"/>
      <c r="R36" s="77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>
        <v>1</v>
      </c>
      <c r="AE36" s="78"/>
      <c r="AF36" s="77">
        <v>200</v>
      </c>
      <c r="AG36" s="67"/>
      <c r="AH36" s="67"/>
      <c r="AI36" s="67">
        <f>K36*K$9+L36*L$9+M36*M$9+N36*N$9+O36*O$9+P36*P$9+Q36*Q$9+R36*R$9+S36*S$9+T36*T$9+V36*V$9+W36*W$9+X36*X$9+Y36*Y$9+Z36*Z$9+AA36*AA$9+AB36*AB$9+AC36*AC$9+AD36*200</f>
        <v>200</v>
      </c>
      <c r="AJ36" s="121" t="s">
        <v>162</v>
      </c>
      <c r="AK36" s="64"/>
      <c r="AL36" s="64"/>
      <c r="AM36" s="64"/>
      <c r="AN36" s="64"/>
      <c r="AO36" s="64"/>
    </row>
    <row r="37" spans="2:41" s="65" customFormat="1" ht="38.1" customHeight="1" x14ac:dyDescent="0.2">
      <c r="B37" s="298"/>
      <c r="C37" s="277"/>
      <c r="D37" s="293"/>
      <c r="E37" s="71">
        <v>25</v>
      </c>
      <c r="F37" s="71" t="s">
        <v>108</v>
      </c>
      <c r="G37" s="71">
        <v>20</v>
      </c>
      <c r="H37" s="76">
        <v>4</v>
      </c>
      <c r="I37" s="76">
        <v>4</v>
      </c>
      <c r="J37" s="90" t="s">
        <v>202</v>
      </c>
      <c r="K37" s="78"/>
      <c r="L37" s="78"/>
      <c r="M37" s="78"/>
      <c r="N37" s="78"/>
      <c r="O37" s="77"/>
      <c r="P37" s="77"/>
      <c r="Q37" s="77"/>
      <c r="R37" s="77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>
        <v>1</v>
      </c>
      <c r="AE37" s="78"/>
      <c r="AF37" s="77">
        <v>200</v>
      </c>
      <c r="AG37" s="67">
        <f>K37*K$9+L37*L$9+M37*M$9+N37*N$9+O37*O$9+P37*P$9+Q37*Q$9+R37*R$9+S37*S$9+T37*T$9+V37*V$9+W37*W$9+X37*X$9+Y37*Y$9+Z37*Z$9+AA37*AA$9+AB37*AB$9+AC37*AC$9+AD37*200</f>
        <v>200</v>
      </c>
      <c r="AH37" s="67"/>
      <c r="AI37" s="67"/>
      <c r="AJ37" s="121" t="s">
        <v>162</v>
      </c>
      <c r="AK37" s="64"/>
      <c r="AL37" s="64"/>
      <c r="AM37" s="64"/>
      <c r="AN37" s="64"/>
      <c r="AO37" s="64"/>
    </row>
    <row r="38" spans="2:41" s="65" customFormat="1" ht="38.1" customHeight="1" x14ac:dyDescent="0.2">
      <c r="B38" s="298"/>
      <c r="C38" s="277"/>
      <c r="D38" s="293"/>
      <c r="E38" s="71">
        <v>26</v>
      </c>
      <c r="F38" s="71" t="s">
        <v>109</v>
      </c>
      <c r="G38" s="71">
        <v>20</v>
      </c>
      <c r="H38" s="76">
        <v>4</v>
      </c>
      <c r="I38" s="76">
        <v>4</v>
      </c>
      <c r="J38" s="90" t="s">
        <v>205</v>
      </c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>
        <v>1</v>
      </c>
      <c r="AE38" s="78"/>
      <c r="AF38" s="77">
        <v>200</v>
      </c>
      <c r="AG38" s="67"/>
      <c r="AH38" s="67">
        <f>K38*K$9+L38*L$9+M38*M$9+N38*N$9+O38*O$9+P38*P$9+Q38*Q$9+R38*R$9+S38*S$9+T38*T$9+V38*V$9+W38*W$9+X38*X$9+Y38*Y$9+Z38*Z$9+AA38*AA$9+AB38*AB$9+AC38*AC$9+AD38*200</f>
        <v>200</v>
      </c>
      <c r="AI38" s="67"/>
      <c r="AJ38" s="121" t="s">
        <v>162</v>
      </c>
      <c r="AK38" s="64"/>
      <c r="AL38" s="64"/>
      <c r="AM38" s="64"/>
      <c r="AN38" s="64"/>
      <c r="AO38" s="64"/>
    </row>
    <row r="39" spans="2:41" s="65" customFormat="1" ht="38.1" customHeight="1" thickBot="1" x14ac:dyDescent="0.25">
      <c r="B39" s="298"/>
      <c r="C39" s="278"/>
      <c r="D39" s="294"/>
      <c r="E39" s="132">
        <v>27</v>
      </c>
      <c r="F39" s="132" t="s">
        <v>110</v>
      </c>
      <c r="G39" s="132">
        <v>20</v>
      </c>
      <c r="H39" s="133">
        <v>4</v>
      </c>
      <c r="I39" s="133">
        <v>4</v>
      </c>
      <c r="J39" s="134" t="s">
        <v>206</v>
      </c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>
        <v>1</v>
      </c>
      <c r="AE39" s="136"/>
      <c r="AF39" s="137">
        <v>200</v>
      </c>
      <c r="AG39" s="138"/>
      <c r="AH39" s="138"/>
      <c r="AI39" s="138">
        <f>K39*K$9+L39*L$9+M39*M$9+N39*N$9+O39*O$9+P39*P$9+Q39*Q$9+R39*R$9+S39*S$9+T39*T$9+V39*V$9+W39*W$9+X39*X$9+Y39*Y$9+Z39*Z$9+AA39*AA$9+AB39*AB$9+AC39*AC$9+AD39*200</f>
        <v>200</v>
      </c>
      <c r="AJ39" s="139" t="s">
        <v>162</v>
      </c>
      <c r="AK39" s="64"/>
      <c r="AL39" s="64"/>
      <c r="AM39" s="64"/>
      <c r="AN39" s="64"/>
      <c r="AO39" s="64"/>
    </row>
    <row r="40" spans="2:41" s="65" customFormat="1" ht="38.1" customHeight="1" x14ac:dyDescent="0.2">
      <c r="B40" s="298"/>
      <c r="C40" s="276" t="s">
        <v>97</v>
      </c>
      <c r="D40" s="292">
        <v>5</v>
      </c>
      <c r="E40" s="125">
        <v>28</v>
      </c>
      <c r="F40" s="125" t="s">
        <v>114</v>
      </c>
      <c r="G40" s="125">
        <v>20</v>
      </c>
      <c r="H40" s="140">
        <v>4</v>
      </c>
      <c r="I40" s="140">
        <v>4</v>
      </c>
      <c r="J40" s="126" t="s">
        <v>208</v>
      </c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>
        <v>1</v>
      </c>
      <c r="AE40" s="128"/>
      <c r="AF40" s="129">
        <v>200</v>
      </c>
      <c r="AG40" s="130">
        <f>K40*K$9+L40*L$9+M40*M$9+N40*N$9+O40*O$9+P40*P$9+Q40*Q$9+R40*R$9+S40*S$9+T40*T$9+V40*V$9+W40*W$9+X40*X$9+Y40*Y$9+Z40*Z$9+AA40*AA$9+AB40*AB$9+AC40*AC$9+AD40*200</f>
        <v>200</v>
      </c>
      <c r="AH40" s="130"/>
      <c r="AI40" s="130"/>
      <c r="AJ40" s="131" t="s">
        <v>162</v>
      </c>
      <c r="AK40" s="64"/>
      <c r="AL40" s="64"/>
      <c r="AM40" s="64"/>
      <c r="AN40" s="64"/>
      <c r="AO40" s="64"/>
    </row>
    <row r="41" spans="2:41" s="65" customFormat="1" ht="38.1" customHeight="1" x14ac:dyDescent="0.2">
      <c r="B41" s="298"/>
      <c r="C41" s="277"/>
      <c r="D41" s="293"/>
      <c r="E41" s="71">
        <v>29</v>
      </c>
      <c r="F41" s="71" t="s">
        <v>115</v>
      </c>
      <c r="G41" s="71">
        <v>20</v>
      </c>
      <c r="H41" s="76">
        <v>4</v>
      </c>
      <c r="I41" s="76">
        <v>4</v>
      </c>
      <c r="J41" s="90" t="s">
        <v>209</v>
      </c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>
        <v>1</v>
      </c>
      <c r="AE41" s="78"/>
      <c r="AF41" s="77">
        <v>200</v>
      </c>
      <c r="AG41" s="67"/>
      <c r="AH41" s="67">
        <f>K41*K$9+L41*L$9+M41*M$9+N41*N$9+O41*O$9+P41*P$9+Q41*Q$9+R41*R$9+S41*S$9+T41*T$9+V41*V$9+W41*W$9+X41*X$9+Y41*Y$9+Z41*Z$9+AA41*AA$9+AB41*AB$9+AC41*AC$9+AD41*200</f>
        <v>200</v>
      </c>
      <c r="AI41" s="67"/>
      <c r="AJ41" s="121" t="s">
        <v>162</v>
      </c>
      <c r="AK41" s="64"/>
      <c r="AL41" s="64"/>
      <c r="AM41" s="64"/>
      <c r="AN41" s="64"/>
      <c r="AO41" s="64"/>
    </row>
    <row r="42" spans="2:41" s="65" customFormat="1" ht="38.1" customHeight="1" x14ac:dyDescent="0.2">
      <c r="B42" s="298"/>
      <c r="C42" s="277"/>
      <c r="D42" s="293"/>
      <c r="E42" s="71">
        <v>30</v>
      </c>
      <c r="F42" s="71" t="s">
        <v>116</v>
      </c>
      <c r="G42" s="71">
        <v>20</v>
      </c>
      <c r="H42" s="76">
        <v>4</v>
      </c>
      <c r="I42" s="76">
        <v>4</v>
      </c>
      <c r="J42" s="90" t="s">
        <v>207</v>
      </c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>
        <v>1</v>
      </c>
      <c r="AE42" s="78"/>
      <c r="AF42" s="77">
        <v>200</v>
      </c>
      <c r="AG42" s="67"/>
      <c r="AH42" s="67"/>
      <c r="AI42" s="67">
        <f>K42*K$9+L42*L$9+M42*M$9+N42*N$9+O42*O$9+P42*P$9+Q42*Q$9+R42*R$9+S42*S$9+T42*T$9+V42*V$9+W42*W$9+X42*X$9+Y42*Y$9+Z42*Z$9+AA42*AA$9+AB42*AB$9+AC42*AC$9+AD42*2000</f>
        <v>2000</v>
      </c>
      <c r="AJ42" s="121" t="s">
        <v>162</v>
      </c>
      <c r="AK42" s="64"/>
      <c r="AL42" s="64"/>
      <c r="AM42" s="64"/>
      <c r="AN42" s="64"/>
      <c r="AO42" s="64"/>
    </row>
    <row r="43" spans="2:41" s="65" customFormat="1" ht="38.1" customHeight="1" x14ac:dyDescent="0.2">
      <c r="B43" s="298"/>
      <c r="C43" s="277"/>
      <c r="D43" s="293"/>
      <c r="E43" s="71">
        <v>31</v>
      </c>
      <c r="F43" s="71" t="s">
        <v>117</v>
      </c>
      <c r="G43" s="71">
        <v>20</v>
      </c>
      <c r="H43" s="76">
        <v>4</v>
      </c>
      <c r="I43" s="76">
        <v>4</v>
      </c>
      <c r="J43" s="90" t="s">
        <v>207</v>
      </c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>
        <v>1</v>
      </c>
      <c r="AE43" s="78"/>
      <c r="AF43" s="77">
        <v>200</v>
      </c>
      <c r="AG43" s="67">
        <f>K43*K$9+L43*L$9+M43*M$9+N43*N$9+O43*O$9+P43*P$9+Q43*Q$9+R43*R$9+S43*S$9+T43*T$9+V43*V$9+W43*W$9+X43*X$9+Y43*Y$9+Z43*Z$9+AA43*AA$9+AB43*AB$9+AC43*AC$9+AD43*200</f>
        <v>200</v>
      </c>
      <c r="AH43" s="67"/>
      <c r="AI43" s="67"/>
      <c r="AJ43" s="121" t="s">
        <v>162</v>
      </c>
      <c r="AK43" s="64"/>
      <c r="AL43" s="64"/>
      <c r="AM43" s="64"/>
      <c r="AN43" s="64"/>
      <c r="AO43" s="64"/>
    </row>
    <row r="44" spans="2:41" s="65" customFormat="1" ht="38.1" customHeight="1" x14ac:dyDescent="0.2">
      <c r="B44" s="298"/>
      <c r="C44" s="277"/>
      <c r="D44" s="293"/>
      <c r="E44" s="71">
        <v>32</v>
      </c>
      <c r="F44" s="71" t="s">
        <v>118</v>
      </c>
      <c r="G44" s="71"/>
      <c r="H44" s="76"/>
      <c r="I44" s="76"/>
      <c r="J44" s="158" t="s">
        <v>111</v>
      </c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7"/>
      <c r="AG44" s="67"/>
      <c r="AH44" s="67">
        <f t="shared" si="0"/>
        <v>0</v>
      </c>
      <c r="AI44" s="67"/>
      <c r="AJ44" s="121"/>
      <c r="AK44" s="64"/>
      <c r="AL44" s="64"/>
      <c r="AM44" s="64"/>
      <c r="AN44" s="64"/>
      <c r="AO44" s="64"/>
    </row>
    <row r="45" spans="2:41" s="65" customFormat="1" ht="38.1" customHeight="1" thickBot="1" x14ac:dyDescent="0.25">
      <c r="B45" s="298"/>
      <c r="C45" s="278"/>
      <c r="D45" s="294"/>
      <c r="E45" s="132">
        <v>33</v>
      </c>
      <c r="F45" s="132" t="s">
        <v>119</v>
      </c>
      <c r="G45" s="132"/>
      <c r="H45" s="133"/>
      <c r="I45" s="133"/>
      <c r="J45" s="156" t="s">
        <v>111</v>
      </c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7"/>
      <c r="AG45" s="138"/>
      <c r="AH45" s="138"/>
      <c r="AI45" s="138">
        <f t="shared" si="1"/>
        <v>0</v>
      </c>
      <c r="AJ45" s="139"/>
      <c r="AK45" s="64"/>
      <c r="AL45" s="64"/>
      <c r="AM45" s="64"/>
      <c r="AN45" s="64"/>
      <c r="AO45" s="64"/>
    </row>
    <row r="46" spans="2:41" s="65" customFormat="1" ht="38.1" hidden="1" customHeight="1" x14ac:dyDescent="0.2">
      <c r="B46" s="298"/>
      <c r="C46" s="276"/>
      <c r="D46" s="292"/>
      <c r="E46" s="125">
        <v>37</v>
      </c>
      <c r="F46" s="125" t="s">
        <v>121</v>
      </c>
      <c r="G46" s="125"/>
      <c r="H46" s="140"/>
      <c r="I46" s="140"/>
      <c r="J46" s="126"/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9"/>
      <c r="AG46" s="130">
        <f t="shared" si="2"/>
        <v>0</v>
      </c>
      <c r="AH46" s="130"/>
      <c r="AI46" s="130"/>
      <c r="AJ46" s="131"/>
      <c r="AK46" s="64"/>
      <c r="AL46" s="64"/>
      <c r="AM46" s="64"/>
      <c r="AN46" s="64"/>
      <c r="AO46" s="64"/>
    </row>
    <row r="47" spans="2:41" s="65" customFormat="1" ht="38.1" hidden="1" customHeight="1" x14ac:dyDescent="0.2">
      <c r="B47" s="298"/>
      <c r="C47" s="277"/>
      <c r="D47" s="293"/>
      <c r="E47" s="71">
        <v>38</v>
      </c>
      <c r="F47" s="71" t="s">
        <v>122</v>
      </c>
      <c r="G47" s="71"/>
      <c r="H47" s="76"/>
      <c r="I47" s="76"/>
      <c r="J47" s="90"/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7"/>
      <c r="AG47" s="67"/>
      <c r="AH47" s="67">
        <f t="shared" si="0"/>
        <v>0</v>
      </c>
      <c r="AI47" s="67"/>
      <c r="AJ47" s="121"/>
      <c r="AK47" s="64"/>
      <c r="AL47" s="64"/>
      <c r="AM47" s="64"/>
      <c r="AN47" s="64"/>
      <c r="AO47" s="64"/>
    </row>
    <row r="48" spans="2:41" s="65" customFormat="1" ht="38.1" hidden="1" customHeight="1" x14ac:dyDescent="0.2">
      <c r="B48" s="298"/>
      <c r="C48" s="277"/>
      <c r="D48" s="293"/>
      <c r="E48" s="71">
        <v>39</v>
      </c>
      <c r="F48" s="71" t="s">
        <v>123</v>
      </c>
      <c r="G48" s="71"/>
      <c r="H48" s="76"/>
      <c r="I48" s="76"/>
      <c r="J48" s="90"/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67"/>
      <c r="AH48" s="67"/>
      <c r="AI48" s="67">
        <f t="shared" si="1"/>
        <v>0</v>
      </c>
      <c r="AJ48" s="121"/>
      <c r="AK48" s="64"/>
      <c r="AL48" s="64"/>
      <c r="AM48" s="64"/>
      <c r="AN48" s="64"/>
      <c r="AO48" s="64"/>
    </row>
    <row r="49" spans="2:41" s="65" customFormat="1" ht="38.1" hidden="1" customHeight="1" x14ac:dyDescent="0.2">
      <c r="B49" s="298"/>
      <c r="C49" s="277"/>
      <c r="D49" s="293"/>
      <c r="E49" s="71">
        <v>40</v>
      </c>
      <c r="F49" s="71" t="s">
        <v>129</v>
      </c>
      <c r="G49" s="71"/>
      <c r="H49" s="76"/>
      <c r="I49" s="76"/>
      <c r="J49" s="90"/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7"/>
      <c r="AG49" s="67">
        <f t="shared" si="2"/>
        <v>0</v>
      </c>
      <c r="AH49" s="67"/>
      <c r="AI49" s="67"/>
      <c r="AJ49" s="121"/>
      <c r="AK49" s="64"/>
      <c r="AL49" s="64"/>
      <c r="AM49" s="64"/>
      <c r="AN49" s="64"/>
      <c r="AO49" s="64"/>
    </row>
    <row r="50" spans="2:41" s="65" customFormat="1" ht="38.1" hidden="1" customHeight="1" x14ac:dyDescent="0.2">
      <c r="B50" s="298"/>
      <c r="C50" s="277"/>
      <c r="D50" s="293"/>
      <c r="E50" s="71">
        <v>41</v>
      </c>
      <c r="F50" s="71" t="s">
        <v>130</v>
      </c>
      <c r="G50" s="71"/>
      <c r="H50" s="76"/>
      <c r="I50" s="76"/>
      <c r="J50" s="90"/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7"/>
      <c r="AG50" s="67"/>
      <c r="AH50" s="67">
        <f t="shared" si="0"/>
        <v>0</v>
      </c>
      <c r="AI50" s="67"/>
      <c r="AJ50" s="121"/>
      <c r="AK50" s="64"/>
      <c r="AL50" s="64"/>
      <c r="AM50" s="64"/>
      <c r="AN50" s="64"/>
      <c r="AO50" s="64"/>
    </row>
    <row r="51" spans="2:41" s="65" customFormat="1" ht="38.1" hidden="1" customHeight="1" thickBot="1" x14ac:dyDescent="0.25">
      <c r="B51" s="298"/>
      <c r="C51" s="278"/>
      <c r="D51" s="294"/>
      <c r="E51" s="132">
        <v>42</v>
      </c>
      <c r="F51" s="132" t="s">
        <v>131</v>
      </c>
      <c r="G51" s="132"/>
      <c r="H51" s="133"/>
      <c r="I51" s="133"/>
      <c r="J51" s="134"/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138"/>
      <c r="AH51" s="138"/>
      <c r="AI51" s="138">
        <f t="shared" si="1"/>
        <v>0</v>
      </c>
      <c r="AJ51" s="139"/>
      <c r="AK51" s="64"/>
      <c r="AL51" s="64"/>
      <c r="AM51" s="64"/>
      <c r="AN51" s="64"/>
      <c r="AO51" s="64"/>
    </row>
    <row r="52" spans="2:41" s="65" customFormat="1" ht="38.1" hidden="1" customHeight="1" x14ac:dyDescent="0.2">
      <c r="B52" s="298"/>
      <c r="C52" s="276"/>
      <c r="D52" s="141"/>
      <c r="E52" s="125">
        <v>43</v>
      </c>
      <c r="F52" s="125" t="s">
        <v>132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9"/>
      <c r="AG52" s="130">
        <f t="shared" si="2"/>
        <v>0</v>
      </c>
      <c r="AH52" s="130"/>
      <c r="AI52" s="130"/>
      <c r="AJ52" s="131"/>
      <c r="AK52" s="64"/>
      <c r="AL52" s="64"/>
      <c r="AM52" s="64"/>
      <c r="AN52" s="64"/>
      <c r="AO52" s="64"/>
    </row>
    <row r="53" spans="2:41" s="65" customFormat="1" ht="38.1" hidden="1" customHeight="1" x14ac:dyDescent="0.2">
      <c r="B53" s="298"/>
      <c r="C53" s="277"/>
      <c r="D53" s="104"/>
      <c r="E53" s="71">
        <v>44</v>
      </c>
      <c r="F53" s="71" t="s">
        <v>133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7"/>
      <c r="AG53" s="67"/>
      <c r="AH53" s="67">
        <f t="shared" si="0"/>
        <v>0</v>
      </c>
      <c r="AI53" s="67"/>
      <c r="AJ53" s="121"/>
      <c r="AK53" s="64"/>
      <c r="AL53" s="64"/>
      <c r="AM53" s="64"/>
      <c r="AN53" s="64"/>
      <c r="AO53" s="64"/>
    </row>
    <row r="54" spans="2:41" s="65" customFormat="1" ht="38.1" hidden="1" customHeight="1" x14ac:dyDescent="0.2">
      <c r="B54" s="298"/>
      <c r="C54" s="277"/>
      <c r="D54" s="104"/>
      <c r="E54" s="71">
        <v>45</v>
      </c>
      <c r="F54" s="71" t="s">
        <v>134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7"/>
      <c r="AG54" s="67"/>
      <c r="AH54" s="67"/>
      <c r="AI54" s="67">
        <f t="shared" si="1"/>
        <v>0</v>
      </c>
      <c r="AJ54" s="121"/>
      <c r="AK54" s="64"/>
      <c r="AL54" s="64"/>
      <c r="AM54" s="64"/>
      <c r="AN54" s="64"/>
      <c r="AO54" s="64"/>
    </row>
    <row r="55" spans="2:41" s="65" customFormat="1" ht="38.1" hidden="1" customHeight="1" x14ac:dyDescent="0.2">
      <c r="B55" s="298"/>
      <c r="C55" s="277"/>
      <c r="D55" s="104"/>
      <c r="E55" s="71">
        <v>46</v>
      </c>
      <c r="F55" s="71" t="s">
        <v>135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7"/>
      <c r="AG55" s="67">
        <f t="shared" si="2"/>
        <v>0</v>
      </c>
      <c r="AH55" s="67"/>
      <c r="AI55" s="67"/>
      <c r="AJ55" s="121"/>
      <c r="AK55" s="64"/>
      <c r="AL55" s="64"/>
      <c r="AM55" s="64"/>
      <c r="AN55" s="64"/>
      <c r="AO55" s="64"/>
    </row>
    <row r="56" spans="2:41" s="65" customFormat="1" ht="38.1" hidden="1" customHeight="1" x14ac:dyDescent="0.2">
      <c r="B56" s="298"/>
      <c r="C56" s="277"/>
      <c r="D56" s="104"/>
      <c r="E56" s="71">
        <v>47</v>
      </c>
      <c r="F56" s="71" t="s">
        <v>136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7"/>
      <c r="AG56" s="67"/>
      <c r="AH56" s="67">
        <f t="shared" si="0"/>
        <v>0</v>
      </c>
      <c r="AI56" s="67"/>
      <c r="AJ56" s="121"/>
      <c r="AK56" s="64"/>
      <c r="AL56" s="64"/>
      <c r="AM56" s="64"/>
      <c r="AN56" s="64"/>
      <c r="AO56" s="64"/>
    </row>
    <row r="57" spans="2:41" s="65" customFormat="1" ht="38.1" hidden="1" customHeight="1" thickBot="1" x14ac:dyDescent="0.25">
      <c r="B57" s="298"/>
      <c r="C57" s="278"/>
      <c r="D57" s="142"/>
      <c r="E57" s="132">
        <v>48</v>
      </c>
      <c r="F57" s="132" t="s">
        <v>137</v>
      </c>
      <c r="G57" s="132"/>
      <c r="H57" s="133"/>
      <c r="I57" s="133"/>
      <c r="J57" s="134"/>
      <c r="K57" s="136"/>
      <c r="L57" s="136"/>
      <c r="M57" s="136"/>
      <c r="N57" s="136"/>
      <c r="O57" s="137"/>
      <c r="P57" s="137"/>
      <c r="Q57" s="137"/>
      <c r="R57" s="137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7"/>
      <c r="AG57" s="138"/>
      <c r="AH57" s="138"/>
      <c r="AI57" s="138">
        <f t="shared" si="1"/>
        <v>0</v>
      </c>
      <c r="AJ57" s="139"/>
      <c r="AK57" s="64"/>
      <c r="AL57" s="64"/>
      <c r="AM57" s="64"/>
      <c r="AN57" s="64"/>
      <c r="AO57" s="64"/>
    </row>
    <row r="58" spans="2:41" s="69" customFormat="1" ht="38.1" customHeight="1" x14ac:dyDescent="0.2">
      <c r="B58" s="154"/>
      <c r="C58" s="103"/>
      <c r="D58" s="153"/>
      <c r="E58" s="102"/>
      <c r="F58" s="102"/>
      <c r="G58" s="105"/>
      <c r="H58" s="106"/>
      <c r="I58" s="106"/>
      <c r="J58" s="107"/>
      <c r="K58" s="108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44"/>
      <c r="AF58" s="295" t="s">
        <v>42</v>
      </c>
      <c r="AG58" s="70">
        <f>SUM(AG10:AG57)</f>
        <v>3390</v>
      </c>
      <c r="AH58" s="70">
        <f>SUM(AH10:AH45)</f>
        <v>2910</v>
      </c>
      <c r="AI58" s="70">
        <f>SUM(AI10:AI45)</f>
        <v>4730</v>
      </c>
      <c r="AJ58" s="124"/>
      <c r="AK58" s="68"/>
      <c r="AL58" s="68"/>
      <c r="AM58" s="68"/>
      <c r="AN58" s="68"/>
      <c r="AO58" s="68"/>
    </row>
    <row r="59" spans="2:41" s="69" customFormat="1" ht="38.1" customHeight="1" x14ac:dyDescent="0.2">
      <c r="B59" s="143"/>
      <c r="C59" s="103"/>
      <c r="D59" s="153"/>
      <c r="E59" s="102"/>
      <c r="F59" s="102"/>
      <c r="G59" s="105"/>
      <c r="H59" s="106"/>
      <c r="I59" s="106"/>
      <c r="J59" s="107"/>
      <c r="K59" s="108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44"/>
      <c r="AF59" s="296"/>
      <c r="AG59" s="109">
        <f>AG58/1000</f>
        <v>3.39</v>
      </c>
      <c r="AH59" s="109">
        <f t="shared" ref="AH59:AI59" si="3">AH58/1000</f>
        <v>2.91</v>
      </c>
      <c r="AI59" s="109">
        <f t="shared" si="3"/>
        <v>4.7300000000000004</v>
      </c>
      <c r="AJ59" s="122"/>
      <c r="AK59" s="68"/>
      <c r="AL59" s="68"/>
      <c r="AM59" s="68"/>
      <c r="AN59" s="68"/>
      <c r="AO59" s="68"/>
    </row>
    <row r="60" spans="2:41" s="69" customFormat="1" ht="38.1" customHeight="1" thickBot="1" x14ac:dyDescent="0.25">
      <c r="B60" s="145"/>
      <c r="C60" s="146"/>
      <c r="D60" s="147"/>
      <c r="E60" s="155"/>
      <c r="F60" s="155"/>
      <c r="G60" s="148"/>
      <c r="H60" s="149"/>
      <c r="I60" s="149"/>
      <c r="J60" s="150"/>
      <c r="K60" s="151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52"/>
      <c r="AF60" s="268" t="s">
        <v>89</v>
      </c>
      <c r="AG60" s="268"/>
      <c r="AH60" s="268"/>
      <c r="AI60" s="269"/>
      <c r="AJ60" s="123">
        <f>AG59+AH59+AI59</f>
        <v>11.030000000000001</v>
      </c>
      <c r="AK60" s="68"/>
      <c r="AL60" s="68"/>
      <c r="AM60" s="68"/>
      <c r="AN60" s="68"/>
      <c r="AO60" s="68"/>
    </row>
    <row r="61" spans="2:41" s="69" customFormat="1" ht="38.1" customHeight="1" x14ac:dyDescent="0.2">
      <c r="B61" s="279" t="s">
        <v>239</v>
      </c>
      <c r="C61" s="280"/>
      <c r="D61" s="280"/>
      <c r="E61" s="280"/>
      <c r="F61" s="280"/>
      <c r="G61" s="280"/>
      <c r="H61" s="280"/>
      <c r="I61" s="280"/>
      <c r="J61" s="281"/>
      <c r="K61" s="285" t="s">
        <v>90</v>
      </c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6"/>
      <c r="AG61" s="286"/>
      <c r="AH61" s="286"/>
      <c r="AI61" s="286"/>
      <c r="AJ61" s="287"/>
      <c r="AK61" s="68"/>
      <c r="AL61" s="68"/>
      <c r="AM61" s="68"/>
      <c r="AN61" s="68"/>
      <c r="AO61" s="68"/>
    </row>
    <row r="62" spans="2:41" s="69" customFormat="1" ht="39.950000000000003" customHeight="1" thickBot="1" x14ac:dyDescent="0.25">
      <c r="B62" s="282"/>
      <c r="C62" s="283"/>
      <c r="D62" s="283"/>
      <c r="E62" s="283"/>
      <c r="F62" s="283"/>
      <c r="G62" s="283"/>
      <c r="H62" s="283"/>
      <c r="I62" s="283"/>
      <c r="J62" s="284"/>
      <c r="K62" s="289" t="s">
        <v>91</v>
      </c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8"/>
      <c r="AK62" s="68"/>
      <c r="AL62" s="68"/>
      <c r="AM62" s="68"/>
      <c r="AN62" s="68"/>
      <c r="AO62" s="68"/>
    </row>
    <row r="63" spans="2:41" s="69" customFormat="1" ht="1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8"/>
      <c r="AL63" s="68"/>
      <c r="AM63" s="68"/>
      <c r="AN63" s="68"/>
      <c r="AO63" s="68"/>
    </row>
    <row r="64" spans="2:41" ht="9.9499999999999993" customHeight="1" x14ac:dyDescent="0.2"/>
    <row r="65" ht="45" customHeight="1" x14ac:dyDescent="0.2"/>
    <row r="66" s="62" customFormat="1" ht="45" customHeight="1" x14ac:dyDescent="0.2"/>
    <row r="67" s="62" customFormat="1" ht="45" customHeight="1" x14ac:dyDescent="0.2"/>
    <row r="68" s="62" customFormat="1" ht="45" customHeigh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101" s="62" customFormat="1" x14ac:dyDescent="0.2"/>
  </sheetData>
  <mergeCells count="58">
    <mergeCell ref="AJ61:AJ62"/>
    <mergeCell ref="K62:AI62"/>
    <mergeCell ref="C34:C39"/>
    <mergeCell ref="D34:D39"/>
    <mergeCell ref="C40:C45"/>
    <mergeCell ref="D40:D45"/>
    <mergeCell ref="C46:C51"/>
    <mergeCell ref="D46:D51"/>
    <mergeCell ref="C52:C57"/>
    <mergeCell ref="AF58:AF59"/>
    <mergeCell ref="AF60:AI60"/>
    <mergeCell ref="B61:J62"/>
    <mergeCell ref="K61:AI61"/>
    <mergeCell ref="B10:B57"/>
    <mergeCell ref="C10:C15"/>
    <mergeCell ref="D10:D15"/>
    <mergeCell ref="C16:C21"/>
    <mergeCell ref="D16:D21"/>
    <mergeCell ref="C22:C30"/>
    <mergeCell ref="D22:D30"/>
    <mergeCell ref="B5:B8"/>
    <mergeCell ref="C5:C8"/>
    <mergeCell ref="J5:J9"/>
    <mergeCell ref="K5:AE6"/>
    <mergeCell ref="AG5:AI6"/>
    <mergeCell ref="Z7:Z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AJ5:AJ8"/>
    <mergeCell ref="K7:K8"/>
    <mergeCell ref="L7:L8"/>
    <mergeCell ref="M7:M8"/>
    <mergeCell ref="N7:N8"/>
    <mergeCell ref="Y7:Y8"/>
    <mergeCell ref="AG7:AG8"/>
    <mergeCell ref="AH7:AH8"/>
    <mergeCell ref="AI7:AI8"/>
    <mergeCell ref="AA7:AA8"/>
    <mergeCell ref="AB7:AB8"/>
    <mergeCell ref="AC7:AC8"/>
    <mergeCell ref="AD7:AD8"/>
    <mergeCell ref="AE7:AE8"/>
    <mergeCell ref="AF7:AF8"/>
    <mergeCell ref="B2:I2"/>
    <mergeCell ref="J2:AE4"/>
    <mergeCell ref="AF2:AJ2"/>
    <mergeCell ref="B3:I3"/>
    <mergeCell ref="AF3:AJ3"/>
    <mergeCell ref="B4:I4"/>
    <mergeCell ref="AG4:A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B9FD-9252-4188-A7C9-8C4455E26FEE}">
  <sheetPr>
    <tabColor theme="4"/>
  </sheetPr>
  <dimension ref="B1:AP101"/>
  <sheetViews>
    <sheetView topLeftCell="G17" zoomScale="55" zoomScaleNormal="55" workbookViewId="0">
      <selection activeCell="R34" sqref="R34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9.85546875" style="62" customWidth="1"/>
    <col min="12" max="13" width="8.7109375" style="62" customWidth="1"/>
    <col min="14" max="14" width="10" style="62" customWidth="1"/>
    <col min="15" max="32" width="8.7109375" style="62" customWidth="1"/>
    <col min="33" max="33" width="23.5703125" style="62" customWidth="1"/>
    <col min="34" max="34" width="17.140625" style="62" customWidth="1"/>
    <col min="35" max="35" width="16.85546875" style="62" customWidth="1"/>
    <col min="36" max="36" width="20.140625" style="62" customWidth="1"/>
    <col min="37" max="37" width="37.85546875" style="62" bestFit="1" customWidth="1"/>
    <col min="38" max="38" width="17" style="62" customWidth="1"/>
    <col min="39" max="42" width="9.140625" style="62"/>
    <col min="43" max="16384" width="9.140625" style="63"/>
  </cols>
  <sheetData>
    <row r="1" spans="2:42" ht="17.25" customHeight="1" thickBot="1" x14ac:dyDescent="0.25"/>
    <row r="2" spans="2:42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4" t="s">
        <v>357</v>
      </c>
      <c r="AH2" s="244"/>
      <c r="AI2" s="244"/>
      <c r="AJ2" s="244"/>
      <c r="AK2" s="245"/>
    </row>
    <row r="3" spans="2:42" ht="30" customHeight="1" x14ac:dyDescent="0.2">
      <c r="B3" s="246" t="s">
        <v>120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8" t="s">
        <v>81</v>
      </c>
      <c r="AH3" s="248"/>
      <c r="AI3" s="248"/>
      <c r="AJ3" s="248"/>
      <c r="AK3" s="249"/>
    </row>
    <row r="4" spans="2:42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160" t="s">
        <v>196</v>
      </c>
      <c r="AH4" s="252"/>
      <c r="AI4" s="252"/>
      <c r="AJ4" s="160" t="s">
        <v>197</v>
      </c>
      <c r="AK4" s="159"/>
    </row>
    <row r="5" spans="2:42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117"/>
      <c r="AH5" s="266" t="s">
        <v>7</v>
      </c>
      <c r="AI5" s="266"/>
      <c r="AJ5" s="266"/>
      <c r="AK5" s="254" t="s">
        <v>8</v>
      </c>
      <c r="AL5" s="64"/>
      <c r="AM5" s="64"/>
      <c r="AN5" s="64"/>
      <c r="AO5" s="64"/>
      <c r="AP5" s="64"/>
    </row>
    <row r="6" spans="2:42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110"/>
      <c r="AH6" s="267"/>
      <c r="AI6" s="267"/>
      <c r="AJ6" s="267"/>
      <c r="AK6" s="255"/>
      <c r="AL6" s="64"/>
      <c r="AM6" s="64"/>
      <c r="AN6" s="64"/>
      <c r="AO6" s="64"/>
      <c r="AP6" s="64"/>
    </row>
    <row r="7" spans="2:42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204</v>
      </c>
      <c r="V7" s="299" t="s">
        <v>180</v>
      </c>
      <c r="W7" s="299" t="s">
        <v>181</v>
      </c>
      <c r="X7" s="299" t="s">
        <v>182</v>
      </c>
      <c r="Y7" s="299" t="s">
        <v>267</v>
      </c>
      <c r="Z7" s="299" t="s">
        <v>183</v>
      </c>
      <c r="AA7" s="299" t="s">
        <v>112</v>
      </c>
      <c r="AB7" s="299" t="s">
        <v>113</v>
      </c>
      <c r="AC7" s="299" t="s">
        <v>94</v>
      </c>
      <c r="AD7" s="299" t="s">
        <v>146</v>
      </c>
      <c r="AE7" s="299" t="s">
        <v>162</v>
      </c>
      <c r="AF7" s="299" t="s">
        <v>95</v>
      </c>
      <c r="AG7" s="262" t="s">
        <v>82</v>
      </c>
      <c r="AH7" s="265" t="s">
        <v>16</v>
      </c>
      <c r="AI7" s="265" t="s">
        <v>17</v>
      </c>
      <c r="AJ7" s="265" t="s">
        <v>18</v>
      </c>
      <c r="AK7" s="255"/>
      <c r="AL7" s="64"/>
      <c r="AM7" s="64"/>
      <c r="AN7" s="64"/>
      <c r="AO7" s="64"/>
      <c r="AP7" s="64"/>
    </row>
    <row r="8" spans="2:42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62"/>
      <c r="AH8" s="265"/>
      <c r="AI8" s="265"/>
      <c r="AJ8" s="265"/>
      <c r="AK8" s="255"/>
      <c r="AL8" s="64"/>
      <c r="AM8" s="64"/>
      <c r="AN8" s="64"/>
      <c r="AO8" s="64"/>
      <c r="AP8" s="64"/>
    </row>
    <row r="9" spans="2:42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60</v>
      </c>
      <c r="V9" s="113">
        <v>200</v>
      </c>
      <c r="W9" s="113">
        <v>400</v>
      </c>
      <c r="X9" s="113">
        <v>1000</v>
      </c>
      <c r="Y9" s="113">
        <v>500</v>
      </c>
      <c r="Z9" s="113">
        <v>500</v>
      </c>
      <c r="AA9" s="113">
        <v>1200</v>
      </c>
      <c r="AB9" s="113">
        <v>1200</v>
      </c>
      <c r="AC9" s="113">
        <v>3000</v>
      </c>
      <c r="AD9" s="113">
        <v>200</v>
      </c>
      <c r="AE9" s="113"/>
      <c r="AF9" s="114"/>
      <c r="AG9" s="100"/>
      <c r="AH9" s="111"/>
      <c r="AI9" s="111"/>
      <c r="AJ9" s="111"/>
      <c r="AK9" s="118"/>
      <c r="AL9" s="64"/>
      <c r="AM9" s="64"/>
      <c r="AN9" s="64"/>
      <c r="AO9" s="64"/>
      <c r="AP9" s="64"/>
    </row>
    <row r="10" spans="2:42" s="65" customFormat="1" ht="38.1" customHeight="1" x14ac:dyDescent="0.2">
      <c r="B10" s="297" t="s">
        <v>259</v>
      </c>
      <c r="C10" s="270" t="s">
        <v>98</v>
      </c>
      <c r="D10" s="273">
        <v>1</v>
      </c>
      <c r="E10" s="125">
        <v>1</v>
      </c>
      <c r="F10" s="125" t="s">
        <v>20</v>
      </c>
      <c r="G10" s="125">
        <v>32</v>
      </c>
      <c r="H10" s="140">
        <v>4</v>
      </c>
      <c r="I10" s="140">
        <v>4</v>
      </c>
      <c r="J10" s="126" t="s">
        <v>199</v>
      </c>
      <c r="K10" s="127"/>
      <c r="L10" s="128"/>
      <c r="M10" s="128"/>
      <c r="N10" s="128"/>
      <c r="O10" s="129"/>
      <c r="P10" s="129"/>
      <c r="Q10" s="129"/>
      <c r="R10" s="129"/>
      <c r="S10" s="128"/>
      <c r="T10" s="128"/>
      <c r="U10" s="128"/>
      <c r="V10" s="128">
        <v>4</v>
      </c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9">
        <v>200</v>
      </c>
      <c r="AH10" s="130">
        <f>K10*K$9+L10*L$9+M10*M$9+N10*N$9+O10*O$9+P10*P$9+Q10*Q$9+R10*R$9+S10*S$9+T10*T$9+V10*V$9+W10*W$9+X10*X$9+Z10*Z$9+AA10*AA$9+AB10*AB$9+AC10*AC$9+AD10*AD$9</f>
        <v>800</v>
      </c>
      <c r="AI10" s="130"/>
      <c r="AJ10" s="130"/>
      <c r="AK10" s="131" t="s">
        <v>124</v>
      </c>
      <c r="AL10" s="64"/>
      <c r="AM10" s="64"/>
      <c r="AN10" s="64"/>
      <c r="AO10" s="64"/>
      <c r="AP10" s="64"/>
    </row>
    <row r="11" spans="2:42" s="65" customFormat="1" ht="38.1" customHeight="1" x14ac:dyDescent="0.2">
      <c r="B11" s="298"/>
      <c r="C11" s="271"/>
      <c r="D11" s="274"/>
      <c r="E11" s="71">
        <v>2</v>
      </c>
      <c r="F11" s="71" t="s">
        <v>21</v>
      </c>
      <c r="G11" s="71">
        <v>32</v>
      </c>
      <c r="H11" s="76">
        <v>4</v>
      </c>
      <c r="I11" s="76">
        <v>4</v>
      </c>
      <c r="J11" s="90" t="s">
        <v>261</v>
      </c>
      <c r="K11" s="66"/>
      <c r="L11" s="78"/>
      <c r="M11" s="78"/>
      <c r="N11" s="78"/>
      <c r="O11" s="77"/>
      <c r="P11" s="77"/>
      <c r="Q11" s="77"/>
      <c r="R11" s="77"/>
      <c r="S11" s="78"/>
      <c r="T11" s="78"/>
      <c r="U11" s="78"/>
      <c r="V11" s="78">
        <v>4</v>
      </c>
      <c r="W11" s="78">
        <v>1</v>
      </c>
      <c r="X11" s="78"/>
      <c r="Y11" s="78"/>
      <c r="Z11" s="78"/>
      <c r="AA11" s="78"/>
      <c r="AB11" s="78"/>
      <c r="AC11" s="78"/>
      <c r="AD11" s="78"/>
      <c r="AE11" s="78"/>
      <c r="AF11" s="78"/>
      <c r="AG11" s="77" t="s">
        <v>272</v>
      </c>
      <c r="AH11" s="67"/>
      <c r="AI11" s="67">
        <f t="shared" ref="AI11:AI56" si="0">K11*K$9+L11*L$9+M11*M$9+N11*N$9+O11*O$9+P11*P$9+Q11*Q$9+R11*R$9+S11*S$9+T11*T$9+V11*V$9+W11*W$9+X11*X$9+Z11*Z$9+AA11*AA$9+AB11*AB$9+AC11*AC$9+AD11*AD$9</f>
        <v>1200</v>
      </c>
      <c r="AJ11" s="67"/>
      <c r="AK11" s="121" t="s">
        <v>124</v>
      </c>
      <c r="AL11" s="64"/>
      <c r="AM11" s="64"/>
      <c r="AN11" s="64"/>
      <c r="AO11" s="64"/>
      <c r="AP11" s="64"/>
    </row>
    <row r="12" spans="2:42" s="65" customFormat="1" ht="38.1" customHeight="1" x14ac:dyDescent="0.2">
      <c r="B12" s="298"/>
      <c r="C12" s="271"/>
      <c r="D12" s="274"/>
      <c r="E12" s="71">
        <v>3</v>
      </c>
      <c r="F12" s="71" t="s">
        <v>22</v>
      </c>
      <c r="G12" s="71">
        <v>20</v>
      </c>
      <c r="H12" s="76">
        <v>4</v>
      </c>
      <c r="I12" s="76">
        <v>4</v>
      </c>
      <c r="J12" s="90" t="s">
        <v>202</v>
      </c>
      <c r="K12" s="66"/>
      <c r="L12" s="78"/>
      <c r="M12" s="78"/>
      <c r="N12" s="78"/>
      <c r="O12" s="77"/>
      <c r="P12" s="77"/>
      <c r="Q12" s="77"/>
      <c r="R12" s="77"/>
      <c r="S12" s="78"/>
      <c r="T12" s="78"/>
      <c r="U12" s="78"/>
      <c r="V12" s="78">
        <v>1</v>
      </c>
      <c r="W12" s="78">
        <v>1</v>
      </c>
      <c r="X12" s="78"/>
      <c r="Y12" s="78"/>
      <c r="Z12" s="78"/>
      <c r="AA12" s="78"/>
      <c r="AB12" s="78"/>
      <c r="AC12" s="78"/>
      <c r="AD12" s="78"/>
      <c r="AE12" s="78"/>
      <c r="AF12" s="78"/>
      <c r="AG12" s="77" t="s">
        <v>272</v>
      </c>
      <c r="AH12" s="67"/>
      <c r="AI12" s="67"/>
      <c r="AJ12" s="67">
        <f t="shared" ref="AJ12:AJ57" si="1">K12*K$9+L12*L$9+M12*M$9+N12*N$9+O12*O$9+P12*P$9+Q12*Q$9+R12*R$9+S12*S$9+T12*T$9+V12*V$9+W12*W$9+X12*X$9+Z12*Z$9+AA12*AA$9+AB12*AB$9+AC12*AC$9+AD12*AD$9</f>
        <v>600</v>
      </c>
      <c r="AK12" s="121"/>
      <c r="AL12" s="64"/>
      <c r="AM12" s="64"/>
      <c r="AN12" s="64"/>
      <c r="AO12" s="64"/>
      <c r="AP12" s="64"/>
    </row>
    <row r="13" spans="2:42" s="65" customFormat="1" ht="38.1" customHeight="1" x14ac:dyDescent="0.2">
      <c r="B13" s="298"/>
      <c r="C13" s="271"/>
      <c r="D13" s="274"/>
      <c r="E13" s="71">
        <v>4</v>
      </c>
      <c r="F13" s="71" t="s">
        <v>23</v>
      </c>
      <c r="G13" s="71">
        <v>32</v>
      </c>
      <c r="H13" s="76">
        <v>4</v>
      </c>
      <c r="I13" s="76">
        <v>4</v>
      </c>
      <c r="J13" s="90" t="s">
        <v>199</v>
      </c>
      <c r="K13" s="66"/>
      <c r="L13" s="78"/>
      <c r="M13" s="78"/>
      <c r="N13" s="78"/>
      <c r="O13" s="77"/>
      <c r="P13" s="77"/>
      <c r="Q13" s="77"/>
      <c r="R13" s="77"/>
      <c r="S13" s="78"/>
      <c r="T13" s="78"/>
      <c r="U13" s="78"/>
      <c r="V13" s="78">
        <v>1</v>
      </c>
      <c r="W13" s="78">
        <v>2</v>
      </c>
      <c r="X13" s="78"/>
      <c r="Y13" s="78"/>
      <c r="Z13" s="78"/>
      <c r="AA13" s="78"/>
      <c r="AB13" s="78"/>
      <c r="AC13" s="78"/>
      <c r="AD13" s="78"/>
      <c r="AE13" s="78"/>
      <c r="AF13" s="78"/>
      <c r="AG13" s="77" t="s">
        <v>272</v>
      </c>
      <c r="AH13" s="67">
        <f>K13*K$9+L13*L$9+M13*M$9+N13*N$9+O13*O$9+P13*P$9+Q13*Q$9+R13*R$9+S13*S$9+T13*T$9+V13*V$9+W13*W$9+X13*X$9+Z13*Z$9+AA13*AA$9+AB13*AB$9+AC13*AC$9+AD13*AD$9+U13*U9</f>
        <v>1000</v>
      </c>
      <c r="AI13" s="67"/>
      <c r="AJ13" s="67"/>
      <c r="AK13" s="121" t="s">
        <v>124</v>
      </c>
      <c r="AL13" s="64"/>
      <c r="AM13" s="64"/>
      <c r="AN13" s="64"/>
      <c r="AO13" s="64"/>
      <c r="AP13" s="64"/>
    </row>
    <row r="14" spans="2:42" s="65" customFormat="1" ht="38.1" customHeight="1" x14ac:dyDescent="0.2">
      <c r="B14" s="298"/>
      <c r="C14" s="271"/>
      <c r="D14" s="274"/>
      <c r="E14" s="71">
        <v>5</v>
      </c>
      <c r="F14" s="71" t="s">
        <v>24</v>
      </c>
      <c r="G14" s="71">
        <v>32</v>
      </c>
      <c r="H14" s="76">
        <v>4</v>
      </c>
      <c r="I14" s="76">
        <v>4</v>
      </c>
      <c r="J14" s="90" t="s">
        <v>206</v>
      </c>
      <c r="K14" s="66"/>
      <c r="L14" s="78"/>
      <c r="M14" s="78"/>
      <c r="N14" s="78"/>
      <c r="O14" s="77"/>
      <c r="P14" s="77"/>
      <c r="Q14" s="77"/>
      <c r="R14" s="77"/>
      <c r="S14" s="78"/>
      <c r="T14" s="78"/>
      <c r="U14" s="78"/>
      <c r="V14" s="78">
        <v>3</v>
      </c>
      <c r="W14" s="78">
        <v>1</v>
      </c>
      <c r="X14" s="78"/>
      <c r="Y14" s="78"/>
      <c r="Z14" s="78"/>
      <c r="AA14" s="78"/>
      <c r="AB14" s="78"/>
      <c r="AC14" s="78"/>
      <c r="AD14" s="78"/>
      <c r="AE14" s="78"/>
      <c r="AF14" s="78"/>
      <c r="AG14" s="77" t="s">
        <v>272</v>
      </c>
      <c r="AH14" s="67"/>
      <c r="AI14" s="67">
        <f t="shared" si="0"/>
        <v>1000</v>
      </c>
      <c r="AJ14" s="67"/>
      <c r="AK14" s="121" t="s">
        <v>124</v>
      </c>
      <c r="AL14" s="64"/>
      <c r="AM14" s="64"/>
      <c r="AN14" s="64"/>
      <c r="AO14" s="64"/>
      <c r="AP14" s="64"/>
    </row>
    <row r="15" spans="2:42" s="65" customFormat="1" ht="38.1" customHeight="1" thickBot="1" x14ac:dyDescent="0.25">
      <c r="B15" s="298"/>
      <c r="C15" s="272"/>
      <c r="D15" s="275"/>
      <c r="E15" s="132">
        <v>6</v>
      </c>
      <c r="F15" s="132" t="s">
        <v>25</v>
      </c>
      <c r="G15" s="132">
        <v>32</v>
      </c>
      <c r="H15" s="133">
        <v>4</v>
      </c>
      <c r="I15" s="133">
        <v>4</v>
      </c>
      <c r="J15" s="134" t="s">
        <v>265</v>
      </c>
      <c r="K15" s="135"/>
      <c r="L15" s="136"/>
      <c r="M15" s="136"/>
      <c r="N15" s="136"/>
      <c r="O15" s="137"/>
      <c r="P15" s="137"/>
      <c r="Q15" s="137"/>
      <c r="R15" s="137"/>
      <c r="S15" s="136"/>
      <c r="T15" s="136"/>
      <c r="U15" s="136"/>
      <c r="V15" s="136">
        <v>3</v>
      </c>
      <c r="W15" s="136">
        <v>1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7" t="s">
        <v>272</v>
      </c>
      <c r="AH15" s="138"/>
      <c r="AI15" s="138"/>
      <c r="AJ15" s="138">
        <f t="shared" si="1"/>
        <v>1000</v>
      </c>
      <c r="AK15" s="139" t="s">
        <v>124</v>
      </c>
      <c r="AL15" s="64"/>
      <c r="AM15" s="64"/>
      <c r="AN15" s="64"/>
      <c r="AO15" s="64"/>
      <c r="AP15" s="64"/>
    </row>
    <row r="16" spans="2:42" s="65" customFormat="1" ht="38.1" customHeight="1" x14ac:dyDescent="0.2">
      <c r="B16" s="298"/>
      <c r="C16" s="303" t="s">
        <v>98</v>
      </c>
      <c r="D16" s="304">
        <v>2</v>
      </c>
      <c r="E16" s="85">
        <v>7</v>
      </c>
      <c r="F16" s="85" t="s">
        <v>26</v>
      </c>
      <c r="G16" s="85">
        <v>32</v>
      </c>
      <c r="H16" s="86">
        <v>4</v>
      </c>
      <c r="I16" s="86">
        <v>4</v>
      </c>
      <c r="J16" s="91" t="s">
        <v>222</v>
      </c>
      <c r="K16" s="84"/>
      <c r="L16" s="84"/>
      <c r="M16" s="84"/>
      <c r="N16" s="84"/>
      <c r="O16" s="87"/>
      <c r="P16" s="87"/>
      <c r="Q16" s="87"/>
      <c r="R16" s="87"/>
      <c r="S16" s="84"/>
      <c r="T16" s="84"/>
      <c r="U16" s="84"/>
      <c r="V16" s="84">
        <v>4</v>
      </c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7">
        <v>200</v>
      </c>
      <c r="AH16" s="89">
        <f>K16*K$9+L16*L$9+M16*M$9+N16*N$9+O16*O$9+P16*P$9+Q16*Q$9+R16*R$9+S16*S$9+T16*T$9+V16*V$9+W16*W$9+X16*X$9+Z16*Z$9+AA16*AA$9+AB16*AB$9+AC16*AC$9+AD16*AD$9+U16*U9</f>
        <v>800</v>
      </c>
      <c r="AI16" s="89"/>
      <c r="AJ16" s="89"/>
      <c r="AK16" s="120" t="s">
        <v>124</v>
      </c>
      <c r="AL16" s="64"/>
      <c r="AM16" s="64"/>
      <c r="AN16" s="64"/>
      <c r="AO16" s="64"/>
      <c r="AP16" s="64"/>
    </row>
    <row r="17" spans="2:42" s="65" customFormat="1" ht="38.1" customHeight="1" x14ac:dyDescent="0.2">
      <c r="B17" s="298"/>
      <c r="C17" s="277"/>
      <c r="D17" s="293"/>
      <c r="E17" s="71">
        <v>8</v>
      </c>
      <c r="F17" s="71" t="s">
        <v>27</v>
      </c>
      <c r="G17" s="71">
        <v>32</v>
      </c>
      <c r="H17" s="76">
        <v>4</v>
      </c>
      <c r="I17" s="76">
        <v>4</v>
      </c>
      <c r="J17" s="90" t="s">
        <v>264</v>
      </c>
      <c r="K17" s="78"/>
      <c r="L17" s="78"/>
      <c r="M17" s="78"/>
      <c r="N17" s="78"/>
      <c r="O17" s="77"/>
      <c r="P17" s="77"/>
      <c r="Q17" s="77"/>
      <c r="R17" s="77"/>
      <c r="S17" s="78"/>
      <c r="T17" s="78"/>
      <c r="U17" s="78"/>
      <c r="V17" s="78">
        <v>2</v>
      </c>
      <c r="W17" s="78">
        <v>2</v>
      </c>
      <c r="X17" s="78"/>
      <c r="Y17" s="78"/>
      <c r="Z17" s="78"/>
      <c r="AA17" s="78"/>
      <c r="AB17" s="78"/>
      <c r="AC17" s="78"/>
      <c r="AD17" s="78"/>
      <c r="AE17" s="78"/>
      <c r="AF17" s="78"/>
      <c r="AG17" s="77" t="s">
        <v>272</v>
      </c>
      <c r="AH17" s="67"/>
      <c r="AI17" s="67">
        <f t="shared" si="0"/>
        <v>1200</v>
      </c>
      <c r="AJ17" s="67"/>
      <c r="AK17" s="121" t="s">
        <v>124</v>
      </c>
      <c r="AL17" s="64"/>
      <c r="AM17" s="64"/>
      <c r="AN17" s="64"/>
      <c r="AO17" s="64"/>
      <c r="AP17" s="64"/>
    </row>
    <row r="18" spans="2:42" s="65" customFormat="1" ht="38.1" customHeight="1" x14ac:dyDescent="0.2">
      <c r="B18" s="298"/>
      <c r="C18" s="277"/>
      <c r="D18" s="293"/>
      <c r="E18" s="71">
        <v>9</v>
      </c>
      <c r="F18" s="71" t="s">
        <v>28</v>
      </c>
      <c r="G18" s="71">
        <v>32</v>
      </c>
      <c r="H18" s="76">
        <v>4</v>
      </c>
      <c r="I18" s="76">
        <v>4</v>
      </c>
      <c r="J18" s="90" t="s">
        <v>265</v>
      </c>
      <c r="K18" s="78"/>
      <c r="L18" s="78"/>
      <c r="M18" s="78"/>
      <c r="N18" s="78"/>
      <c r="O18" s="77"/>
      <c r="P18" s="77"/>
      <c r="Q18" s="77"/>
      <c r="R18" s="77"/>
      <c r="S18" s="78"/>
      <c r="T18" s="78"/>
      <c r="U18" s="78"/>
      <c r="V18" s="78"/>
      <c r="W18" s="78">
        <v>2</v>
      </c>
      <c r="X18" s="78"/>
      <c r="Y18" s="78"/>
      <c r="Z18" s="78"/>
      <c r="AA18" s="78"/>
      <c r="AB18" s="78"/>
      <c r="AC18" s="78"/>
      <c r="AD18" s="78"/>
      <c r="AE18" s="78"/>
      <c r="AF18" s="78"/>
      <c r="AG18" s="77">
        <v>400</v>
      </c>
      <c r="AH18" s="67"/>
      <c r="AI18" s="67"/>
      <c r="AJ18" s="67">
        <f t="shared" si="1"/>
        <v>800</v>
      </c>
      <c r="AK18" s="121" t="s">
        <v>266</v>
      </c>
      <c r="AL18" s="64"/>
      <c r="AM18" s="64"/>
      <c r="AN18" s="64"/>
      <c r="AO18" s="64"/>
      <c r="AP18" s="64"/>
    </row>
    <row r="19" spans="2:42" s="65" customFormat="1" ht="38.1" customHeight="1" x14ac:dyDescent="0.2">
      <c r="B19" s="298"/>
      <c r="C19" s="277"/>
      <c r="D19" s="293"/>
      <c r="E19" s="71">
        <v>10</v>
      </c>
      <c r="F19" s="71" t="s">
        <v>29</v>
      </c>
      <c r="G19" s="71">
        <v>20</v>
      </c>
      <c r="H19" s="76">
        <v>4</v>
      </c>
      <c r="I19" s="76">
        <v>4</v>
      </c>
      <c r="J19" s="90" t="s">
        <v>262</v>
      </c>
      <c r="K19" s="78"/>
      <c r="L19" s="78"/>
      <c r="M19" s="78"/>
      <c r="N19" s="78"/>
      <c r="O19" s="77"/>
      <c r="P19" s="77"/>
      <c r="Q19" s="77"/>
      <c r="R19" s="77"/>
      <c r="S19" s="78"/>
      <c r="T19" s="78"/>
      <c r="U19" s="78"/>
      <c r="V19" s="78">
        <v>1</v>
      </c>
      <c r="W19" s="78">
        <v>1</v>
      </c>
      <c r="X19" s="78"/>
      <c r="Y19" s="78"/>
      <c r="Z19" s="78"/>
      <c r="AA19" s="78"/>
      <c r="AB19" s="78"/>
      <c r="AC19" s="78"/>
      <c r="AD19" s="78"/>
      <c r="AE19" s="78"/>
      <c r="AF19" s="78"/>
      <c r="AG19" s="77" t="s">
        <v>272</v>
      </c>
      <c r="AH19" s="67">
        <f t="shared" ref="AH19:AH55" si="2">K19*K$9+L19*L$9+M19*M$9+N19*N$9+O19*O$9+P19*P$9+Q19*Q$9+R19*R$9+S19*S$9+T19*T$9+V19*V$9+W19*W$9+X19*X$9+Z19*Z$9+AA19*AA$9+AB19*AB$9+AC19*AC$9+AD19*AD$9</f>
        <v>600</v>
      </c>
      <c r="AI19" s="67"/>
      <c r="AJ19" s="67"/>
      <c r="AK19" s="121"/>
      <c r="AL19" s="64"/>
      <c r="AM19" s="64"/>
      <c r="AN19" s="64"/>
      <c r="AO19" s="64"/>
      <c r="AP19" s="64"/>
    </row>
    <row r="20" spans="2:42" s="65" customFormat="1" ht="38.1" customHeight="1" x14ac:dyDescent="0.2">
      <c r="B20" s="298"/>
      <c r="C20" s="277"/>
      <c r="D20" s="293"/>
      <c r="E20" s="71">
        <v>11</v>
      </c>
      <c r="F20" s="71" t="s">
        <v>30</v>
      </c>
      <c r="G20" s="71"/>
      <c r="H20" s="76"/>
      <c r="I20" s="76"/>
      <c r="J20" s="158" t="s">
        <v>111</v>
      </c>
      <c r="K20" s="78"/>
      <c r="L20" s="78"/>
      <c r="M20" s="78"/>
      <c r="N20" s="78"/>
      <c r="O20" s="77"/>
      <c r="P20" s="77"/>
      <c r="Q20" s="77"/>
      <c r="R20" s="77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7"/>
      <c r="AH20" s="67"/>
      <c r="AI20" s="67">
        <f t="shared" si="0"/>
        <v>0</v>
      </c>
      <c r="AJ20" s="67"/>
      <c r="AK20" s="121"/>
      <c r="AL20" s="64"/>
      <c r="AM20" s="64"/>
      <c r="AN20" s="64"/>
      <c r="AO20" s="64"/>
      <c r="AP20" s="64"/>
    </row>
    <row r="21" spans="2:42" s="65" customFormat="1" ht="38.1" customHeight="1" thickBot="1" x14ac:dyDescent="0.25">
      <c r="B21" s="298"/>
      <c r="C21" s="308"/>
      <c r="D21" s="324"/>
      <c r="E21" s="163">
        <v>12</v>
      </c>
      <c r="F21" s="163" t="s">
        <v>31</v>
      </c>
      <c r="G21" s="163">
        <v>32</v>
      </c>
      <c r="H21" s="164">
        <v>6</v>
      </c>
      <c r="I21" s="164">
        <v>6</v>
      </c>
      <c r="J21" s="165" t="s">
        <v>206</v>
      </c>
      <c r="K21" s="166"/>
      <c r="L21" s="166"/>
      <c r="M21" s="166"/>
      <c r="N21" s="166"/>
      <c r="O21" s="167"/>
      <c r="P21" s="167"/>
      <c r="Q21" s="167"/>
      <c r="R21" s="167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>
        <v>1</v>
      </c>
      <c r="AD21" s="166"/>
      <c r="AE21" s="166"/>
      <c r="AF21" s="166"/>
      <c r="AG21" s="167">
        <v>3000</v>
      </c>
      <c r="AH21" s="168"/>
      <c r="AI21" s="168"/>
      <c r="AJ21" s="168">
        <f t="shared" si="1"/>
        <v>3000</v>
      </c>
      <c r="AK21" s="169" t="s">
        <v>94</v>
      </c>
      <c r="AL21" s="64"/>
      <c r="AM21" s="64"/>
      <c r="AN21" s="64"/>
      <c r="AO21" s="64"/>
      <c r="AP21" s="64"/>
    </row>
    <row r="22" spans="2:42" s="65" customFormat="1" ht="38.1" customHeight="1" x14ac:dyDescent="0.2">
      <c r="B22" s="298"/>
      <c r="C22" s="325" t="s">
        <v>98</v>
      </c>
      <c r="D22" s="305">
        <v>3</v>
      </c>
      <c r="E22" s="125">
        <v>13</v>
      </c>
      <c r="F22" s="125" t="s">
        <v>32</v>
      </c>
      <c r="G22" s="125">
        <v>32</v>
      </c>
      <c r="H22" s="140">
        <v>4</v>
      </c>
      <c r="I22" s="140">
        <v>4</v>
      </c>
      <c r="J22" s="126" t="s">
        <v>263</v>
      </c>
      <c r="K22" s="128"/>
      <c r="L22" s="128"/>
      <c r="M22" s="128"/>
      <c r="N22" s="128"/>
      <c r="O22" s="129"/>
      <c r="P22" s="129"/>
      <c r="Q22" s="129"/>
      <c r="R22" s="129"/>
      <c r="S22" s="128"/>
      <c r="T22" s="128"/>
      <c r="U22" s="128"/>
      <c r="V22" s="128">
        <v>6</v>
      </c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9">
        <v>200</v>
      </c>
      <c r="AH22" s="130">
        <f t="shared" si="2"/>
        <v>1200</v>
      </c>
      <c r="AI22" s="130"/>
      <c r="AJ22" s="130"/>
      <c r="AK22" s="131" t="s">
        <v>124</v>
      </c>
      <c r="AL22" s="64"/>
      <c r="AM22" s="64"/>
      <c r="AN22" s="64"/>
      <c r="AO22" s="64"/>
      <c r="AP22" s="64"/>
    </row>
    <row r="23" spans="2:42" s="65" customFormat="1" ht="38.1" customHeight="1" x14ac:dyDescent="0.2">
      <c r="B23" s="298"/>
      <c r="C23" s="326"/>
      <c r="D23" s="306"/>
      <c r="E23" s="71">
        <v>14</v>
      </c>
      <c r="F23" s="71" t="s">
        <v>33</v>
      </c>
      <c r="G23" s="71">
        <v>20</v>
      </c>
      <c r="H23" s="76">
        <v>4</v>
      </c>
      <c r="I23" s="76">
        <v>4</v>
      </c>
      <c r="J23" s="90" t="s">
        <v>263</v>
      </c>
      <c r="K23" s="78"/>
      <c r="L23" s="78"/>
      <c r="M23" s="78"/>
      <c r="N23" s="78"/>
      <c r="O23" s="77"/>
      <c r="P23" s="77"/>
      <c r="Q23" s="77"/>
      <c r="R23" s="77"/>
      <c r="S23" s="78"/>
      <c r="T23" s="78"/>
      <c r="U23" s="78"/>
      <c r="V23" s="78"/>
      <c r="W23" s="78"/>
      <c r="X23" s="78"/>
      <c r="Y23" s="78"/>
      <c r="Z23" s="78"/>
      <c r="AA23" s="78">
        <v>1</v>
      </c>
      <c r="AB23" s="78"/>
      <c r="AC23" s="78"/>
      <c r="AD23" s="78"/>
      <c r="AE23" s="78"/>
      <c r="AF23" s="78"/>
      <c r="AG23" s="77">
        <v>1200</v>
      </c>
      <c r="AH23" s="67"/>
      <c r="AI23" s="67">
        <f t="shared" si="0"/>
        <v>1200</v>
      </c>
      <c r="AJ23" s="67"/>
      <c r="AK23" s="121" t="s">
        <v>235</v>
      </c>
      <c r="AL23" s="64"/>
      <c r="AM23" s="64"/>
      <c r="AN23" s="64"/>
      <c r="AO23" s="64"/>
      <c r="AP23" s="64"/>
    </row>
    <row r="24" spans="2:42" s="65" customFormat="1" ht="38.1" customHeight="1" x14ac:dyDescent="0.2">
      <c r="B24" s="298"/>
      <c r="C24" s="326"/>
      <c r="D24" s="306"/>
      <c r="E24" s="71">
        <v>15</v>
      </c>
      <c r="F24" s="71" t="s">
        <v>34</v>
      </c>
      <c r="G24" s="71">
        <v>20</v>
      </c>
      <c r="H24" s="76">
        <v>4</v>
      </c>
      <c r="I24" s="76">
        <v>4</v>
      </c>
      <c r="J24" s="90" t="s">
        <v>263</v>
      </c>
      <c r="K24" s="78"/>
      <c r="L24" s="78"/>
      <c r="M24" s="78"/>
      <c r="N24" s="78"/>
      <c r="O24" s="77"/>
      <c r="P24" s="77"/>
      <c r="Q24" s="77"/>
      <c r="R24" s="77"/>
      <c r="S24" s="78"/>
      <c r="T24" s="78"/>
      <c r="U24" s="78"/>
      <c r="V24" s="78"/>
      <c r="W24" s="78"/>
      <c r="X24" s="78"/>
      <c r="Y24" s="78">
        <v>1</v>
      </c>
      <c r="Z24" s="78"/>
      <c r="AA24" s="78"/>
      <c r="AB24" s="78"/>
      <c r="AC24" s="78"/>
      <c r="AD24" s="78"/>
      <c r="AE24" s="78"/>
      <c r="AF24" s="78"/>
      <c r="AG24" s="77">
        <v>500</v>
      </c>
      <c r="AH24" s="67"/>
      <c r="AI24" s="67"/>
      <c r="AJ24" s="67">
        <f>K24*K$9+L24*L$9+M24*M$9+N24*N$9+O24*O$9+P24*P$9+Q24*Q$9+R24*R$9+S24*S$9+T24*T$9+V24*V$9+W24*W$9+X24*X$9+Z24*Z$9+AA24*AA$9+AB24*AB$9+AC24*AC$9+AD24*AD$9+Y24*Y9</f>
        <v>500</v>
      </c>
      <c r="AK24" s="121" t="s">
        <v>250</v>
      </c>
      <c r="AL24" s="64"/>
      <c r="AM24" s="64"/>
      <c r="AN24" s="64"/>
      <c r="AO24" s="64"/>
      <c r="AP24" s="64"/>
    </row>
    <row r="25" spans="2:42" s="65" customFormat="1" ht="38.1" customHeight="1" x14ac:dyDescent="0.2">
      <c r="B25" s="298"/>
      <c r="C25" s="326"/>
      <c r="D25" s="306"/>
      <c r="E25" s="71">
        <v>16</v>
      </c>
      <c r="F25" s="71" t="s">
        <v>35</v>
      </c>
      <c r="G25" s="71">
        <v>32</v>
      </c>
      <c r="H25" s="76">
        <v>4</v>
      </c>
      <c r="I25" s="76">
        <v>4</v>
      </c>
      <c r="J25" s="90" t="s">
        <v>208</v>
      </c>
      <c r="K25" s="78"/>
      <c r="L25" s="78"/>
      <c r="M25" s="78"/>
      <c r="N25" s="78"/>
      <c r="O25" s="77"/>
      <c r="P25" s="77"/>
      <c r="Q25" s="77"/>
      <c r="R25" s="77"/>
      <c r="S25" s="78"/>
      <c r="T25" s="78"/>
      <c r="U25" s="78"/>
      <c r="V25" s="78">
        <v>3</v>
      </c>
      <c r="W25" s="78">
        <v>1</v>
      </c>
      <c r="X25" s="78"/>
      <c r="Y25" s="78"/>
      <c r="Z25" s="78"/>
      <c r="AA25" s="78"/>
      <c r="AB25" s="78"/>
      <c r="AC25" s="78"/>
      <c r="AD25" s="78"/>
      <c r="AE25" s="78"/>
      <c r="AF25" s="78"/>
      <c r="AG25" s="77" t="s">
        <v>272</v>
      </c>
      <c r="AH25" s="67">
        <f t="shared" si="2"/>
        <v>1000</v>
      </c>
      <c r="AI25" s="67"/>
      <c r="AJ25" s="67"/>
      <c r="AK25" s="121" t="s">
        <v>124</v>
      </c>
      <c r="AL25" s="64"/>
      <c r="AM25" s="64"/>
      <c r="AN25" s="64"/>
      <c r="AO25" s="64"/>
      <c r="AP25" s="64"/>
    </row>
    <row r="26" spans="2:42" s="65" customFormat="1" ht="38.1" customHeight="1" x14ac:dyDescent="0.2">
      <c r="B26" s="298"/>
      <c r="C26" s="326"/>
      <c r="D26" s="306"/>
      <c r="E26" s="71">
        <v>17</v>
      </c>
      <c r="F26" s="71" t="s">
        <v>36</v>
      </c>
      <c r="G26" s="71">
        <v>32</v>
      </c>
      <c r="H26" s="76">
        <v>6</v>
      </c>
      <c r="I26" s="76">
        <v>6</v>
      </c>
      <c r="J26" s="90" t="s">
        <v>263</v>
      </c>
      <c r="K26" s="78"/>
      <c r="L26" s="78"/>
      <c r="M26" s="78"/>
      <c r="N26" s="78"/>
      <c r="O26" s="77"/>
      <c r="P26" s="77"/>
      <c r="Q26" s="77"/>
      <c r="R26" s="77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>
        <v>1</v>
      </c>
      <c r="AD26" s="78"/>
      <c r="AE26" s="78"/>
      <c r="AF26" s="78"/>
      <c r="AG26" s="77">
        <v>3000</v>
      </c>
      <c r="AH26" s="67"/>
      <c r="AI26" s="67">
        <f t="shared" si="0"/>
        <v>3000</v>
      </c>
      <c r="AJ26" s="67"/>
      <c r="AK26" s="121" t="s">
        <v>94</v>
      </c>
      <c r="AL26" s="64"/>
      <c r="AM26" s="64"/>
      <c r="AN26" s="64"/>
      <c r="AO26" s="64"/>
      <c r="AP26" s="64"/>
    </row>
    <row r="27" spans="2:42" s="65" customFormat="1" ht="38.1" customHeight="1" thickBot="1" x14ac:dyDescent="0.25">
      <c r="B27" s="298"/>
      <c r="C27" s="326"/>
      <c r="D27" s="306"/>
      <c r="E27" s="163">
        <v>18</v>
      </c>
      <c r="F27" s="163" t="s">
        <v>37</v>
      </c>
      <c r="G27" s="163"/>
      <c r="H27" s="164"/>
      <c r="I27" s="164"/>
      <c r="J27" s="172" t="s">
        <v>111</v>
      </c>
      <c r="K27" s="166"/>
      <c r="L27" s="166"/>
      <c r="M27" s="166"/>
      <c r="N27" s="166"/>
      <c r="O27" s="167"/>
      <c r="P27" s="167"/>
      <c r="Q27" s="167"/>
      <c r="R27" s="167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7"/>
      <c r="AH27" s="168"/>
      <c r="AI27" s="168"/>
      <c r="AJ27" s="168">
        <f t="shared" si="1"/>
        <v>0</v>
      </c>
      <c r="AK27" s="169"/>
      <c r="AL27" s="64"/>
      <c r="AM27" s="64"/>
      <c r="AN27" s="64"/>
      <c r="AO27" s="64"/>
      <c r="AP27" s="64"/>
    </row>
    <row r="28" spans="2:42" s="65" customFormat="1" ht="38.1" customHeight="1" x14ac:dyDescent="0.2">
      <c r="B28" s="298"/>
      <c r="C28" s="276" t="s">
        <v>98</v>
      </c>
      <c r="D28" s="305">
        <v>4</v>
      </c>
      <c r="E28" s="125">
        <v>19</v>
      </c>
      <c r="F28" s="125" t="s">
        <v>38</v>
      </c>
      <c r="G28" s="125">
        <v>20</v>
      </c>
      <c r="H28" s="140">
        <v>4</v>
      </c>
      <c r="I28" s="140">
        <v>4</v>
      </c>
      <c r="J28" s="126" t="s">
        <v>268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/>
      <c r="V28" s="128"/>
      <c r="W28" s="128"/>
      <c r="X28" s="128"/>
      <c r="Y28" s="128"/>
      <c r="Z28" s="128"/>
      <c r="AA28" s="128"/>
      <c r="AB28" s="128">
        <v>1</v>
      </c>
      <c r="AC28" s="128"/>
      <c r="AD28" s="128"/>
      <c r="AE28" s="128"/>
      <c r="AF28" s="128"/>
      <c r="AG28" s="129">
        <v>1200</v>
      </c>
      <c r="AH28" s="130">
        <f t="shared" si="2"/>
        <v>1200</v>
      </c>
      <c r="AI28" s="130"/>
      <c r="AJ28" s="130"/>
      <c r="AK28" s="131" t="s">
        <v>113</v>
      </c>
      <c r="AL28" s="64"/>
      <c r="AM28" s="64"/>
      <c r="AN28" s="64"/>
      <c r="AO28" s="64"/>
      <c r="AP28" s="64"/>
    </row>
    <row r="29" spans="2:42" s="65" customFormat="1" ht="38.1" customHeight="1" x14ac:dyDescent="0.2">
      <c r="B29" s="298"/>
      <c r="C29" s="277"/>
      <c r="D29" s="306"/>
      <c r="E29" s="71">
        <v>20</v>
      </c>
      <c r="F29" s="71" t="s">
        <v>39</v>
      </c>
      <c r="G29" s="71"/>
      <c r="H29" s="76"/>
      <c r="I29" s="76"/>
      <c r="J29" s="158" t="s">
        <v>111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7"/>
      <c r="AH29" s="67"/>
      <c r="AI29" s="67">
        <f t="shared" si="0"/>
        <v>0</v>
      </c>
      <c r="AJ29" s="67"/>
      <c r="AK29" s="121"/>
      <c r="AL29" s="64"/>
      <c r="AM29" s="64"/>
      <c r="AN29" s="64"/>
      <c r="AO29" s="64"/>
      <c r="AP29" s="64"/>
    </row>
    <row r="30" spans="2:42" s="65" customFormat="1" ht="38.1" customHeight="1" x14ac:dyDescent="0.2">
      <c r="B30" s="298"/>
      <c r="C30" s="277"/>
      <c r="D30" s="306"/>
      <c r="E30" s="71">
        <v>21</v>
      </c>
      <c r="F30" s="71" t="s">
        <v>40</v>
      </c>
      <c r="G30" s="71"/>
      <c r="H30" s="76"/>
      <c r="I30" s="76"/>
      <c r="J30" s="158" t="s">
        <v>111</v>
      </c>
      <c r="K30" s="78"/>
      <c r="L30" s="78"/>
      <c r="M30" s="78"/>
      <c r="N30" s="78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7"/>
      <c r="AH30" s="67"/>
      <c r="AI30" s="67"/>
      <c r="AJ30" s="67">
        <f t="shared" si="1"/>
        <v>0</v>
      </c>
      <c r="AK30" s="121"/>
      <c r="AL30" s="64"/>
      <c r="AM30" s="64"/>
      <c r="AN30" s="64"/>
      <c r="AO30" s="64"/>
      <c r="AP30" s="64"/>
    </row>
    <row r="31" spans="2:42" s="65" customFormat="1" ht="38.1" hidden="1" customHeight="1" x14ac:dyDescent="0.2">
      <c r="B31" s="298"/>
      <c r="C31" s="277"/>
      <c r="D31" s="306"/>
      <c r="E31" s="71">
        <v>22</v>
      </c>
      <c r="F31" s="71" t="s">
        <v>86</v>
      </c>
      <c r="G31" s="71"/>
      <c r="H31" s="76"/>
      <c r="I31" s="76"/>
      <c r="J31" s="90"/>
      <c r="K31" s="78"/>
      <c r="L31" s="78"/>
      <c r="M31" s="78"/>
      <c r="N31" s="78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7"/>
      <c r="AH31" s="67">
        <f t="shared" si="2"/>
        <v>0</v>
      </c>
      <c r="AI31" s="67"/>
      <c r="AJ31" s="67"/>
      <c r="AK31" s="121"/>
      <c r="AL31" s="64"/>
      <c r="AM31" s="64"/>
      <c r="AN31" s="64"/>
      <c r="AO31" s="64"/>
      <c r="AP31" s="64"/>
    </row>
    <row r="32" spans="2:42" s="65" customFormat="1" ht="38.1" hidden="1" customHeight="1" x14ac:dyDescent="0.2">
      <c r="B32" s="298"/>
      <c r="C32" s="277"/>
      <c r="D32" s="306"/>
      <c r="E32" s="71">
        <v>23</v>
      </c>
      <c r="F32" s="71" t="s">
        <v>87</v>
      </c>
      <c r="G32" s="71"/>
      <c r="H32" s="76"/>
      <c r="I32" s="76"/>
      <c r="J32" s="90"/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7"/>
      <c r="AH32" s="67"/>
      <c r="AI32" s="67">
        <f t="shared" si="0"/>
        <v>0</v>
      </c>
      <c r="AJ32" s="67"/>
      <c r="AK32" s="121"/>
      <c r="AL32" s="64"/>
      <c r="AM32" s="64"/>
      <c r="AN32" s="64"/>
      <c r="AO32" s="64"/>
      <c r="AP32" s="64"/>
    </row>
    <row r="33" spans="2:42" s="65" customFormat="1" ht="38.1" hidden="1" customHeight="1" thickBot="1" x14ac:dyDescent="0.25">
      <c r="B33" s="298"/>
      <c r="C33" s="277"/>
      <c r="D33" s="306"/>
      <c r="E33" s="71">
        <v>24</v>
      </c>
      <c r="F33" s="71" t="s">
        <v>88</v>
      </c>
      <c r="G33" s="71"/>
      <c r="H33" s="76"/>
      <c r="I33" s="76"/>
      <c r="J33" s="90"/>
      <c r="K33" s="78"/>
      <c r="L33" s="78"/>
      <c r="M33" s="78"/>
      <c r="N33" s="78"/>
      <c r="O33" s="77"/>
      <c r="P33" s="77"/>
      <c r="Q33" s="77"/>
      <c r="R33" s="77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7"/>
      <c r="AH33" s="67"/>
      <c r="AI33" s="67"/>
      <c r="AJ33" s="67">
        <f t="shared" si="1"/>
        <v>0</v>
      </c>
      <c r="AK33" s="121"/>
      <c r="AL33" s="64"/>
      <c r="AM33" s="64"/>
      <c r="AN33" s="64"/>
      <c r="AO33" s="64"/>
      <c r="AP33" s="64"/>
    </row>
    <row r="34" spans="2:42" s="65" customFormat="1" ht="38.1" customHeight="1" x14ac:dyDescent="0.2">
      <c r="B34" s="298"/>
      <c r="C34" s="277"/>
      <c r="D34" s="306"/>
      <c r="E34" s="71">
        <v>25</v>
      </c>
      <c r="F34" s="71" t="s">
        <v>86</v>
      </c>
      <c r="G34" s="71">
        <v>20</v>
      </c>
      <c r="H34" s="76">
        <v>4</v>
      </c>
      <c r="I34" s="76">
        <v>4</v>
      </c>
      <c r="J34" s="90" t="s">
        <v>270</v>
      </c>
      <c r="K34" s="78"/>
      <c r="L34" s="78"/>
      <c r="M34" s="78"/>
      <c r="N34" s="78"/>
      <c r="O34" s="77"/>
      <c r="P34" s="77"/>
      <c r="Q34" s="77"/>
      <c r="R34" s="77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>
        <v>1</v>
      </c>
      <c r="AE34" s="78"/>
      <c r="AF34" s="78"/>
      <c r="AG34" s="77">
        <v>200</v>
      </c>
      <c r="AH34" s="67">
        <f t="shared" si="2"/>
        <v>200</v>
      </c>
      <c r="AI34" s="67"/>
      <c r="AJ34" s="67"/>
      <c r="AK34" s="121" t="s">
        <v>146</v>
      </c>
      <c r="AL34" s="64"/>
      <c r="AM34" s="64"/>
      <c r="AN34" s="64"/>
      <c r="AO34" s="64"/>
      <c r="AP34" s="64"/>
    </row>
    <row r="35" spans="2:42" s="65" customFormat="1" ht="38.1" customHeight="1" x14ac:dyDescent="0.2">
      <c r="B35" s="298"/>
      <c r="C35" s="277"/>
      <c r="D35" s="306"/>
      <c r="E35" s="71">
        <v>26</v>
      </c>
      <c r="F35" s="71" t="s">
        <v>87</v>
      </c>
      <c r="G35" s="71">
        <v>20</v>
      </c>
      <c r="H35" s="76">
        <v>4</v>
      </c>
      <c r="I35" s="76">
        <v>4</v>
      </c>
      <c r="J35" s="90" t="s">
        <v>269</v>
      </c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>
        <v>1</v>
      </c>
      <c r="AE35" s="78"/>
      <c r="AF35" s="78"/>
      <c r="AG35" s="77">
        <v>200</v>
      </c>
      <c r="AH35" s="67"/>
      <c r="AI35" s="67">
        <f t="shared" si="0"/>
        <v>200</v>
      </c>
      <c r="AJ35" s="67"/>
      <c r="AK35" s="121" t="s">
        <v>146</v>
      </c>
      <c r="AL35" s="64"/>
      <c r="AM35" s="64"/>
      <c r="AN35" s="64"/>
      <c r="AO35" s="64"/>
      <c r="AP35" s="64"/>
    </row>
    <row r="36" spans="2:42" s="65" customFormat="1" ht="38.1" customHeight="1" thickBot="1" x14ac:dyDescent="0.25">
      <c r="B36" s="298"/>
      <c r="C36" s="278"/>
      <c r="D36" s="307"/>
      <c r="E36" s="132">
        <v>27</v>
      </c>
      <c r="F36" s="132" t="s">
        <v>88</v>
      </c>
      <c r="G36" s="132">
        <v>20</v>
      </c>
      <c r="H36" s="133">
        <v>4</v>
      </c>
      <c r="I36" s="133">
        <v>4</v>
      </c>
      <c r="J36" s="134" t="s">
        <v>271</v>
      </c>
      <c r="K36" s="136"/>
      <c r="L36" s="136"/>
      <c r="M36" s="136"/>
      <c r="N36" s="136"/>
      <c r="O36" s="137"/>
      <c r="P36" s="137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>
        <v>1</v>
      </c>
      <c r="AE36" s="136"/>
      <c r="AF36" s="136"/>
      <c r="AG36" s="137">
        <v>200</v>
      </c>
      <c r="AH36" s="138"/>
      <c r="AI36" s="138"/>
      <c r="AJ36" s="138">
        <f t="shared" si="1"/>
        <v>200</v>
      </c>
      <c r="AK36" s="139" t="s">
        <v>146</v>
      </c>
      <c r="AL36" s="64"/>
      <c r="AM36" s="64"/>
      <c r="AN36" s="64"/>
      <c r="AO36" s="64"/>
      <c r="AP36" s="64"/>
    </row>
    <row r="37" spans="2:42" s="65" customFormat="1" ht="38.1" hidden="1" customHeight="1" x14ac:dyDescent="0.2">
      <c r="B37" s="298"/>
      <c r="C37" s="170"/>
      <c r="D37" s="171"/>
      <c r="E37" s="85">
        <v>28</v>
      </c>
      <c r="F37" s="85" t="s">
        <v>108</v>
      </c>
      <c r="G37" s="85"/>
      <c r="H37" s="86"/>
      <c r="I37" s="86"/>
      <c r="J37" s="173" t="s">
        <v>111</v>
      </c>
      <c r="K37" s="84"/>
      <c r="L37" s="84"/>
      <c r="M37" s="84"/>
      <c r="N37" s="84"/>
      <c r="O37" s="87"/>
      <c r="P37" s="87"/>
      <c r="Q37" s="87"/>
      <c r="R37" s="87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7"/>
      <c r="AH37" s="89">
        <f t="shared" si="2"/>
        <v>0</v>
      </c>
      <c r="AI37" s="89"/>
      <c r="AJ37" s="89"/>
      <c r="AK37" s="120"/>
      <c r="AL37" s="64"/>
      <c r="AM37" s="64"/>
      <c r="AN37" s="64"/>
      <c r="AO37" s="64"/>
      <c r="AP37" s="64"/>
    </row>
    <row r="38" spans="2:42" s="65" customFormat="1" ht="38.1" hidden="1" customHeight="1" x14ac:dyDescent="0.2">
      <c r="B38" s="298"/>
      <c r="C38" s="161"/>
      <c r="D38" s="104"/>
      <c r="E38" s="71">
        <v>29</v>
      </c>
      <c r="F38" s="71" t="s">
        <v>109</v>
      </c>
      <c r="G38" s="71"/>
      <c r="H38" s="76"/>
      <c r="I38" s="76"/>
      <c r="J38" s="158" t="s">
        <v>111</v>
      </c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7"/>
      <c r="AH38" s="67"/>
      <c r="AI38" s="67">
        <f t="shared" si="0"/>
        <v>0</v>
      </c>
      <c r="AJ38" s="67"/>
      <c r="AK38" s="121"/>
      <c r="AL38" s="64"/>
      <c r="AM38" s="64"/>
      <c r="AN38" s="64"/>
      <c r="AO38" s="64"/>
      <c r="AP38" s="64"/>
    </row>
    <row r="39" spans="2:42" s="65" customFormat="1" ht="38.1" hidden="1" customHeight="1" thickBot="1" x14ac:dyDescent="0.25">
      <c r="B39" s="298"/>
      <c r="C39" s="162"/>
      <c r="D39" s="142"/>
      <c r="E39" s="132">
        <v>30</v>
      </c>
      <c r="F39" s="132" t="s">
        <v>110</v>
      </c>
      <c r="G39" s="132"/>
      <c r="H39" s="133"/>
      <c r="I39" s="133"/>
      <c r="J39" s="156" t="s">
        <v>111</v>
      </c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7"/>
      <c r="AH39" s="138"/>
      <c r="AI39" s="138"/>
      <c r="AJ39" s="138">
        <f t="shared" si="1"/>
        <v>0</v>
      </c>
      <c r="AK39" s="139"/>
      <c r="AL39" s="64"/>
      <c r="AM39" s="64"/>
      <c r="AN39" s="64"/>
      <c r="AO39" s="64"/>
      <c r="AP39" s="64"/>
    </row>
    <row r="40" spans="2:42" s="65" customFormat="1" ht="38.1" hidden="1" customHeight="1" x14ac:dyDescent="0.2">
      <c r="B40" s="298"/>
      <c r="C40" s="276"/>
      <c r="D40" s="292"/>
      <c r="E40" s="125">
        <v>31</v>
      </c>
      <c r="F40" s="125" t="s">
        <v>114</v>
      </c>
      <c r="G40" s="125"/>
      <c r="H40" s="140"/>
      <c r="I40" s="140"/>
      <c r="J40" s="126"/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9"/>
      <c r="AH40" s="130">
        <f t="shared" si="2"/>
        <v>0</v>
      </c>
      <c r="AI40" s="130"/>
      <c r="AJ40" s="130"/>
      <c r="AK40" s="131"/>
      <c r="AL40" s="64"/>
      <c r="AM40" s="64"/>
      <c r="AN40" s="64"/>
      <c r="AO40" s="64"/>
      <c r="AP40" s="64"/>
    </row>
    <row r="41" spans="2:42" s="65" customFormat="1" ht="38.1" hidden="1" customHeight="1" x14ac:dyDescent="0.2">
      <c r="B41" s="298"/>
      <c r="C41" s="277"/>
      <c r="D41" s="293"/>
      <c r="E41" s="71">
        <v>32</v>
      </c>
      <c r="F41" s="71" t="s">
        <v>115</v>
      </c>
      <c r="G41" s="71"/>
      <c r="H41" s="76"/>
      <c r="I41" s="76"/>
      <c r="J41" s="90"/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7"/>
      <c r="AH41" s="67"/>
      <c r="AI41" s="67">
        <f t="shared" si="0"/>
        <v>0</v>
      </c>
      <c r="AJ41" s="67"/>
      <c r="AK41" s="121"/>
      <c r="AL41" s="64"/>
      <c r="AM41" s="64"/>
      <c r="AN41" s="64"/>
      <c r="AO41" s="64"/>
      <c r="AP41" s="64"/>
    </row>
    <row r="42" spans="2:42" s="65" customFormat="1" ht="38.1" hidden="1" customHeight="1" x14ac:dyDescent="0.2">
      <c r="B42" s="298"/>
      <c r="C42" s="277"/>
      <c r="D42" s="293"/>
      <c r="E42" s="71">
        <v>33</v>
      </c>
      <c r="F42" s="71" t="s">
        <v>116</v>
      </c>
      <c r="G42" s="71"/>
      <c r="H42" s="76"/>
      <c r="I42" s="76"/>
      <c r="J42" s="90"/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7"/>
      <c r="AH42" s="67"/>
      <c r="AI42" s="67"/>
      <c r="AJ42" s="67">
        <f t="shared" si="1"/>
        <v>0</v>
      </c>
      <c r="AK42" s="121"/>
      <c r="AL42" s="64"/>
      <c r="AM42" s="64"/>
      <c r="AN42" s="64"/>
      <c r="AO42" s="64"/>
      <c r="AP42" s="64"/>
    </row>
    <row r="43" spans="2:42" s="65" customFormat="1" ht="38.1" hidden="1" customHeight="1" x14ac:dyDescent="0.2">
      <c r="B43" s="298"/>
      <c r="C43" s="277"/>
      <c r="D43" s="293"/>
      <c r="E43" s="71">
        <v>34</v>
      </c>
      <c r="F43" s="71" t="s">
        <v>117</v>
      </c>
      <c r="G43" s="71"/>
      <c r="H43" s="76"/>
      <c r="I43" s="76"/>
      <c r="J43" s="90"/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7"/>
      <c r="AH43" s="67">
        <f t="shared" si="2"/>
        <v>0</v>
      </c>
      <c r="AI43" s="67"/>
      <c r="AJ43" s="67"/>
      <c r="AK43" s="121"/>
      <c r="AL43" s="64"/>
      <c r="AM43" s="64"/>
      <c r="AN43" s="64"/>
      <c r="AO43" s="64"/>
      <c r="AP43" s="64"/>
    </row>
    <row r="44" spans="2:42" s="65" customFormat="1" ht="38.1" hidden="1" customHeight="1" x14ac:dyDescent="0.2">
      <c r="B44" s="298"/>
      <c r="C44" s="277"/>
      <c r="D44" s="293"/>
      <c r="E44" s="71">
        <v>35</v>
      </c>
      <c r="F44" s="71" t="s">
        <v>118</v>
      </c>
      <c r="G44" s="71"/>
      <c r="H44" s="76"/>
      <c r="I44" s="76"/>
      <c r="J44" s="90"/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7"/>
      <c r="AH44" s="67"/>
      <c r="AI44" s="67">
        <f t="shared" si="0"/>
        <v>0</v>
      </c>
      <c r="AJ44" s="67"/>
      <c r="AK44" s="121"/>
      <c r="AL44" s="64"/>
      <c r="AM44" s="64"/>
      <c r="AN44" s="64"/>
      <c r="AO44" s="64"/>
      <c r="AP44" s="64"/>
    </row>
    <row r="45" spans="2:42" s="65" customFormat="1" ht="38.1" hidden="1" customHeight="1" thickBot="1" x14ac:dyDescent="0.25">
      <c r="B45" s="298"/>
      <c r="C45" s="278"/>
      <c r="D45" s="294"/>
      <c r="E45" s="132">
        <v>36</v>
      </c>
      <c r="F45" s="132" t="s">
        <v>119</v>
      </c>
      <c r="G45" s="132"/>
      <c r="H45" s="133"/>
      <c r="I45" s="133"/>
      <c r="J45" s="134"/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7"/>
      <c r="AH45" s="138"/>
      <c r="AI45" s="138"/>
      <c r="AJ45" s="138">
        <f t="shared" si="1"/>
        <v>0</v>
      </c>
      <c r="AK45" s="139"/>
      <c r="AL45" s="64"/>
      <c r="AM45" s="64"/>
      <c r="AN45" s="64"/>
      <c r="AO45" s="64"/>
      <c r="AP45" s="64"/>
    </row>
    <row r="46" spans="2:42" s="65" customFormat="1" ht="38.1" hidden="1" customHeight="1" x14ac:dyDescent="0.2">
      <c r="B46" s="298"/>
      <c r="C46" s="276"/>
      <c r="D46" s="292"/>
      <c r="E46" s="125">
        <v>37</v>
      </c>
      <c r="F46" s="125" t="s">
        <v>121</v>
      </c>
      <c r="G46" s="125"/>
      <c r="H46" s="140"/>
      <c r="I46" s="140"/>
      <c r="J46" s="126"/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9"/>
      <c r="AH46" s="130">
        <f t="shared" si="2"/>
        <v>0</v>
      </c>
      <c r="AI46" s="130"/>
      <c r="AJ46" s="130"/>
      <c r="AK46" s="131"/>
      <c r="AL46" s="64"/>
      <c r="AM46" s="64"/>
      <c r="AN46" s="64"/>
      <c r="AO46" s="64"/>
      <c r="AP46" s="64"/>
    </row>
    <row r="47" spans="2:42" s="65" customFormat="1" ht="38.1" hidden="1" customHeight="1" x14ac:dyDescent="0.2">
      <c r="B47" s="298"/>
      <c r="C47" s="277"/>
      <c r="D47" s="293"/>
      <c r="E47" s="71">
        <v>38</v>
      </c>
      <c r="F47" s="71" t="s">
        <v>122</v>
      </c>
      <c r="G47" s="71"/>
      <c r="H47" s="76"/>
      <c r="I47" s="76"/>
      <c r="J47" s="90"/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7"/>
      <c r="AH47" s="67"/>
      <c r="AI47" s="67">
        <f t="shared" si="0"/>
        <v>0</v>
      </c>
      <c r="AJ47" s="67"/>
      <c r="AK47" s="121"/>
      <c r="AL47" s="64"/>
      <c r="AM47" s="64"/>
      <c r="AN47" s="64"/>
      <c r="AO47" s="64"/>
      <c r="AP47" s="64"/>
    </row>
    <row r="48" spans="2:42" s="65" customFormat="1" ht="38.1" hidden="1" customHeight="1" x14ac:dyDescent="0.2">
      <c r="B48" s="298"/>
      <c r="C48" s="277"/>
      <c r="D48" s="293"/>
      <c r="E48" s="71">
        <v>39</v>
      </c>
      <c r="F48" s="71" t="s">
        <v>123</v>
      </c>
      <c r="G48" s="71"/>
      <c r="H48" s="76"/>
      <c r="I48" s="76"/>
      <c r="J48" s="90"/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7"/>
      <c r="AH48" s="67"/>
      <c r="AI48" s="67"/>
      <c r="AJ48" s="67">
        <f t="shared" si="1"/>
        <v>0</v>
      </c>
      <c r="AK48" s="121"/>
      <c r="AL48" s="64"/>
      <c r="AM48" s="64"/>
      <c r="AN48" s="64"/>
      <c r="AO48" s="64"/>
      <c r="AP48" s="64"/>
    </row>
    <row r="49" spans="2:42" s="65" customFormat="1" ht="38.1" hidden="1" customHeight="1" x14ac:dyDescent="0.2">
      <c r="B49" s="298"/>
      <c r="C49" s="277"/>
      <c r="D49" s="293"/>
      <c r="E49" s="71">
        <v>40</v>
      </c>
      <c r="F49" s="71" t="s">
        <v>129</v>
      </c>
      <c r="G49" s="71"/>
      <c r="H49" s="76"/>
      <c r="I49" s="76"/>
      <c r="J49" s="90"/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7"/>
      <c r="AH49" s="67">
        <f t="shared" si="2"/>
        <v>0</v>
      </c>
      <c r="AI49" s="67"/>
      <c r="AJ49" s="67"/>
      <c r="AK49" s="121"/>
      <c r="AL49" s="64"/>
      <c r="AM49" s="64"/>
      <c r="AN49" s="64"/>
      <c r="AO49" s="64"/>
      <c r="AP49" s="64"/>
    </row>
    <row r="50" spans="2:42" s="65" customFormat="1" ht="38.1" hidden="1" customHeight="1" x14ac:dyDescent="0.2">
      <c r="B50" s="298"/>
      <c r="C50" s="277"/>
      <c r="D50" s="293"/>
      <c r="E50" s="71">
        <v>41</v>
      </c>
      <c r="F50" s="71" t="s">
        <v>130</v>
      </c>
      <c r="G50" s="71"/>
      <c r="H50" s="76"/>
      <c r="I50" s="76"/>
      <c r="J50" s="90"/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7"/>
      <c r="AH50" s="67"/>
      <c r="AI50" s="67">
        <f t="shared" si="0"/>
        <v>0</v>
      </c>
      <c r="AJ50" s="67"/>
      <c r="AK50" s="121"/>
      <c r="AL50" s="64"/>
      <c r="AM50" s="64"/>
      <c r="AN50" s="64"/>
      <c r="AO50" s="64"/>
      <c r="AP50" s="64"/>
    </row>
    <row r="51" spans="2:42" s="65" customFormat="1" ht="38.1" hidden="1" customHeight="1" thickBot="1" x14ac:dyDescent="0.25">
      <c r="B51" s="298"/>
      <c r="C51" s="278"/>
      <c r="D51" s="294"/>
      <c r="E51" s="132">
        <v>42</v>
      </c>
      <c r="F51" s="132" t="s">
        <v>131</v>
      </c>
      <c r="G51" s="132"/>
      <c r="H51" s="133"/>
      <c r="I51" s="133"/>
      <c r="J51" s="134"/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7"/>
      <c r="AH51" s="138"/>
      <c r="AI51" s="138"/>
      <c r="AJ51" s="138">
        <f t="shared" si="1"/>
        <v>0</v>
      </c>
      <c r="AK51" s="139"/>
      <c r="AL51" s="64"/>
      <c r="AM51" s="64"/>
      <c r="AN51" s="64"/>
      <c r="AO51" s="64"/>
      <c r="AP51" s="64"/>
    </row>
    <row r="52" spans="2:42" s="65" customFormat="1" ht="38.1" hidden="1" customHeight="1" x14ac:dyDescent="0.2">
      <c r="B52" s="298"/>
      <c r="C52" s="276"/>
      <c r="D52" s="141"/>
      <c r="E52" s="125">
        <v>43</v>
      </c>
      <c r="F52" s="125" t="s">
        <v>132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9"/>
      <c r="AH52" s="130">
        <f t="shared" si="2"/>
        <v>0</v>
      </c>
      <c r="AI52" s="130"/>
      <c r="AJ52" s="130"/>
      <c r="AK52" s="131"/>
      <c r="AL52" s="64"/>
      <c r="AM52" s="64"/>
      <c r="AN52" s="64"/>
      <c r="AO52" s="64"/>
      <c r="AP52" s="64"/>
    </row>
    <row r="53" spans="2:42" s="65" customFormat="1" ht="38.1" hidden="1" customHeight="1" x14ac:dyDescent="0.2">
      <c r="B53" s="298"/>
      <c r="C53" s="277"/>
      <c r="D53" s="104"/>
      <c r="E53" s="71">
        <v>44</v>
      </c>
      <c r="F53" s="71" t="s">
        <v>133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7"/>
      <c r="AH53" s="67"/>
      <c r="AI53" s="67">
        <f t="shared" si="0"/>
        <v>0</v>
      </c>
      <c r="AJ53" s="67"/>
      <c r="AK53" s="121"/>
      <c r="AL53" s="64"/>
      <c r="AM53" s="64"/>
      <c r="AN53" s="64"/>
      <c r="AO53" s="64"/>
      <c r="AP53" s="64"/>
    </row>
    <row r="54" spans="2:42" s="65" customFormat="1" ht="38.1" hidden="1" customHeight="1" x14ac:dyDescent="0.2">
      <c r="B54" s="298"/>
      <c r="C54" s="277"/>
      <c r="D54" s="104"/>
      <c r="E54" s="71">
        <v>45</v>
      </c>
      <c r="F54" s="71" t="s">
        <v>134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7"/>
      <c r="AH54" s="67"/>
      <c r="AI54" s="67"/>
      <c r="AJ54" s="67">
        <f t="shared" si="1"/>
        <v>0</v>
      </c>
      <c r="AK54" s="121"/>
      <c r="AL54" s="64"/>
      <c r="AM54" s="64"/>
      <c r="AN54" s="64"/>
      <c r="AO54" s="64"/>
      <c r="AP54" s="64"/>
    </row>
    <row r="55" spans="2:42" s="65" customFormat="1" ht="38.1" hidden="1" customHeight="1" x14ac:dyDescent="0.2">
      <c r="B55" s="298"/>
      <c r="C55" s="277"/>
      <c r="D55" s="104"/>
      <c r="E55" s="71">
        <v>46</v>
      </c>
      <c r="F55" s="71" t="s">
        <v>135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7"/>
      <c r="AH55" s="67">
        <f t="shared" si="2"/>
        <v>0</v>
      </c>
      <c r="AI55" s="67"/>
      <c r="AJ55" s="67"/>
      <c r="AK55" s="121"/>
      <c r="AL55" s="64"/>
      <c r="AM55" s="64"/>
      <c r="AN55" s="64"/>
      <c r="AO55" s="64"/>
      <c r="AP55" s="64"/>
    </row>
    <row r="56" spans="2:42" s="65" customFormat="1" ht="38.1" hidden="1" customHeight="1" x14ac:dyDescent="0.2">
      <c r="B56" s="298"/>
      <c r="C56" s="277"/>
      <c r="D56" s="104"/>
      <c r="E56" s="71">
        <v>47</v>
      </c>
      <c r="F56" s="71" t="s">
        <v>136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7"/>
      <c r="AH56" s="67"/>
      <c r="AI56" s="67">
        <f t="shared" si="0"/>
        <v>0</v>
      </c>
      <c r="AJ56" s="67"/>
      <c r="AK56" s="121"/>
      <c r="AL56" s="64"/>
      <c r="AM56" s="64"/>
      <c r="AN56" s="64"/>
      <c r="AO56" s="64"/>
      <c r="AP56" s="64"/>
    </row>
    <row r="57" spans="2:42" s="65" customFormat="1" ht="38.1" hidden="1" customHeight="1" thickBot="1" x14ac:dyDescent="0.25">
      <c r="B57" s="298"/>
      <c r="C57" s="278"/>
      <c r="D57" s="142"/>
      <c r="E57" s="132">
        <v>48</v>
      </c>
      <c r="F57" s="132" t="s">
        <v>137</v>
      </c>
      <c r="G57" s="132"/>
      <c r="H57" s="133"/>
      <c r="I57" s="133"/>
      <c r="J57" s="134"/>
      <c r="K57" s="136"/>
      <c r="L57" s="136"/>
      <c r="M57" s="136"/>
      <c r="N57" s="136"/>
      <c r="O57" s="137"/>
      <c r="P57" s="137"/>
      <c r="Q57" s="137"/>
      <c r="R57" s="137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7"/>
      <c r="AH57" s="138"/>
      <c r="AI57" s="138"/>
      <c r="AJ57" s="138">
        <f t="shared" si="1"/>
        <v>0</v>
      </c>
      <c r="AK57" s="139"/>
      <c r="AL57" s="64"/>
      <c r="AM57" s="64"/>
      <c r="AN57" s="64"/>
      <c r="AO57" s="64"/>
      <c r="AP57" s="64"/>
    </row>
    <row r="58" spans="2:42" s="69" customFormat="1" ht="38.1" customHeight="1" x14ac:dyDescent="0.2">
      <c r="B58" s="154"/>
      <c r="C58" s="103"/>
      <c r="D58" s="153"/>
      <c r="E58" s="102"/>
      <c r="F58" s="102"/>
      <c r="G58" s="105"/>
      <c r="H58" s="106"/>
      <c r="I58" s="106"/>
      <c r="J58" s="107"/>
      <c r="K58" s="108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44"/>
      <c r="AG58" s="295" t="s">
        <v>42</v>
      </c>
      <c r="AH58" s="70">
        <f>SUM(AH10:AH57)</f>
        <v>6800</v>
      </c>
      <c r="AI58" s="70">
        <f>SUM(AI10:AI57)</f>
        <v>7800</v>
      </c>
      <c r="AJ58" s="70">
        <f>SUM(AJ10:AJ57)</f>
        <v>6100</v>
      </c>
      <c r="AK58" s="124"/>
      <c r="AL58" s="68"/>
      <c r="AM58" s="68"/>
      <c r="AN58" s="68"/>
      <c r="AO58" s="68"/>
      <c r="AP58" s="68"/>
    </row>
    <row r="59" spans="2:42" s="69" customFormat="1" ht="38.1" customHeight="1" x14ac:dyDescent="0.2">
      <c r="B59" s="143"/>
      <c r="C59" s="103"/>
      <c r="D59" s="153"/>
      <c r="E59" s="102"/>
      <c r="F59" s="102"/>
      <c r="G59" s="105"/>
      <c r="H59" s="106"/>
      <c r="I59" s="106"/>
      <c r="J59" s="107"/>
      <c r="K59" s="108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44"/>
      <c r="AG59" s="296"/>
      <c r="AH59" s="109">
        <f>AH58/1000</f>
        <v>6.8</v>
      </c>
      <c r="AI59" s="109">
        <f t="shared" ref="AI59:AJ59" si="3">AI58/1000</f>
        <v>7.8</v>
      </c>
      <c r="AJ59" s="109">
        <f t="shared" si="3"/>
        <v>6.1</v>
      </c>
      <c r="AK59" s="122"/>
      <c r="AL59" s="68"/>
      <c r="AM59" s="68"/>
      <c r="AN59" s="68"/>
      <c r="AO59" s="68"/>
      <c r="AP59" s="68"/>
    </row>
    <row r="60" spans="2:42" s="69" customFormat="1" ht="38.1" customHeight="1" thickBot="1" x14ac:dyDescent="0.25">
      <c r="B60" s="145"/>
      <c r="C60" s="146"/>
      <c r="D60" s="147"/>
      <c r="E60" s="155"/>
      <c r="F60" s="155"/>
      <c r="G60" s="148"/>
      <c r="H60" s="149"/>
      <c r="I60" s="149"/>
      <c r="J60" s="150"/>
      <c r="K60" s="151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52"/>
      <c r="AG60" s="268" t="s">
        <v>89</v>
      </c>
      <c r="AH60" s="268"/>
      <c r="AI60" s="268"/>
      <c r="AJ60" s="269"/>
      <c r="AK60" s="123">
        <f>AH59+AI59+AJ59</f>
        <v>20.7</v>
      </c>
      <c r="AL60" s="68"/>
      <c r="AM60" s="68"/>
      <c r="AN60" s="68"/>
      <c r="AO60" s="68"/>
      <c r="AP60" s="68"/>
    </row>
    <row r="61" spans="2:42" s="69" customFormat="1" ht="38.1" customHeight="1" x14ac:dyDescent="0.2">
      <c r="B61" s="279" t="s">
        <v>260</v>
      </c>
      <c r="C61" s="280"/>
      <c r="D61" s="280"/>
      <c r="E61" s="280"/>
      <c r="F61" s="280"/>
      <c r="G61" s="280"/>
      <c r="H61" s="280"/>
      <c r="I61" s="280"/>
      <c r="J61" s="281"/>
      <c r="K61" s="285" t="s">
        <v>90</v>
      </c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5"/>
      <c r="AG61" s="286"/>
      <c r="AH61" s="286"/>
      <c r="AI61" s="286"/>
      <c r="AJ61" s="286"/>
      <c r="AK61" s="287"/>
      <c r="AL61" s="68"/>
      <c r="AM61" s="68"/>
      <c r="AN61" s="68"/>
      <c r="AO61" s="68"/>
      <c r="AP61" s="68"/>
    </row>
    <row r="62" spans="2:42" s="69" customFormat="1" ht="39.950000000000003" customHeight="1" thickBot="1" x14ac:dyDescent="0.25">
      <c r="B62" s="282"/>
      <c r="C62" s="283"/>
      <c r="D62" s="283"/>
      <c r="E62" s="283"/>
      <c r="F62" s="283"/>
      <c r="G62" s="283"/>
      <c r="H62" s="283"/>
      <c r="I62" s="283"/>
      <c r="J62" s="284"/>
      <c r="K62" s="289" t="s">
        <v>91</v>
      </c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8"/>
      <c r="AL62" s="68"/>
      <c r="AM62" s="68"/>
      <c r="AN62" s="68"/>
      <c r="AO62" s="68"/>
      <c r="AP62" s="68"/>
    </row>
    <row r="63" spans="2:42" s="69" customFormat="1" ht="1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8"/>
      <c r="AM63" s="68"/>
      <c r="AN63" s="68"/>
      <c r="AO63" s="68"/>
      <c r="AP63" s="68"/>
    </row>
    <row r="64" spans="2:42" ht="9.9499999999999993" customHeight="1" x14ac:dyDescent="0.2"/>
    <row r="65" ht="45" customHeight="1" x14ac:dyDescent="0.2"/>
    <row r="66" s="62" customFormat="1" ht="45" customHeight="1" x14ac:dyDescent="0.2"/>
    <row r="67" s="62" customFormat="1" ht="45" customHeight="1" x14ac:dyDescent="0.2"/>
    <row r="68" s="62" customFormat="1" ht="45" customHeigh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101" s="62" customFormat="1" x14ac:dyDescent="0.2"/>
  </sheetData>
  <mergeCells count="59">
    <mergeCell ref="B2:I2"/>
    <mergeCell ref="J2:AF4"/>
    <mergeCell ref="AG2:AK2"/>
    <mergeCell ref="B3:I3"/>
    <mergeCell ref="AG3:AK3"/>
    <mergeCell ref="B4:I4"/>
    <mergeCell ref="AH4:AI4"/>
    <mergeCell ref="AK5:AK8"/>
    <mergeCell ref="K7:K8"/>
    <mergeCell ref="L7:L8"/>
    <mergeCell ref="M7:M8"/>
    <mergeCell ref="N7:N8"/>
    <mergeCell ref="U7:U8"/>
    <mergeCell ref="Y7:Y8"/>
    <mergeCell ref="AA7:AA8"/>
    <mergeCell ref="AI7:AI8"/>
    <mergeCell ref="AJ7:AJ8"/>
    <mergeCell ref="AC7:AC8"/>
    <mergeCell ref="AD7:AD8"/>
    <mergeCell ref="AE7:AE8"/>
    <mergeCell ref="AF7:AF8"/>
    <mergeCell ref="AG7:AG8"/>
    <mergeCell ref="AH7:AH8"/>
    <mergeCell ref="J5:J9"/>
    <mergeCell ref="K5:AF6"/>
    <mergeCell ref="AH5:AJ6"/>
    <mergeCell ref="AB7:AB8"/>
    <mergeCell ref="O7:O8"/>
    <mergeCell ref="P7:P8"/>
    <mergeCell ref="Q7:Q8"/>
    <mergeCell ref="R7:R8"/>
    <mergeCell ref="S7:S8"/>
    <mergeCell ref="T7:T8"/>
    <mergeCell ref="V7:V8"/>
    <mergeCell ref="W7:W8"/>
    <mergeCell ref="X7:X8"/>
    <mergeCell ref="Z7:Z8"/>
    <mergeCell ref="C22:C27"/>
    <mergeCell ref="D22:D27"/>
    <mergeCell ref="C28:C36"/>
    <mergeCell ref="D28:D36"/>
    <mergeCell ref="B5:B8"/>
    <mergeCell ref="C5:C8"/>
    <mergeCell ref="AK61:AK62"/>
    <mergeCell ref="K62:AJ62"/>
    <mergeCell ref="C40:C45"/>
    <mergeCell ref="D40:D45"/>
    <mergeCell ref="C46:C51"/>
    <mergeCell ref="D46:D51"/>
    <mergeCell ref="C52:C57"/>
    <mergeCell ref="AG58:AG59"/>
    <mergeCell ref="AG60:AJ60"/>
    <mergeCell ref="B61:J62"/>
    <mergeCell ref="K61:AJ61"/>
    <mergeCell ref="B10:B57"/>
    <mergeCell ref="C10:C15"/>
    <mergeCell ref="D10:D15"/>
    <mergeCell ref="C16:C21"/>
    <mergeCell ref="D16:D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2ED0-B047-49B2-9FE8-52B2C432E8FB}">
  <sheetPr>
    <tabColor theme="4"/>
  </sheetPr>
  <dimension ref="B1:AO101"/>
  <sheetViews>
    <sheetView topLeftCell="C40" zoomScale="55" zoomScaleNormal="55" workbookViewId="0">
      <selection activeCell="T59" sqref="T59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8.7109375" style="62" bestFit="1" customWidth="1"/>
    <col min="12" max="12" width="8.7109375" style="62" hidden="1" customWidth="1"/>
    <col min="13" max="13" width="8.7109375" style="62" customWidth="1"/>
    <col min="14" max="14" width="10" style="62" customWidth="1"/>
    <col min="15" max="31" width="8.7109375" style="62" customWidth="1"/>
    <col min="32" max="32" width="23.5703125" style="62" customWidth="1"/>
    <col min="33" max="33" width="17.140625" style="62" customWidth="1"/>
    <col min="34" max="34" width="16.85546875" style="62" customWidth="1"/>
    <col min="35" max="35" width="20.140625" style="62" customWidth="1"/>
    <col min="36" max="36" width="23.28515625" style="62" customWidth="1"/>
    <col min="37" max="37" width="17" style="62" customWidth="1"/>
    <col min="38" max="41" width="9.140625" style="62"/>
    <col min="42" max="16384" width="9.140625" style="63"/>
  </cols>
  <sheetData>
    <row r="1" spans="2:41" ht="17.25" customHeight="1" thickBot="1" x14ac:dyDescent="0.25"/>
    <row r="2" spans="2:41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4" t="s">
        <v>356</v>
      </c>
      <c r="AG2" s="244"/>
      <c r="AH2" s="244"/>
      <c r="AI2" s="244"/>
      <c r="AJ2" s="245"/>
    </row>
    <row r="3" spans="2:41" ht="30" customHeight="1" x14ac:dyDescent="0.2">
      <c r="B3" s="246" t="s">
        <v>273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8" t="s">
        <v>81</v>
      </c>
      <c r="AG3" s="248"/>
      <c r="AH3" s="248"/>
      <c r="AI3" s="248"/>
      <c r="AJ3" s="249"/>
    </row>
    <row r="4" spans="2:41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160" t="s">
        <v>196</v>
      </c>
      <c r="AG4" s="252"/>
      <c r="AH4" s="252"/>
      <c r="AI4" s="160" t="s">
        <v>197</v>
      </c>
      <c r="AJ4" s="159"/>
    </row>
    <row r="5" spans="2:41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7"/>
      <c r="AG5" s="266" t="s">
        <v>7</v>
      </c>
      <c r="AH5" s="266"/>
      <c r="AI5" s="266"/>
      <c r="AJ5" s="254" t="s">
        <v>8</v>
      </c>
      <c r="AK5" s="64"/>
      <c r="AL5" s="64"/>
      <c r="AM5" s="64"/>
      <c r="AN5" s="64"/>
      <c r="AO5" s="64"/>
    </row>
    <row r="6" spans="2:41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110"/>
      <c r="AG6" s="267"/>
      <c r="AH6" s="267"/>
      <c r="AI6" s="267"/>
      <c r="AJ6" s="255"/>
      <c r="AK6" s="64"/>
      <c r="AL6" s="64"/>
      <c r="AM6" s="64"/>
      <c r="AN6" s="64"/>
      <c r="AO6" s="64"/>
    </row>
    <row r="7" spans="2:41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204</v>
      </c>
      <c r="V7" s="299" t="s">
        <v>180</v>
      </c>
      <c r="W7" s="299" t="s">
        <v>181</v>
      </c>
      <c r="X7" s="299" t="s">
        <v>182</v>
      </c>
      <c r="Y7" s="299" t="s">
        <v>183</v>
      </c>
      <c r="Z7" s="299" t="s">
        <v>112</v>
      </c>
      <c r="AA7" s="299" t="s">
        <v>113</v>
      </c>
      <c r="AB7" s="299" t="s">
        <v>94</v>
      </c>
      <c r="AC7" s="299" t="s">
        <v>146</v>
      </c>
      <c r="AD7" s="299" t="s">
        <v>162</v>
      </c>
      <c r="AE7" s="299" t="s">
        <v>95</v>
      </c>
      <c r="AF7" s="262" t="s">
        <v>82</v>
      </c>
      <c r="AG7" s="265" t="s">
        <v>16</v>
      </c>
      <c r="AH7" s="265" t="s">
        <v>17</v>
      </c>
      <c r="AI7" s="265" t="s">
        <v>18</v>
      </c>
      <c r="AJ7" s="255"/>
      <c r="AK7" s="64"/>
      <c r="AL7" s="64"/>
      <c r="AM7" s="64"/>
      <c r="AN7" s="64"/>
      <c r="AO7" s="64"/>
    </row>
    <row r="8" spans="2:41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62"/>
      <c r="AG8" s="265"/>
      <c r="AH8" s="265"/>
      <c r="AI8" s="265"/>
      <c r="AJ8" s="255"/>
      <c r="AK8" s="64"/>
      <c r="AL8" s="64"/>
      <c r="AM8" s="64"/>
      <c r="AN8" s="64"/>
      <c r="AO8" s="64"/>
    </row>
    <row r="9" spans="2:41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60</v>
      </c>
      <c r="V9" s="113">
        <v>200</v>
      </c>
      <c r="W9" s="113">
        <v>400</v>
      </c>
      <c r="X9" s="113">
        <v>1000</v>
      </c>
      <c r="Y9" s="113">
        <v>500</v>
      </c>
      <c r="Z9" s="113">
        <v>1200</v>
      </c>
      <c r="AA9" s="113">
        <v>1200</v>
      </c>
      <c r="AB9" s="113">
        <v>3000</v>
      </c>
      <c r="AC9" s="113">
        <v>200</v>
      </c>
      <c r="AD9" s="113"/>
      <c r="AE9" s="114"/>
      <c r="AF9" s="100"/>
      <c r="AG9" s="111"/>
      <c r="AH9" s="111"/>
      <c r="AI9" s="111"/>
      <c r="AJ9" s="118"/>
      <c r="AK9" s="64"/>
      <c r="AL9" s="64"/>
      <c r="AM9" s="64"/>
      <c r="AN9" s="64"/>
      <c r="AO9" s="64"/>
    </row>
    <row r="10" spans="2:41" s="65" customFormat="1" ht="38.1" customHeight="1" x14ac:dyDescent="0.2">
      <c r="B10" s="297" t="s">
        <v>125</v>
      </c>
      <c r="C10" s="270" t="s">
        <v>97</v>
      </c>
      <c r="D10" s="273">
        <v>1</v>
      </c>
      <c r="E10" s="125">
        <v>1</v>
      </c>
      <c r="F10" s="125" t="s">
        <v>20</v>
      </c>
      <c r="G10" s="125">
        <v>10</v>
      </c>
      <c r="H10" s="140">
        <v>2.5</v>
      </c>
      <c r="I10" s="140">
        <v>2.5</v>
      </c>
      <c r="J10" s="126" t="s">
        <v>212</v>
      </c>
      <c r="K10" s="127" t="s">
        <v>149</v>
      </c>
      <c r="L10" s="128"/>
      <c r="M10" s="128"/>
      <c r="N10" s="128">
        <v>12</v>
      </c>
      <c r="O10" s="129"/>
      <c r="P10" s="129"/>
      <c r="Q10" s="129">
        <v>18</v>
      </c>
      <c r="R10" s="129"/>
      <c r="S10" s="128">
        <v>1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9"/>
      <c r="AG10" s="130">
        <f>K10*K$9+L10*L$9+M10*M$9+N10*N$9+O10*O$9+P10*P$9+Q10*Q$9+R10*R$9+S10*S$9+T10*T$9+V10*V$9+W10*W$9+X10*X$9+Y10*Y$9+Z10*Z$9+AA10*AA$9+AB10*AB$9+AC10*AC$9</f>
        <v>480</v>
      </c>
      <c r="AH10" s="130"/>
      <c r="AI10" s="130"/>
      <c r="AJ10" s="131"/>
      <c r="AK10" s="64"/>
      <c r="AL10" s="64"/>
      <c r="AM10" s="64"/>
      <c r="AN10" s="64"/>
      <c r="AO10" s="64"/>
    </row>
    <row r="11" spans="2:41" s="65" customFormat="1" ht="38.1" customHeight="1" x14ac:dyDescent="0.2">
      <c r="B11" s="298"/>
      <c r="C11" s="271"/>
      <c r="D11" s="274"/>
      <c r="E11" s="71">
        <v>2</v>
      </c>
      <c r="F11" s="71" t="s">
        <v>21</v>
      </c>
      <c r="G11" s="71">
        <v>10</v>
      </c>
      <c r="H11" s="76">
        <v>2.5</v>
      </c>
      <c r="I11" s="76">
        <v>2.5</v>
      </c>
      <c r="J11" s="90" t="s">
        <v>213</v>
      </c>
      <c r="K11" s="66" t="s">
        <v>149</v>
      </c>
      <c r="L11" s="78"/>
      <c r="M11" s="78"/>
      <c r="N11" s="78">
        <v>12</v>
      </c>
      <c r="O11" s="77"/>
      <c r="P11" s="77"/>
      <c r="Q11" s="77">
        <v>22</v>
      </c>
      <c r="R11" s="77"/>
      <c r="S11" s="78">
        <v>1</v>
      </c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7"/>
      <c r="AG11" s="67"/>
      <c r="AH11" s="67">
        <f t="shared" ref="AH11:AH56" si="0">K11*K$9+L11*L$9+M11*M$9+N11*N$9+O11*O$9+P11*P$9+Q11*Q$9+R11*R$9+S11*S$9+T11*T$9+V11*V$9+W11*W$9+X11*X$9+Y11*Y$9+Z11*Z$9+AA11*AA$9+AB11*AB$9+AC11*AC$9</f>
        <v>520</v>
      </c>
      <c r="AI11" s="67"/>
      <c r="AJ11" s="121"/>
      <c r="AK11" s="64"/>
      <c r="AL11" s="64"/>
      <c r="AM11" s="64"/>
      <c r="AN11" s="64"/>
      <c r="AO11" s="64"/>
    </row>
    <row r="12" spans="2:41" s="65" customFormat="1" ht="38.1" customHeight="1" x14ac:dyDescent="0.2">
      <c r="B12" s="298"/>
      <c r="C12" s="271"/>
      <c r="D12" s="274"/>
      <c r="E12" s="71">
        <v>3</v>
      </c>
      <c r="F12" s="71" t="s">
        <v>22</v>
      </c>
      <c r="G12" s="71">
        <v>10</v>
      </c>
      <c r="H12" s="76">
        <v>2.5</v>
      </c>
      <c r="I12" s="76">
        <v>2.5</v>
      </c>
      <c r="J12" s="90" t="s">
        <v>214</v>
      </c>
      <c r="K12" s="66" t="s">
        <v>149</v>
      </c>
      <c r="L12" s="78"/>
      <c r="M12" s="78"/>
      <c r="N12" s="78">
        <v>12</v>
      </c>
      <c r="O12" s="77"/>
      <c r="P12" s="77"/>
      <c r="Q12" s="77">
        <v>28</v>
      </c>
      <c r="R12" s="77"/>
      <c r="S12" s="78">
        <v>1</v>
      </c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7"/>
      <c r="AG12" s="67"/>
      <c r="AH12" s="67"/>
      <c r="AI12" s="67">
        <f t="shared" ref="AI12:AI57" si="1">K12*K$9+L12*L$9+M12*M$9+N12*N$9+O12*O$9+P12*P$9+Q12*Q$9+R12*R$9+S12*S$9+T12*T$9+V12*V$9+W12*W$9+X12*X$9+Y12*Y$9+Z12*Z$9+AA12*AA$9+AB12*AB$9+AC12*AC$9</f>
        <v>580</v>
      </c>
      <c r="AJ12" s="121"/>
      <c r="AK12" s="64"/>
      <c r="AL12" s="64"/>
      <c r="AM12" s="64"/>
      <c r="AN12" s="64"/>
      <c r="AO12" s="64"/>
    </row>
    <row r="13" spans="2:41" s="65" customFormat="1" ht="38.1" customHeight="1" x14ac:dyDescent="0.2">
      <c r="B13" s="298"/>
      <c r="C13" s="271"/>
      <c r="D13" s="274"/>
      <c r="E13" s="71">
        <v>4</v>
      </c>
      <c r="F13" s="71" t="s">
        <v>23</v>
      </c>
      <c r="G13" s="71">
        <v>10</v>
      </c>
      <c r="H13" s="76">
        <v>2.5</v>
      </c>
      <c r="I13" s="76">
        <v>2.5</v>
      </c>
      <c r="J13" s="90" t="s">
        <v>217</v>
      </c>
      <c r="K13" s="66"/>
      <c r="L13" s="78"/>
      <c r="M13" s="78">
        <v>8</v>
      </c>
      <c r="N13" s="78">
        <v>3</v>
      </c>
      <c r="O13" s="77">
        <v>1</v>
      </c>
      <c r="P13" s="77"/>
      <c r="Q13" s="77">
        <v>16</v>
      </c>
      <c r="R13" s="77">
        <v>11</v>
      </c>
      <c r="S13" s="78">
        <v>1</v>
      </c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67">
        <f t="shared" ref="AG13:AG55" si="2">K13*K$9+L13*L$9+M13*M$9+N13*N$9+O13*O$9+P13*P$9+Q13*Q$9+R13*R$9+S13*S$9+T13*T$9+V13*V$9+W13*W$9+X13*X$9+Y13*Y$9+Z13*Z$9+AA13*AA$9+AB13*AB$9+AC13*AC$9</f>
        <v>545</v>
      </c>
      <c r="AH13" s="67"/>
      <c r="AI13" s="67"/>
      <c r="AJ13" s="121"/>
      <c r="AK13" s="64"/>
      <c r="AL13" s="64"/>
      <c r="AM13" s="64"/>
      <c r="AN13" s="64"/>
      <c r="AO13" s="64"/>
    </row>
    <row r="14" spans="2:41" s="65" customFormat="1" ht="38.1" customHeight="1" x14ac:dyDescent="0.2">
      <c r="B14" s="298"/>
      <c r="C14" s="271"/>
      <c r="D14" s="274"/>
      <c r="E14" s="71">
        <v>5</v>
      </c>
      <c r="F14" s="71" t="s">
        <v>24</v>
      </c>
      <c r="G14" s="71">
        <v>10</v>
      </c>
      <c r="H14" s="76">
        <v>2.5</v>
      </c>
      <c r="I14" s="76">
        <v>2.5</v>
      </c>
      <c r="J14" s="90" t="s">
        <v>216</v>
      </c>
      <c r="K14" s="66"/>
      <c r="L14" s="78"/>
      <c r="M14" s="78"/>
      <c r="N14" s="78">
        <v>3</v>
      </c>
      <c r="O14" s="77">
        <v>1</v>
      </c>
      <c r="P14" s="77"/>
      <c r="Q14" s="77">
        <v>12</v>
      </c>
      <c r="R14" s="77">
        <v>5</v>
      </c>
      <c r="S14" s="78">
        <v>1</v>
      </c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67"/>
      <c r="AH14" s="67">
        <f t="shared" si="0"/>
        <v>365</v>
      </c>
      <c r="AI14" s="67"/>
      <c r="AJ14" s="121"/>
      <c r="AK14" s="64"/>
      <c r="AL14" s="64"/>
      <c r="AM14" s="64"/>
      <c r="AN14" s="64"/>
      <c r="AO14" s="64"/>
    </row>
    <row r="15" spans="2:41" s="65" customFormat="1" ht="38.1" customHeight="1" thickBot="1" x14ac:dyDescent="0.25">
      <c r="B15" s="298"/>
      <c r="C15" s="272"/>
      <c r="D15" s="275"/>
      <c r="E15" s="132">
        <v>6</v>
      </c>
      <c r="F15" s="132" t="s">
        <v>25</v>
      </c>
      <c r="G15" s="132">
        <v>10</v>
      </c>
      <c r="H15" s="133">
        <v>2.5</v>
      </c>
      <c r="I15" s="133">
        <v>2.5</v>
      </c>
      <c r="J15" s="134" t="s">
        <v>215</v>
      </c>
      <c r="K15" s="135"/>
      <c r="L15" s="136"/>
      <c r="M15" s="136">
        <v>8</v>
      </c>
      <c r="N15" s="136">
        <v>7</v>
      </c>
      <c r="O15" s="137">
        <v>1</v>
      </c>
      <c r="P15" s="137"/>
      <c r="Q15" s="137">
        <v>14</v>
      </c>
      <c r="R15" s="137">
        <v>10</v>
      </c>
      <c r="S15" s="136">
        <v>1</v>
      </c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7"/>
      <c r="AG15" s="138"/>
      <c r="AH15" s="138"/>
      <c r="AI15" s="138">
        <f t="shared" si="1"/>
        <v>575</v>
      </c>
      <c r="AJ15" s="139"/>
      <c r="AK15" s="64"/>
      <c r="AL15" s="64"/>
      <c r="AM15" s="64"/>
      <c r="AN15" s="64"/>
      <c r="AO15" s="64"/>
    </row>
    <row r="16" spans="2:41" s="65" customFormat="1" ht="38.1" customHeight="1" x14ac:dyDescent="0.2">
      <c r="B16" s="298"/>
      <c r="C16" s="303" t="s">
        <v>97</v>
      </c>
      <c r="D16" s="304">
        <v>2</v>
      </c>
      <c r="E16" s="85">
        <v>7</v>
      </c>
      <c r="F16" s="85" t="s">
        <v>26</v>
      </c>
      <c r="G16" s="85">
        <v>10</v>
      </c>
      <c r="H16" s="86">
        <v>2.5</v>
      </c>
      <c r="I16" s="86">
        <v>2.5</v>
      </c>
      <c r="J16" s="91" t="s">
        <v>218</v>
      </c>
      <c r="K16" s="84">
        <v>2</v>
      </c>
      <c r="L16" s="84"/>
      <c r="M16" s="84"/>
      <c r="N16" s="84">
        <v>12</v>
      </c>
      <c r="O16" s="87"/>
      <c r="P16" s="87"/>
      <c r="Q16" s="87">
        <v>24</v>
      </c>
      <c r="R16" s="87"/>
      <c r="S16" s="84">
        <v>1</v>
      </c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7"/>
      <c r="AG16" s="89">
        <f t="shared" si="2"/>
        <v>540</v>
      </c>
      <c r="AH16" s="89"/>
      <c r="AI16" s="89"/>
      <c r="AJ16" s="120"/>
      <c r="AK16" s="64"/>
      <c r="AL16" s="64"/>
      <c r="AM16" s="64"/>
      <c r="AN16" s="64"/>
      <c r="AO16" s="64"/>
    </row>
    <row r="17" spans="2:41" s="65" customFormat="1" ht="38.1" customHeight="1" x14ac:dyDescent="0.2">
      <c r="B17" s="298"/>
      <c r="C17" s="277"/>
      <c r="D17" s="293"/>
      <c r="E17" s="71">
        <v>8</v>
      </c>
      <c r="F17" s="71" t="s">
        <v>27</v>
      </c>
      <c r="G17" s="71">
        <v>10</v>
      </c>
      <c r="H17" s="76">
        <v>2.5</v>
      </c>
      <c r="I17" s="76">
        <v>2.5</v>
      </c>
      <c r="J17" s="90" t="s">
        <v>220</v>
      </c>
      <c r="K17" s="78">
        <v>2</v>
      </c>
      <c r="L17" s="78"/>
      <c r="M17" s="78"/>
      <c r="N17" s="78">
        <v>8</v>
      </c>
      <c r="O17" s="77"/>
      <c r="P17" s="77"/>
      <c r="Q17" s="77">
        <v>28</v>
      </c>
      <c r="R17" s="77"/>
      <c r="S17" s="78">
        <v>1</v>
      </c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67"/>
      <c r="AH17" s="67">
        <f t="shared" si="0"/>
        <v>520</v>
      </c>
      <c r="AI17" s="67"/>
      <c r="AJ17" s="121"/>
      <c r="AK17" s="64"/>
      <c r="AL17" s="64"/>
      <c r="AM17" s="64"/>
      <c r="AN17" s="64"/>
      <c r="AO17" s="64"/>
    </row>
    <row r="18" spans="2:41" s="65" customFormat="1" ht="38.1" customHeight="1" x14ac:dyDescent="0.2">
      <c r="B18" s="298"/>
      <c r="C18" s="277"/>
      <c r="D18" s="293"/>
      <c r="E18" s="71">
        <v>9</v>
      </c>
      <c r="F18" s="71" t="s">
        <v>28</v>
      </c>
      <c r="G18" s="71">
        <v>10</v>
      </c>
      <c r="H18" s="76">
        <v>2.5</v>
      </c>
      <c r="I18" s="76">
        <v>2.5</v>
      </c>
      <c r="J18" s="90" t="s">
        <v>222</v>
      </c>
      <c r="K18" s="78"/>
      <c r="L18" s="78"/>
      <c r="M18" s="78"/>
      <c r="N18" s="78">
        <v>8</v>
      </c>
      <c r="O18" s="77"/>
      <c r="P18" s="77"/>
      <c r="Q18" s="77">
        <v>10</v>
      </c>
      <c r="R18" s="77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7"/>
      <c r="AG18" s="67"/>
      <c r="AH18" s="67"/>
      <c r="AI18" s="67">
        <f t="shared" si="1"/>
        <v>220</v>
      </c>
      <c r="AJ18" s="121"/>
      <c r="AK18" s="64"/>
      <c r="AL18" s="64"/>
      <c r="AM18" s="64"/>
      <c r="AN18" s="64"/>
      <c r="AO18" s="64"/>
    </row>
    <row r="19" spans="2:41" s="65" customFormat="1" ht="38.1" customHeight="1" x14ac:dyDescent="0.2">
      <c r="B19" s="298"/>
      <c r="C19" s="277"/>
      <c r="D19" s="293"/>
      <c r="E19" s="71">
        <v>10</v>
      </c>
      <c r="F19" s="71" t="s">
        <v>29</v>
      </c>
      <c r="G19" s="71">
        <v>10</v>
      </c>
      <c r="H19" s="76">
        <v>2.5</v>
      </c>
      <c r="I19" s="76">
        <v>2.5</v>
      </c>
      <c r="J19" s="90" t="s">
        <v>219</v>
      </c>
      <c r="K19" s="78"/>
      <c r="L19" s="78"/>
      <c r="M19" s="78">
        <v>5</v>
      </c>
      <c r="N19" s="78">
        <v>6</v>
      </c>
      <c r="O19" s="77">
        <v>1</v>
      </c>
      <c r="P19" s="77"/>
      <c r="Q19" s="77">
        <v>8</v>
      </c>
      <c r="R19" s="77">
        <v>6</v>
      </c>
      <c r="S19" s="78">
        <v>1</v>
      </c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7"/>
      <c r="AG19" s="67">
        <f t="shared" si="2"/>
        <v>430</v>
      </c>
      <c r="AH19" s="67"/>
      <c r="AI19" s="67"/>
      <c r="AJ19" s="121"/>
      <c r="AK19" s="64"/>
      <c r="AL19" s="64"/>
      <c r="AM19" s="64"/>
      <c r="AN19" s="64"/>
      <c r="AO19" s="64"/>
    </row>
    <row r="20" spans="2:41" s="65" customFormat="1" ht="38.1" customHeight="1" x14ac:dyDescent="0.2">
      <c r="B20" s="298"/>
      <c r="C20" s="277"/>
      <c r="D20" s="293"/>
      <c r="E20" s="71">
        <v>11</v>
      </c>
      <c r="F20" s="71" t="s">
        <v>30</v>
      </c>
      <c r="G20" s="71">
        <v>10</v>
      </c>
      <c r="H20" s="76">
        <v>2.5</v>
      </c>
      <c r="I20" s="76">
        <v>2.5</v>
      </c>
      <c r="J20" s="90" t="s">
        <v>221</v>
      </c>
      <c r="K20" s="78"/>
      <c r="L20" s="78"/>
      <c r="M20" s="78"/>
      <c r="N20" s="78">
        <v>23</v>
      </c>
      <c r="O20" s="77">
        <v>2</v>
      </c>
      <c r="P20" s="77"/>
      <c r="Q20" s="77">
        <v>25</v>
      </c>
      <c r="R20" s="77">
        <v>21</v>
      </c>
      <c r="S20" s="78">
        <v>2</v>
      </c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7"/>
      <c r="AG20" s="67"/>
      <c r="AH20" s="67">
        <f t="shared" si="0"/>
        <v>1105</v>
      </c>
      <c r="AI20" s="67"/>
      <c r="AJ20" s="121"/>
      <c r="AK20" s="64"/>
      <c r="AL20" s="64"/>
      <c r="AM20" s="64"/>
      <c r="AN20" s="64"/>
      <c r="AO20" s="64"/>
    </row>
    <row r="21" spans="2:41" s="65" customFormat="1" ht="38.1" customHeight="1" thickBot="1" x14ac:dyDescent="0.25">
      <c r="B21" s="298"/>
      <c r="C21" s="278"/>
      <c r="D21" s="294"/>
      <c r="E21" s="132">
        <v>12</v>
      </c>
      <c r="F21" s="132" t="s">
        <v>31</v>
      </c>
      <c r="G21" s="132">
        <v>10</v>
      </c>
      <c r="H21" s="133">
        <v>2.5</v>
      </c>
      <c r="I21" s="133">
        <v>2.5</v>
      </c>
      <c r="J21" s="134" t="s">
        <v>222</v>
      </c>
      <c r="K21" s="136"/>
      <c r="L21" s="136"/>
      <c r="M21" s="136"/>
      <c r="N21" s="136"/>
      <c r="O21" s="137"/>
      <c r="P21" s="137"/>
      <c r="Q21" s="137"/>
      <c r="R21" s="137"/>
      <c r="S21" s="136"/>
      <c r="T21" s="136">
        <v>1</v>
      </c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  <c r="AG21" s="138"/>
      <c r="AH21" s="138"/>
      <c r="AI21" s="138">
        <f t="shared" si="1"/>
        <v>200</v>
      </c>
      <c r="AJ21" s="139"/>
      <c r="AK21" s="64"/>
      <c r="AL21" s="64"/>
      <c r="AM21" s="64"/>
      <c r="AN21" s="64"/>
      <c r="AO21" s="64"/>
    </row>
    <row r="22" spans="2:41" s="65" customFormat="1" ht="38.1" customHeight="1" x14ac:dyDescent="0.2">
      <c r="B22" s="298"/>
      <c r="C22" s="276" t="s">
        <v>97</v>
      </c>
      <c r="D22" s="292">
        <v>3</v>
      </c>
      <c r="E22" s="125">
        <v>13</v>
      </c>
      <c r="F22" s="125" t="s">
        <v>32</v>
      </c>
      <c r="G22" s="125">
        <v>10</v>
      </c>
      <c r="H22" s="140">
        <v>2.5</v>
      </c>
      <c r="I22" s="140">
        <v>2.5</v>
      </c>
      <c r="J22" s="126" t="s">
        <v>223</v>
      </c>
      <c r="K22" s="128"/>
      <c r="L22" s="128"/>
      <c r="M22" s="128"/>
      <c r="N22" s="128">
        <v>12</v>
      </c>
      <c r="O22" s="129"/>
      <c r="P22" s="129"/>
      <c r="Q22" s="129">
        <v>18</v>
      </c>
      <c r="R22" s="129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  <c r="AG22" s="130">
        <f t="shared" si="2"/>
        <v>360</v>
      </c>
      <c r="AH22" s="130"/>
      <c r="AI22" s="130"/>
      <c r="AJ22" s="131"/>
      <c r="AK22" s="64"/>
      <c r="AL22" s="64"/>
      <c r="AM22" s="64"/>
      <c r="AN22" s="64"/>
      <c r="AO22" s="64"/>
    </row>
    <row r="23" spans="2:41" s="65" customFormat="1" ht="38.1" customHeight="1" x14ac:dyDescent="0.2">
      <c r="B23" s="298"/>
      <c r="C23" s="277"/>
      <c r="D23" s="293"/>
      <c r="E23" s="71">
        <v>14</v>
      </c>
      <c r="F23" s="71" t="s">
        <v>33</v>
      </c>
      <c r="G23" s="71">
        <v>10</v>
      </c>
      <c r="H23" s="76">
        <v>2.5</v>
      </c>
      <c r="I23" s="76">
        <v>2.5</v>
      </c>
      <c r="J23" s="90" t="s">
        <v>225</v>
      </c>
      <c r="K23" s="78"/>
      <c r="L23" s="78"/>
      <c r="M23" s="78"/>
      <c r="N23" s="78"/>
      <c r="O23" s="77"/>
      <c r="P23" s="77"/>
      <c r="Q23" s="77"/>
      <c r="R23" s="77"/>
      <c r="S23" s="78"/>
      <c r="T23" s="78">
        <v>1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7"/>
      <c r="AG23" s="67"/>
      <c r="AH23" s="67">
        <f t="shared" si="0"/>
        <v>200</v>
      </c>
      <c r="AI23" s="67"/>
      <c r="AJ23" s="121"/>
      <c r="AK23" s="64"/>
      <c r="AL23" s="64"/>
      <c r="AM23" s="64"/>
      <c r="AN23" s="64"/>
      <c r="AO23" s="64"/>
    </row>
    <row r="24" spans="2:41" s="65" customFormat="1" ht="38.1" customHeight="1" x14ac:dyDescent="0.2">
      <c r="B24" s="298"/>
      <c r="C24" s="277"/>
      <c r="D24" s="293"/>
      <c r="E24" s="71">
        <v>15</v>
      </c>
      <c r="F24" s="71" t="s">
        <v>34</v>
      </c>
      <c r="G24" s="71">
        <v>10</v>
      </c>
      <c r="H24" s="76">
        <v>2.5</v>
      </c>
      <c r="I24" s="76">
        <v>2.5</v>
      </c>
      <c r="J24" s="90" t="s">
        <v>224</v>
      </c>
      <c r="K24" s="78"/>
      <c r="L24" s="78"/>
      <c r="M24" s="78"/>
      <c r="N24" s="78"/>
      <c r="O24" s="77"/>
      <c r="P24" s="77"/>
      <c r="Q24" s="77"/>
      <c r="R24" s="77"/>
      <c r="S24" s="78"/>
      <c r="T24" s="78">
        <v>1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7"/>
      <c r="AG24" s="67"/>
      <c r="AH24" s="67"/>
      <c r="AI24" s="67">
        <f t="shared" si="1"/>
        <v>200</v>
      </c>
      <c r="AJ24" s="121"/>
      <c r="AK24" s="64"/>
      <c r="AL24" s="64"/>
      <c r="AM24" s="64"/>
      <c r="AN24" s="64"/>
      <c r="AO24" s="64"/>
    </row>
    <row r="25" spans="2:41" s="65" customFormat="1" ht="38.1" customHeight="1" x14ac:dyDescent="0.2">
      <c r="B25" s="298"/>
      <c r="C25" s="277"/>
      <c r="D25" s="293"/>
      <c r="E25" s="71">
        <v>16</v>
      </c>
      <c r="F25" s="71" t="s">
        <v>35</v>
      </c>
      <c r="G25" s="71">
        <v>10</v>
      </c>
      <c r="H25" s="76">
        <v>2.5</v>
      </c>
      <c r="I25" s="76">
        <v>2.5</v>
      </c>
      <c r="J25" s="90" t="s">
        <v>223</v>
      </c>
      <c r="K25" s="78"/>
      <c r="L25" s="78"/>
      <c r="M25" s="78"/>
      <c r="N25" s="78"/>
      <c r="O25" s="77"/>
      <c r="P25" s="77"/>
      <c r="Q25" s="77"/>
      <c r="R25" s="77"/>
      <c r="S25" s="78"/>
      <c r="T25" s="78">
        <v>1</v>
      </c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7"/>
      <c r="AG25" s="67">
        <f t="shared" si="2"/>
        <v>200</v>
      </c>
      <c r="AH25" s="67"/>
      <c r="AI25" s="67"/>
      <c r="AJ25" s="121"/>
      <c r="AK25" s="64"/>
      <c r="AL25" s="64"/>
      <c r="AM25" s="64"/>
      <c r="AN25" s="64"/>
      <c r="AO25" s="64"/>
    </row>
    <row r="26" spans="2:41" s="65" customFormat="1" ht="38.1" customHeight="1" x14ac:dyDescent="0.2">
      <c r="B26" s="298"/>
      <c r="C26" s="277"/>
      <c r="D26" s="293"/>
      <c r="E26" s="71">
        <v>17</v>
      </c>
      <c r="F26" s="71" t="s">
        <v>36</v>
      </c>
      <c r="G26" s="71">
        <v>10</v>
      </c>
      <c r="H26" s="76">
        <v>2.5</v>
      </c>
      <c r="I26" s="76">
        <v>2.5</v>
      </c>
      <c r="J26" s="90" t="s">
        <v>202</v>
      </c>
      <c r="K26" s="78"/>
      <c r="L26" s="78"/>
      <c r="M26" s="78"/>
      <c r="N26" s="78">
        <v>12</v>
      </c>
      <c r="O26" s="77"/>
      <c r="P26" s="77"/>
      <c r="Q26" s="77">
        <v>22</v>
      </c>
      <c r="R26" s="77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7"/>
      <c r="AG26" s="67"/>
      <c r="AH26" s="67">
        <f t="shared" si="0"/>
        <v>400</v>
      </c>
      <c r="AI26" s="67"/>
      <c r="AJ26" s="121"/>
      <c r="AK26" s="64"/>
      <c r="AL26" s="64"/>
      <c r="AM26" s="64"/>
      <c r="AN26" s="64"/>
      <c r="AO26" s="64"/>
    </row>
    <row r="27" spans="2:41" s="65" customFormat="1" ht="38.1" customHeight="1" thickBot="1" x14ac:dyDescent="0.25">
      <c r="B27" s="298"/>
      <c r="C27" s="308"/>
      <c r="D27" s="324"/>
      <c r="E27" s="163">
        <v>18</v>
      </c>
      <c r="F27" s="163" t="s">
        <v>37</v>
      </c>
      <c r="G27" s="163">
        <v>10</v>
      </c>
      <c r="H27" s="164">
        <v>2.5</v>
      </c>
      <c r="I27" s="164">
        <v>2.5</v>
      </c>
      <c r="J27" s="165" t="s">
        <v>226</v>
      </c>
      <c r="K27" s="166"/>
      <c r="L27" s="166"/>
      <c r="M27" s="166">
        <v>44</v>
      </c>
      <c r="N27" s="166">
        <v>3</v>
      </c>
      <c r="O27" s="167"/>
      <c r="P27" s="167"/>
      <c r="Q27" s="167"/>
      <c r="R27" s="167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7"/>
      <c r="AG27" s="168"/>
      <c r="AH27" s="168"/>
      <c r="AI27" s="168">
        <f t="shared" si="1"/>
        <v>485</v>
      </c>
      <c r="AJ27" s="169"/>
      <c r="AK27" s="64"/>
      <c r="AL27" s="64"/>
      <c r="AM27" s="64"/>
      <c r="AN27" s="64"/>
      <c r="AO27" s="64"/>
    </row>
    <row r="28" spans="2:41" s="65" customFormat="1" ht="38.1" customHeight="1" x14ac:dyDescent="0.2">
      <c r="B28" s="298"/>
      <c r="C28" s="276" t="s">
        <v>97</v>
      </c>
      <c r="D28" s="292">
        <v>4</v>
      </c>
      <c r="E28" s="125">
        <v>19</v>
      </c>
      <c r="F28" s="125" t="s">
        <v>38</v>
      </c>
      <c r="G28" s="125">
        <v>10</v>
      </c>
      <c r="H28" s="140">
        <v>2.5</v>
      </c>
      <c r="I28" s="140">
        <v>2.5</v>
      </c>
      <c r="J28" s="126" t="s">
        <v>228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>
        <v>8</v>
      </c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9"/>
      <c r="AG28" s="130">
        <f>K28*K$9+L28*L$9+M28*M$9+N28*N$9+O28*O$9+P28*P$9+Q28*Q$9+R28*R$9+S28*S$9+T28*T$9+V28*V$9+W28*W$9+X28*X$9+Y28*Y$9+Z28*Z$9+AA28*AA$9+AB28*AB$9+AC28*AC$9+U28*U9</f>
        <v>480</v>
      </c>
      <c r="AH28" s="130"/>
      <c r="AI28" s="130"/>
      <c r="AJ28" s="131"/>
      <c r="AK28" s="64"/>
      <c r="AL28" s="64"/>
      <c r="AM28" s="64"/>
      <c r="AN28" s="64"/>
      <c r="AO28" s="64"/>
    </row>
    <row r="29" spans="2:41" s="65" customFormat="1" ht="38.1" customHeight="1" x14ac:dyDescent="0.2">
      <c r="B29" s="298"/>
      <c r="C29" s="277"/>
      <c r="D29" s="293"/>
      <c r="E29" s="71">
        <v>20</v>
      </c>
      <c r="F29" s="71" t="s">
        <v>39</v>
      </c>
      <c r="G29" s="71">
        <v>10</v>
      </c>
      <c r="H29" s="76">
        <v>2.5</v>
      </c>
      <c r="I29" s="76">
        <v>2.5</v>
      </c>
      <c r="J29" s="90" t="s">
        <v>229</v>
      </c>
      <c r="K29" s="78"/>
      <c r="L29" s="78"/>
      <c r="M29" s="78"/>
      <c r="N29" s="78">
        <v>8</v>
      </c>
      <c r="O29" s="77"/>
      <c r="P29" s="77"/>
      <c r="Q29" s="77">
        <v>14</v>
      </c>
      <c r="R29" s="77"/>
      <c r="S29" s="78">
        <v>1</v>
      </c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7"/>
      <c r="AG29" s="67"/>
      <c r="AH29" s="67">
        <f t="shared" si="0"/>
        <v>360</v>
      </c>
      <c r="AI29" s="67"/>
      <c r="AJ29" s="121"/>
      <c r="AK29" s="64"/>
      <c r="AL29" s="64"/>
      <c r="AM29" s="64"/>
      <c r="AN29" s="64"/>
      <c r="AO29" s="64"/>
    </row>
    <row r="30" spans="2:41" s="65" customFormat="1" ht="38.1" customHeight="1" x14ac:dyDescent="0.2">
      <c r="B30" s="298"/>
      <c r="C30" s="277"/>
      <c r="D30" s="293"/>
      <c r="E30" s="71">
        <v>21</v>
      </c>
      <c r="F30" s="71" t="s">
        <v>40</v>
      </c>
      <c r="G30" s="71">
        <v>10</v>
      </c>
      <c r="H30" s="76">
        <v>2.5</v>
      </c>
      <c r="I30" s="76">
        <v>2.5</v>
      </c>
      <c r="J30" s="90" t="s">
        <v>230</v>
      </c>
      <c r="K30" s="78"/>
      <c r="L30" s="78"/>
      <c r="M30" s="78"/>
      <c r="N30" s="78">
        <v>8</v>
      </c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7"/>
      <c r="AG30" s="67"/>
      <c r="AH30" s="67"/>
      <c r="AI30" s="67">
        <f t="shared" si="1"/>
        <v>120</v>
      </c>
      <c r="AJ30" s="121"/>
      <c r="AK30" s="64"/>
      <c r="AL30" s="64"/>
      <c r="AM30" s="64"/>
      <c r="AN30" s="64"/>
      <c r="AO30" s="64"/>
    </row>
    <row r="31" spans="2:41" s="65" customFormat="1" ht="38.1" customHeight="1" x14ac:dyDescent="0.2">
      <c r="B31" s="298"/>
      <c r="C31" s="277"/>
      <c r="D31" s="293"/>
      <c r="E31" s="71">
        <v>22</v>
      </c>
      <c r="F31" s="71" t="s">
        <v>86</v>
      </c>
      <c r="G31" s="71">
        <v>10</v>
      </c>
      <c r="H31" s="76">
        <v>2.5</v>
      </c>
      <c r="I31" s="76">
        <v>2.5</v>
      </c>
      <c r="J31" s="90" t="s">
        <v>227</v>
      </c>
      <c r="K31" s="78">
        <v>16</v>
      </c>
      <c r="L31" s="78"/>
      <c r="M31" s="78"/>
      <c r="N31" s="78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7"/>
      <c r="AG31" s="67">
        <f t="shared" si="2"/>
        <v>160</v>
      </c>
      <c r="AH31" s="67"/>
      <c r="AI31" s="67"/>
      <c r="AJ31" s="121"/>
      <c r="AK31" s="64"/>
      <c r="AL31" s="64"/>
      <c r="AM31" s="64"/>
      <c r="AN31" s="64"/>
      <c r="AO31" s="64"/>
    </row>
    <row r="32" spans="2:41" s="65" customFormat="1" ht="38.1" customHeight="1" x14ac:dyDescent="0.2">
      <c r="B32" s="298"/>
      <c r="C32" s="277"/>
      <c r="D32" s="293"/>
      <c r="E32" s="71">
        <v>23</v>
      </c>
      <c r="F32" s="71" t="s">
        <v>87</v>
      </c>
      <c r="G32" s="71">
        <v>10</v>
      </c>
      <c r="H32" s="76">
        <v>2.5</v>
      </c>
      <c r="I32" s="76">
        <v>2.5</v>
      </c>
      <c r="J32" s="90" t="s">
        <v>193</v>
      </c>
      <c r="K32" s="78"/>
      <c r="L32" s="78"/>
      <c r="M32" s="78"/>
      <c r="N32" s="78"/>
      <c r="O32" s="77"/>
      <c r="P32" s="77">
        <v>18</v>
      </c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7"/>
      <c r="AG32" s="67"/>
      <c r="AH32" s="67">
        <f t="shared" si="0"/>
        <v>900</v>
      </c>
      <c r="AI32" s="67"/>
      <c r="AJ32" s="121"/>
      <c r="AK32" s="64"/>
      <c r="AL32" s="64"/>
      <c r="AM32" s="64"/>
      <c r="AN32" s="64"/>
      <c r="AO32" s="64"/>
    </row>
    <row r="33" spans="2:41" s="65" customFormat="1" ht="38.1" customHeight="1" x14ac:dyDescent="0.2">
      <c r="B33" s="298"/>
      <c r="C33" s="277"/>
      <c r="D33" s="293"/>
      <c r="E33" s="71">
        <v>24</v>
      </c>
      <c r="F33" s="71" t="s">
        <v>88</v>
      </c>
      <c r="G33" s="71">
        <v>10</v>
      </c>
      <c r="H33" s="76">
        <v>2.5</v>
      </c>
      <c r="I33" s="76">
        <v>2.5</v>
      </c>
      <c r="J33" s="90" t="s">
        <v>230</v>
      </c>
      <c r="K33" s="78"/>
      <c r="L33" s="78"/>
      <c r="M33" s="78"/>
      <c r="N33" s="78"/>
      <c r="O33" s="77"/>
      <c r="P33" s="77"/>
      <c r="Q33" s="77">
        <v>16</v>
      </c>
      <c r="R33" s="77"/>
      <c r="S33" s="78"/>
      <c r="T33" s="78">
        <v>1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7"/>
      <c r="AG33" s="67"/>
      <c r="AH33" s="67"/>
      <c r="AI33" s="67">
        <f t="shared" si="1"/>
        <v>360</v>
      </c>
      <c r="AJ33" s="121"/>
      <c r="AK33" s="64"/>
      <c r="AL33" s="64"/>
      <c r="AM33" s="64"/>
      <c r="AN33" s="64"/>
      <c r="AO33" s="64"/>
    </row>
    <row r="34" spans="2:41" s="65" customFormat="1" ht="38.1" customHeight="1" x14ac:dyDescent="0.2">
      <c r="B34" s="298"/>
      <c r="C34" s="277"/>
      <c r="D34" s="293"/>
      <c r="E34" s="71">
        <v>25</v>
      </c>
      <c r="F34" s="71" t="s">
        <v>108</v>
      </c>
      <c r="G34" s="71">
        <v>10</v>
      </c>
      <c r="H34" s="76">
        <v>2.5</v>
      </c>
      <c r="I34" s="76">
        <v>2.5</v>
      </c>
      <c r="J34" s="90" t="s">
        <v>231</v>
      </c>
      <c r="K34" s="78"/>
      <c r="L34" s="78"/>
      <c r="M34" s="78"/>
      <c r="N34" s="78"/>
      <c r="O34" s="77"/>
      <c r="P34" s="77">
        <v>5</v>
      </c>
      <c r="Q34" s="77"/>
      <c r="R34" s="77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7"/>
      <c r="AG34" s="67">
        <f t="shared" si="2"/>
        <v>250</v>
      </c>
      <c r="AH34" s="67"/>
      <c r="AI34" s="67"/>
      <c r="AJ34" s="121"/>
      <c r="AK34" s="64"/>
      <c r="AL34" s="64"/>
      <c r="AM34" s="64"/>
      <c r="AN34" s="64"/>
      <c r="AO34" s="64"/>
    </row>
    <row r="35" spans="2:41" s="65" customFormat="1" ht="38.1" customHeight="1" x14ac:dyDescent="0.2">
      <c r="B35" s="298"/>
      <c r="C35" s="277"/>
      <c r="D35" s="293"/>
      <c r="E35" s="71">
        <v>26</v>
      </c>
      <c r="F35" s="71" t="s">
        <v>109</v>
      </c>
      <c r="G35" s="71"/>
      <c r="H35" s="76"/>
      <c r="I35" s="76"/>
      <c r="J35" s="158" t="s">
        <v>111</v>
      </c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7"/>
      <c r="AG35" s="67"/>
      <c r="AH35" s="67">
        <f t="shared" si="0"/>
        <v>0</v>
      </c>
      <c r="AI35" s="67"/>
      <c r="AJ35" s="121"/>
      <c r="AK35" s="64"/>
      <c r="AL35" s="64"/>
      <c r="AM35" s="64"/>
      <c r="AN35" s="64"/>
      <c r="AO35" s="64"/>
    </row>
    <row r="36" spans="2:41" s="65" customFormat="1" ht="38.1" customHeight="1" thickBot="1" x14ac:dyDescent="0.25">
      <c r="B36" s="298"/>
      <c r="C36" s="278"/>
      <c r="D36" s="294"/>
      <c r="E36" s="132">
        <v>27</v>
      </c>
      <c r="F36" s="132" t="s">
        <v>110</v>
      </c>
      <c r="G36" s="132"/>
      <c r="H36" s="133"/>
      <c r="I36" s="133"/>
      <c r="J36" s="156" t="s">
        <v>111</v>
      </c>
      <c r="K36" s="136"/>
      <c r="L36" s="136"/>
      <c r="M36" s="136"/>
      <c r="N36" s="136"/>
      <c r="O36" s="137"/>
      <c r="P36" s="137"/>
      <c r="Q36" s="137"/>
      <c r="R36" s="137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7"/>
      <c r="AG36" s="138"/>
      <c r="AH36" s="138"/>
      <c r="AI36" s="138">
        <f t="shared" si="1"/>
        <v>0</v>
      </c>
      <c r="AJ36" s="139"/>
      <c r="AK36" s="64"/>
      <c r="AL36" s="64"/>
      <c r="AM36" s="64"/>
      <c r="AN36" s="64"/>
      <c r="AO36" s="64"/>
    </row>
    <row r="37" spans="2:41" s="65" customFormat="1" ht="38.1" hidden="1" customHeight="1" x14ac:dyDescent="0.2">
      <c r="B37" s="298"/>
      <c r="C37" s="325"/>
      <c r="D37" s="305"/>
      <c r="E37" s="85">
        <v>28</v>
      </c>
      <c r="F37" s="85" t="s">
        <v>114</v>
      </c>
      <c r="G37" s="85"/>
      <c r="H37" s="86"/>
      <c r="I37" s="86"/>
      <c r="J37" s="91"/>
      <c r="K37" s="84"/>
      <c r="L37" s="84"/>
      <c r="M37" s="84"/>
      <c r="N37" s="84"/>
      <c r="O37" s="87"/>
      <c r="P37" s="87"/>
      <c r="Q37" s="87"/>
      <c r="R37" s="87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7"/>
      <c r="AG37" s="89">
        <f t="shared" si="2"/>
        <v>0</v>
      </c>
      <c r="AH37" s="89"/>
      <c r="AI37" s="89"/>
      <c r="AJ37" s="120"/>
      <c r="AK37" s="64"/>
      <c r="AL37" s="64"/>
      <c r="AM37" s="64"/>
      <c r="AN37" s="64"/>
      <c r="AO37" s="64"/>
    </row>
    <row r="38" spans="2:41" s="65" customFormat="1" ht="38.1" hidden="1" customHeight="1" x14ac:dyDescent="0.2">
      <c r="B38" s="298"/>
      <c r="C38" s="326"/>
      <c r="D38" s="306"/>
      <c r="E38" s="71">
        <v>29</v>
      </c>
      <c r="F38" s="71" t="s">
        <v>115</v>
      </c>
      <c r="G38" s="71"/>
      <c r="H38" s="76"/>
      <c r="I38" s="76"/>
      <c r="J38" s="90"/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7"/>
      <c r="AG38" s="67"/>
      <c r="AH38" s="67">
        <f t="shared" si="0"/>
        <v>0</v>
      </c>
      <c r="AI38" s="67"/>
      <c r="AJ38" s="121"/>
      <c r="AK38" s="64"/>
      <c r="AL38" s="64"/>
      <c r="AM38" s="64"/>
      <c r="AN38" s="64"/>
      <c r="AO38" s="64"/>
    </row>
    <row r="39" spans="2:41" s="65" customFormat="1" ht="38.1" hidden="1" customHeight="1" thickBot="1" x14ac:dyDescent="0.25">
      <c r="B39" s="298"/>
      <c r="C39" s="327"/>
      <c r="D39" s="307"/>
      <c r="E39" s="132">
        <v>30</v>
      </c>
      <c r="F39" s="132" t="s">
        <v>116</v>
      </c>
      <c r="G39" s="132"/>
      <c r="H39" s="133"/>
      <c r="I39" s="133"/>
      <c r="J39" s="134"/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7"/>
      <c r="AG39" s="138"/>
      <c r="AH39" s="138"/>
      <c r="AI39" s="138">
        <f t="shared" si="1"/>
        <v>0</v>
      </c>
      <c r="AJ39" s="139"/>
      <c r="AK39" s="64"/>
      <c r="AL39" s="64"/>
      <c r="AM39" s="64"/>
      <c r="AN39" s="64"/>
      <c r="AO39" s="64"/>
    </row>
    <row r="40" spans="2:41" s="65" customFormat="1" ht="38.1" customHeight="1" x14ac:dyDescent="0.2">
      <c r="B40" s="298"/>
      <c r="C40" s="276" t="s">
        <v>97</v>
      </c>
      <c r="D40" s="292">
        <v>5</v>
      </c>
      <c r="E40" s="125">
        <v>31</v>
      </c>
      <c r="F40" s="125" t="s">
        <v>114</v>
      </c>
      <c r="G40" s="125">
        <v>20</v>
      </c>
      <c r="H40" s="140">
        <v>4</v>
      </c>
      <c r="I40" s="140">
        <v>4</v>
      </c>
      <c r="J40" s="126" t="s">
        <v>212</v>
      </c>
      <c r="K40" s="128"/>
      <c r="L40" s="128"/>
      <c r="M40" s="128"/>
      <c r="N40" s="128"/>
      <c r="O40" s="129"/>
      <c r="P40" s="129"/>
      <c r="Q40" s="129"/>
      <c r="R40" s="129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>
        <v>1</v>
      </c>
      <c r="AE40" s="128"/>
      <c r="AF40" s="129">
        <v>200</v>
      </c>
      <c r="AG40" s="130">
        <v>200</v>
      </c>
      <c r="AH40" s="130"/>
      <c r="AI40" s="130"/>
      <c r="AJ40" s="131"/>
      <c r="AK40" s="64"/>
      <c r="AL40" s="64"/>
      <c r="AM40" s="64"/>
      <c r="AN40" s="64"/>
      <c r="AO40" s="64"/>
    </row>
    <row r="41" spans="2:41" s="65" customFormat="1" ht="38.1" customHeight="1" x14ac:dyDescent="0.2">
      <c r="B41" s="298"/>
      <c r="C41" s="277"/>
      <c r="D41" s="293"/>
      <c r="E41" s="71">
        <v>32</v>
      </c>
      <c r="F41" s="71" t="s">
        <v>115</v>
      </c>
      <c r="G41" s="71">
        <v>20</v>
      </c>
      <c r="H41" s="76">
        <v>4</v>
      </c>
      <c r="I41" s="76">
        <v>4</v>
      </c>
      <c r="J41" s="90" t="s">
        <v>213</v>
      </c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>
        <v>1</v>
      </c>
      <c r="AE41" s="78"/>
      <c r="AF41" s="77">
        <v>200</v>
      </c>
      <c r="AG41" s="67"/>
      <c r="AH41" s="67">
        <v>200</v>
      </c>
      <c r="AI41" s="67"/>
      <c r="AJ41" s="121"/>
      <c r="AK41" s="64"/>
      <c r="AL41" s="64"/>
      <c r="AM41" s="64"/>
      <c r="AN41" s="64"/>
      <c r="AO41" s="64"/>
    </row>
    <row r="42" spans="2:41" s="65" customFormat="1" ht="38.1" customHeight="1" x14ac:dyDescent="0.2">
      <c r="B42" s="298"/>
      <c r="C42" s="277"/>
      <c r="D42" s="293"/>
      <c r="E42" s="71">
        <v>33</v>
      </c>
      <c r="F42" s="71" t="s">
        <v>116</v>
      </c>
      <c r="G42" s="71">
        <v>20</v>
      </c>
      <c r="H42" s="76">
        <v>4</v>
      </c>
      <c r="I42" s="76">
        <v>4</v>
      </c>
      <c r="J42" s="90" t="s">
        <v>202</v>
      </c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>
        <v>1</v>
      </c>
      <c r="AE42" s="78"/>
      <c r="AF42" s="77">
        <v>200</v>
      </c>
      <c r="AG42" s="67"/>
      <c r="AH42" s="67"/>
      <c r="AI42" s="67">
        <v>200</v>
      </c>
      <c r="AJ42" s="121"/>
      <c r="AK42" s="64"/>
      <c r="AL42" s="64"/>
      <c r="AM42" s="64"/>
      <c r="AN42" s="64"/>
      <c r="AO42" s="64"/>
    </row>
    <row r="43" spans="2:41" s="65" customFormat="1" ht="38.1" customHeight="1" x14ac:dyDescent="0.2">
      <c r="B43" s="298"/>
      <c r="C43" s="277"/>
      <c r="D43" s="293"/>
      <c r="E43" s="71">
        <v>34</v>
      </c>
      <c r="F43" s="71" t="s">
        <v>117</v>
      </c>
      <c r="G43" s="71">
        <v>20</v>
      </c>
      <c r="H43" s="76">
        <v>4</v>
      </c>
      <c r="I43" s="76">
        <v>4</v>
      </c>
      <c r="J43" s="90" t="s">
        <v>229</v>
      </c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>
        <v>1</v>
      </c>
      <c r="AE43" s="78"/>
      <c r="AF43" s="77">
        <v>200</v>
      </c>
      <c r="AG43" s="67">
        <v>200</v>
      </c>
      <c r="AH43" s="67"/>
      <c r="AI43" s="67"/>
      <c r="AJ43" s="121"/>
      <c r="AK43" s="64"/>
      <c r="AL43" s="64"/>
      <c r="AM43" s="64"/>
      <c r="AN43" s="64"/>
      <c r="AO43" s="64"/>
    </row>
    <row r="44" spans="2:41" s="65" customFormat="1" ht="38.1" customHeight="1" x14ac:dyDescent="0.2">
      <c r="B44" s="298"/>
      <c r="C44" s="277"/>
      <c r="D44" s="293"/>
      <c r="E44" s="71">
        <v>35</v>
      </c>
      <c r="F44" s="71" t="s">
        <v>118</v>
      </c>
      <c r="G44" s="71">
        <v>20</v>
      </c>
      <c r="H44" s="76">
        <v>4</v>
      </c>
      <c r="I44" s="76">
        <v>4</v>
      </c>
      <c r="J44" s="90" t="s">
        <v>244</v>
      </c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>
        <v>1</v>
      </c>
      <c r="AE44" s="78"/>
      <c r="AF44" s="77">
        <v>200</v>
      </c>
      <c r="AG44" s="67"/>
      <c r="AH44" s="67">
        <v>200</v>
      </c>
      <c r="AI44" s="67"/>
      <c r="AJ44" s="121"/>
      <c r="AK44" s="64"/>
      <c r="AL44" s="64"/>
      <c r="AM44" s="64"/>
      <c r="AN44" s="64"/>
      <c r="AO44" s="64"/>
    </row>
    <row r="45" spans="2:41" s="65" customFormat="1" ht="38.1" customHeight="1" thickBot="1" x14ac:dyDescent="0.25">
      <c r="B45" s="298"/>
      <c r="C45" s="278"/>
      <c r="D45" s="294"/>
      <c r="E45" s="132">
        <v>36</v>
      </c>
      <c r="F45" s="132" t="s">
        <v>119</v>
      </c>
      <c r="G45" s="132">
        <v>20</v>
      </c>
      <c r="H45" s="133">
        <v>4</v>
      </c>
      <c r="I45" s="133">
        <v>4</v>
      </c>
      <c r="J45" s="134" t="s">
        <v>214</v>
      </c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>
        <v>1</v>
      </c>
      <c r="AE45" s="136"/>
      <c r="AF45" s="137">
        <v>200</v>
      </c>
      <c r="AG45" s="138"/>
      <c r="AH45" s="138"/>
      <c r="AI45" s="138">
        <v>200</v>
      </c>
      <c r="AJ45" s="139"/>
      <c r="AK45" s="64"/>
      <c r="AL45" s="64"/>
      <c r="AM45" s="64"/>
      <c r="AN45" s="64"/>
      <c r="AO45" s="64"/>
    </row>
    <row r="46" spans="2:41" s="65" customFormat="1" ht="38.1" customHeight="1" x14ac:dyDescent="0.2">
      <c r="B46" s="298"/>
      <c r="C46" s="276" t="s">
        <v>97</v>
      </c>
      <c r="D46" s="292">
        <v>6</v>
      </c>
      <c r="E46" s="125">
        <v>37</v>
      </c>
      <c r="F46" s="125" t="s">
        <v>121</v>
      </c>
      <c r="G46" s="125">
        <v>20</v>
      </c>
      <c r="H46" s="140">
        <v>4</v>
      </c>
      <c r="I46" s="140">
        <v>4</v>
      </c>
      <c r="J46" s="126" t="s">
        <v>218</v>
      </c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>
        <v>1</v>
      </c>
      <c r="AE46" s="128"/>
      <c r="AF46" s="129">
        <v>200</v>
      </c>
      <c r="AG46" s="130">
        <v>200</v>
      </c>
      <c r="AH46" s="130"/>
      <c r="AI46" s="130"/>
      <c r="AJ46" s="131"/>
      <c r="AK46" s="64"/>
      <c r="AL46" s="64"/>
      <c r="AM46" s="64"/>
      <c r="AN46" s="64"/>
      <c r="AO46" s="64"/>
    </row>
    <row r="47" spans="2:41" s="65" customFormat="1" ht="38.1" customHeight="1" x14ac:dyDescent="0.2">
      <c r="B47" s="298"/>
      <c r="C47" s="277"/>
      <c r="D47" s="293"/>
      <c r="E47" s="71">
        <v>38</v>
      </c>
      <c r="F47" s="71" t="s">
        <v>122</v>
      </c>
      <c r="G47" s="71">
        <v>20</v>
      </c>
      <c r="H47" s="76">
        <v>4</v>
      </c>
      <c r="I47" s="76">
        <v>4</v>
      </c>
      <c r="J47" s="90" t="s">
        <v>220</v>
      </c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>
        <v>1</v>
      </c>
      <c r="AE47" s="78"/>
      <c r="AF47" s="77">
        <v>200</v>
      </c>
      <c r="AG47" s="67"/>
      <c r="AH47" s="67">
        <v>200</v>
      </c>
      <c r="AI47" s="67"/>
      <c r="AJ47" s="121"/>
      <c r="AK47" s="64"/>
      <c r="AL47" s="64"/>
      <c r="AM47" s="64"/>
      <c r="AN47" s="64"/>
      <c r="AO47" s="64"/>
    </row>
    <row r="48" spans="2:41" s="65" customFormat="1" ht="38.1" customHeight="1" x14ac:dyDescent="0.2">
      <c r="B48" s="298"/>
      <c r="C48" s="277"/>
      <c r="D48" s="293"/>
      <c r="E48" s="71">
        <v>39</v>
      </c>
      <c r="F48" s="71" t="s">
        <v>123</v>
      </c>
      <c r="G48" s="71"/>
      <c r="H48" s="76"/>
      <c r="I48" s="76"/>
      <c r="J48" s="158" t="s">
        <v>111</v>
      </c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67"/>
      <c r="AH48" s="67"/>
      <c r="AI48" s="67">
        <f t="shared" si="1"/>
        <v>0</v>
      </c>
      <c r="AJ48" s="121"/>
      <c r="AK48" s="64"/>
      <c r="AL48" s="64"/>
      <c r="AM48" s="64"/>
      <c r="AN48" s="64"/>
      <c r="AO48" s="64"/>
    </row>
    <row r="49" spans="2:41" s="65" customFormat="1" ht="38.1" customHeight="1" x14ac:dyDescent="0.2">
      <c r="B49" s="298"/>
      <c r="C49" s="277"/>
      <c r="D49" s="293"/>
      <c r="E49" s="71">
        <v>40</v>
      </c>
      <c r="F49" s="71" t="s">
        <v>129</v>
      </c>
      <c r="G49" s="71"/>
      <c r="H49" s="76"/>
      <c r="I49" s="76"/>
      <c r="J49" s="158" t="s">
        <v>111</v>
      </c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7"/>
      <c r="AG49" s="67">
        <f t="shared" si="2"/>
        <v>0</v>
      </c>
      <c r="AH49" s="67"/>
      <c r="AI49" s="67"/>
      <c r="AJ49" s="121"/>
      <c r="AK49" s="64"/>
      <c r="AL49" s="64"/>
      <c r="AM49" s="64"/>
      <c r="AN49" s="64"/>
      <c r="AO49" s="64"/>
    </row>
    <row r="50" spans="2:41" s="65" customFormat="1" ht="38.1" customHeight="1" x14ac:dyDescent="0.2">
      <c r="B50" s="298"/>
      <c r="C50" s="277"/>
      <c r="D50" s="293"/>
      <c r="E50" s="71">
        <v>41</v>
      </c>
      <c r="F50" s="71" t="s">
        <v>130</v>
      </c>
      <c r="G50" s="71"/>
      <c r="H50" s="76"/>
      <c r="I50" s="76"/>
      <c r="J50" s="158" t="s">
        <v>111</v>
      </c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7"/>
      <c r="AG50" s="67"/>
      <c r="AH50" s="67">
        <f t="shared" si="0"/>
        <v>0</v>
      </c>
      <c r="AI50" s="67"/>
      <c r="AJ50" s="121"/>
      <c r="AK50" s="64"/>
      <c r="AL50" s="64"/>
      <c r="AM50" s="64"/>
      <c r="AN50" s="64"/>
      <c r="AO50" s="64"/>
    </row>
    <row r="51" spans="2:41" s="65" customFormat="1" ht="38.1" customHeight="1" thickBot="1" x14ac:dyDescent="0.25">
      <c r="B51" s="298"/>
      <c r="C51" s="278"/>
      <c r="D51" s="294"/>
      <c r="E51" s="132">
        <v>42</v>
      </c>
      <c r="F51" s="132" t="s">
        <v>131</v>
      </c>
      <c r="G51" s="132"/>
      <c r="H51" s="133"/>
      <c r="I51" s="133"/>
      <c r="J51" s="156" t="s">
        <v>111</v>
      </c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138"/>
      <c r="AH51" s="138"/>
      <c r="AI51" s="138">
        <f t="shared" si="1"/>
        <v>0</v>
      </c>
      <c r="AJ51" s="139"/>
      <c r="AK51" s="64"/>
      <c r="AL51" s="64"/>
      <c r="AM51" s="64"/>
      <c r="AN51" s="64"/>
      <c r="AO51" s="64"/>
    </row>
    <row r="52" spans="2:41" s="65" customFormat="1" ht="38.1" hidden="1" customHeight="1" x14ac:dyDescent="0.2">
      <c r="B52" s="298"/>
      <c r="C52" s="276" t="s">
        <v>98</v>
      </c>
      <c r="D52" s="305">
        <v>7</v>
      </c>
      <c r="E52" s="125">
        <v>43</v>
      </c>
      <c r="F52" s="125" t="s">
        <v>132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9"/>
      <c r="AG52" s="130">
        <f t="shared" si="2"/>
        <v>0</v>
      </c>
      <c r="AH52" s="130"/>
      <c r="AI52" s="130"/>
      <c r="AJ52" s="131"/>
      <c r="AK52" s="64"/>
      <c r="AL52" s="64"/>
      <c r="AM52" s="64"/>
      <c r="AN52" s="64"/>
      <c r="AO52" s="64"/>
    </row>
    <row r="53" spans="2:41" s="65" customFormat="1" ht="38.1" hidden="1" customHeight="1" x14ac:dyDescent="0.2">
      <c r="B53" s="298"/>
      <c r="C53" s="277"/>
      <c r="D53" s="306"/>
      <c r="E53" s="71">
        <v>44</v>
      </c>
      <c r="F53" s="71" t="s">
        <v>133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7"/>
      <c r="AG53" s="67"/>
      <c r="AH53" s="67">
        <f t="shared" si="0"/>
        <v>0</v>
      </c>
      <c r="AI53" s="67"/>
      <c r="AJ53" s="121"/>
      <c r="AK53" s="64"/>
      <c r="AL53" s="64"/>
      <c r="AM53" s="64"/>
      <c r="AN53" s="64"/>
      <c r="AO53" s="64"/>
    </row>
    <row r="54" spans="2:41" s="65" customFormat="1" ht="38.1" hidden="1" customHeight="1" x14ac:dyDescent="0.2">
      <c r="B54" s="298"/>
      <c r="C54" s="277"/>
      <c r="D54" s="306"/>
      <c r="E54" s="71">
        <v>45</v>
      </c>
      <c r="F54" s="71" t="s">
        <v>134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7"/>
      <c r="AG54" s="67"/>
      <c r="AH54" s="67"/>
      <c r="AI54" s="67">
        <f t="shared" si="1"/>
        <v>0</v>
      </c>
      <c r="AJ54" s="121"/>
      <c r="AK54" s="64"/>
      <c r="AL54" s="64"/>
      <c r="AM54" s="64"/>
      <c r="AN54" s="64"/>
      <c r="AO54" s="64"/>
    </row>
    <row r="55" spans="2:41" s="65" customFormat="1" ht="38.1" hidden="1" customHeight="1" x14ac:dyDescent="0.2">
      <c r="B55" s="298"/>
      <c r="C55" s="277"/>
      <c r="D55" s="306"/>
      <c r="E55" s="71">
        <v>46</v>
      </c>
      <c r="F55" s="71" t="s">
        <v>135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7"/>
      <c r="AG55" s="67">
        <f t="shared" si="2"/>
        <v>0</v>
      </c>
      <c r="AH55" s="67"/>
      <c r="AI55" s="67"/>
      <c r="AJ55" s="121"/>
      <c r="AK55" s="64"/>
      <c r="AL55" s="64"/>
      <c r="AM55" s="64"/>
      <c r="AN55" s="64"/>
      <c r="AO55" s="64"/>
    </row>
    <row r="56" spans="2:41" s="65" customFormat="1" ht="38.1" hidden="1" customHeight="1" x14ac:dyDescent="0.2">
      <c r="B56" s="298"/>
      <c r="C56" s="277"/>
      <c r="D56" s="306"/>
      <c r="E56" s="71">
        <v>47</v>
      </c>
      <c r="F56" s="71" t="s">
        <v>136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7"/>
      <c r="AG56" s="67"/>
      <c r="AH56" s="67">
        <f t="shared" si="0"/>
        <v>0</v>
      </c>
      <c r="AI56" s="67"/>
      <c r="AJ56" s="121"/>
      <c r="AK56" s="64"/>
      <c r="AL56" s="64"/>
      <c r="AM56" s="64"/>
      <c r="AN56" s="64"/>
      <c r="AO56" s="64"/>
    </row>
    <row r="57" spans="2:41" s="65" customFormat="1" ht="38.1" hidden="1" customHeight="1" thickBot="1" x14ac:dyDescent="0.25">
      <c r="B57" s="298"/>
      <c r="C57" s="278"/>
      <c r="D57" s="307"/>
      <c r="E57" s="132">
        <v>48</v>
      </c>
      <c r="F57" s="132" t="s">
        <v>137</v>
      </c>
      <c r="G57" s="132"/>
      <c r="H57" s="133"/>
      <c r="I57" s="133"/>
      <c r="J57" s="134"/>
      <c r="K57" s="136"/>
      <c r="L57" s="136"/>
      <c r="M57" s="136"/>
      <c r="N57" s="136"/>
      <c r="O57" s="137"/>
      <c r="P57" s="137"/>
      <c r="Q57" s="137"/>
      <c r="R57" s="137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7"/>
      <c r="AG57" s="138"/>
      <c r="AH57" s="138"/>
      <c r="AI57" s="138">
        <f t="shared" si="1"/>
        <v>0</v>
      </c>
      <c r="AJ57" s="139"/>
      <c r="AK57" s="64"/>
      <c r="AL57" s="64"/>
      <c r="AM57" s="64"/>
      <c r="AN57" s="64"/>
      <c r="AO57" s="64"/>
    </row>
    <row r="58" spans="2:41" s="69" customFormat="1" ht="38.1" customHeight="1" x14ac:dyDescent="0.2">
      <c r="B58" s="154"/>
      <c r="C58" s="103"/>
      <c r="D58" s="153"/>
      <c r="E58" s="102"/>
      <c r="F58" s="102"/>
      <c r="G58" s="105"/>
      <c r="H58" s="106"/>
      <c r="I58" s="106"/>
      <c r="J58" s="107"/>
      <c r="K58" s="108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44"/>
      <c r="AF58" s="295" t="s">
        <v>42</v>
      </c>
      <c r="AG58" s="70">
        <f>SUM(AG10:AG51)</f>
        <v>4045</v>
      </c>
      <c r="AH58" s="70">
        <f>SUM(AH10:AH51)</f>
        <v>4970</v>
      </c>
      <c r="AI58" s="70">
        <f>SUM(AI10:AI51)</f>
        <v>3140</v>
      </c>
      <c r="AJ58" s="124"/>
      <c r="AK58" s="68"/>
      <c r="AL58" s="68"/>
      <c r="AM58" s="68"/>
      <c r="AN58" s="68"/>
      <c r="AO58" s="68"/>
    </row>
    <row r="59" spans="2:41" s="69" customFormat="1" ht="38.1" customHeight="1" x14ac:dyDescent="0.2">
      <c r="B59" s="143"/>
      <c r="C59" s="103"/>
      <c r="D59" s="153"/>
      <c r="E59" s="102"/>
      <c r="F59" s="102"/>
      <c r="G59" s="105"/>
      <c r="H59" s="106"/>
      <c r="I59" s="106"/>
      <c r="J59" s="107"/>
      <c r="K59" s="108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44"/>
      <c r="AF59" s="296"/>
      <c r="AG59" s="109">
        <f>AG58/1000</f>
        <v>4.0449999999999999</v>
      </c>
      <c r="AH59" s="109">
        <f t="shared" ref="AH59:AI59" si="3">AH58/1000</f>
        <v>4.97</v>
      </c>
      <c r="AI59" s="109">
        <f t="shared" si="3"/>
        <v>3.14</v>
      </c>
      <c r="AJ59" s="122"/>
      <c r="AK59" s="68"/>
      <c r="AL59" s="68"/>
      <c r="AM59" s="68"/>
      <c r="AN59" s="68"/>
      <c r="AO59" s="68"/>
    </row>
    <row r="60" spans="2:41" s="69" customFormat="1" ht="38.1" customHeight="1" thickBot="1" x14ac:dyDescent="0.25">
      <c r="B60" s="145"/>
      <c r="C60" s="146"/>
      <c r="D60" s="147"/>
      <c r="E60" s="155"/>
      <c r="F60" s="155"/>
      <c r="G60" s="148"/>
      <c r="H60" s="149"/>
      <c r="I60" s="149"/>
      <c r="J60" s="150"/>
      <c r="K60" s="151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52"/>
      <c r="AF60" s="268" t="s">
        <v>89</v>
      </c>
      <c r="AG60" s="268"/>
      <c r="AH60" s="268"/>
      <c r="AI60" s="269"/>
      <c r="AJ60" s="123">
        <f>AG59+AH59+AI59</f>
        <v>12.155000000000001</v>
      </c>
      <c r="AK60" s="68"/>
      <c r="AL60" s="68"/>
      <c r="AM60" s="68"/>
      <c r="AN60" s="68"/>
      <c r="AO60" s="68"/>
    </row>
    <row r="61" spans="2:41" s="69" customFormat="1" ht="38.1" customHeight="1" x14ac:dyDescent="0.2">
      <c r="B61" s="279" t="s">
        <v>141</v>
      </c>
      <c r="C61" s="280"/>
      <c r="D61" s="280"/>
      <c r="E61" s="280"/>
      <c r="F61" s="280"/>
      <c r="G61" s="280"/>
      <c r="H61" s="280"/>
      <c r="I61" s="280"/>
      <c r="J61" s="281"/>
      <c r="K61" s="285" t="s">
        <v>90</v>
      </c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6"/>
      <c r="AG61" s="286"/>
      <c r="AH61" s="286"/>
      <c r="AI61" s="286"/>
      <c r="AJ61" s="287"/>
      <c r="AK61" s="68"/>
      <c r="AL61" s="68"/>
      <c r="AM61" s="68"/>
      <c r="AN61" s="68"/>
      <c r="AO61" s="68"/>
    </row>
    <row r="62" spans="2:41" s="69" customFormat="1" ht="39.950000000000003" customHeight="1" thickBot="1" x14ac:dyDescent="0.25">
      <c r="B62" s="282"/>
      <c r="C62" s="283"/>
      <c r="D62" s="283"/>
      <c r="E62" s="283"/>
      <c r="F62" s="283"/>
      <c r="G62" s="283"/>
      <c r="H62" s="283"/>
      <c r="I62" s="283"/>
      <c r="J62" s="284"/>
      <c r="K62" s="289" t="s">
        <v>91</v>
      </c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8"/>
      <c r="AK62" s="68"/>
      <c r="AL62" s="68"/>
      <c r="AM62" s="68"/>
      <c r="AN62" s="68"/>
      <c r="AO62" s="68"/>
    </row>
    <row r="63" spans="2:41" s="69" customFormat="1" ht="1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8"/>
      <c r="AL63" s="68"/>
      <c r="AM63" s="68"/>
      <c r="AN63" s="68"/>
      <c r="AO63" s="68"/>
    </row>
    <row r="64" spans="2:41" ht="9.9499999999999993" customHeight="1" x14ac:dyDescent="0.2"/>
    <row r="65" ht="45" customHeight="1" x14ac:dyDescent="0.2"/>
    <row r="66" s="62" customFormat="1" ht="45" customHeight="1" x14ac:dyDescent="0.2"/>
    <row r="67" s="62" customFormat="1" ht="45" customHeight="1" x14ac:dyDescent="0.2"/>
    <row r="68" s="62" customFormat="1" ht="45" customHeigh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101" s="62" customFormat="1" x14ac:dyDescent="0.2"/>
  </sheetData>
  <mergeCells count="61">
    <mergeCell ref="B2:I2"/>
    <mergeCell ref="J2:AE4"/>
    <mergeCell ref="AF2:AJ2"/>
    <mergeCell ref="B3:I3"/>
    <mergeCell ref="AF3:AJ3"/>
    <mergeCell ref="B4:I4"/>
    <mergeCell ref="AG4:AH4"/>
    <mergeCell ref="AJ5:AJ8"/>
    <mergeCell ref="K7:K8"/>
    <mergeCell ref="L7:L8"/>
    <mergeCell ref="M7:M8"/>
    <mergeCell ref="N7:N8"/>
    <mergeCell ref="U7:U8"/>
    <mergeCell ref="Z7:Z8"/>
    <mergeCell ref="AH7:AH8"/>
    <mergeCell ref="AI7:AI8"/>
    <mergeCell ref="AB7:AB8"/>
    <mergeCell ref="AC7:AC8"/>
    <mergeCell ref="AD7:AD8"/>
    <mergeCell ref="AE7:AE8"/>
    <mergeCell ref="AF7:AF8"/>
    <mergeCell ref="AG7:AG8"/>
    <mergeCell ref="K5:AE6"/>
    <mergeCell ref="AG5:AI6"/>
    <mergeCell ref="AA7:AA8"/>
    <mergeCell ref="O7:O8"/>
    <mergeCell ref="P7:P8"/>
    <mergeCell ref="Q7:Q8"/>
    <mergeCell ref="R7:R8"/>
    <mergeCell ref="S7:S8"/>
    <mergeCell ref="T7:T8"/>
    <mergeCell ref="V7:V8"/>
    <mergeCell ref="W7:W8"/>
    <mergeCell ref="X7:X8"/>
    <mergeCell ref="Y7:Y8"/>
    <mergeCell ref="C37:C39"/>
    <mergeCell ref="D37:D39"/>
    <mergeCell ref="B5:B8"/>
    <mergeCell ref="C5:C8"/>
    <mergeCell ref="J5:J9"/>
    <mergeCell ref="D16:D21"/>
    <mergeCell ref="C22:C27"/>
    <mergeCell ref="D22:D27"/>
    <mergeCell ref="C28:C36"/>
    <mergeCell ref="D28:D36"/>
    <mergeCell ref="AJ61:AJ62"/>
    <mergeCell ref="K62:AI62"/>
    <mergeCell ref="C40:C45"/>
    <mergeCell ref="D40:D45"/>
    <mergeCell ref="C46:C51"/>
    <mergeCell ref="D46:D51"/>
    <mergeCell ref="D52:D57"/>
    <mergeCell ref="C52:C57"/>
    <mergeCell ref="AF58:AF59"/>
    <mergeCell ref="AF60:AI60"/>
    <mergeCell ref="B61:J62"/>
    <mergeCell ref="K61:AI61"/>
    <mergeCell ref="B10:B57"/>
    <mergeCell ref="C10:C15"/>
    <mergeCell ref="D10:D15"/>
    <mergeCell ref="C16:C2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BE06-1868-4B2D-926F-267E11590A3E}">
  <sheetPr>
    <tabColor theme="4"/>
  </sheetPr>
  <dimension ref="B1:AO101"/>
  <sheetViews>
    <sheetView topLeftCell="D1" zoomScale="55" zoomScaleNormal="55" workbookViewId="0">
      <selection activeCell="P59" sqref="P59"/>
    </sheetView>
  </sheetViews>
  <sheetFormatPr defaultColWidth="9.140625" defaultRowHeight="12.75" x14ac:dyDescent="0.2"/>
  <cols>
    <col min="1" max="1" width="3.140625" style="63" customWidth="1"/>
    <col min="2" max="2" width="18.7109375" style="62" customWidth="1"/>
    <col min="3" max="3" width="18.42578125" style="62" customWidth="1"/>
    <col min="4" max="4" width="9.7109375" style="62" customWidth="1"/>
    <col min="5" max="9" width="10.7109375" style="62" customWidth="1"/>
    <col min="10" max="10" width="105.28515625" style="62" bestFit="1" customWidth="1"/>
    <col min="11" max="11" width="8.7109375" style="62" bestFit="1" customWidth="1"/>
    <col min="12" max="12" width="8.7109375" style="62" hidden="1" customWidth="1"/>
    <col min="13" max="13" width="8.7109375" style="62" customWidth="1"/>
    <col min="14" max="14" width="10" style="62" customWidth="1"/>
    <col min="15" max="31" width="8.7109375" style="62" customWidth="1"/>
    <col min="32" max="32" width="23.5703125" style="62" customWidth="1"/>
    <col min="33" max="33" width="17.140625" style="62" customWidth="1"/>
    <col min="34" max="34" width="16.85546875" style="62" customWidth="1"/>
    <col min="35" max="35" width="20.140625" style="62" customWidth="1"/>
    <col min="36" max="36" width="36.7109375" style="62" bestFit="1" customWidth="1"/>
    <col min="37" max="37" width="17" style="62" customWidth="1"/>
    <col min="38" max="41" width="9.140625" style="62"/>
    <col min="42" max="16384" width="9.140625" style="63"/>
  </cols>
  <sheetData>
    <row r="1" spans="2:41" ht="17.25" customHeight="1" thickBot="1" x14ac:dyDescent="0.25"/>
    <row r="2" spans="2:41" ht="58.5" customHeight="1" x14ac:dyDescent="0.2">
      <c r="B2" s="239" t="s">
        <v>167</v>
      </c>
      <c r="C2" s="240"/>
      <c r="D2" s="240"/>
      <c r="E2" s="240"/>
      <c r="F2" s="240"/>
      <c r="G2" s="240"/>
      <c r="H2" s="240"/>
      <c r="I2" s="240"/>
      <c r="J2" s="241" t="s">
        <v>0</v>
      </c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4" t="s">
        <v>356</v>
      </c>
      <c r="AG2" s="244"/>
      <c r="AH2" s="244"/>
      <c r="AI2" s="244"/>
      <c r="AJ2" s="245"/>
    </row>
    <row r="3" spans="2:41" ht="30" customHeight="1" x14ac:dyDescent="0.2">
      <c r="B3" s="246" t="s">
        <v>273</v>
      </c>
      <c r="C3" s="247"/>
      <c r="D3" s="247"/>
      <c r="E3" s="247"/>
      <c r="F3" s="247"/>
      <c r="G3" s="247"/>
      <c r="H3" s="247"/>
      <c r="I3" s="247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8" t="s">
        <v>81</v>
      </c>
      <c r="AG3" s="248"/>
      <c r="AH3" s="248"/>
      <c r="AI3" s="248"/>
      <c r="AJ3" s="249"/>
    </row>
    <row r="4" spans="2:41" ht="30" customHeight="1" thickBot="1" x14ac:dyDescent="0.25">
      <c r="B4" s="250" t="s">
        <v>195</v>
      </c>
      <c r="C4" s="251"/>
      <c r="D4" s="251"/>
      <c r="E4" s="251"/>
      <c r="F4" s="251"/>
      <c r="G4" s="251"/>
      <c r="H4" s="251"/>
      <c r="I4" s="251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160" t="s">
        <v>196</v>
      </c>
      <c r="AG4" s="252"/>
      <c r="AH4" s="252"/>
      <c r="AI4" s="160" t="s">
        <v>197</v>
      </c>
      <c r="AJ4" s="159"/>
    </row>
    <row r="5" spans="2:41" s="65" customFormat="1" ht="30" customHeight="1" x14ac:dyDescent="0.2">
      <c r="B5" s="259" t="s">
        <v>1</v>
      </c>
      <c r="C5" s="261" t="s">
        <v>2</v>
      </c>
      <c r="D5" s="115"/>
      <c r="E5" s="116"/>
      <c r="F5" s="116"/>
      <c r="G5" s="116" t="s">
        <v>3</v>
      </c>
      <c r="H5" s="116" t="s">
        <v>4</v>
      </c>
      <c r="I5" s="116" t="s">
        <v>5</v>
      </c>
      <c r="J5" s="257" t="s">
        <v>85</v>
      </c>
      <c r="K5" s="263" t="s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117"/>
      <c r="AG5" s="266" t="s">
        <v>7</v>
      </c>
      <c r="AH5" s="266"/>
      <c r="AI5" s="266"/>
      <c r="AJ5" s="254" t="s">
        <v>8</v>
      </c>
      <c r="AK5" s="64"/>
      <c r="AL5" s="64"/>
      <c r="AM5" s="64"/>
      <c r="AN5" s="64"/>
      <c r="AO5" s="64"/>
    </row>
    <row r="6" spans="2:41" s="65" customFormat="1" ht="30" customHeight="1" x14ac:dyDescent="0.2">
      <c r="B6" s="260"/>
      <c r="C6" s="262"/>
      <c r="D6" s="101" t="s">
        <v>80</v>
      </c>
      <c r="E6" s="101" t="s">
        <v>9</v>
      </c>
      <c r="F6" s="101" t="s">
        <v>10</v>
      </c>
      <c r="G6" s="101" t="s">
        <v>11</v>
      </c>
      <c r="H6" s="101" t="s">
        <v>12</v>
      </c>
      <c r="I6" s="101" t="s">
        <v>12</v>
      </c>
      <c r="J6" s="258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110"/>
      <c r="AG6" s="267"/>
      <c r="AH6" s="267"/>
      <c r="AI6" s="267"/>
      <c r="AJ6" s="255"/>
      <c r="AK6" s="64"/>
      <c r="AL6" s="64"/>
      <c r="AM6" s="64"/>
      <c r="AN6" s="64"/>
      <c r="AO6" s="64"/>
    </row>
    <row r="7" spans="2:41" s="65" customFormat="1" ht="35.1" customHeight="1" x14ac:dyDescent="0.2">
      <c r="B7" s="260"/>
      <c r="C7" s="262"/>
      <c r="D7" s="101" t="s">
        <v>13</v>
      </c>
      <c r="E7" s="101" t="s">
        <v>13</v>
      </c>
      <c r="F7" s="101" t="s">
        <v>13</v>
      </c>
      <c r="G7" s="101" t="s">
        <v>14</v>
      </c>
      <c r="H7" s="101" t="s">
        <v>15</v>
      </c>
      <c r="I7" s="101" t="s">
        <v>15</v>
      </c>
      <c r="J7" s="258"/>
      <c r="K7" s="299" t="s">
        <v>170</v>
      </c>
      <c r="L7" s="299" t="s">
        <v>171</v>
      </c>
      <c r="M7" s="299" t="s">
        <v>172</v>
      </c>
      <c r="N7" s="299" t="s">
        <v>173</v>
      </c>
      <c r="O7" s="299" t="s">
        <v>174</v>
      </c>
      <c r="P7" s="299" t="s">
        <v>175</v>
      </c>
      <c r="Q7" s="299" t="s">
        <v>176</v>
      </c>
      <c r="R7" s="299" t="s">
        <v>179</v>
      </c>
      <c r="S7" s="299" t="s">
        <v>178</v>
      </c>
      <c r="T7" s="299" t="s">
        <v>177</v>
      </c>
      <c r="U7" s="299" t="s">
        <v>204</v>
      </c>
      <c r="V7" s="299" t="s">
        <v>180</v>
      </c>
      <c r="W7" s="299" t="s">
        <v>181</v>
      </c>
      <c r="X7" s="299" t="s">
        <v>182</v>
      </c>
      <c r="Y7" s="299" t="s">
        <v>183</v>
      </c>
      <c r="Z7" s="299" t="s">
        <v>112</v>
      </c>
      <c r="AA7" s="299" t="s">
        <v>113</v>
      </c>
      <c r="AB7" s="299" t="s">
        <v>94</v>
      </c>
      <c r="AC7" s="299" t="s">
        <v>146</v>
      </c>
      <c r="AD7" s="299" t="s">
        <v>162</v>
      </c>
      <c r="AE7" s="299" t="s">
        <v>95</v>
      </c>
      <c r="AF7" s="262" t="s">
        <v>82</v>
      </c>
      <c r="AG7" s="265" t="s">
        <v>16</v>
      </c>
      <c r="AH7" s="265" t="s">
        <v>17</v>
      </c>
      <c r="AI7" s="265" t="s">
        <v>18</v>
      </c>
      <c r="AJ7" s="255"/>
      <c r="AK7" s="64"/>
      <c r="AL7" s="64"/>
      <c r="AM7" s="64"/>
      <c r="AN7" s="64"/>
      <c r="AO7" s="64"/>
    </row>
    <row r="8" spans="2:41" s="65" customFormat="1" ht="45.6" customHeight="1" x14ac:dyDescent="0.3">
      <c r="B8" s="260"/>
      <c r="C8" s="262"/>
      <c r="D8" s="112"/>
      <c r="E8" s="101"/>
      <c r="F8" s="101"/>
      <c r="G8" s="101" t="s">
        <v>19</v>
      </c>
      <c r="H8" s="101" t="s">
        <v>105</v>
      </c>
      <c r="I8" s="101" t="s">
        <v>105</v>
      </c>
      <c r="J8" s="258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62"/>
      <c r="AG8" s="265"/>
      <c r="AH8" s="265"/>
      <c r="AI8" s="265"/>
      <c r="AJ8" s="255"/>
      <c r="AK8" s="64"/>
      <c r="AL8" s="64"/>
      <c r="AM8" s="64"/>
      <c r="AN8" s="64"/>
      <c r="AO8" s="64"/>
    </row>
    <row r="9" spans="2:41" s="65" customFormat="1" ht="30" customHeight="1" thickBot="1" x14ac:dyDescent="0.35">
      <c r="B9" s="119"/>
      <c r="C9" s="100"/>
      <c r="D9" s="112"/>
      <c r="E9" s="101"/>
      <c r="F9" s="101"/>
      <c r="G9" s="101"/>
      <c r="H9" s="101"/>
      <c r="I9" s="101"/>
      <c r="J9" s="258"/>
      <c r="K9" s="113">
        <v>10</v>
      </c>
      <c r="L9" s="113">
        <v>10</v>
      </c>
      <c r="M9" s="113">
        <v>10</v>
      </c>
      <c r="N9" s="113">
        <v>15</v>
      </c>
      <c r="O9" s="113">
        <v>50</v>
      </c>
      <c r="P9" s="113">
        <v>50</v>
      </c>
      <c r="Q9" s="113">
        <v>10</v>
      </c>
      <c r="R9" s="113">
        <v>10</v>
      </c>
      <c r="S9" s="113">
        <v>100</v>
      </c>
      <c r="T9" s="113">
        <v>200</v>
      </c>
      <c r="U9" s="113">
        <v>60</v>
      </c>
      <c r="V9" s="113">
        <v>200</v>
      </c>
      <c r="W9" s="113">
        <v>400</v>
      </c>
      <c r="X9" s="113">
        <v>1000</v>
      </c>
      <c r="Y9" s="113">
        <v>500</v>
      </c>
      <c r="Z9" s="113">
        <v>1200</v>
      </c>
      <c r="AA9" s="113">
        <v>1200</v>
      </c>
      <c r="AB9" s="113">
        <v>3000</v>
      </c>
      <c r="AC9" s="113">
        <v>200</v>
      </c>
      <c r="AD9" s="113"/>
      <c r="AE9" s="114"/>
      <c r="AF9" s="100"/>
      <c r="AG9" s="111"/>
      <c r="AH9" s="111"/>
      <c r="AI9" s="111"/>
      <c r="AJ9" s="118"/>
      <c r="AK9" s="64"/>
      <c r="AL9" s="64"/>
      <c r="AM9" s="64"/>
      <c r="AN9" s="64"/>
      <c r="AO9" s="64"/>
    </row>
    <row r="10" spans="2:41" s="65" customFormat="1" ht="38.1" customHeight="1" x14ac:dyDescent="0.2">
      <c r="B10" s="297" t="s">
        <v>125</v>
      </c>
      <c r="C10" s="270" t="s">
        <v>98</v>
      </c>
      <c r="D10" s="273">
        <v>1</v>
      </c>
      <c r="E10" s="125">
        <v>1</v>
      </c>
      <c r="F10" s="125" t="s">
        <v>20</v>
      </c>
      <c r="G10" s="125">
        <v>32</v>
      </c>
      <c r="H10" s="140">
        <v>4</v>
      </c>
      <c r="I10" s="140">
        <v>4</v>
      </c>
      <c r="J10" s="126" t="s">
        <v>212</v>
      </c>
      <c r="K10" s="127"/>
      <c r="L10" s="128"/>
      <c r="M10" s="128"/>
      <c r="N10" s="128"/>
      <c r="O10" s="129"/>
      <c r="P10" s="129"/>
      <c r="Q10" s="129"/>
      <c r="R10" s="129"/>
      <c r="S10" s="128"/>
      <c r="T10" s="128"/>
      <c r="U10" s="128"/>
      <c r="V10" s="128">
        <v>4</v>
      </c>
      <c r="W10" s="128">
        <v>1</v>
      </c>
      <c r="X10" s="128"/>
      <c r="Y10" s="128"/>
      <c r="Z10" s="128"/>
      <c r="AA10" s="128"/>
      <c r="AB10" s="128"/>
      <c r="AC10" s="128"/>
      <c r="AD10" s="128"/>
      <c r="AE10" s="128"/>
      <c r="AF10" s="129"/>
      <c r="AG10" s="130">
        <f>K10*K$9+L10*L$9+M10*M$9+N10*N$9+O10*O$9+P10*P$9+Q10*Q$9+R10*R$9+S10*S$9+T10*T$9+V10*V$9+W10*W$9+X10*X$9+Y10*Y$9+Z10*Z$9+AA10*AA$9+AB10*AB$9+AC10*AC$9</f>
        <v>1200</v>
      </c>
      <c r="AH10" s="130"/>
      <c r="AI10" s="130"/>
      <c r="AJ10" s="131" t="s">
        <v>124</v>
      </c>
      <c r="AK10" s="64"/>
      <c r="AL10" s="64"/>
      <c r="AM10" s="64"/>
      <c r="AN10" s="64"/>
      <c r="AO10" s="64"/>
    </row>
    <row r="11" spans="2:41" s="65" customFormat="1" ht="38.1" customHeight="1" x14ac:dyDescent="0.2">
      <c r="B11" s="298"/>
      <c r="C11" s="271"/>
      <c r="D11" s="274"/>
      <c r="E11" s="71">
        <v>2</v>
      </c>
      <c r="F11" s="71" t="s">
        <v>21</v>
      </c>
      <c r="G11" s="71">
        <v>32</v>
      </c>
      <c r="H11" s="76">
        <v>4</v>
      </c>
      <c r="I11" s="76">
        <v>4</v>
      </c>
      <c r="J11" s="90" t="s">
        <v>213</v>
      </c>
      <c r="K11" s="66"/>
      <c r="L11" s="78"/>
      <c r="M11" s="78"/>
      <c r="N11" s="78"/>
      <c r="O11" s="77"/>
      <c r="P11" s="77"/>
      <c r="Q11" s="77"/>
      <c r="R11" s="77"/>
      <c r="S11" s="78"/>
      <c r="T11" s="78"/>
      <c r="U11" s="78"/>
      <c r="V11" s="78">
        <v>4</v>
      </c>
      <c r="W11" s="78">
        <v>1</v>
      </c>
      <c r="X11" s="78"/>
      <c r="Y11" s="78"/>
      <c r="Z11" s="78"/>
      <c r="AA11" s="78"/>
      <c r="AB11" s="78"/>
      <c r="AC11" s="78"/>
      <c r="AD11" s="78"/>
      <c r="AE11" s="78"/>
      <c r="AF11" s="77"/>
      <c r="AG11" s="67"/>
      <c r="AH11" s="67">
        <f t="shared" ref="AH11:AH56" si="0">K11*K$9+L11*L$9+M11*M$9+N11*N$9+O11*O$9+P11*P$9+Q11*Q$9+R11*R$9+S11*S$9+T11*T$9+V11*V$9+W11*W$9+X11*X$9+Y11*Y$9+Z11*Z$9+AA11*AA$9+AB11*AB$9+AC11*AC$9</f>
        <v>1200</v>
      </c>
      <c r="AI11" s="67"/>
      <c r="AJ11" s="121" t="s">
        <v>124</v>
      </c>
      <c r="AK11" s="64"/>
      <c r="AL11" s="64"/>
      <c r="AM11" s="64"/>
      <c r="AN11" s="64"/>
      <c r="AO11" s="64"/>
    </row>
    <row r="12" spans="2:41" s="65" customFormat="1" ht="38.1" customHeight="1" x14ac:dyDescent="0.2">
      <c r="B12" s="298"/>
      <c r="C12" s="271"/>
      <c r="D12" s="274"/>
      <c r="E12" s="71">
        <v>3</v>
      </c>
      <c r="F12" s="71" t="s">
        <v>22</v>
      </c>
      <c r="G12" s="71">
        <v>32</v>
      </c>
      <c r="H12" s="76">
        <v>4</v>
      </c>
      <c r="I12" s="76">
        <v>4</v>
      </c>
      <c r="J12" s="90" t="s">
        <v>214</v>
      </c>
      <c r="K12" s="66"/>
      <c r="L12" s="78"/>
      <c r="M12" s="78"/>
      <c r="N12" s="78"/>
      <c r="O12" s="77"/>
      <c r="P12" s="77"/>
      <c r="Q12" s="77"/>
      <c r="R12" s="77"/>
      <c r="S12" s="78"/>
      <c r="T12" s="78"/>
      <c r="U12" s="78"/>
      <c r="V12" s="78">
        <v>4</v>
      </c>
      <c r="W12" s="78">
        <v>1</v>
      </c>
      <c r="X12" s="78"/>
      <c r="Y12" s="78"/>
      <c r="Z12" s="78"/>
      <c r="AA12" s="78"/>
      <c r="AB12" s="78"/>
      <c r="AC12" s="78"/>
      <c r="AD12" s="78"/>
      <c r="AE12" s="78"/>
      <c r="AF12" s="77"/>
      <c r="AG12" s="67"/>
      <c r="AH12" s="67"/>
      <c r="AI12" s="67">
        <f t="shared" ref="AI12:AI57" si="1">K12*K$9+L12*L$9+M12*M$9+N12*N$9+O12*O$9+P12*P$9+Q12*Q$9+R12*R$9+S12*S$9+T12*T$9+V12*V$9+W12*W$9+X12*X$9+Y12*Y$9+Z12*Z$9+AA12*AA$9+AB12*AB$9+AC12*AC$9</f>
        <v>1200</v>
      </c>
      <c r="AJ12" s="121" t="s">
        <v>124</v>
      </c>
      <c r="AK12" s="64"/>
      <c r="AL12" s="64"/>
      <c r="AM12" s="64"/>
      <c r="AN12" s="64"/>
      <c r="AO12" s="64"/>
    </row>
    <row r="13" spans="2:41" s="65" customFormat="1" ht="38.1" customHeight="1" x14ac:dyDescent="0.2">
      <c r="B13" s="298"/>
      <c r="C13" s="271"/>
      <c r="D13" s="274"/>
      <c r="E13" s="71">
        <v>4</v>
      </c>
      <c r="F13" s="71" t="s">
        <v>23</v>
      </c>
      <c r="G13" s="71">
        <v>20</v>
      </c>
      <c r="H13" s="76">
        <v>4</v>
      </c>
      <c r="I13" s="76">
        <v>4</v>
      </c>
      <c r="J13" s="90" t="s">
        <v>274</v>
      </c>
      <c r="K13" s="66"/>
      <c r="L13" s="78"/>
      <c r="M13" s="78"/>
      <c r="N13" s="78"/>
      <c r="O13" s="77"/>
      <c r="P13" s="77"/>
      <c r="Q13" s="77"/>
      <c r="R13" s="77"/>
      <c r="S13" s="78"/>
      <c r="T13" s="78"/>
      <c r="U13" s="78"/>
      <c r="V13" s="78">
        <v>3</v>
      </c>
      <c r="W13" s="78"/>
      <c r="X13" s="78"/>
      <c r="Y13" s="78"/>
      <c r="Z13" s="78"/>
      <c r="AA13" s="78"/>
      <c r="AB13" s="78"/>
      <c r="AC13" s="78"/>
      <c r="AD13" s="78"/>
      <c r="AE13" s="78"/>
      <c r="AF13" s="77"/>
      <c r="AG13" s="67">
        <f t="shared" ref="AG13:AG55" si="2">K13*K$9+L13*L$9+M13*M$9+N13*N$9+O13*O$9+P13*P$9+Q13*Q$9+R13*R$9+S13*S$9+T13*T$9+V13*V$9+W13*W$9+X13*X$9+Y13*Y$9+Z13*Z$9+AA13*AA$9+AB13*AB$9+AC13*AC$9</f>
        <v>600</v>
      </c>
      <c r="AH13" s="67"/>
      <c r="AI13" s="67"/>
      <c r="AJ13" s="121"/>
      <c r="AK13" s="64"/>
      <c r="AL13" s="64"/>
      <c r="AM13" s="64"/>
      <c r="AN13" s="64"/>
      <c r="AO13" s="64"/>
    </row>
    <row r="14" spans="2:41" s="65" customFormat="1" ht="38.1" customHeight="1" x14ac:dyDescent="0.2">
      <c r="B14" s="298"/>
      <c r="C14" s="271"/>
      <c r="D14" s="274"/>
      <c r="E14" s="71">
        <v>5</v>
      </c>
      <c r="F14" s="71" t="s">
        <v>24</v>
      </c>
      <c r="G14" s="71">
        <v>20</v>
      </c>
      <c r="H14" s="76">
        <v>4</v>
      </c>
      <c r="I14" s="76">
        <v>4</v>
      </c>
      <c r="J14" s="90" t="s">
        <v>275</v>
      </c>
      <c r="K14" s="66"/>
      <c r="L14" s="78"/>
      <c r="M14" s="78"/>
      <c r="N14" s="78"/>
      <c r="O14" s="77"/>
      <c r="P14" s="77"/>
      <c r="Q14" s="77"/>
      <c r="R14" s="77"/>
      <c r="S14" s="78"/>
      <c r="T14" s="78"/>
      <c r="U14" s="78"/>
      <c r="V14" s="78">
        <v>2</v>
      </c>
      <c r="W14" s="78"/>
      <c r="X14" s="78"/>
      <c r="Y14" s="78"/>
      <c r="Z14" s="78"/>
      <c r="AA14" s="78"/>
      <c r="AB14" s="78"/>
      <c r="AC14" s="78"/>
      <c r="AD14" s="78"/>
      <c r="AE14" s="78"/>
      <c r="AF14" s="77"/>
      <c r="AG14" s="67"/>
      <c r="AH14" s="67">
        <f t="shared" si="0"/>
        <v>400</v>
      </c>
      <c r="AI14" s="67"/>
      <c r="AJ14" s="121"/>
      <c r="AK14" s="64"/>
      <c r="AL14" s="64"/>
      <c r="AM14" s="64"/>
      <c r="AN14" s="64"/>
      <c r="AO14" s="64"/>
    </row>
    <row r="15" spans="2:41" s="65" customFormat="1" ht="38.1" customHeight="1" thickBot="1" x14ac:dyDescent="0.25">
      <c r="B15" s="298"/>
      <c r="C15" s="272"/>
      <c r="D15" s="275"/>
      <c r="E15" s="132">
        <v>6</v>
      </c>
      <c r="F15" s="132" t="s">
        <v>25</v>
      </c>
      <c r="G15" s="132">
        <v>32</v>
      </c>
      <c r="H15" s="133">
        <v>4</v>
      </c>
      <c r="I15" s="133">
        <v>4</v>
      </c>
      <c r="J15" s="134" t="s">
        <v>276</v>
      </c>
      <c r="K15" s="135"/>
      <c r="L15" s="136"/>
      <c r="M15" s="136"/>
      <c r="N15" s="136"/>
      <c r="O15" s="137"/>
      <c r="P15" s="137"/>
      <c r="Q15" s="137"/>
      <c r="R15" s="137"/>
      <c r="S15" s="136"/>
      <c r="T15" s="136"/>
      <c r="U15" s="136"/>
      <c r="V15" s="136">
        <v>2</v>
      </c>
      <c r="W15" s="136">
        <v>1</v>
      </c>
      <c r="X15" s="136"/>
      <c r="Y15" s="136"/>
      <c r="Z15" s="136"/>
      <c r="AA15" s="136"/>
      <c r="AB15" s="136"/>
      <c r="AC15" s="136"/>
      <c r="AD15" s="136"/>
      <c r="AE15" s="136"/>
      <c r="AF15" s="137"/>
      <c r="AG15" s="138"/>
      <c r="AH15" s="138"/>
      <c r="AI15" s="138">
        <f t="shared" si="1"/>
        <v>800</v>
      </c>
      <c r="AJ15" s="139" t="s">
        <v>124</v>
      </c>
      <c r="AK15" s="64"/>
      <c r="AL15" s="64"/>
      <c r="AM15" s="64"/>
      <c r="AN15" s="64"/>
      <c r="AO15" s="64"/>
    </row>
    <row r="16" spans="2:41" s="65" customFormat="1" ht="38.1" customHeight="1" x14ac:dyDescent="0.2">
      <c r="B16" s="298"/>
      <c r="C16" s="303" t="s">
        <v>98</v>
      </c>
      <c r="D16" s="304">
        <v>2</v>
      </c>
      <c r="E16" s="85">
        <v>7</v>
      </c>
      <c r="F16" s="85" t="s">
        <v>26</v>
      </c>
      <c r="G16" s="85">
        <v>32</v>
      </c>
      <c r="H16" s="86">
        <v>4</v>
      </c>
      <c r="I16" s="86">
        <v>4</v>
      </c>
      <c r="J16" s="91" t="s">
        <v>218</v>
      </c>
      <c r="K16" s="84"/>
      <c r="L16" s="84"/>
      <c r="M16" s="84"/>
      <c r="N16" s="84"/>
      <c r="O16" s="87"/>
      <c r="P16" s="87"/>
      <c r="Q16" s="87"/>
      <c r="R16" s="87"/>
      <c r="S16" s="84"/>
      <c r="T16" s="84"/>
      <c r="U16" s="84"/>
      <c r="V16" s="84">
        <v>4</v>
      </c>
      <c r="W16" s="84"/>
      <c r="X16" s="84"/>
      <c r="Y16" s="84"/>
      <c r="Z16" s="84"/>
      <c r="AA16" s="84"/>
      <c r="AB16" s="84"/>
      <c r="AC16" s="84"/>
      <c r="AD16" s="84"/>
      <c r="AE16" s="84"/>
      <c r="AF16" s="87"/>
      <c r="AG16" s="89">
        <f t="shared" si="2"/>
        <v>800</v>
      </c>
      <c r="AH16" s="89"/>
      <c r="AI16" s="89"/>
      <c r="AJ16" s="120" t="s">
        <v>124</v>
      </c>
      <c r="AK16" s="64"/>
      <c r="AL16" s="64"/>
      <c r="AM16" s="64"/>
      <c r="AN16" s="64"/>
      <c r="AO16" s="64"/>
    </row>
    <row r="17" spans="2:41" s="65" customFormat="1" ht="38.1" customHeight="1" x14ac:dyDescent="0.2">
      <c r="B17" s="298"/>
      <c r="C17" s="277"/>
      <c r="D17" s="293"/>
      <c r="E17" s="71">
        <v>8</v>
      </c>
      <c r="F17" s="71" t="s">
        <v>27</v>
      </c>
      <c r="G17" s="71">
        <v>32</v>
      </c>
      <c r="H17" s="76">
        <v>6</v>
      </c>
      <c r="I17" s="76">
        <v>6</v>
      </c>
      <c r="J17" s="90" t="s">
        <v>220</v>
      </c>
      <c r="K17" s="78"/>
      <c r="L17" s="78"/>
      <c r="M17" s="78"/>
      <c r="N17" s="78"/>
      <c r="O17" s="77"/>
      <c r="P17" s="77"/>
      <c r="Q17" s="77"/>
      <c r="R17" s="77"/>
      <c r="S17" s="78"/>
      <c r="T17" s="78"/>
      <c r="U17" s="78"/>
      <c r="V17" s="78">
        <v>6</v>
      </c>
      <c r="W17" s="78"/>
      <c r="X17" s="78"/>
      <c r="Y17" s="78"/>
      <c r="Z17" s="78"/>
      <c r="AA17" s="78"/>
      <c r="AB17" s="78"/>
      <c r="AC17" s="78"/>
      <c r="AD17" s="78"/>
      <c r="AE17" s="78"/>
      <c r="AF17" s="77"/>
      <c r="AG17" s="67"/>
      <c r="AH17" s="67">
        <f t="shared" si="0"/>
        <v>1200</v>
      </c>
      <c r="AI17" s="67"/>
      <c r="AJ17" s="121" t="s">
        <v>124</v>
      </c>
      <c r="AK17" s="64"/>
      <c r="AL17" s="64"/>
      <c r="AM17" s="64"/>
      <c r="AN17" s="64"/>
      <c r="AO17" s="64"/>
    </row>
    <row r="18" spans="2:41" s="65" customFormat="1" ht="38.1" customHeight="1" x14ac:dyDescent="0.2">
      <c r="B18" s="298"/>
      <c r="C18" s="277"/>
      <c r="D18" s="293"/>
      <c r="E18" s="71">
        <v>9</v>
      </c>
      <c r="F18" s="71" t="s">
        <v>28</v>
      </c>
      <c r="G18" s="71">
        <v>32</v>
      </c>
      <c r="H18" s="76">
        <v>4</v>
      </c>
      <c r="I18" s="76">
        <v>4</v>
      </c>
      <c r="J18" s="90" t="s">
        <v>202</v>
      </c>
      <c r="K18" s="78"/>
      <c r="L18" s="78"/>
      <c r="M18" s="78"/>
      <c r="N18" s="78"/>
      <c r="O18" s="77"/>
      <c r="P18" s="77"/>
      <c r="Q18" s="77"/>
      <c r="R18" s="77"/>
      <c r="S18" s="78"/>
      <c r="T18" s="78"/>
      <c r="U18" s="78"/>
      <c r="V18" s="78"/>
      <c r="W18" s="78">
        <v>2</v>
      </c>
      <c r="X18" s="78"/>
      <c r="Y18" s="78"/>
      <c r="Z18" s="78"/>
      <c r="AA18" s="78"/>
      <c r="AB18" s="78"/>
      <c r="AC18" s="78"/>
      <c r="AD18" s="78"/>
      <c r="AE18" s="78"/>
      <c r="AF18" s="77"/>
      <c r="AG18" s="67"/>
      <c r="AH18" s="67"/>
      <c r="AI18" s="67">
        <f t="shared" si="1"/>
        <v>800</v>
      </c>
      <c r="AJ18" s="121" t="s">
        <v>246</v>
      </c>
      <c r="AK18" s="64"/>
      <c r="AL18" s="64"/>
      <c r="AM18" s="64"/>
      <c r="AN18" s="64"/>
      <c r="AO18" s="64"/>
    </row>
    <row r="19" spans="2:41" s="65" customFormat="1" ht="38.1" customHeight="1" x14ac:dyDescent="0.2">
      <c r="B19" s="298"/>
      <c r="C19" s="277"/>
      <c r="D19" s="293"/>
      <c r="E19" s="71">
        <v>10</v>
      </c>
      <c r="F19" s="71" t="s">
        <v>29</v>
      </c>
      <c r="G19" s="71">
        <v>32</v>
      </c>
      <c r="H19" s="76">
        <v>4</v>
      </c>
      <c r="I19" s="76">
        <v>4</v>
      </c>
      <c r="J19" s="90" t="s">
        <v>277</v>
      </c>
      <c r="K19" s="78"/>
      <c r="L19" s="78"/>
      <c r="M19" s="78"/>
      <c r="N19" s="78"/>
      <c r="O19" s="77"/>
      <c r="P19" s="77"/>
      <c r="Q19" s="77"/>
      <c r="R19" s="77"/>
      <c r="S19" s="78"/>
      <c r="T19" s="78"/>
      <c r="U19" s="78"/>
      <c r="V19" s="78">
        <v>3</v>
      </c>
      <c r="W19" s="78">
        <v>1</v>
      </c>
      <c r="X19" s="78"/>
      <c r="Y19" s="78"/>
      <c r="Z19" s="78"/>
      <c r="AA19" s="78"/>
      <c r="AB19" s="78"/>
      <c r="AC19" s="78"/>
      <c r="AD19" s="78"/>
      <c r="AE19" s="78"/>
      <c r="AF19" s="77"/>
      <c r="AG19" s="67">
        <f t="shared" si="2"/>
        <v>1000</v>
      </c>
      <c r="AH19" s="67"/>
      <c r="AI19" s="67"/>
      <c r="AJ19" s="121" t="s">
        <v>124</v>
      </c>
      <c r="AK19" s="64"/>
      <c r="AL19" s="64"/>
      <c r="AM19" s="64"/>
      <c r="AN19" s="64"/>
      <c r="AO19" s="64"/>
    </row>
    <row r="20" spans="2:41" s="65" customFormat="1" ht="38.1" customHeight="1" x14ac:dyDescent="0.2">
      <c r="B20" s="298"/>
      <c r="C20" s="277"/>
      <c r="D20" s="293"/>
      <c r="E20" s="71">
        <v>11</v>
      </c>
      <c r="F20" s="71" t="s">
        <v>30</v>
      </c>
      <c r="G20" s="71">
        <v>32</v>
      </c>
      <c r="H20" s="76">
        <v>4</v>
      </c>
      <c r="I20" s="76">
        <v>4</v>
      </c>
      <c r="J20" s="90" t="s">
        <v>278</v>
      </c>
      <c r="K20" s="78"/>
      <c r="L20" s="78"/>
      <c r="M20" s="78"/>
      <c r="N20" s="78"/>
      <c r="O20" s="77"/>
      <c r="P20" s="77"/>
      <c r="Q20" s="77"/>
      <c r="R20" s="77"/>
      <c r="S20" s="78"/>
      <c r="T20" s="78"/>
      <c r="U20" s="78"/>
      <c r="V20" s="78">
        <v>4</v>
      </c>
      <c r="W20" s="78">
        <v>1</v>
      </c>
      <c r="X20" s="78"/>
      <c r="Y20" s="78"/>
      <c r="Z20" s="78"/>
      <c r="AA20" s="78"/>
      <c r="AB20" s="78"/>
      <c r="AC20" s="78"/>
      <c r="AD20" s="78"/>
      <c r="AE20" s="78"/>
      <c r="AF20" s="77"/>
      <c r="AG20" s="67"/>
      <c r="AH20" s="67">
        <f t="shared" si="0"/>
        <v>1200</v>
      </c>
      <c r="AI20" s="67"/>
      <c r="AJ20" s="121" t="s">
        <v>124</v>
      </c>
      <c r="AK20" s="64"/>
      <c r="AL20" s="64"/>
      <c r="AM20" s="64"/>
      <c r="AN20" s="64"/>
      <c r="AO20" s="64"/>
    </row>
    <row r="21" spans="2:41" s="65" customFormat="1" ht="38.1" customHeight="1" thickBot="1" x14ac:dyDescent="0.25">
      <c r="B21" s="298"/>
      <c r="C21" s="278"/>
      <c r="D21" s="294"/>
      <c r="E21" s="132">
        <v>12</v>
      </c>
      <c r="F21" s="132" t="s">
        <v>31</v>
      </c>
      <c r="G21" s="132"/>
      <c r="H21" s="133"/>
      <c r="I21" s="133"/>
      <c r="J21" s="156" t="s">
        <v>111</v>
      </c>
      <c r="K21" s="136"/>
      <c r="L21" s="136"/>
      <c r="M21" s="136"/>
      <c r="N21" s="136"/>
      <c r="O21" s="137"/>
      <c r="P21" s="137"/>
      <c r="Q21" s="137"/>
      <c r="R21" s="137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7"/>
      <c r="AG21" s="138"/>
      <c r="AH21" s="138"/>
      <c r="AI21" s="138">
        <f t="shared" si="1"/>
        <v>0</v>
      </c>
      <c r="AJ21" s="139"/>
      <c r="AK21" s="64"/>
      <c r="AL21" s="64"/>
      <c r="AM21" s="64"/>
      <c r="AN21" s="64"/>
      <c r="AO21" s="64"/>
    </row>
    <row r="22" spans="2:41" s="65" customFormat="1" ht="38.1" customHeight="1" x14ac:dyDescent="0.2">
      <c r="B22" s="298"/>
      <c r="C22" s="276" t="s">
        <v>98</v>
      </c>
      <c r="D22" s="292">
        <v>3</v>
      </c>
      <c r="E22" s="125">
        <v>13</v>
      </c>
      <c r="F22" s="125" t="s">
        <v>32</v>
      </c>
      <c r="G22" s="125">
        <v>32</v>
      </c>
      <c r="H22" s="140">
        <v>4</v>
      </c>
      <c r="I22" s="140">
        <v>4</v>
      </c>
      <c r="J22" s="126" t="s">
        <v>280</v>
      </c>
      <c r="K22" s="128"/>
      <c r="L22" s="128"/>
      <c r="M22" s="128"/>
      <c r="N22" s="128"/>
      <c r="O22" s="129"/>
      <c r="P22" s="129"/>
      <c r="Q22" s="129"/>
      <c r="R22" s="129"/>
      <c r="S22" s="128"/>
      <c r="T22" s="128"/>
      <c r="U22" s="128"/>
      <c r="V22" s="128">
        <v>5</v>
      </c>
      <c r="W22" s="128"/>
      <c r="X22" s="128"/>
      <c r="Y22" s="128"/>
      <c r="Z22" s="128"/>
      <c r="AA22" s="128"/>
      <c r="AB22" s="128"/>
      <c r="AC22" s="128"/>
      <c r="AD22" s="128"/>
      <c r="AE22" s="128"/>
      <c r="AF22" s="129"/>
      <c r="AG22" s="130">
        <f t="shared" si="2"/>
        <v>1000</v>
      </c>
      <c r="AH22" s="130"/>
      <c r="AI22" s="130"/>
      <c r="AJ22" s="131" t="s">
        <v>124</v>
      </c>
      <c r="AK22" s="64"/>
      <c r="AL22" s="64"/>
      <c r="AM22" s="64"/>
      <c r="AN22" s="64"/>
      <c r="AO22" s="64"/>
    </row>
    <row r="23" spans="2:41" s="65" customFormat="1" ht="38.1" customHeight="1" x14ac:dyDescent="0.2">
      <c r="B23" s="298"/>
      <c r="C23" s="277"/>
      <c r="D23" s="293"/>
      <c r="E23" s="71">
        <v>14</v>
      </c>
      <c r="F23" s="71" t="s">
        <v>33</v>
      </c>
      <c r="G23" s="71">
        <v>32</v>
      </c>
      <c r="H23" s="76">
        <v>4</v>
      </c>
      <c r="I23" s="76">
        <v>4</v>
      </c>
      <c r="J23" s="90" t="s">
        <v>279</v>
      </c>
      <c r="K23" s="78"/>
      <c r="L23" s="78"/>
      <c r="M23" s="78"/>
      <c r="N23" s="78"/>
      <c r="O23" s="77"/>
      <c r="P23" s="77"/>
      <c r="Q23" s="77"/>
      <c r="R23" s="77"/>
      <c r="S23" s="78"/>
      <c r="T23" s="78"/>
      <c r="U23" s="78"/>
      <c r="V23" s="78">
        <v>2</v>
      </c>
      <c r="W23" s="78">
        <v>1</v>
      </c>
      <c r="X23" s="78"/>
      <c r="Y23" s="78"/>
      <c r="Z23" s="78"/>
      <c r="AA23" s="78"/>
      <c r="AB23" s="78"/>
      <c r="AC23" s="78"/>
      <c r="AD23" s="78"/>
      <c r="AE23" s="78"/>
      <c r="AF23" s="77"/>
      <c r="AG23" s="67"/>
      <c r="AH23" s="67">
        <f t="shared" si="0"/>
        <v>800</v>
      </c>
      <c r="AI23" s="67"/>
      <c r="AJ23" s="121" t="s">
        <v>124</v>
      </c>
      <c r="AK23" s="64"/>
      <c r="AL23" s="64"/>
      <c r="AM23" s="64"/>
      <c r="AN23" s="64"/>
      <c r="AO23" s="64"/>
    </row>
    <row r="24" spans="2:41" s="65" customFormat="1" ht="38.1" customHeight="1" x14ac:dyDescent="0.2">
      <c r="B24" s="298"/>
      <c r="C24" s="277"/>
      <c r="D24" s="293"/>
      <c r="E24" s="71">
        <v>15</v>
      </c>
      <c r="F24" s="71" t="s">
        <v>34</v>
      </c>
      <c r="G24" s="71">
        <v>32</v>
      </c>
      <c r="H24" s="76">
        <v>6</v>
      </c>
      <c r="I24" s="76">
        <v>6</v>
      </c>
      <c r="J24" s="90" t="s">
        <v>280</v>
      </c>
      <c r="K24" s="78"/>
      <c r="L24" s="78"/>
      <c r="M24" s="78"/>
      <c r="N24" s="78"/>
      <c r="O24" s="77"/>
      <c r="P24" s="77"/>
      <c r="Q24" s="77"/>
      <c r="R24" s="77"/>
      <c r="S24" s="78"/>
      <c r="T24" s="78"/>
      <c r="U24" s="78"/>
      <c r="V24" s="78"/>
      <c r="W24" s="78"/>
      <c r="X24" s="78"/>
      <c r="Y24" s="78"/>
      <c r="Z24" s="78"/>
      <c r="AA24" s="78"/>
      <c r="AB24" s="78">
        <v>1</v>
      </c>
      <c r="AC24" s="78"/>
      <c r="AD24" s="78"/>
      <c r="AE24" s="78"/>
      <c r="AF24" s="77">
        <v>3000</v>
      </c>
      <c r="AG24" s="67"/>
      <c r="AH24" s="67"/>
      <c r="AI24" s="67">
        <f t="shared" si="1"/>
        <v>3000</v>
      </c>
      <c r="AJ24" s="121" t="s">
        <v>94</v>
      </c>
      <c r="AK24" s="64"/>
      <c r="AL24" s="64"/>
      <c r="AM24" s="64"/>
      <c r="AN24" s="64"/>
      <c r="AO24" s="64"/>
    </row>
    <row r="25" spans="2:41" s="65" customFormat="1" ht="38.1" customHeight="1" x14ac:dyDescent="0.2">
      <c r="B25" s="298"/>
      <c r="C25" s="277"/>
      <c r="D25" s="293"/>
      <c r="E25" s="71">
        <v>16</v>
      </c>
      <c r="F25" s="71" t="s">
        <v>35</v>
      </c>
      <c r="G25" s="71">
        <v>20</v>
      </c>
      <c r="H25" s="76">
        <v>4</v>
      </c>
      <c r="I25" s="76">
        <v>4</v>
      </c>
      <c r="J25" s="90" t="s">
        <v>280</v>
      </c>
      <c r="K25" s="78"/>
      <c r="L25" s="78"/>
      <c r="M25" s="78"/>
      <c r="N25" s="78"/>
      <c r="O25" s="77"/>
      <c r="P25" s="77"/>
      <c r="Q25" s="77"/>
      <c r="R25" s="77"/>
      <c r="S25" s="78"/>
      <c r="T25" s="78"/>
      <c r="U25" s="78"/>
      <c r="V25" s="78"/>
      <c r="W25" s="78"/>
      <c r="X25" s="78"/>
      <c r="Y25" s="78"/>
      <c r="Z25" s="78">
        <v>1</v>
      </c>
      <c r="AA25" s="78"/>
      <c r="AB25" s="78"/>
      <c r="AC25" s="78"/>
      <c r="AD25" s="78"/>
      <c r="AE25" s="78"/>
      <c r="AF25" s="77">
        <v>1200</v>
      </c>
      <c r="AG25" s="67">
        <f t="shared" si="2"/>
        <v>1200</v>
      </c>
      <c r="AH25" s="67"/>
      <c r="AI25" s="67"/>
      <c r="AJ25" s="121" t="s">
        <v>235</v>
      </c>
      <c r="AK25" s="64"/>
      <c r="AL25" s="64"/>
      <c r="AM25" s="64"/>
      <c r="AN25" s="64"/>
      <c r="AO25" s="64"/>
    </row>
    <row r="26" spans="2:41" s="65" customFormat="1" ht="38.1" customHeight="1" x14ac:dyDescent="0.2">
      <c r="B26" s="298"/>
      <c r="C26" s="277"/>
      <c r="D26" s="293"/>
      <c r="E26" s="71">
        <v>17</v>
      </c>
      <c r="F26" s="71" t="s">
        <v>36</v>
      </c>
      <c r="G26" s="71">
        <v>32</v>
      </c>
      <c r="H26" s="76">
        <v>4</v>
      </c>
      <c r="I26" s="76">
        <v>4</v>
      </c>
      <c r="J26" s="90" t="s">
        <v>202</v>
      </c>
      <c r="K26" s="78"/>
      <c r="L26" s="78"/>
      <c r="M26" s="78"/>
      <c r="N26" s="78"/>
      <c r="O26" s="77"/>
      <c r="P26" s="77"/>
      <c r="Q26" s="77"/>
      <c r="R26" s="77"/>
      <c r="S26" s="78"/>
      <c r="T26" s="78"/>
      <c r="U26" s="78"/>
      <c r="V26" s="78">
        <v>3</v>
      </c>
      <c r="W26" s="78">
        <v>1</v>
      </c>
      <c r="X26" s="78"/>
      <c r="Y26" s="78"/>
      <c r="Z26" s="78"/>
      <c r="AA26" s="78"/>
      <c r="AB26" s="78"/>
      <c r="AC26" s="78"/>
      <c r="AD26" s="78"/>
      <c r="AE26" s="78"/>
      <c r="AF26" s="77"/>
      <c r="AG26" s="67"/>
      <c r="AH26" s="67">
        <f t="shared" si="0"/>
        <v>1000</v>
      </c>
      <c r="AI26" s="67"/>
      <c r="AJ26" s="121" t="s">
        <v>124</v>
      </c>
      <c r="AK26" s="64"/>
      <c r="AL26" s="64"/>
      <c r="AM26" s="64"/>
      <c r="AN26" s="64"/>
      <c r="AO26" s="64"/>
    </row>
    <row r="27" spans="2:41" s="65" customFormat="1" ht="38.1" customHeight="1" thickBot="1" x14ac:dyDescent="0.25">
      <c r="B27" s="298"/>
      <c r="C27" s="308"/>
      <c r="D27" s="324"/>
      <c r="E27" s="163">
        <v>18</v>
      </c>
      <c r="F27" s="163" t="s">
        <v>37</v>
      </c>
      <c r="G27" s="163">
        <v>32</v>
      </c>
      <c r="H27" s="164">
        <v>4</v>
      </c>
      <c r="I27" s="164">
        <v>4</v>
      </c>
      <c r="J27" s="165" t="s">
        <v>227</v>
      </c>
      <c r="K27" s="166"/>
      <c r="L27" s="166"/>
      <c r="M27" s="166"/>
      <c r="N27" s="166"/>
      <c r="O27" s="167"/>
      <c r="P27" s="167"/>
      <c r="Q27" s="167"/>
      <c r="R27" s="167"/>
      <c r="S27" s="166"/>
      <c r="T27" s="166"/>
      <c r="U27" s="166"/>
      <c r="V27" s="166">
        <v>5</v>
      </c>
      <c r="W27" s="166"/>
      <c r="X27" s="166"/>
      <c r="Y27" s="166"/>
      <c r="Z27" s="166"/>
      <c r="AA27" s="166"/>
      <c r="AB27" s="166"/>
      <c r="AC27" s="166"/>
      <c r="AD27" s="166"/>
      <c r="AE27" s="166"/>
      <c r="AF27" s="167"/>
      <c r="AG27" s="168"/>
      <c r="AH27" s="168"/>
      <c r="AI27" s="168">
        <f t="shared" si="1"/>
        <v>1000</v>
      </c>
      <c r="AJ27" s="169" t="s">
        <v>124</v>
      </c>
      <c r="AK27" s="64"/>
      <c r="AL27" s="64"/>
      <c r="AM27" s="64"/>
      <c r="AN27" s="64"/>
      <c r="AO27" s="64"/>
    </row>
    <row r="28" spans="2:41" s="65" customFormat="1" ht="38.1" customHeight="1" x14ac:dyDescent="0.2">
      <c r="B28" s="298"/>
      <c r="C28" s="325" t="s">
        <v>98</v>
      </c>
      <c r="D28" s="305">
        <v>4</v>
      </c>
      <c r="E28" s="125">
        <v>19</v>
      </c>
      <c r="F28" s="125" t="s">
        <v>38</v>
      </c>
      <c r="G28" s="125">
        <v>20</v>
      </c>
      <c r="H28" s="140">
        <v>4</v>
      </c>
      <c r="I28" s="140">
        <v>4</v>
      </c>
      <c r="J28" s="126" t="s">
        <v>212</v>
      </c>
      <c r="K28" s="128"/>
      <c r="L28" s="128"/>
      <c r="M28" s="128"/>
      <c r="N28" s="128"/>
      <c r="O28" s="129"/>
      <c r="P28" s="129"/>
      <c r="Q28" s="129"/>
      <c r="R28" s="129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>
        <v>1</v>
      </c>
      <c r="AD28" s="128"/>
      <c r="AE28" s="128"/>
      <c r="AF28" s="129"/>
      <c r="AG28" s="130">
        <f>K28*K$9+L28*L$9+M28*M$9+N28*N$9+O28*O$9+P28*P$9+Q28*Q$9+R28*R$9+S28*S$9+T28*T$9+V28*V$9+W28*W$9+X28*X$9+Y28*Y$9+Z28*Z$9+AA28*AA$9+AB28*AB$9+AC28*AC$9+U28*U9</f>
        <v>200</v>
      </c>
      <c r="AH28" s="130"/>
      <c r="AI28" s="130"/>
      <c r="AJ28" s="131" t="s">
        <v>146</v>
      </c>
      <c r="AK28" s="64"/>
      <c r="AL28" s="64"/>
      <c r="AM28" s="64"/>
      <c r="AN28" s="64"/>
      <c r="AO28" s="64"/>
    </row>
    <row r="29" spans="2:41" s="65" customFormat="1" ht="38.1" customHeight="1" x14ac:dyDescent="0.2">
      <c r="B29" s="298"/>
      <c r="C29" s="326"/>
      <c r="D29" s="306"/>
      <c r="E29" s="71">
        <v>20</v>
      </c>
      <c r="F29" s="71" t="s">
        <v>39</v>
      </c>
      <c r="G29" s="71">
        <v>20</v>
      </c>
      <c r="H29" s="76">
        <v>4</v>
      </c>
      <c r="I29" s="76">
        <v>4</v>
      </c>
      <c r="J29" s="90" t="s">
        <v>281</v>
      </c>
      <c r="K29" s="78"/>
      <c r="L29" s="78"/>
      <c r="M29" s="78"/>
      <c r="N29" s="78"/>
      <c r="O29" s="77"/>
      <c r="P29" s="77"/>
      <c r="Q29" s="77"/>
      <c r="R29" s="77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>
        <v>1</v>
      </c>
      <c r="AD29" s="78"/>
      <c r="AE29" s="78"/>
      <c r="AF29" s="77"/>
      <c r="AG29" s="67"/>
      <c r="AH29" s="67">
        <f t="shared" si="0"/>
        <v>200</v>
      </c>
      <c r="AI29" s="67"/>
      <c r="AJ29" s="121" t="s">
        <v>146</v>
      </c>
      <c r="AK29" s="64"/>
      <c r="AL29" s="64"/>
      <c r="AM29" s="64"/>
      <c r="AN29" s="64"/>
      <c r="AO29" s="64"/>
    </row>
    <row r="30" spans="2:41" s="65" customFormat="1" ht="38.1" customHeight="1" x14ac:dyDescent="0.2">
      <c r="B30" s="298"/>
      <c r="C30" s="326"/>
      <c r="D30" s="306"/>
      <c r="E30" s="71">
        <v>21</v>
      </c>
      <c r="F30" s="71" t="s">
        <v>40</v>
      </c>
      <c r="G30" s="71">
        <v>20</v>
      </c>
      <c r="H30" s="76">
        <v>4</v>
      </c>
      <c r="I30" s="76">
        <v>4</v>
      </c>
      <c r="J30" s="90" t="s">
        <v>214</v>
      </c>
      <c r="K30" s="78"/>
      <c r="L30" s="78"/>
      <c r="M30" s="78"/>
      <c r="N30" s="78"/>
      <c r="O30" s="77"/>
      <c r="P30" s="77"/>
      <c r="Q30" s="77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>
        <v>1</v>
      </c>
      <c r="AD30" s="78"/>
      <c r="AE30" s="78"/>
      <c r="AF30" s="77"/>
      <c r="AG30" s="67"/>
      <c r="AH30" s="67"/>
      <c r="AI30" s="67">
        <f t="shared" si="1"/>
        <v>200</v>
      </c>
      <c r="AJ30" s="121" t="s">
        <v>146</v>
      </c>
      <c r="AK30" s="64"/>
      <c r="AL30" s="64"/>
      <c r="AM30" s="64"/>
      <c r="AN30" s="64"/>
      <c r="AO30" s="64"/>
    </row>
    <row r="31" spans="2:41" s="65" customFormat="1" ht="38.1" customHeight="1" x14ac:dyDescent="0.2">
      <c r="B31" s="298"/>
      <c r="C31" s="326"/>
      <c r="D31" s="306"/>
      <c r="E31" s="71">
        <v>22</v>
      </c>
      <c r="F31" s="71" t="s">
        <v>86</v>
      </c>
      <c r="G31" s="71">
        <v>20</v>
      </c>
      <c r="H31" s="76">
        <v>4</v>
      </c>
      <c r="I31" s="76">
        <v>4</v>
      </c>
      <c r="J31" s="90" t="s">
        <v>218</v>
      </c>
      <c r="K31" s="78"/>
      <c r="L31" s="78"/>
      <c r="M31" s="78"/>
      <c r="N31" s="78"/>
      <c r="O31" s="77"/>
      <c r="P31" s="77"/>
      <c r="Q31" s="77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>
        <v>1</v>
      </c>
      <c r="AD31" s="78"/>
      <c r="AE31" s="78"/>
      <c r="AF31" s="77"/>
      <c r="AG31" s="67">
        <f t="shared" si="2"/>
        <v>200</v>
      </c>
      <c r="AH31" s="67"/>
      <c r="AI31" s="67"/>
      <c r="AJ31" s="121" t="s">
        <v>146</v>
      </c>
      <c r="AK31" s="64"/>
      <c r="AL31" s="64"/>
      <c r="AM31" s="64"/>
      <c r="AN31" s="64"/>
      <c r="AO31" s="64"/>
    </row>
    <row r="32" spans="2:41" s="65" customFormat="1" ht="38.1" customHeight="1" x14ac:dyDescent="0.2">
      <c r="B32" s="298"/>
      <c r="C32" s="326"/>
      <c r="D32" s="306"/>
      <c r="E32" s="71">
        <v>23</v>
      </c>
      <c r="F32" s="71" t="s">
        <v>87</v>
      </c>
      <c r="G32" s="71">
        <v>20</v>
      </c>
      <c r="H32" s="76">
        <v>4</v>
      </c>
      <c r="I32" s="76">
        <v>4</v>
      </c>
      <c r="J32" s="90" t="s">
        <v>282</v>
      </c>
      <c r="K32" s="78"/>
      <c r="L32" s="78"/>
      <c r="M32" s="78"/>
      <c r="N32" s="78"/>
      <c r="O32" s="77"/>
      <c r="P32" s="77"/>
      <c r="Q32" s="77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>
        <v>1</v>
      </c>
      <c r="AD32" s="78"/>
      <c r="AE32" s="78"/>
      <c r="AF32" s="77"/>
      <c r="AG32" s="67"/>
      <c r="AH32" s="67">
        <f t="shared" si="0"/>
        <v>200</v>
      </c>
      <c r="AI32" s="67"/>
      <c r="AJ32" s="121" t="s">
        <v>146</v>
      </c>
      <c r="AK32" s="64"/>
      <c r="AL32" s="64"/>
      <c r="AM32" s="64"/>
      <c r="AN32" s="64"/>
      <c r="AO32" s="64"/>
    </row>
    <row r="33" spans="2:41" s="65" customFormat="1" ht="38.1" customHeight="1" thickBot="1" x14ac:dyDescent="0.25">
      <c r="B33" s="298"/>
      <c r="C33" s="326"/>
      <c r="D33" s="307"/>
      <c r="E33" s="163">
        <v>24</v>
      </c>
      <c r="F33" s="163" t="s">
        <v>88</v>
      </c>
      <c r="G33" s="163"/>
      <c r="H33" s="164"/>
      <c r="I33" s="164"/>
      <c r="J33" s="165"/>
      <c r="K33" s="166"/>
      <c r="L33" s="166"/>
      <c r="M33" s="166"/>
      <c r="N33" s="166"/>
      <c r="O33" s="167"/>
      <c r="P33" s="167"/>
      <c r="Q33" s="167"/>
      <c r="R33" s="167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7"/>
      <c r="AG33" s="168"/>
      <c r="AH33" s="168"/>
      <c r="AI33" s="168">
        <f t="shared" si="1"/>
        <v>0</v>
      </c>
      <c r="AJ33" s="169"/>
      <c r="AK33" s="64"/>
      <c r="AL33" s="64"/>
      <c r="AM33" s="64"/>
      <c r="AN33" s="64"/>
      <c r="AO33" s="64"/>
    </row>
    <row r="34" spans="2:41" s="65" customFormat="1" ht="27.75" hidden="1" customHeight="1" x14ac:dyDescent="0.2">
      <c r="B34" s="298"/>
      <c r="C34" s="276" t="s">
        <v>98</v>
      </c>
      <c r="D34" s="305">
        <v>5</v>
      </c>
      <c r="E34" s="125">
        <v>25</v>
      </c>
      <c r="F34" s="125" t="s">
        <v>108</v>
      </c>
      <c r="G34" s="125"/>
      <c r="H34" s="140"/>
      <c r="I34" s="140"/>
      <c r="J34" s="126"/>
      <c r="K34" s="128"/>
      <c r="L34" s="128"/>
      <c r="M34" s="128"/>
      <c r="N34" s="128"/>
      <c r="O34" s="129"/>
      <c r="P34" s="129"/>
      <c r="Q34" s="129"/>
      <c r="R34" s="129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9"/>
      <c r="AG34" s="130">
        <f t="shared" si="2"/>
        <v>0</v>
      </c>
      <c r="AH34" s="130"/>
      <c r="AI34" s="130"/>
      <c r="AJ34" s="131"/>
      <c r="AK34" s="64"/>
      <c r="AL34" s="64"/>
      <c r="AM34" s="64"/>
      <c r="AN34" s="64"/>
      <c r="AO34" s="64"/>
    </row>
    <row r="35" spans="2:41" s="65" customFormat="1" ht="27.75" hidden="1" customHeight="1" x14ac:dyDescent="0.2">
      <c r="B35" s="298"/>
      <c r="C35" s="277"/>
      <c r="D35" s="306"/>
      <c r="E35" s="71">
        <v>26</v>
      </c>
      <c r="F35" s="71" t="s">
        <v>109</v>
      </c>
      <c r="G35" s="71"/>
      <c r="H35" s="76"/>
      <c r="I35" s="76"/>
      <c r="J35" s="158"/>
      <c r="K35" s="78"/>
      <c r="L35" s="78"/>
      <c r="M35" s="78"/>
      <c r="N35" s="78"/>
      <c r="O35" s="77"/>
      <c r="P35" s="77"/>
      <c r="Q35" s="77"/>
      <c r="R35" s="77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7"/>
      <c r="AG35" s="67"/>
      <c r="AH35" s="67">
        <f t="shared" si="0"/>
        <v>0</v>
      </c>
      <c r="AI35" s="67"/>
      <c r="AJ35" s="121"/>
      <c r="AK35" s="64"/>
      <c r="AL35" s="64"/>
      <c r="AM35" s="64"/>
      <c r="AN35" s="64"/>
      <c r="AO35" s="64"/>
    </row>
    <row r="36" spans="2:41" s="65" customFormat="1" ht="28.5" hidden="1" customHeight="1" x14ac:dyDescent="0.2">
      <c r="B36" s="298"/>
      <c r="C36" s="277"/>
      <c r="D36" s="306"/>
      <c r="E36" s="71">
        <v>27</v>
      </c>
      <c r="F36" s="71" t="s">
        <v>110</v>
      </c>
      <c r="G36" s="71"/>
      <c r="H36" s="76"/>
      <c r="I36" s="76"/>
      <c r="J36" s="158"/>
      <c r="K36" s="78"/>
      <c r="L36" s="78"/>
      <c r="M36" s="78"/>
      <c r="N36" s="78"/>
      <c r="O36" s="77"/>
      <c r="P36" s="77"/>
      <c r="Q36" s="77"/>
      <c r="R36" s="77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7"/>
      <c r="AG36" s="67"/>
      <c r="AH36" s="67"/>
      <c r="AI36" s="67">
        <f t="shared" si="1"/>
        <v>0</v>
      </c>
      <c r="AJ36" s="121"/>
      <c r="AK36" s="64"/>
      <c r="AL36" s="64"/>
      <c r="AM36" s="64"/>
      <c r="AN36" s="64"/>
      <c r="AO36" s="64"/>
    </row>
    <row r="37" spans="2:41" s="65" customFormat="1" ht="27.75" hidden="1" customHeight="1" x14ac:dyDescent="0.2">
      <c r="B37" s="298"/>
      <c r="C37" s="277"/>
      <c r="D37" s="306"/>
      <c r="E37" s="71">
        <v>28</v>
      </c>
      <c r="F37" s="71" t="s">
        <v>114</v>
      </c>
      <c r="G37" s="71"/>
      <c r="H37" s="76"/>
      <c r="I37" s="76"/>
      <c r="J37" s="90"/>
      <c r="K37" s="78"/>
      <c r="L37" s="78"/>
      <c r="M37" s="78"/>
      <c r="N37" s="78"/>
      <c r="O37" s="77"/>
      <c r="P37" s="77"/>
      <c r="Q37" s="77"/>
      <c r="R37" s="77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7"/>
      <c r="AG37" s="67">
        <f t="shared" si="2"/>
        <v>0</v>
      </c>
      <c r="AH37" s="67"/>
      <c r="AI37" s="67"/>
      <c r="AJ37" s="121"/>
      <c r="AK37" s="64"/>
      <c r="AL37" s="64"/>
      <c r="AM37" s="64"/>
      <c r="AN37" s="64"/>
      <c r="AO37" s="64"/>
    </row>
    <row r="38" spans="2:41" s="65" customFormat="1" ht="27.75" hidden="1" customHeight="1" x14ac:dyDescent="0.2">
      <c r="B38" s="298"/>
      <c r="C38" s="277"/>
      <c r="D38" s="306"/>
      <c r="E38" s="71">
        <v>29</v>
      </c>
      <c r="F38" s="71" t="s">
        <v>115</v>
      </c>
      <c r="G38" s="71"/>
      <c r="H38" s="76"/>
      <c r="I38" s="76"/>
      <c r="J38" s="90"/>
      <c r="K38" s="78"/>
      <c r="L38" s="78"/>
      <c r="M38" s="78"/>
      <c r="N38" s="78"/>
      <c r="O38" s="77"/>
      <c r="P38" s="77"/>
      <c r="Q38" s="77"/>
      <c r="R38" s="77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7"/>
      <c r="AG38" s="67"/>
      <c r="AH38" s="67">
        <f t="shared" si="0"/>
        <v>0</v>
      </c>
      <c r="AI38" s="67"/>
      <c r="AJ38" s="121"/>
      <c r="AK38" s="64"/>
      <c r="AL38" s="64"/>
      <c r="AM38" s="64"/>
      <c r="AN38" s="64"/>
      <c r="AO38" s="64"/>
    </row>
    <row r="39" spans="2:41" s="65" customFormat="1" ht="28.5" hidden="1" customHeight="1" thickBot="1" x14ac:dyDescent="0.25">
      <c r="B39" s="298"/>
      <c r="C39" s="278"/>
      <c r="D39" s="307"/>
      <c r="E39" s="132">
        <v>30</v>
      </c>
      <c r="F39" s="132" t="s">
        <v>116</v>
      </c>
      <c r="G39" s="132"/>
      <c r="H39" s="133"/>
      <c r="I39" s="133"/>
      <c r="J39" s="134"/>
      <c r="K39" s="136"/>
      <c r="L39" s="136"/>
      <c r="M39" s="136"/>
      <c r="N39" s="136"/>
      <c r="O39" s="137"/>
      <c r="P39" s="137"/>
      <c r="Q39" s="137"/>
      <c r="R39" s="137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7"/>
      <c r="AG39" s="138"/>
      <c r="AH39" s="138"/>
      <c r="AI39" s="138">
        <f t="shared" si="1"/>
        <v>0</v>
      </c>
      <c r="AJ39" s="139"/>
      <c r="AK39" s="64"/>
      <c r="AL39" s="64"/>
      <c r="AM39" s="64"/>
      <c r="AN39" s="64"/>
      <c r="AO39" s="64"/>
    </row>
    <row r="40" spans="2:41" s="65" customFormat="1" ht="27.75" hidden="1" x14ac:dyDescent="0.2">
      <c r="B40" s="298"/>
      <c r="C40" s="303"/>
      <c r="D40" s="304"/>
      <c r="E40" s="85">
        <v>31</v>
      </c>
      <c r="F40" s="85" t="s">
        <v>114</v>
      </c>
      <c r="G40" s="85"/>
      <c r="H40" s="86"/>
      <c r="I40" s="86"/>
      <c r="J40" s="91"/>
      <c r="K40" s="84"/>
      <c r="L40" s="84"/>
      <c r="M40" s="84"/>
      <c r="N40" s="84"/>
      <c r="O40" s="87"/>
      <c r="P40" s="87"/>
      <c r="Q40" s="87"/>
      <c r="R40" s="87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7"/>
      <c r="AG40" s="89"/>
      <c r="AH40" s="89"/>
      <c r="AI40" s="89"/>
      <c r="AJ40" s="120"/>
      <c r="AK40" s="64"/>
      <c r="AL40" s="64"/>
      <c r="AM40" s="64"/>
      <c r="AN40" s="64"/>
      <c r="AO40" s="64"/>
    </row>
    <row r="41" spans="2:41" s="65" customFormat="1" ht="27.75" hidden="1" x14ac:dyDescent="0.2">
      <c r="B41" s="298"/>
      <c r="C41" s="277"/>
      <c r="D41" s="293"/>
      <c r="E41" s="71">
        <v>32</v>
      </c>
      <c r="F41" s="71" t="s">
        <v>115</v>
      </c>
      <c r="G41" s="71"/>
      <c r="H41" s="76"/>
      <c r="I41" s="76"/>
      <c r="J41" s="90"/>
      <c r="K41" s="78"/>
      <c r="L41" s="78"/>
      <c r="M41" s="78"/>
      <c r="N41" s="78"/>
      <c r="O41" s="77"/>
      <c r="P41" s="77"/>
      <c r="Q41" s="77"/>
      <c r="R41" s="77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7"/>
      <c r="AG41" s="67"/>
      <c r="AH41" s="67"/>
      <c r="AI41" s="67"/>
      <c r="AJ41" s="121"/>
      <c r="AK41" s="64"/>
      <c r="AL41" s="64"/>
      <c r="AM41" s="64"/>
      <c r="AN41" s="64"/>
      <c r="AO41" s="64"/>
    </row>
    <row r="42" spans="2:41" s="65" customFormat="1" ht="27.75" hidden="1" x14ac:dyDescent="0.2">
      <c r="B42" s="298"/>
      <c r="C42" s="277"/>
      <c r="D42" s="293"/>
      <c r="E42" s="71">
        <v>33</v>
      </c>
      <c r="F42" s="71" t="s">
        <v>116</v>
      </c>
      <c r="G42" s="71"/>
      <c r="H42" s="76"/>
      <c r="I42" s="76"/>
      <c r="J42" s="90"/>
      <c r="K42" s="78"/>
      <c r="L42" s="78"/>
      <c r="M42" s="78"/>
      <c r="N42" s="78"/>
      <c r="O42" s="77"/>
      <c r="P42" s="77"/>
      <c r="Q42" s="77"/>
      <c r="R42" s="77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7"/>
      <c r="AG42" s="67"/>
      <c r="AH42" s="67"/>
      <c r="AI42" s="67"/>
      <c r="AJ42" s="121"/>
      <c r="AK42" s="64"/>
      <c r="AL42" s="64"/>
      <c r="AM42" s="64"/>
      <c r="AN42" s="64"/>
      <c r="AO42" s="64"/>
    </row>
    <row r="43" spans="2:41" s="65" customFormat="1" ht="27.75" hidden="1" x14ac:dyDescent="0.2">
      <c r="B43" s="298"/>
      <c r="C43" s="277"/>
      <c r="D43" s="293"/>
      <c r="E43" s="71">
        <v>34</v>
      </c>
      <c r="F43" s="71" t="s">
        <v>117</v>
      </c>
      <c r="G43" s="71"/>
      <c r="H43" s="76"/>
      <c r="I43" s="76"/>
      <c r="J43" s="90"/>
      <c r="K43" s="78"/>
      <c r="L43" s="78"/>
      <c r="M43" s="78"/>
      <c r="N43" s="78"/>
      <c r="O43" s="77"/>
      <c r="P43" s="77"/>
      <c r="Q43" s="77"/>
      <c r="R43" s="77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7"/>
      <c r="AG43" s="67"/>
      <c r="AH43" s="67"/>
      <c r="AI43" s="67"/>
      <c r="AJ43" s="121"/>
      <c r="AK43" s="64"/>
      <c r="AL43" s="64"/>
      <c r="AM43" s="64"/>
      <c r="AN43" s="64"/>
      <c r="AO43" s="64"/>
    </row>
    <row r="44" spans="2:41" s="65" customFormat="1" ht="27.75" hidden="1" x14ac:dyDescent="0.2">
      <c r="B44" s="298"/>
      <c r="C44" s="277"/>
      <c r="D44" s="293"/>
      <c r="E44" s="71">
        <v>35</v>
      </c>
      <c r="F44" s="71" t="s">
        <v>118</v>
      </c>
      <c r="G44" s="71"/>
      <c r="H44" s="76"/>
      <c r="I44" s="76"/>
      <c r="J44" s="90"/>
      <c r="K44" s="78"/>
      <c r="L44" s="78"/>
      <c r="M44" s="78"/>
      <c r="N44" s="78"/>
      <c r="O44" s="77"/>
      <c r="P44" s="77"/>
      <c r="Q44" s="77"/>
      <c r="R44" s="77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7"/>
      <c r="AG44" s="67"/>
      <c r="AH44" s="67"/>
      <c r="AI44" s="67"/>
      <c r="AJ44" s="121"/>
      <c r="AK44" s="64"/>
      <c r="AL44" s="64"/>
      <c r="AM44" s="64"/>
      <c r="AN44" s="64"/>
      <c r="AO44" s="64"/>
    </row>
    <row r="45" spans="2:41" s="65" customFormat="1" ht="28.5" hidden="1" thickBot="1" x14ac:dyDescent="0.25">
      <c r="B45" s="298"/>
      <c r="C45" s="278"/>
      <c r="D45" s="294"/>
      <c r="E45" s="132">
        <v>36</v>
      </c>
      <c r="F45" s="132" t="s">
        <v>119</v>
      </c>
      <c r="G45" s="132"/>
      <c r="H45" s="133"/>
      <c r="I45" s="133"/>
      <c r="J45" s="134"/>
      <c r="K45" s="136"/>
      <c r="L45" s="136"/>
      <c r="M45" s="136"/>
      <c r="N45" s="136"/>
      <c r="O45" s="137"/>
      <c r="P45" s="137"/>
      <c r="Q45" s="137"/>
      <c r="R45" s="137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7"/>
      <c r="AG45" s="138"/>
      <c r="AH45" s="138"/>
      <c r="AI45" s="138"/>
      <c r="AJ45" s="139"/>
      <c r="AK45" s="64"/>
      <c r="AL45" s="64"/>
      <c r="AM45" s="64"/>
      <c r="AN45" s="64"/>
      <c r="AO45" s="64"/>
    </row>
    <row r="46" spans="2:41" s="65" customFormat="1" ht="27.75" hidden="1" x14ac:dyDescent="0.2">
      <c r="B46" s="298"/>
      <c r="C46" s="276"/>
      <c r="D46" s="292"/>
      <c r="E46" s="125">
        <v>37</v>
      </c>
      <c r="F46" s="125" t="s">
        <v>121</v>
      </c>
      <c r="G46" s="125"/>
      <c r="H46" s="140"/>
      <c r="I46" s="140"/>
      <c r="J46" s="126"/>
      <c r="K46" s="128"/>
      <c r="L46" s="128"/>
      <c r="M46" s="128"/>
      <c r="N46" s="128"/>
      <c r="O46" s="129"/>
      <c r="P46" s="129"/>
      <c r="Q46" s="129"/>
      <c r="R46" s="129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9"/>
      <c r="AG46" s="130"/>
      <c r="AH46" s="130"/>
      <c r="AI46" s="130"/>
      <c r="AJ46" s="131"/>
      <c r="AK46" s="64"/>
      <c r="AL46" s="64"/>
      <c r="AM46" s="64"/>
      <c r="AN46" s="64"/>
      <c r="AO46" s="64"/>
    </row>
    <row r="47" spans="2:41" s="65" customFormat="1" ht="27.75" hidden="1" x14ac:dyDescent="0.2">
      <c r="B47" s="298"/>
      <c r="C47" s="277"/>
      <c r="D47" s="293"/>
      <c r="E47" s="71">
        <v>38</v>
      </c>
      <c r="F47" s="71" t="s">
        <v>122</v>
      </c>
      <c r="G47" s="71"/>
      <c r="H47" s="76"/>
      <c r="I47" s="76"/>
      <c r="J47" s="90"/>
      <c r="K47" s="78"/>
      <c r="L47" s="78"/>
      <c r="M47" s="78"/>
      <c r="N47" s="78"/>
      <c r="O47" s="77"/>
      <c r="P47" s="77"/>
      <c r="Q47" s="77"/>
      <c r="R47" s="77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7"/>
      <c r="AG47" s="67"/>
      <c r="AH47" s="67"/>
      <c r="AI47" s="67"/>
      <c r="AJ47" s="121"/>
      <c r="AK47" s="64"/>
      <c r="AL47" s="64"/>
      <c r="AM47" s="64"/>
      <c r="AN47" s="64"/>
      <c r="AO47" s="64"/>
    </row>
    <row r="48" spans="2:41" s="65" customFormat="1" ht="27.75" hidden="1" x14ac:dyDescent="0.2">
      <c r="B48" s="298"/>
      <c r="C48" s="277"/>
      <c r="D48" s="293"/>
      <c r="E48" s="71">
        <v>39</v>
      </c>
      <c r="F48" s="71" t="s">
        <v>123</v>
      </c>
      <c r="G48" s="71"/>
      <c r="H48" s="76"/>
      <c r="I48" s="76"/>
      <c r="J48" s="158"/>
      <c r="K48" s="78"/>
      <c r="L48" s="78"/>
      <c r="M48" s="78"/>
      <c r="N48" s="78"/>
      <c r="O48" s="77"/>
      <c r="P48" s="77"/>
      <c r="Q48" s="77"/>
      <c r="R48" s="77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7"/>
      <c r="AG48" s="67"/>
      <c r="AH48" s="67"/>
      <c r="AI48" s="67">
        <f t="shared" si="1"/>
        <v>0</v>
      </c>
      <c r="AJ48" s="121"/>
      <c r="AK48" s="64"/>
      <c r="AL48" s="64"/>
      <c r="AM48" s="64"/>
      <c r="AN48" s="64"/>
      <c r="AO48" s="64"/>
    </row>
    <row r="49" spans="2:41" s="65" customFormat="1" ht="27.75" hidden="1" x14ac:dyDescent="0.2">
      <c r="B49" s="298"/>
      <c r="C49" s="277"/>
      <c r="D49" s="293"/>
      <c r="E49" s="71">
        <v>40</v>
      </c>
      <c r="F49" s="71" t="s">
        <v>129</v>
      </c>
      <c r="G49" s="71"/>
      <c r="H49" s="76"/>
      <c r="I49" s="76"/>
      <c r="J49" s="158"/>
      <c r="K49" s="78"/>
      <c r="L49" s="78"/>
      <c r="M49" s="78"/>
      <c r="N49" s="78"/>
      <c r="O49" s="77"/>
      <c r="P49" s="77"/>
      <c r="Q49" s="77"/>
      <c r="R49" s="77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7"/>
      <c r="AG49" s="67">
        <f t="shared" si="2"/>
        <v>0</v>
      </c>
      <c r="AH49" s="67"/>
      <c r="AI49" s="67"/>
      <c r="AJ49" s="121"/>
      <c r="AK49" s="64"/>
      <c r="AL49" s="64"/>
      <c r="AM49" s="64"/>
      <c r="AN49" s="64"/>
      <c r="AO49" s="64"/>
    </row>
    <row r="50" spans="2:41" s="65" customFormat="1" ht="27.75" hidden="1" x14ac:dyDescent="0.2">
      <c r="B50" s="298"/>
      <c r="C50" s="277"/>
      <c r="D50" s="293"/>
      <c r="E50" s="71">
        <v>41</v>
      </c>
      <c r="F50" s="71" t="s">
        <v>130</v>
      </c>
      <c r="G50" s="71"/>
      <c r="H50" s="76"/>
      <c r="I50" s="76"/>
      <c r="J50" s="158"/>
      <c r="K50" s="78"/>
      <c r="L50" s="78"/>
      <c r="M50" s="78"/>
      <c r="N50" s="78"/>
      <c r="O50" s="77"/>
      <c r="P50" s="77"/>
      <c r="Q50" s="77"/>
      <c r="R50" s="77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7"/>
      <c r="AG50" s="67"/>
      <c r="AH50" s="67">
        <f t="shared" si="0"/>
        <v>0</v>
      </c>
      <c r="AI50" s="67"/>
      <c r="AJ50" s="121"/>
      <c r="AK50" s="64"/>
      <c r="AL50" s="64"/>
      <c r="AM50" s="64"/>
      <c r="AN50" s="64"/>
      <c r="AO50" s="64"/>
    </row>
    <row r="51" spans="2:41" s="65" customFormat="1" ht="28.5" hidden="1" thickBot="1" x14ac:dyDescent="0.25">
      <c r="B51" s="298"/>
      <c r="C51" s="278"/>
      <c r="D51" s="294"/>
      <c r="E51" s="132">
        <v>42</v>
      </c>
      <c r="F51" s="132" t="s">
        <v>131</v>
      </c>
      <c r="G51" s="132"/>
      <c r="H51" s="133"/>
      <c r="I51" s="133"/>
      <c r="J51" s="156"/>
      <c r="K51" s="136"/>
      <c r="L51" s="136"/>
      <c r="M51" s="136"/>
      <c r="N51" s="136"/>
      <c r="O51" s="137"/>
      <c r="P51" s="137"/>
      <c r="Q51" s="137"/>
      <c r="R51" s="137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7"/>
      <c r="AG51" s="138"/>
      <c r="AH51" s="138"/>
      <c r="AI51" s="138">
        <f t="shared" si="1"/>
        <v>0</v>
      </c>
      <c r="AJ51" s="139"/>
      <c r="AK51" s="64"/>
      <c r="AL51" s="64"/>
      <c r="AM51" s="64"/>
      <c r="AN51" s="64"/>
      <c r="AO51" s="64"/>
    </row>
    <row r="52" spans="2:41" s="65" customFormat="1" ht="27.75" hidden="1" x14ac:dyDescent="0.2">
      <c r="B52" s="298"/>
      <c r="C52" s="276"/>
      <c r="D52" s="305"/>
      <c r="E52" s="125">
        <v>43</v>
      </c>
      <c r="F52" s="125" t="s">
        <v>132</v>
      </c>
      <c r="G52" s="125"/>
      <c r="H52" s="140"/>
      <c r="I52" s="140"/>
      <c r="J52" s="126"/>
      <c r="K52" s="128"/>
      <c r="L52" s="128"/>
      <c r="M52" s="128"/>
      <c r="N52" s="128"/>
      <c r="O52" s="129"/>
      <c r="P52" s="129"/>
      <c r="Q52" s="129"/>
      <c r="R52" s="129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9"/>
      <c r="AG52" s="130">
        <f t="shared" si="2"/>
        <v>0</v>
      </c>
      <c r="AH52" s="130"/>
      <c r="AI52" s="130"/>
      <c r="AJ52" s="131"/>
      <c r="AK52" s="64"/>
      <c r="AL52" s="64"/>
      <c r="AM52" s="64"/>
      <c r="AN52" s="64"/>
      <c r="AO52" s="64"/>
    </row>
    <row r="53" spans="2:41" s="65" customFormat="1" ht="27.75" hidden="1" x14ac:dyDescent="0.2">
      <c r="B53" s="298"/>
      <c r="C53" s="277"/>
      <c r="D53" s="306"/>
      <c r="E53" s="71">
        <v>44</v>
      </c>
      <c r="F53" s="71" t="s">
        <v>133</v>
      </c>
      <c r="G53" s="71"/>
      <c r="H53" s="76"/>
      <c r="I53" s="76"/>
      <c r="J53" s="90"/>
      <c r="K53" s="78"/>
      <c r="L53" s="78"/>
      <c r="M53" s="78"/>
      <c r="N53" s="78"/>
      <c r="O53" s="77"/>
      <c r="P53" s="77"/>
      <c r="Q53" s="77"/>
      <c r="R53" s="77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7"/>
      <c r="AG53" s="67"/>
      <c r="AH53" s="67">
        <f t="shared" si="0"/>
        <v>0</v>
      </c>
      <c r="AI53" s="67"/>
      <c r="AJ53" s="121"/>
      <c r="AK53" s="64"/>
      <c r="AL53" s="64"/>
      <c r="AM53" s="64"/>
      <c r="AN53" s="64"/>
      <c r="AO53" s="64"/>
    </row>
    <row r="54" spans="2:41" s="65" customFormat="1" ht="27.75" hidden="1" x14ac:dyDescent="0.2">
      <c r="B54" s="298"/>
      <c r="C54" s="277"/>
      <c r="D54" s="306"/>
      <c r="E54" s="71">
        <v>45</v>
      </c>
      <c r="F54" s="71" t="s">
        <v>134</v>
      </c>
      <c r="G54" s="71"/>
      <c r="H54" s="76"/>
      <c r="I54" s="76"/>
      <c r="J54" s="90"/>
      <c r="K54" s="78"/>
      <c r="L54" s="78"/>
      <c r="M54" s="78"/>
      <c r="N54" s="78"/>
      <c r="O54" s="77"/>
      <c r="P54" s="77"/>
      <c r="Q54" s="77"/>
      <c r="R54" s="77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7"/>
      <c r="AG54" s="67"/>
      <c r="AH54" s="67"/>
      <c r="AI54" s="67">
        <f t="shared" si="1"/>
        <v>0</v>
      </c>
      <c r="AJ54" s="121"/>
      <c r="AK54" s="64"/>
      <c r="AL54" s="64"/>
      <c r="AM54" s="64"/>
      <c r="AN54" s="64"/>
      <c r="AO54" s="64"/>
    </row>
    <row r="55" spans="2:41" s="65" customFormat="1" ht="27.75" hidden="1" x14ac:dyDescent="0.2">
      <c r="B55" s="298"/>
      <c r="C55" s="277"/>
      <c r="D55" s="306"/>
      <c r="E55" s="71">
        <v>46</v>
      </c>
      <c r="F55" s="71" t="s">
        <v>135</v>
      </c>
      <c r="G55" s="71"/>
      <c r="H55" s="76"/>
      <c r="I55" s="76"/>
      <c r="J55" s="90"/>
      <c r="K55" s="78"/>
      <c r="L55" s="78"/>
      <c r="M55" s="78"/>
      <c r="N55" s="78"/>
      <c r="O55" s="77"/>
      <c r="P55" s="77"/>
      <c r="Q55" s="77"/>
      <c r="R55" s="77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7"/>
      <c r="AG55" s="67">
        <f t="shared" si="2"/>
        <v>0</v>
      </c>
      <c r="AH55" s="67"/>
      <c r="AI55" s="67"/>
      <c r="AJ55" s="121"/>
      <c r="AK55" s="64"/>
      <c r="AL55" s="64"/>
      <c r="AM55" s="64"/>
      <c r="AN55" s="64"/>
      <c r="AO55" s="64"/>
    </row>
    <row r="56" spans="2:41" s="65" customFormat="1" ht="27.75" hidden="1" x14ac:dyDescent="0.2">
      <c r="B56" s="298"/>
      <c r="C56" s="277"/>
      <c r="D56" s="306"/>
      <c r="E56" s="71">
        <v>47</v>
      </c>
      <c r="F56" s="71" t="s">
        <v>136</v>
      </c>
      <c r="G56" s="71"/>
      <c r="H56" s="76"/>
      <c r="I56" s="76"/>
      <c r="J56" s="90"/>
      <c r="K56" s="78"/>
      <c r="L56" s="78"/>
      <c r="M56" s="78"/>
      <c r="N56" s="78"/>
      <c r="O56" s="77"/>
      <c r="P56" s="77"/>
      <c r="Q56" s="77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7"/>
      <c r="AG56" s="67"/>
      <c r="AH56" s="67">
        <f t="shared" si="0"/>
        <v>0</v>
      </c>
      <c r="AI56" s="67"/>
      <c r="AJ56" s="121"/>
      <c r="AK56" s="64"/>
      <c r="AL56" s="64"/>
      <c r="AM56" s="64"/>
      <c r="AN56" s="64"/>
      <c r="AO56" s="64"/>
    </row>
    <row r="57" spans="2:41" s="65" customFormat="1" ht="28.5" hidden="1" thickBot="1" x14ac:dyDescent="0.25">
      <c r="B57" s="298"/>
      <c r="C57" s="278"/>
      <c r="D57" s="307"/>
      <c r="E57" s="132">
        <v>48</v>
      </c>
      <c r="F57" s="132" t="s">
        <v>137</v>
      </c>
      <c r="G57" s="132"/>
      <c r="H57" s="133"/>
      <c r="I57" s="133"/>
      <c r="J57" s="134"/>
      <c r="K57" s="136"/>
      <c r="L57" s="136"/>
      <c r="M57" s="136"/>
      <c r="N57" s="136"/>
      <c r="O57" s="137"/>
      <c r="P57" s="137"/>
      <c r="Q57" s="137"/>
      <c r="R57" s="137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7"/>
      <c r="AG57" s="138"/>
      <c r="AH57" s="138"/>
      <c r="AI57" s="138">
        <f t="shared" si="1"/>
        <v>0</v>
      </c>
      <c r="AJ57" s="139"/>
      <c r="AK57" s="64"/>
      <c r="AL57" s="64"/>
      <c r="AM57" s="64"/>
      <c r="AN57" s="64"/>
      <c r="AO57" s="64"/>
    </row>
    <row r="58" spans="2:41" s="69" customFormat="1" ht="38.1" customHeight="1" x14ac:dyDescent="0.2">
      <c r="B58" s="154"/>
      <c r="C58" s="103"/>
      <c r="D58" s="153"/>
      <c r="E58" s="102"/>
      <c r="F58" s="102"/>
      <c r="G58" s="105"/>
      <c r="H58" s="106"/>
      <c r="I58" s="106"/>
      <c r="J58" s="107"/>
      <c r="K58" s="108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44"/>
      <c r="AF58" s="295" t="s">
        <v>42</v>
      </c>
      <c r="AG58" s="70">
        <f>SUM(AG10:AG51)</f>
        <v>6200</v>
      </c>
      <c r="AH58" s="70">
        <f>SUM(AH10:AH51)</f>
        <v>6200</v>
      </c>
      <c r="AI58" s="70">
        <f>SUM(AI10:AI51)</f>
        <v>7000</v>
      </c>
      <c r="AJ58" s="124"/>
      <c r="AK58" s="68"/>
      <c r="AL58" s="68"/>
      <c r="AM58" s="68"/>
      <c r="AN58" s="68"/>
      <c r="AO58" s="68"/>
    </row>
    <row r="59" spans="2:41" s="69" customFormat="1" ht="38.1" customHeight="1" x14ac:dyDescent="0.2">
      <c r="B59" s="143"/>
      <c r="C59" s="103"/>
      <c r="D59" s="153"/>
      <c r="E59" s="102"/>
      <c r="F59" s="102"/>
      <c r="G59" s="105"/>
      <c r="H59" s="106"/>
      <c r="I59" s="106"/>
      <c r="J59" s="107"/>
      <c r="K59" s="108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44"/>
      <c r="AF59" s="296"/>
      <c r="AG59" s="109">
        <f>AG58/1000</f>
        <v>6.2</v>
      </c>
      <c r="AH59" s="109">
        <f t="shared" ref="AH59:AI59" si="3">AH58/1000</f>
        <v>6.2</v>
      </c>
      <c r="AI59" s="109">
        <f t="shared" si="3"/>
        <v>7</v>
      </c>
      <c r="AJ59" s="122"/>
      <c r="AK59" s="68"/>
      <c r="AL59" s="68"/>
      <c r="AM59" s="68"/>
      <c r="AN59" s="68"/>
      <c r="AO59" s="68"/>
    </row>
    <row r="60" spans="2:41" s="69" customFormat="1" ht="38.1" customHeight="1" thickBot="1" x14ac:dyDescent="0.25">
      <c r="B60" s="145"/>
      <c r="C60" s="146"/>
      <c r="D60" s="147"/>
      <c r="E60" s="155"/>
      <c r="F60" s="155"/>
      <c r="G60" s="148"/>
      <c r="H60" s="149"/>
      <c r="I60" s="149"/>
      <c r="J60" s="150"/>
      <c r="K60" s="151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52"/>
      <c r="AF60" s="268" t="s">
        <v>89</v>
      </c>
      <c r="AG60" s="268"/>
      <c r="AH60" s="268"/>
      <c r="AI60" s="269"/>
      <c r="AJ60" s="123">
        <f>AG59+AH59+AI59</f>
        <v>19.399999999999999</v>
      </c>
      <c r="AK60" s="68"/>
      <c r="AL60" s="68"/>
      <c r="AM60" s="68"/>
      <c r="AN60" s="68"/>
      <c r="AO60" s="68"/>
    </row>
    <row r="61" spans="2:41" s="69" customFormat="1" ht="38.1" customHeight="1" x14ac:dyDescent="0.2">
      <c r="B61" s="279" t="s">
        <v>239</v>
      </c>
      <c r="C61" s="280"/>
      <c r="D61" s="280"/>
      <c r="E61" s="280"/>
      <c r="F61" s="280"/>
      <c r="G61" s="280"/>
      <c r="H61" s="280"/>
      <c r="I61" s="280"/>
      <c r="J61" s="281"/>
      <c r="K61" s="285" t="s">
        <v>90</v>
      </c>
      <c r="L61" s="285"/>
      <c r="M61" s="285"/>
      <c r="N61" s="285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285"/>
      <c r="AA61" s="285"/>
      <c r="AB61" s="285"/>
      <c r="AC61" s="285"/>
      <c r="AD61" s="285"/>
      <c r="AE61" s="285"/>
      <c r="AF61" s="286"/>
      <c r="AG61" s="286"/>
      <c r="AH61" s="286"/>
      <c r="AI61" s="286"/>
      <c r="AJ61" s="287"/>
      <c r="AK61" s="68"/>
      <c r="AL61" s="68"/>
      <c r="AM61" s="68"/>
      <c r="AN61" s="68"/>
      <c r="AO61" s="68"/>
    </row>
    <row r="62" spans="2:41" s="69" customFormat="1" ht="39.950000000000003" customHeight="1" thickBot="1" x14ac:dyDescent="0.25">
      <c r="B62" s="282"/>
      <c r="C62" s="283"/>
      <c r="D62" s="283"/>
      <c r="E62" s="283"/>
      <c r="F62" s="283"/>
      <c r="G62" s="283"/>
      <c r="H62" s="283"/>
      <c r="I62" s="283"/>
      <c r="J62" s="284"/>
      <c r="K62" s="289" t="s">
        <v>91</v>
      </c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8"/>
      <c r="AK62" s="68"/>
      <c r="AL62" s="68"/>
      <c r="AM62" s="68"/>
      <c r="AN62" s="68"/>
      <c r="AO62" s="68"/>
    </row>
    <row r="63" spans="2:41" s="69" customFormat="1" ht="15" customHeight="1" x14ac:dyDescent="0.2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8"/>
      <c r="AL63" s="68"/>
      <c r="AM63" s="68"/>
      <c r="AN63" s="68"/>
      <c r="AO63" s="68"/>
    </row>
    <row r="64" spans="2:41" ht="9.9499999999999993" customHeight="1" x14ac:dyDescent="0.2"/>
    <row r="65" ht="45" customHeight="1" x14ac:dyDescent="0.2"/>
    <row r="66" s="62" customFormat="1" ht="45" customHeight="1" x14ac:dyDescent="0.2"/>
    <row r="67" s="62" customFormat="1" ht="45" customHeight="1" x14ac:dyDescent="0.2"/>
    <row r="68" s="62" customFormat="1" ht="45" customHeigh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101" s="62" customFormat="1" x14ac:dyDescent="0.2"/>
  </sheetData>
  <mergeCells count="61">
    <mergeCell ref="B61:J62"/>
    <mergeCell ref="K61:AI61"/>
    <mergeCell ref="AJ61:AJ62"/>
    <mergeCell ref="K62:AI62"/>
    <mergeCell ref="C28:C33"/>
    <mergeCell ref="C34:C39"/>
    <mergeCell ref="D34:D39"/>
    <mergeCell ref="D28:D33"/>
    <mergeCell ref="C46:C51"/>
    <mergeCell ref="D46:D51"/>
    <mergeCell ref="C52:C57"/>
    <mergeCell ref="D52:D57"/>
    <mergeCell ref="AF58:AF59"/>
    <mergeCell ref="AF60:AI60"/>
    <mergeCell ref="C40:C45"/>
    <mergeCell ref="D40:D45"/>
    <mergeCell ref="B10:B57"/>
    <mergeCell ref="C10:C15"/>
    <mergeCell ref="D10:D15"/>
    <mergeCell ref="C16:C21"/>
    <mergeCell ref="D16:D21"/>
    <mergeCell ref="C22:C27"/>
    <mergeCell ref="D22:D27"/>
    <mergeCell ref="B5:B8"/>
    <mergeCell ref="C5:C8"/>
    <mergeCell ref="J5:J9"/>
    <mergeCell ref="K5:AE6"/>
    <mergeCell ref="AG5:AI6"/>
    <mergeCell ref="Z7:Z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X7:X8"/>
    <mergeCell ref="AJ5:AJ8"/>
    <mergeCell ref="K7:K8"/>
    <mergeCell ref="L7:L8"/>
    <mergeCell ref="M7:M8"/>
    <mergeCell ref="N7:N8"/>
    <mergeCell ref="Y7:Y8"/>
    <mergeCell ref="AG7:AG8"/>
    <mergeCell ref="AH7:AH8"/>
    <mergeCell ref="AI7:AI8"/>
    <mergeCell ref="AA7:AA8"/>
    <mergeCell ref="AB7:AB8"/>
    <mergeCell ref="AC7:AC8"/>
    <mergeCell ref="AD7:AD8"/>
    <mergeCell ref="AE7:AE8"/>
    <mergeCell ref="AF7:AF8"/>
    <mergeCell ref="B2:I2"/>
    <mergeCell ref="J2:AE4"/>
    <mergeCell ref="AF2:AJ2"/>
    <mergeCell ref="B3:I3"/>
    <mergeCell ref="AF3:AJ3"/>
    <mergeCell ref="B4:I4"/>
    <mergeCell ref="AG4:AH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B157-3B47-4788-8EDA-305FFF463919}">
  <sheetPr>
    <tabColor theme="5"/>
    <pageSetUpPr fitToPage="1"/>
  </sheetPr>
  <dimension ref="B1:AC44"/>
  <sheetViews>
    <sheetView showGridLines="0" tabSelected="1" view="pageBreakPreview" topLeftCell="A6" zoomScale="85" zoomScaleNormal="71" zoomScaleSheetLayoutView="85" workbookViewId="0">
      <selection activeCell="L23" sqref="L23"/>
    </sheetView>
  </sheetViews>
  <sheetFormatPr defaultColWidth="9.140625" defaultRowHeight="12.75" x14ac:dyDescent="0.2"/>
  <cols>
    <col min="1" max="1" width="4.42578125" style="2" customWidth="1"/>
    <col min="2" max="2" width="6.42578125" style="2" customWidth="1"/>
    <col min="3" max="3" width="35" style="2" customWidth="1"/>
    <col min="4" max="4" width="8.140625" style="2" customWidth="1"/>
    <col min="5" max="5" width="6.85546875" style="2" customWidth="1"/>
    <col min="6" max="6" width="16" style="2" customWidth="1"/>
    <col min="7" max="7" width="11.7109375" style="2" customWidth="1"/>
    <col min="8" max="8" width="12" style="2" customWidth="1"/>
    <col min="9" max="9" width="11.140625" style="2" customWidth="1"/>
    <col min="10" max="10" width="12.42578125" style="2" customWidth="1"/>
    <col min="11" max="11" width="14.140625" style="2" customWidth="1"/>
    <col min="12" max="12" width="14.5703125" style="2" customWidth="1"/>
    <col min="13" max="14" width="15.7109375" style="2" customWidth="1"/>
    <col min="15" max="15" width="17.42578125" style="2" customWidth="1"/>
    <col min="16" max="16" width="15.7109375" style="2" customWidth="1"/>
    <col min="17" max="20" width="10.7109375" style="2" customWidth="1"/>
    <col min="21" max="21" width="4.42578125" style="2" customWidth="1"/>
    <col min="22" max="22" width="17.5703125" style="2" customWidth="1"/>
    <col min="23" max="23" width="1.5703125" style="2" customWidth="1"/>
    <col min="24" max="24" width="4.85546875" style="2" customWidth="1"/>
    <col min="25" max="16384" width="9.140625" style="2"/>
  </cols>
  <sheetData>
    <row r="1" spans="2:25" ht="9" customHeight="1" thickBo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5" ht="30" customHeight="1" x14ac:dyDescent="0.2">
      <c r="B2" s="328" t="s">
        <v>354</v>
      </c>
      <c r="C2" s="329"/>
      <c r="D2" s="329"/>
      <c r="E2" s="329"/>
      <c r="F2" s="329"/>
      <c r="G2" s="330"/>
      <c r="H2" s="339" t="s">
        <v>44</v>
      </c>
      <c r="I2" s="340"/>
      <c r="J2" s="340"/>
      <c r="K2" s="340"/>
      <c r="L2" s="340"/>
      <c r="M2" s="340"/>
      <c r="N2" s="340"/>
      <c r="O2" s="340"/>
      <c r="P2" s="341"/>
      <c r="Q2" s="342" t="s">
        <v>152</v>
      </c>
      <c r="R2" s="343"/>
      <c r="S2" s="343"/>
      <c r="T2" s="343"/>
      <c r="U2" s="343"/>
      <c r="V2" s="344"/>
      <c r="W2" s="1"/>
      <c r="X2" s="1"/>
    </row>
    <row r="3" spans="2:25" ht="36.75" customHeight="1" x14ac:dyDescent="0.2">
      <c r="B3" s="331"/>
      <c r="C3" s="332"/>
      <c r="D3" s="332"/>
      <c r="E3" s="332"/>
      <c r="F3" s="332"/>
      <c r="G3" s="333"/>
      <c r="H3" s="345" t="s">
        <v>351</v>
      </c>
      <c r="I3" s="346"/>
      <c r="J3" s="346"/>
      <c r="K3" s="346"/>
      <c r="L3" s="346"/>
      <c r="M3" s="346"/>
      <c r="N3" s="346"/>
      <c r="O3" s="346"/>
      <c r="P3" s="347"/>
      <c r="Q3" s="348" t="s">
        <v>352</v>
      </c>
      <c r="R3" s="349"/>
      <c r="S3" s="349"/>
      <c r="T3" s="349"/>
      <c r="U3" s="349"/>
      <c r="V3" s="350"/>
      <c r="W3" s="1"/>
      <c r="X3" s="1"/>
    </row>
    <row r="4" spans="2:25" ht="30" customHeight="1" x14ac:dyDescent="0.2">
      <c r="B4" s="334" t="s">
        <v>151</v>
      </c>
      <c r="C4" s="335"/>
      <c r="D4" s="335"/>
      <c r="E4" s="335"/>
      <c r="F4" s="335"/>
      <c r="G4" s="336"/>
      <c r="H4" s="351"/>
      <c r="I4" s="352"/>
      <c r="J4" s="352"/>
      <c r="K4" s="352"/>
      <c r="L4" s="352"/>
      <c r="M4" s="352"/>
      <c r="N4" s="352"/>
      <c r="O4" s="352"/>
      <c r="P4" s="353"/>
      <c r="Q4" s="354" t="s">
        <v>353</v>
      </c>
      <c r="R4" s="355"/>
      <c r="S4" s="355"/>
      <c r="T4" s="355"/>
      <c r="U4" s="355"/>
      <c r="V4" s="356"/>
      <c r="W4" s="1"/>
      <c r="X4" s="1"/>
    </row>
    <row r="5" spans="2:25" ht="30" customHeight="1" thickBot="1" x14ac:dyDescent="0.25">
      <c r="B5" s="415" t="s">
        <v>99</v>
      </c>
      <c r="C5" s="415"/>
      <c r="D5" s="415"/>
      <c r="E5" s="415"/>
      <c r="F5" s="415"/>
      <c r="G5" s="415"/>
      <c r="H5" s="357" t="s">
        <v>142</v>
      </c>
      <c r="I5" s="357"/>
      <c r="J5" s="357"/>
      <c r="K5" s="357"/>
      <c r="L5" s="357"/>
      <c r="M5" s="357"/>
      <c r="N5" s="357"/>
      <c r="O5" s="357"/>
      <c r="P5" s="358"/>
      <c r="Q5" s="359"/>
      <c r="R5" s="360"/>
      <c r="S5" s="360"/>
      <c r="T5" s="360"/>
      <c r="U5" s="360"/>
      <c r="V5" s="361"/>
      <c r="W5" s="1"/>
      <c r="X5" s="1"/>
    </row>
    <row r="6" spans="2:25" s="6" customFormat="1" ht="20.25" customHeight="1" x14ac:dyDescent="0.3">
      <c r="B6" s="418" t="s">
        <v>45</v>
      </c>
      <c r="C6" s="419"/>
      <c r="D6" s="362" t="s">
        <v>83</v>
      </c>
      <c r="E6" s="364" t="s">
        <v>46</v>
      </c>
      <c r="F6" s="262"/>
      <c r="G6" s="365"/>
      <c r="H6" s="369" t="s">
        <v>84</v>
      </c>
      <c r="I6" s="3" t="s">
        <v>47</v>
      </c>
      <c r="J6" s="371" t="s">
        <v>41</v>
      </c>
      <c r="K6" s="372"/>
      <c r="L6" s="4" t="s">
        <v>5</v>
      </c>
      <c r="M6" s="375" t="s">
        <v>48</v>
      </c>
      <c r="N6" s="375"/>
      <c r="O6" s="375"/>
      <c r="P6" s="375"/>
      <c r="Q6" s="377" t="s">
        <v>49</v>
      </c>
      <c r="R6" s="378"/>
      <c r="S6" s="378"/>
      <c r="T6" s="372"/>
      <c r="U6" s="371" t="s">
        <v>8</v>
      </c>
      <c r="V6" s="379"/>
      <c r="W6" s="5"/>
      <c r="X6" s="5"/>
    </row>
    <row r="7" spans="2:25" s="6" customFormat="1" ht="26.25" customHeight="1" x14ac:dyDescent="0.3">
      <c r="B7" s="418" t="s">
        <v>50</v>
      </c>
      <c r="C7" s="419"/>
      <c r="D7" s="363"/>
      <c r="E7" s="366"/>
      <c r="F7" s="367"/>
      <c r="G7" s="368"/>
      <c r="H7" s="370"/>
      <c r="I7" s="7" t="s">
        <v>51</v>
      </c>
      <c r="J7" s="373"/>
      <c r="K7" s="374"/>
      <c r="L7" s="8" t="s">
        <v>15</v>
      </c>
      <c r="M7" s="376"/>
      <c r="N7" s="376"/>
      <c r="O7" s="376"/>
      <c r="P7" s="376"/>
      <c r="Q7" s="366" t="s">
        <v>52</v>
      </c>
      <c r="R7" s="367"/>
      <c r="S7" s="367"/>
      <c r="T7" s="367"/>
      <c r="U7" s="380"/>
      <c r="V7" s="381"/>
      <c r="W7" s="5"/>
      <c r="X7" s="5"/>
    </row>
    <row r="8" spans="2:25" s="6" customFormat="1" ht="28.5" customHeight="1" x14ac:dyDescent="0.3">
      <c r="B8" s="418" t="s">
        <v>53</v>
      </c>
      <c r="C8" s="419"/>
      <c r="D8" s="363"/>
      <c r="E8" s="390" t="s">
        <v>101</v>
      </c>
      <c r="F8" s="390" t="s">
        <v>102</v>
      </c>
      <c r="G8" s="391" t="s">
        <v>3</v>
      </c>
      <c r="H8" s="370"/>
      <c r="I8" s="8" t="s">
        <v>54</v>
      </c>
      <c r="J8" s="9" t="s">
        <v>55</v>
      </c>
      <c r="K8" s="9" t="s">
        <v>56</v>
      </c>
      <c r="L8" s="8" t="s">
        <v>57</v>
      </c>
      <c r="M8" s="10" t="s">
        <v>58</v>
      </c>
      <c r="N8" s="11" t="s">
        <v>59</v>
      </c>
      <c r="O8" s="11" t="s">
        <v>60</v>
      </c>
      <c r="P8" s="12" t="s">
        <v>42</v>
      </c>
      <c r="Q8" s="13" t="s">
        <v>61</v>
      </c>
      <c r="R8" s="8" t="s">
        <v>62</v>
      </c>
      <c r="S8" s="8" t="s">
        <v>62</v>
      </c>
      <c r="T8" s="14" t="s">
        <v>63</v>
      </c>
      <c r="U8" s="380"/>
      <c r="V8" s="381"/>
      <c r="W8" s="5"/>
      <c r="X8" s="5"/>
    </row>
    <row r="9" spans="2:25" s="6" customFormat="1" ht="32.25" customHeight="1" thickBot="1" x14ac:dyDescent="0.35">
      <c r="B9" s="416"/>
      <c r="C9" s="417"/>
      <c r="D9" s="363"/>
      <c r="E9" s="363"/>
      <c r="F9" s="362"/>
      <c r="G9" s="362"/>
      <c r="H9" s="370"/>
      <c r="I9" s="8" t="s">
        <v>64</v>
      </c>
      <c r="J9" s="9" t="s">
        <v>103</v>
      </c>
      <c r="K9" s="9" t="s">
        <v>104</v>
      </c>
      <c r="L9" s="45" t="s">
        <v>105</v>
      </c>
      <c r="M9" s="46" t="s">
        <v>65</v>
      </c>
      <c r="N9" s="47" t="s">
        <v>65</v>
      </c>
      <c r="O9" s="47" t="s">
        <v>65</v>
      </c>
      <c r="P9" s="48" t="s">
        <v>65</v>
      </c>
      <c r="Q9" s="49">
        <v>-1</v>
      </c>
      <c r="R9" s="50">
        <v>-2</v>
      </c>
      <c r="S9" s="50">
        <v>-3</v>
      </c>
      <c r="T9" s="51" t="s">
        <v>66</v>
      </c>
      <c r="U9" s="380"/>
      <c r="V9" s="381"/>
      <c r="W9" s="5"/>
      <c r="X9" s="5"/>
    </row>
    <row r="10" spans="2:25" s="16" customFormat="1" ht="24.95" customHeight="1" x14ac:dyDescent="0.3">
      <c r="B10" s="96"/>
      <c r="C10" s="57" t="s">
        <v>67</v>
      </c>
      <c r="D10" s="58" t="s">
        <v>43</v>
      </c>
      <c r="E10" s="58"/>
      <c r="F10" s="58">
        <v>200</v>
      </c>
      <c r="G10" s="58"/>
      <c r="H10" s="58">
        <v>35</v>
      </c>
      <c r="I10" s="72" t="s">
        <v>51</v>
      </c>
      <c r="J10" s="59"/>
      <c r="K10" s="58" t="s">
        <v>362</v>
      </c>
      <c r="L10" s="74" t="s">
        <v>363</v>
      </c>
      <c r="M10" s="60">
        <f>M24</f>
        <v>24.333333333333336</v>
      </c>
      <c r="N10" s="60">
        <f t="shared" ref="N10:O10" si="0">N24</f>
        <v>26.333333333333336</v>
      </c>
      <c r="O10" s="60">
        <f t="shared" si="0"/>
        <v>28.733333333333334</v>
      </c>
      <c r="P10" s="60">
        <f>P24</f>
        <v>79.400000000000006</v>
      </c>
      <c r="Q10" s="58"/>
      <c r="R10" s="61"/>
      <c r="S10" s="58"/>
      <c r="T10" s="58"/>
      <c r="U10" s="392"/>
      <c r="V10" s="393"/>
      <c r="W10" s="15"/>
      <c r="X10" s="15"/>
    </row>
    <row r="11" spans="2:25" s="18" customFormat="1" ht="29.25" customHeight="1" thickBot="1" x14ac:dyDescent="0.35">
      <c r="B11" s="97"/>
      <c r="C11" s="21" t="s">
        <v>68</v>
      </c>
      <c r="D11" s="55"/>
      <c r="E11" s="55"/>
      <c r="F11" s="55"/>
      <c r="G11" s="22"/>
      <c r="H11" s="55"/>
      <c r="I11" s="55"/>
      <c r="J11" s="22"/>
      <c r="K11" s="55"/>
      <c r="L11" s="55"/>
      <c r="M11" s="79"/>
      <c r="N11" s="79"/>
      <c r="O11" s="80"/>
      <c r="P11" s="55"/>
      <c r="Q11" s="55"/>
      <c r="R11" s="55"/>
      <c r="S11" s="56"/>
      <c r="T11" s="55"/>
      <c r="U11" s="394"/>
      <c r="V11" s="395"/>
      <c r="W11" s="17"/>
      <c r="X11" s="17"/>
    </row>
    <row r="12" spans="2:25" s="16" customFormat="1" ht="27.75" customHeight="1" x14ac:dyDescent="0.3">
      <c r="B12" s="98">
        <v>1</v>
      </c>
      <c r="C12" s="21" t="s">
        <v>153</v>
      </c>
      <c r="D12" s="19" t="s">
        <v>43</v>
      </c>
      <c r="E12" s="19"/>
      <c r="F12" s="19">
        <v>63</v>
      </c>
      <c r="G12" s="19"/>
      <c r="H12" s="19">
        <v>25</v>
      </c>
      <c r="I12" s="73" t="s">
        <v>51</v>
      </c>
      <c r="J12" s="19"/>
      <c r="K12" s="19" t="s">
        <v>154</v>
      </c>
      <c r="L12" s="19" t="s">
        <v>96</v>
      </c>
      <c r="M12" s="81">
        <f>P12/3</f>
        <v>6</v>
      </c>
      <c r="N12" s="81">
        <f>P12/3</f>
        <v>6</v>
      </c>
      <c r="O12" s="81">
        <f>P12/3</f>
        <v>6</v>
      </c>
      <c r="P12" s="81">
        <v>18</v>
      </c>
      <c r="Q12" s="19"/>
      <c r="R12" s="19"/>
      <c r="S12" s="22"/>
      <c r="T12" s="22"/>
      <c r="U12" s="394" t="s">
        <v>155</v>
      </c>
      <c r="V12" s="395"/>
      <c r="W12" s="15"/>
      <c r="X12" s="15"/>
      <c r="Y12" s="20"/>
    </row>
    <row r="13" spans="2:25" s="16" customFormat="1" ht="27.75" customHeight="1" x14ac:dyDescent="0.3">
      <c r="B13" s="99">
        <v>2</v>
      </c>
      <c r="C13" s="21" t="s">
        <v>156</v>
      </c>
      <c r="D13" s="19" t="s">
        <v>43</v>
      </c>
      <c r="E13" s="19"/>
      <c r="F13" s="19">
        <v>63</v>
      </c>
      <c r="G13" s="19"/>
      <c r="H13" s="19">
        <v>25</v>
      </c>
      <c r="I13" s="73" t="s">
        <v>51</v>
      </c>
      <c r="J13" s="19"/>
      <c r="K13" s="19" t="s">
        <v>154</v>
      </c>
      <c r="L13" s="19" t="s">
        <v>96</v>
      </c>
      <c r="M13" s="81">
        <f t="shared" ref="M13:O19" si="1">$P13/3</f>
        <v>3.3333333333333335</v>
      </c>
      <c r="N13" s="81">
        <f t="shared" si="1"/>
        <v>3.3333333333333335</v>
      </c>
      <c r="O13" s="81">
        <f t="shared" si="1"/>
        <v>3.3333333333333335</v>
      </c>
      <c r="P13" s="81">
        <v>10</v>
      </c>
      <c r="Q13" s="19"/>
      <c r="R13" s="19"/>
      <c r="S13" s="22"/>
      <c r="T13" s="22"/>
      <c r="U13" s="394" t="s">
        <v>155</v>
      </c>
      <c r="V13" s="395"/>
      <c r="W13" s="15"/>
      <c r="X13" s="15"/>
      <c r="Y13" s="20"/>
    </row>
    <row r="14" spans="2:25" s="16" customFormat="1" ht="27.75" customHeight="1" x14ac:dyDescent="0.3">
      <c r="B14" s="99">
        <v>3</v>
      </c>
      <c r="C14" s="92" t="s">
        <v>284</v>
      </c>
      <c r="D14" s="93" t="s">
        <v>43</v>
      </c>
      <c r="E14" s="93"/>
      <c r="F14" s="93">
        <v>40</v>
      </c>
      <c r="G14" s="93"/>
      <c r="H14" s="93">
        <v>25</v>
      </c>
      <c r="I14" s="88" t="s">
        <v>51</v>
      </c>
      <c r="J14" s="93"/>
      <c r="K14" s="19" t="s">
        <v>360</v>
      </c>
      <c r="L14" s="19" t="s">
        <v>361</v>
      </c>
      <c r="M14" s="94">
        <f t="shared" si="1"/>
        <v>2.5</v>
      </c>
      <c r="N14" s="94">
        <f t="shared" si="1"/>
        <v>2.5</v>
      </c>
      <c r="O14" s="94">
        <f t="shared" si="1"/>
        <v>2.5</v>
      </c>
      <c r="P14" s="94">
        <v>7.5</v>
      </c>
      <c r="Q14" s="93"/>
      <c r="R14" s="93"/>
      <c r="S14" s="95"/>
      <c r="T14" s="95"/>
      <c r="U14" s="394" t="s">
        <v>155</v>
      </c>
      <c r="V14" s="395"/>
      <c r="W14" s="15"/>
      <c r="X14" s="15"/>
      <c r="Y14" s="20"/>
    </row>
    <row r="15" spans="2:25" s="16" customFormat="1" ht="27.75" customHeight="1" x14ac:dyDescent="0.3">
      <c r="B15" s="99">
        <v>4</v>
      </c>
      <c r="C15" s="92" t="s">
        <v>283</v>
      </c>
      <c r="D15" s="93" t="s">
        <v>43</v>
      </c>
      <c r="E15" s="93"/>
      <c r="F15" s="93">
        <v>40</v>
      </c>
      <c r="G15" s="93"/>
      <c r="H15" s="93">
        <v>25</v>
      </c>
      <c r="I15" s="88" t="s">
        <v>51</v>
      </c>
      <c r="J15" s="93"/>
      <c r="K15" s="19" t="s">
        <v>360</v>
      </c>
      <c r="L15" s="19" t="s">
        <v>361</v>
      </c>
      <c r="M15" s="94">
        <f t="shared" si="1"/>
        <v>2.5</v>
      </c>
      <c r="N15" s="94">
        <f t="shared" si="1"/>
        <v>2.5</v>
      </c>
      <c r="O15" s="94">
        <f t="shared" si="1"/>
        <v>2.5</v>
      </c>
      <c r="P15" s="94">
        <v>7.5</v>
      </c>
      <c r="Q15" s="93"/>
      <c r="R15" s="93"/>
      <c r="S15" s="95"/>
      <c r="T15" s="95"/>
      <c r="U15" s="337" t="s">
        <v>158</v>
      </c>
      <c r="V15" s="338"/>
      <c r="W15" s="15"/>
      <c r="X15" s="15"/>
      <c r="Y15" s="20"/>
    </row>
    <row r="16" spans="2:25" s="16" customFormat="1" ht="27.75" customHeight="1" x14ac:dyDescent="0.3">
      <c r="B16" s="99">
        <v>5</v>
      </c>
      <c r="C16" s="92" t="s">
        <v>285</v>
      </c>
      <c r="D16" s="93" t="s">
        <v>43</v>
      </c>
      <c r="E16" s="93"/>
      <c r="F16" s="93">
        <v>40</v>
      </c>
      <c r="G16" s="93"/>
      <c r="H16" s="93">
        <v>25</v>
      </c>
      <c r="I16" s="88" t="s">
        <v>51</v>
      </c>
      <c r="J16" s="93"/>
      <c r="K16" s="19" t="s">
        <v>360</v>
      </c>
      <c r="L16" s="19" t="s">
        <v>361</v>
      </c>
      <c r="M16" s="94">
        <f t="shared" si="1"/>
        <v>2.5</v>
      </c>
      <c r="N16" s="94">
        <f t="shared" si="1"/>
        <v>2.5</v>
      </c>
      <c r="O16" s="94">
        <f t="shared" si="1"/>
        <v>2.5</v>
      </c>
      <c r="P16" s="94">
        <v>7.5</v>
      </c>
      <c r="Q16" s="93"/>
      <c r="R16" s="93"/>
      <c r="S16" s="95"/>
      <c r="T16" s="95"/>
      <c r="U16" s="337" t="s">
        <v>155</v>
      </c>
      <c r="V16" s="338"/>
      <c r="W16" s="15"/>
      <c r="X16" s="15"/>
      <c r="Y16" s="20"/>
    </row>
    <row r="17" spans="2:29" s="16" customFormat="1" ht="27.75" customHeight="1" x14ac:dyDescent="0.3">
      <c r="B17" s="99">
        <v>6</v>
      </c>
      <c r="C17" s="92" t="s">
        <v>286</v>
      </c>
      <c r="D17" s="93" t="s">
        <v>43</v>
      </c>
      <c r="E17" s="93"/>
      <c r="F17" s="93">
        <v>40</v>
      </c>
      <c r="G17" s="93"/>
      <c r="H17" s="93">
        <v>25</v>
      </c>
      <c r="I17" s="88" t="s">
        <v>51</v>
      </c>
      <c r="J17" s="93"/>
      <c r="K17" s="93" t="s">
        <v>360</v>
      </c>
      <c r="L17" s="93" t="s">
        <v>361</v>
      </c>
      <c r="M17" s="94">
        <f t="shared" si="1"/>
        <v>2.5</v>
      </c>
      <c r="N17" s="94">
        <f t="shared" si="1"/>
        <v>2.5</v>
      </c>
      <c r="O17" s="94">
        <f>$P17/3</f>
        <v>2.5</v>
      </c>
      <c r="P17" s="94">
        <v>7.5</v>
      </c>
      <c r="Q17" s="93"/>
      <c r="R17" s="93"/>
      <c r="S17" s="95"/>
      <c r="T17" s="95"/>
      <c r="U17" s="337" t="s">
        <v>161</v>
      </c>
      <c r="V17" s="338"/>
      <c r="W17" s="15"/>
      <c r="X17" s="15"/>
      <c r="Y17" s="20"/>
    </row>
    <row r="18" spans="2:29" s="16" customFormat="1" ht="27.75" customHeight="1" x14ac:dyDescent="0.3">
      <c r="B18" s="99">
        <v>7</v>
      </c>
      <c r="C18" s="92" t="s">
        <v>287</v>
      </c>
      <c r="D18" s="93" t="s">
        <v>43</v>
      </c>
      <c r="E18" s="93"/>
      <c r="F18" s="93">
        <v>40</v>
      </c>
      <c r="G18" s="93"/>
      <c r="H18" s="93">
        <v>25</v>
      </c>
      <c r="I18" s="88" t="s">
        <v>51</v>
      </c>
      <c r="J18" s="93"/>
      <c r="K18" s="93" t="s">
        <v>360</v>
      </c>
      <c r="L18" s="93" t="s">
        <v>361</v>
      </c>
      <c r="M18" s="94">
        <f t="shared" si="1"/>
        <v>2.5</v>
      </c>
      <c r="N18" s="94">
        <f t="shared" si="1"/>
        <v>2.5</v>
      </c>
      <c r="O18" s="94">
        <f t="shared" si="1"/>
        <v>2.5</v>
      </c>
      <c r="P18" s="94">
        <v>7.5</v>
      </c>
      <c r="Q18" s="93"/>
      <c r="R18" s="93"/>
      <c r="S18" s="95"/>
      <c r="T18" s="95"/>
      <c r="U18" s="337" t="s">
        <v>161</v>
      </c>
      <c r="V18" s="338"/>
      <c r="W18" s="15"/>
      <c r="X18" s="15"/>
      <c r="Y18" s="20"/>
    </row>
    <row r="19" spans="2:29" s="16" customFormat="1" ht="27.75" customHeight="1" x14ac:dyDescent="0.3">
      <c r="B19" s="99">
        <v>8</v>
      </c>
      <c r="C19" s="92" t="s">
        <v>288</v>
      </c>
      <c r="D19" s="93" t="s">
        <v>43</v>
      </c>
      <c r="E19" s="93"/>
      <c r="F19" s="93">
        <v>40</v>
      </c>
      <c r="G19" s="93"/>
      <c r="H19" s="93">
        <v>25</v>
      </c>
      <c r="I19" s="88" t="s">
        <v>51</v>
      </c>
      <c r="J19" s="93"/>
      <c r="K19" s="93" t="s">
        <v>360</v>
      </c>
      <c r="L19" s="93" t="s">
        <v>361</v>
      </c>
      <c r="M19" s="94">
        <f t="shared" si="1"/>
        <v>2.5</v>
      </c>
      <c r="N19" s="94">
        <f t="shared" si="1"/>
        <v>2.5</v>
      </c>
      <c r="O19" s="94">
        <f t="shared" si="1"/>
        <v>2.5</v>
      </c>
      <c r="P19" s="94">
        <v>7.5</v>
      </c>
      <c r="Q19" s="93"/>
      <c r="R19" s="93"/>
      <c r="S19" s="95"/>
      <c r="T19" s="95"/>
      <c r="U19" s="337" t="s">
        <v>155</v>
      </c>
      <c r="V19" s="338"/>
      <c r="W19" s="15"/>
      <c r="X19" s="15"/>
      <c r="Y19" s="20"/>
    </row>
    <row r="20" spans="2:29" s="16" customFormat="1" ht="27.75" customHeight="1" x14ac:dyDescent="0.3">
      <c r="B20" s="99">
        <v>9</v>
      </c>
      <c r="C20" s="92" t="s">
        <v>127</v>
      </c>
      <c r="D20" s="93" t="s">
        <v>159</v>
      </c>
      <c r="E20" s="93"/>
      <c r="F20" s="93">
        <v>40</v>
      </c>
      <c r="G20" s="93"/>
      <c r="H20" s="93">
        <v>25</v>
      </c>
      <c r="I20" s="88" t="s">
        <v>51</v>
      </c>
      <c r="J20" s="93"/>
      <c r="K20" s="93" t="s">
        <v>290</v>
      </c>
      <c r="L20" s="93" t="s">
        <v>292</v>
      </c>
      <c r="M20" s="94"/>
      <c r="N20" s="94"/>
      <c r="O20" s="94">
        <v>2</v>
      </c>
      <c r="P20" s="94">
        <v>2</v>
      </c>
      <c r="Q20" s="93"/>
      <c r="R20" s="93"/>
      <c r="S20" s="95"/>
      <c r="T20" s="95"/>
      <c r="U20" s="337" t="s">
        <v>155</v>
      </c>
      <c r="V20" s="338"/>
      <c r="W20" s="15"/>
      <c r="X20" s="15"/>
      <c r="Y20" s="20"/>
    </row>
    <row r="21" spans="2:29" s="16" customFormat="1" ht="27.75" customHeight="1" x14ac:dyDescent="0.3">
      <c r="B21" s="99">
        <v>10</v>
      </c>
      <c r="C21" s="92" t="s">
        <v>128</v>
      </c>
      <c r="D21" s="93" t="s">
        <v>159</v>
      </c>
      <c r="E21" s="93"/>
      <c r="F21" s="93">
        <v>40</v>
      </c>
      <c r="G21" s="93"/>
      <c r="H21" s="93">
        <v>25</v>
      </c>
      <c r="I21" s="88" t="s">
        <v>51</v>
      </c>
      <c r="J21" s="93"/>
      <c r="K21" s="93" t="s">
        <v>290</v>
      </c>
      <c r="L21" s="93" t="s">
        <v>292</v>
      </c>
      <c r="M21" s="94"/>
      <c r="N21" s="94">
        <v>2</v>
      </c>
      <c r="O21" s="94"/>
      <c r="P21" s="94">
        <v>2</v>
      </c>
      <c r="Q21" s="93"/>
      <c r="R21" s="93"/>
      <c r="S21" s="95"/>
      <c r="T21" s="95"/>
      <c r="U21" s="337" t="s">
        <v>155</v>
      </c>
      <c r="V21" s="338"/>
      <c r="W21" s="15"/>
      <c r="X21" s="15"/>
      <c r="Y21" s="20"/>
    </row>
    <row r="22" spans="2:29" s="16" customFormat="1" ht="27.75" customHeight="1" x14ac:dyDescent="0.3">
      <c r="B22" s="99">
        <v>11</v>
      </c>
      <c r="C22" s="92" t="s">
        <v>126</v>
      </c>
      <c r="D22" s="93" t="s">
        <v>159</v>
      </c>
      <c r="E22" s="93"/>
      <c r="F22" s="93">
        <v>40</v>
      </c>
      <c r="G22" s="93"/>
      <c r="H22" s="93">
        <v>25</v>
      </c>
      <c r="I22" s="88" t="s">
        <v>51</v>
      </c>
      <c r="J22" s="93"/>
      <c r="K22" s="93" t="s">
        <v>291</v>
      </c>
      <c r="L22" s="93" t="s">
        <v>293</v>
      </c>
      <c r="M22" s="94"/>
      <c r="N22" s="94"/>
      <c r="O22" s="94">
        <v>0.2</v>
      </c>
      <c r="P22" s="94">
        <v>0.2</v>
      </c>
      <c r="Q22" s="93"/>
      <c r="R22" s="93"/>
      <c r="S22" s="95"/>
      <c r="T22" s="95"/>
      <c r="U22" s="337" t="s">
        <v>155</v>
      </c>
      <c r="V22" s="338"/>
      <c r="W22" s="15"/>
      <c r="X22" s="15"/>
      <c r="Y22" s="20"/>
    </row>
    <row r="23" spans="2:29" s="16" customFormat="1" ht="27.75" customHeight="1" x14ac:dyDescent="0.3">
      <c r="B23" s="174">
        <v>12</v>
      </c>
      <c r="C23" s="92" t="s">
        <v>289</v>
      </c>
      <c r="D23" s="93" t="s">
        <v>159</v>
      </c>
      <c r="E23" s="93"/>
      <c r="F23" s="93">
        <v>40</v>
      </c>
      <c r="G23" s="93"/>
      <c r="H23" s="93">
        <v>25</v>
      </c>
      <c r="I23" s="88" t="s">
        <v>51</v>
      </c>
      <c r="J23" s="93"/>
      <c r="K23" s="93" t="s">
        <v>290</v>
      </c>
      <c r="L23" s="93" t="s">
        <v>292</v>
      </c>
      <c r="M23" s="94"/>
      <c r="N23" s="94"/>
      <c r="O23" s="94">
        <v>2.2000000000000002</v>
      </c>
      <c r="P23" s="94">
        <v>2.2000000000000002</v>
      </c>
      <c r="Q23" s="93"/>
      <c r="R23" s="93"/>
      <c r="S23" s="95"/>
      <c r="T23" s="95"/>
      <c r="U23" s="175"/>
      <c r="V23" s="176"/>
      <c r="W23" s="15"/>
      <c r="X23" s="15"/>
      <c r="Y23" s="20"/>
    </row>
    <row r="24" spans="2:29" s="16" customFormat="1" ht="31.5" customHeight="1" thickBot="1" x14ac:dyDescent="0.35">
      <c r="B24" s="228"/>
      <c r="C24" s="382"/>
      <c r="D24" s="383"/>
      <c r="E24" s="383"/>
      <c r="F24" s="383"/>
      <c r="G24" s="383"/>
      <c r="H24" s="384" t="s">
        <v>69</v>
      </c>
      <c r="I24" s="385"/>
      <c r="J24" s="386"/>
      <c r="K24" s="386"/>
      <c r="L24" s="387"/>
      <c r="M24" s="82">
        <f>SUM(M12:M23)</f>
        <v>24.333333333333336</v>
      </c>
      <c r="N24" s="83">
        <f>SUM(N12:N23)</f>
        <v>26.333333333333336</v>
      </c>
      <c r="O24" s="83">
        <f>SUM(O12:O23)</f>
        <v>28.733333333333334</v>
      </c>
      <c r="P24" s="82">
        <f>SUM(M24:O24)</f>
        <v>79.400000000000006</v>
      </c>
      <c r="Q24" s="53"/>
      <c r="R24" s="52"/>
      <c r="S24" s="54"/>
      <c r="T24" s="52">
        <v>1</v>
      </c>
      <c r="U24" s="388" t="s">
        <v>42</v>
      </c>
      <c r="V24" s="389"/>
      <c r="W24" s="15"/>
      <c r="X24" s="15"/>
    </row>
    <row r="25" spans="2:29" s="16" customFormat="1" ht="33.75" customHeight="1" x14ac:dyDescent="0.3">
      <c r="B25" s="231"/>
      <c r="C25" s="75" t="s">
        <v>107</v>
      </c>
      <c r="D25" s="75">
        <f>O25*0.85</f>
        <v>67.490000000000009</v>
      </c>
      <c r="E25" s="401" t="s">
        <v>168</v>
      </c>
      <c r="F25" s="401"/>
      <c r="G25" s="401"/>
      <c r="H25" s="401"/>
      <c r="I25" s="402"/>
      <c r="J25" s="403" t="s">
        <v>70</v>
      </c>
      <c r="K25" s="403"/>
      <c r="L25" s="403"/>
      <c r="M25" s="403"/>
      <c r="N25" s="403"/>
      <c r="O25" s="405">
        <f>P24</f>
        <v>79.400000000000006</v>
      </c>
      <c r="P25" s="407" t="s">
        <v>65</v>
      </c>
      <c r="Q25" s="396" t="s">
        <v>93</v>
      </c>
      <c r="R25" s="398">
        <f>O25*1.25</f>
        <v>99.25</v>
      </c>
      <c r="S25" s="398"/>
      <c r="T25" s="412" t="s">
        <v>92</v>
      </c>
      <c r="U25" s="412"/>
      <c r="V25" s="23"/>
      <c r="W25" s="17"/>
      <c r="X25" s="17"/>
      <c r="AA25" s="24"/>
    </row>
    <row r="26" spans="2:29" s="16" customFormat="1" ht="36.75" customHeight="1" thickBot="1" x14ac:dyDescent="0.35">
      <c r="B26" s="232"/>
      <c r="C26" s="229"/>
      <c r="D26" s="229"/>
      <c r="E26" s="229"/>
      <c r="F26" s="230"/>
      <c r="G26" s="229"/>
      <c r="H26" s="229"/>
      <c r="I26" s="233"/>
      <c r="J26" s="404"/>
      <c r="K26" s="404"/>
      <c r="L26" s="404"/>
      <c r="M26" s="404"/>
      <c r="N26" s="404"/>
      <c r="O26" s="406"/>
      <c r="P26" s="408"/>
      <c r="Q26" s="397"/>
      <c r="R26" s="399"/>
      <c r="S26" s="399"/>
      <c r="T26" s="413"/>
      <c r="U26" s="413"/>
      <c r="V26" s="25"/>
      <c r="W26" s="17"/>
      <c r="X26" s="17"/>
    </row>
    <row r="27" spans="2:29" s="16" customFormat="1" ht="7.5" customHeight="1" x14ac:dyDescent="0.3">
      <c r="B27" s="231"/>
      <c r="C27" s="234"/>
      <c r="D27" s="234"/>
      <c r="E27" s="234"/>
      <c r="F27" s="234"/>
      <c r="G27" s="234"/>
      <c r="H27" s="234"/>
      <c r="I27" s="235"/>
      <c r="J27" s="26"/>
      <c r="K27" s="26"/>
      <c r="L27" s="26"/>
      <c r="M27" s="26"/>
      <c r="N27" s="26"/>
      <c r="O27" s="26"/>
      <c r="P27" s="27"/>
      <c r="Q27" s="27"/>
      <c r="R27" s="27"/>
      <c r="S27" s="28"/>
      <c r="T27" s="28"/>
      <c r="U27" s="28"/>
      <c r="V27" s="29"/>
      <c r="W27" s="15"/>
      <c r="X27" s="15"/>
    </row>
    <row r="28" spans="2:29" s="18" customFormat="1" ht="24.95" customHeight="1" x14ac:dyDescent="0.25">
      <c r="B28" s="236"/>
      <c r="C28" s="400" t="s">
        <v>71</v>
      </c>
      <c r="D28" s="400"/>
      <c r="E28" s="400"/>
      <c r="F28" s="400"/>
      <c r="G28" s="400"/>
      <c r="H28" s="400"/>
      <c r="I28" s="237"/>
      <c r="J28" s="30"/>
      <c r="K28" s="30"/>
      <c r="L28" s="30"/>
      <c r="M28" s="400" t="s">
        <v>72</v>
      </c>
      <c r="N28" s="400"/>
      <c r="O28" s="400"/>
      <c r="P28" s="400"/>
      <c r="Q28" s="400"/>
      <c r="R28" s="31" t="s">
        <v>73</v>
      </c>
      <c r="S28" s="31"/>
      <c r="T28" s="31"/>
      <c r="U28" s="31"/>
      <c r="V28" s="32"/>
      <c r="W28" s="17"/>
      <c r="X28" s="17"/>
    </row>
    <row r="29" spans="2:29" s="18" customFormat="1" ht="24.95" customHeight="1" x14ac:dyDescent="0.25">
      <c r="B29" s="236"/>
      <c r="C29" s="400" t="s">
        <v>74</v>
      </c>
      <c r="D29" s="400"/>
      <c r="E29" s="400"/>
      <c r="F29" s="400"/>
      <c r="G29" s="400"/>
      <c r="H29" s="400" t="s">
        <v>75</v>
      </c>
      <c r="I29" s="414"/>
      <c r="J29" s="30"/>
      <c r="K29" s="400" t="s">
        <v>76</v>
      </c>
      <c r="L29" s="400"/>
      <c r="M29" s="400" t="s">
        <v>77</v>
      </c>
      <c r="N29" s="400"/>
      <c r="O29" s="30"/>
      <c r="P29" s="30" t="s">
        <v>100</v>
      </c>
      <c r="Q29" s="31"/>
      <c r="R29" s="31"/>
      <c r="S29" s="31"/>
      <c r="T29" s="31"/>
      <c r="U29" s="31"/>
      <c r="V29" s="32"/>
      <c r="W29" s="17"/>
      <c r="X29" s="17"/>
      <c r="AC29" s="33"/>
    </row>
    <row r="30" spans="2:29" s="38" customFormat="1" ht="24" customHeight="1" thickBot="1" x14ac:dyDescent="0.25">
      <c r="B30" s="238"/>
      <c r="C30" s="34"/>
      <c r="D30" s="34"/>
      <c r="E30" s="34"/>
      <c r="F30" s="34"/>
      <c r="G30" s="34"/>
      <c r="H30" s="409" t="s">
        <v>78</v>
      </c>
      <c r="I30" s="410"/>
      <c r="J30" s="34"/>
      <c r="K30" s="409" t="s">
        <v>79</v>
      </c>
      <c r="L30" s="409"/>
      <c r="M30" s="34"/>
      <c r="N30" s="34"/>
      <c r="O30" s="34"/>
      <c r="P30" s="34"/>
      <c r="Q30" s="35"/>
      <c r="R30" s="35"/>
      <c r="S30" s="35"/>
      <c r="T30" s="35"/>
      <c r="U30" s="35"/>
      <c r="V30" s="36"/>
      <c r="W30" s="37"/>
      <c r="X30" s="37"/>
    </row>
    <row r="31" spans="2:29" ht="9.75" customHeight="1" x14ac:dyDescent="0.3">
      <c r="L31" s="411"/>
      <c r="M31" s="411"/>
      <c r="N31" s="411"/>
      <c r="O31" s="411"/>
      <c r="P31" s="411"/>
      <c r="Q31" s="411"/>
    </row>
    <row r="33" spans="5:15" ht="23.25" x14ac:dyDescent="0.2">
      <c r="I33" s="39"/>
    </row>
    <row r="34" spans="5:15" ht="15" x14ac:dyDescent="0.2">
      <c r="E34" s="40"/>
      <c r="F34" s="41"/>
      <c r="G34" s="41"/>
      <c r="H34" s="41"/>
      <c r="I34" s="41"/>
      <c r="J34" s="41"/>
    </row>
    <row r="35" spans="5:15" ht="15" x14ac:dyDescent="0.2">
      <c r="E35" s="42"/>
      <c r="F35" s="41"/>
      <c r="G35" s="41"/>
      <c r="H35" s="41"/>
      <c r="I35" s="41"/>
      <c r="J35" s="41"/>
    </row>
    <row r="36" spans="5:15" ht="15" x14ac:dyDescent="0.2">
      <c r="E36" s="42"/>
      <c r="F36" s="41"/>
      <c r="G36" s="41"/>
      <c r="H36" s="41"/>
      <c r="I36" s="41"/>
      <c r="J36" s="41"/>
    </row>
    <row r="38" spans="5:15" ht="26.25" x14ac:dyDescent="0.4">
      <c r="O38" s="43"/>
    </row>
    <row r="41" spans="5:15" ht="15" x14ac:dyDescent="0.2">
      <c r="L41" s="41"/>
    </row>
    <row r="42" spans="5:15" ht="15" x14ac:dyDescent="0.25">
      <c r="L42" s="44"/>
    </row>
    <row r="43" spans="5:15" ht="15" x14ac:dyDescent="0.25">
      <c r="L43" s="44"/>
    </row>
    <row r="44" spans="5:15" ht="15" x14ac:dyDescent="0.2">
      <c r="L44" s="41"/>
    </row>
  </sheetData>
  <mergeCells count="58">
    <mergeCell ref="B5:G5"/>
    <mergeCell ref="B9:C9"/>
    <mergeCell ref="B8:C8"/>
    <mergeCell ref="B7:C7"/>
    <mergeCell ref="B6:C6"/>
    <mergeCell ref="H30:I30"/>
    <mergeCell ref="K30:L30"/>
    <mergeCell ref="L31:Q31"/>
    <mergeCell ref="U14:V14"/>
    <mergeCell ref="U22:V22"/>
    <mergeCell ref="U19:V19"/>
    <mergeCell ref="U18:V18"/>
    <mergeCell ref="U17:V17"/>
    <mergeCell ref="U16:V16"/>
    <mergeCell ref="U15:V15"/>
    <mergeCell ref="T25:U26"/>
    <mergeCell ref="C28:H28"/>
    <mergeCell ref="M28:Q28"/>
    <mergeCell ref="C29:G29"/>
    <mergeCell ref="H29:I29"/>
    <mergeCell ref="K29:L29"/>
    <mergeCell ref="M29:N29"/>
    <mergeCell ref="E25:I25"/>
    <mergeCell ref="J25:N26"/>
    <mergeCell ref="O25:O26"/>
    <mergeCell ref="P25:P26"/>
    <mergeCell ref="Q25:Q26"/>
    <mergeCell ref="R25:S26"/>
    <mergeCell ref="U12:V12"/>
    <mergeCell ref="U13:V13"/>
    <mergeCell ref="U21:V21"/>
    <mergeCell ref="Q6:T6"/>
    <mergeCell ref="U6:V9"/>
    <mergeCell ref="C24:G24"/>
    <mergeCell ref="H24:L24"/>
    <mergeCell ref="U24:V24"/>
    <mergeCell ref="Q7:T7"/>
    <mergeCell ref="E8:E9"/>
    <mergeCell ref="F8:F9"/>
    <mergeCell ref="G8:G9"/>
    <mergeCell ref="U10:V10"/>
    <mergeCell ref="U11:V11"/>
    <mergeCell ref="B2:G3"/>
    <mergeCell ref="B4:G4"/>
    <mergeCell ref="U20:V20"/>
    <mergeCell ref="H2:P2"/>
    <mergeCell ref="Q2:V2"/>
    <mergeCell ref="H3:P3"/>
    <mergeCell ref="Q3:V3"/>
    <mergeCell ref="H4:P4"/>
    <mergeCell ref="Q4:V4"/>
    <mergeCell ref="H5:P5"/>
    <mergeCell ref="Q5:V5"/>
    <mergeCell ref="D6:D9"/>
    <mergeCell ref="E6:G7"/>
    <mergeCell ref="H6:H9"/>
    <mergeCell ref="J6:K7"/>
    <mergeCell ref="M6:P7"/>
  </mergeCells>
  <phoneticPr fontId="34" type="noConversion"/>
  <pageMargins left="0.25" right="0.25" top="0.75" bottom="0.75" header="0.3" footer="0.3"/>
  <pageSetup scale="48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2BD-F44A-4694-91F6-F0DE19D3E100}">
  <sheetPr>
    <pageSetUpPr fitToPage="1"/>
  </sheetPr>
  <dimension ref="B1:X27"/>
  <sheetViews>
    <sheetView topLeftCell="A5" zoomScaleNormal="100" zoomScaleSheetLayoutView="100" workbookViewId="0">
      <selection activeCell="M15" sqref="M15"/>
    </sheetView>
  </sheetViews>
  <sheetFormatPr defaultRowHeight="12.75" x14ac:dyDescent="0.2"/>
  <cols>
    <col min="1" max="1" width="9.140625" style="181"/>
    <col min="2" max="3" width="13.85546875" style="181" customWidth="1"/>
    <col min="4" max="4" width="9.42578125" style="181" customWidth="1"/>
    <col min="5" max="10" width="9.140625" style="181"/>
    <col min="11" max="11" width="12.140625" style="181" customWidth="1"/>
    <col min="12" max="12" width="10.5703125" style="225" customWidth="1"/>
    <col min="13" max="13" width="10.5703125" style="181" customWidth="1"/>
    <col min="14" max="14" width="10.85546875" style="225" customWidth="1"/>
    <col min="15" max="16" width="10.5703125" style="225" customWidth="1"/>
    <col min="17" max="17" width="11.7109375" style="181" customWidth="1"/>
    <col min="18" max="18" width="8.5703125" style="181" customWidth="1"/>
    <col min="19" max="19" width="8.5703125" style="225" customWidth="1"/>
    <col min="20" max="20" width="8.5703125" style="181" customWidth="1"/>
    <col min="21" max="21" width="8.28515625" style="227" customWidth="1"/>
    <col min="22" max="22" width="25.5703125" style="225" customWidth="1"/>
    <col min="23" max="16384" width="9.140625" style="181"/>
  </cols>
  <sheetData>
    <row r="1" spans="2:22" ht="24" customHeight="1" x14ac:dyDescent="0.2">
      <c r="B1" s="444" t="s">
        <v>355</v>
      </c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177"/>
      <c r="N1" s="177"/>
      <c r="O1" s="177"/>
      <c r="P1" s="177"/>
      <c r="Q1" s="178"/>
      <c r="R1" s="179"/>
      <c r="S1" s="179"/>
      <c r="T1" s="179"/>
      <c r="U1" s="179"/>
      <c r="V1" s="180"/>
    </row>
    <row r="2" spans="2:22" ht="19.5" customHeight="1" x14ac:dyDescent="0.2">
      <c r="B2" s="438" t="s">
        <v>348</v>
      </c>
      <c r="C2" s="439"/>
      <c r="D2" s="439"/>
      <c r="E2" s="439"/>
      <c r="F2" s="439"/>
      <c r="G2" s="439"/>
      <c r="H2" s="439"/>
      <c r="I2" s="439"/>
      <c r="J2" s="446"/>
      <c r="K2" s="447" t="s">
        <v>296</v>
      </c>
      <c r="L2" s="448"/>
      <c r="M2" s="448"/>
      <c r="N2" s="448"/>
      <c r="O2" s="448"/>
      <c r="P2" s="448"/>
      <c r="Q2" s="449"/>
      <c r="R2" s="450" t="s">
        <v>349</v>
      </c>
      <c r="S2" s="451"/>
      <c r="T2" s="451"/>
      <c r="U2" s="451"/>
      <c r="V2" s="452"/>
    </row>
    <row r="3" spans="2:22" ht="19.5" customHeight="1" x14ac:dyDescent="0.2">
      <c r="B3" s="438" t="s">
        <v>297</v>
      </c>
      <c r="C3" s="439"/>
      <c r="D3" s="439"/>
      <c r="E3" s="439"/>
      <c r="F3" s="182"/>
      <c r="G3" s="182"/>
      <c r="H3" s="182"/>
      <c r="I3" s="182"/>
      <c r="J3" s="182"/>
      <c r="K3" s="439" t="s">
        <v>351</v>
      </c>
      <c r="L3" s="439"/>
      <c r="M3" s="439"/>
      <c r="N3" s="439"/>
      <c r="O3" s="439"/>
      <c r="P3" s="446"/>
      <c r="Q3" s="183"/>
      <c r="R3" s="439"/>
      <c r="S3" s="439"/>
      <c r="T3" s="439"/>
      <c r="U3" s="439"/>
      <c r="V3" s="440"/>
    </row>
    <row r="4" spans="2:22" ht="19.5" customHeight="1" x14ac:dyDescent="0.2">
      <c r="B4" s="438" t="s">
        <v>298</v>
      </c>
      <c r="C4" s="439"/>
      <c r="D4" s="439"/>
      <c r="E4" s="439"/>
      <c r="F4" s="182"/>
      <c r="G4" s="182"/>
      <c r="H4" s="182"/>
      <c r="I4" s="184"/>
      <c r="J4" s="182"/>
      <c r="K4" s="439"/>
      <c r="L4" s="439"/>
      <c r="M4" s="439"/>
      <c r="N4" s="439"/>
      <c r="O4" s="439"/>
      <c r="P4" s="185"/>
      <c r="Q4" s="183"/>
      <c r="R4" s="439" t="s">
        <v>350</v>
      </c>
      <c r="S4" s="439"/>
      <c r="T4" s="439"/>
      <c r="U4" s="439"/>
      <c r="V4" s="440"/>
    </row>
    <row r="5" spans="2:22" ht="21" customHeight="1" x14ac:dyDescent="0.2">
      <c r="B5" s="433" t="s">
        <v>299</v>
      </c>
      <c r="C5" s="434"/>
      <c r="D5" s="186"/>
      <c r="E5" s="186"/>
      <c r="F5" s="186"/>
      <c r="G5" s="186" t="s">
        <v>300</v>
      </c>
      <c r="H5" s="186"/>
      <c r="I5" s="441" t="s">
        <v>301</v>
      </c>
      <c r="J5" s="186" t="s">
        <v>302</v>
      </c>
      <c r="K5" s="187" t="s">
        <v>41</v>
      </c>
      <c r="L5" s="186"/>
      <c r="M5" s="186" t="s">
        <v>5</v>
      </c>
      <c r="N5" s="186"/>
      <c r="O5" s="186" t="s">
        <v>303</v>
      </c>
      <c r="P5" s="186"/>
      <c r="Q5" s="186" t="s">
        <v>304</v>
      </c>
      <c r="R5" s="443" t="s">
        <v>305</v>
      </c>
      <c r="S5" s="424"/>
      <c r="T5" s="424"/>
      <c r="U5" s="425"/>
      <c r="V5" s="188"/>
    </row>
    <row r="6" spans="2:22" ht="21" customHeight="1" x14ac:dyDescent="0.2">
      <c r="B6" s="433" t="s">
        <v>50</v>
      </c>
      <c r="C6" s="434"/>
      <c r="D6" s="186" t="s">
        <v>159</v>
      </c>
      <c r="E6" s="186" t="s">
        <v>43</v>
      </c>
      <c r="F6" s="189" t="s">
        <v>306</v>
      </c>
      <c r="G6" s="186" t="s">
        <v>307</v>
      </c>
      <c r="H6" s="186" t="s">
        <v>308</v>
      </c>
      <c r="I6" s="442"/>
      <c r="J6" s="186" t="s">
        <v>51</v>
      </c>
      <c r="K6" s="186" t="s">
        <v>309</v>
      </c>
      <c r="L6" s="186" t="s">
        <v>310</v>
      </c>
      <c r="M6" s="186" t="s">
        <v>15</v>
      </c>
      <c r="N6" s="186" t="s">
        <v>311</v>
      </c>
      <c r="O6" s="186" t="s">
        <v>312</v>
      </c>
      <c r="P6" s="186" t="s">
        <v>313</v>
      </c>
      <c r="Q6" s="186" t="s">
        <v>314</v>
      </c>
      <c r="R6" s="186" t="s">
        <v>315</v>
      </c>
      <c r="S6" s="186" t="s">
        <v>316</v>
      </c>
      <c r="T6" s="186" t="s">
        <v>317</v>
      </c>
      <c r="U6" s="186" t="s">
        <v>318</v>
      </c>
      <c r="V6" s="188" t="s">
        <v>8</v>
      </c>
    </row>
    <row r="7" spans="2:22" ht="22.5" customHeight="1" x14ac:dyDescent="0.2">
      <c r="B7" s="433" t="s">
        <v>67</v>
      </c>
      <c r="C7" s="434"/>
      <c r="D7" s="186"/>
      <c r="E7" s="190" t="s">
        <v>43</v>
      </c>
      <c r="F7" s="191"/>
      <c r="G7" s="191">
        <v>400</v>
      </c>
      <c r="H7" s="192"/>
      <c r="I7" s="190" t="s">
        <v>319</v>
      </c>
      <c r="J7" s="193" t="s">
        <v>51</v>
      </c>
      <c r="K7" s="194"/>
      <c r="L7" s="193" t="s">
        <v>364</v>
      </c>
      <c r="M7" s="190" t="s">
        <v>365</v>
      </c>
      <c r="N7" s="195">
        <f>N21</f>
        <v>75.126666666666665</v>
      </c>
      <c r="O7" s="195">
        <f>O21</f>
        <v>74.166666666666671</v>
      </c>
      <c r="P7" s="195">
        <f>P21</f>
        <v>75.806666666666672</v>
      </c>
      <c r="Q7" s="195">
        <f>Q21</f>
        <v>225.10000000000002</v>
      </c>
      <c r="R7" s="186"/>
      <c r="S7" s="196"/>
      <c r="T7" s="196"/>
      <c r="U7" s="196">
        <v>1</v>
      </c>
      <c r="V7" s="197" t="s">
        <v>366</v>
      </c>
    </row>
    <row r="8" spans="2:22" ht="20.100000000000001" customHeight="1" x14ac:dyDescent="0.2">
      <c r="B8" s="435" t="s">
        <v>320</v>
      </c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/>
      <c r="V8" s="437"/>
    </row>
    <row r="9" spans="2:22" ht="30.75" customHeight="1" x14ac:dyDescent="0.2">
      <c r="B9" s="423" t="s">
        <v>169</v>
      </c>
      <c r="C9" s="424"/>
      <c r="D9" s="425"/>
      <c r="E9" s="190" t="s">
        <v>43</v>
      </c>
      <c r="F9" s="198"/>
      <c r="G9" s="190">
        <v>40</v>
      </c>
      <c r="H9" s="199"/>
      <c r="I9" s="190" t="s">
        <v>321</v>
      </c>
      <c r="J9" s="426" t="s">
        <v>322</v>
      </c>
      <c r="K9" s="427"/>
      <c r="L9" s="193" t="s">
        <v>323</v>
      </c>
      <c r="M9" s="190" t="s">
        <v>324</v>
      </c>
      <c r="N9" s="200">
        <f>'DB-EXT'!AF59</f>
        <v>7.13</v>
      </c>
      <c r="O9" s="200">
        <f>'DB-EXT'!AG59</f>
        <v>4.46</v>
      </c>
      <c r="P9" s="200">
        <f>'DB-EXT'!AH59</f>
        <v>3.64</v>
      </c>
      <c r="Q9" s="201">
        <f>SUM(N9:P9)</f>
        <v>15.23</v>
      </c>
      <c r="R9" s="198"/>
      <c r="S9" s="190"/>
      <c r="T9" s="190"/>
      <c r="U9" s="190"/>
      <c r="V9" s="202"/>
    </row>
    <row r="10" spans="2:22" ht="30.75" customHeight="1" x14ac:dyDescent="0.2">
      <c r="B10" s="423" t="s">
        <v>294</v>
      </c>
      <c r="C10" s="424"/>
      <c r="D10" s="425"/>
      <c r="E10" s="190" t="s">
        <v>43</v>
      </c>
      <c r="F10" s="198"/>
      <c r="G10" s="190">
        <v>40</v>
      </c>
      <c r="H10" s="198"/>
      <c r="I10" s="190" t="s">
        <v>321</v>
      </c>
      <c r="J10" s="426" t="s">
        <v>322</v>
      </c>
      <c r="K10" s="427"/>
      <c r="L10" s="193" t="s">
        <v>323</v>
      </c>
      <c r="M10" s="190" t="s">
        <v>324</v>
      </c>
      <c r="N10" s="200">
        <f>'DB-UGF-L'!AG65</f>
        <v>3.395</v>
      </c>
      <c r="O10" s="200">
        <f>'DB-UGF-L'!AH65</f>
        <v>1.66</v>
      </c>
      <c r="P10" s="200">
        <f>'DB-UGF-L'!AI65</f>
        <v>2.73</v>
      </c>
      <c r="Q10" s="201">
        <f>SUM(N10:P10)</f>
        <v>7.7850000000000001</v>
      </c>
      <c r="R10" s="198"/>
      <c r="S10" s="190"/>
      <c r="T10" s="190"/>
      <c r="U10" s="190"/>
      <c r="V10" s="202"/>
    </row>
    <row r="11" spans="2:22" ht="30.75" customHeight="1" x14ac:dyDescent="0.2">
      <c r="B11" s="423" t="s">
        <v>295</v>
      </c>
      <c r="C11" s="424"/>
      <c r="D11" s="425"/>
      <c r="E11" s="190" t="s">
        <v>43</v>
      </c>
      <c r="F11" s="198"/>
      <c r="G11" s="190">
        <v>63</v>
      </c>
      <c r="H11" s="198"/>
      <c r="I11" s="190" t="s">
        <v>343</v>
      </c>
      <c r="J11" s="426" t="s">
        <v>322</v>
      </c>
      <c r="K11" s="427"/>
      <c r="L11" s="193" t="s">
        <v>326</v>
      </c>
      <c r="M11" s="190" t="s">
        <v>325</v>
      </c>
      <c r="N11" s="200">
        <f>'DB-UGF-P'!AG65</f>
        <v>8.8333333333333339</v>
      </c>
      <c r="O11" s="200">
        <f>'DB-UGF-P'!AH65</f>
        <v>8.8333333333333339</v>
      </c>
      <c r="P11" s="200">
        <f>'DB-UGF-P'!AI65</f>
        <v>8.7333333333333343</v>
      </c>
      <c r="Q11" s="201">
        <f>SUM(N11:P11)</f>
        <v>26.400000000000002</v>
      </c>
      <c r="R11" s="198"/>
      <c r="S11" s="190"/>
      <c r="T11" s="190"/>
      <c r="U11" s="190"/>
      <c r="V11" s="202"/>
    </row>
    <row r="12" spans="2:22" ht="30.75" customHeight="1" x14ac:dyDescent="0.2">
      <c r="B12" s="423" t="s">
        <v>339</v>
      </c>
      <c r="C12" s="424"/>
      <c r="D12" s="425"/>
      <c r="E12" s="190" t="s">
        <v>43</v>
      </c>
      <c r="F12" s="198"/>
      <c r="G12" s="190">
        <v>40</v>
      </c>
      <c r="H12" s="198"/>
      <c r="I12" s="190" t="s">
        <v>343</v>
      </c>
      <c r="J12" s="426" t="s">
        <v>322</v>
      </c>
      <c r="K12" s="427"/>
      <c r="L12" s="193" t="s">
        <v>323</v>
      </c>
      <c r="M12" s="190" t="s">
        <v>324</v>
      </c>
      <c r="N12" s="200">
        <f>'DB-G-L'!AG59</f>
        <v>3.39</v>
      </c>
      <c r="O12" s="200">
        <f>'DB-G-L'!AH59</f>
        <v>2.91</v>
      </c>
      <c r="P12" s="200">
        <f>'DB-G-L'!AI59</f>
        <v>4.7300000000000004</v>
      </c>
      <c r="Q12" s="201">
        <f>SUM(N12:P12)</f>
        <v>11.030000000000001</v>
      </c>
      <c r="R12" s="198"/>
      <c r="S12" s="190"/>
      <c r="T12" s="190"/>
      <c r="U12" s="190"/>
      <c r="V12" s="202"/>
    </row>
    <row r="13" spans="2:22" ht="30.75" customHeight="1" x14ac:dyDescent="0.2">
      <c r="B13" s="423" t="s">
        <v>340</v>
      </c>
      <c r="C13" s="424"/>
      <c r="D13" s="425"/>
      <c r="E13" s="190" t="s">
        <v>43</v>
      </c>
      <c r="F13" s="198"/>
      <c r="G13" s="190">
        <v>63</v>
      </c>
      <c r="H13" s="198"/>
      <c r="I13" s="190" t="s">
        <v>321</v>
      </c>
      <c r="J13" s="426" t="s">
        <v>322</v>
      </c>
      <c r="K13" s="427"/>
      <c r="L13" s="193" t="s">
        <v>326</v>
      </c>
      <c r="M13" s="190" t="s">
        <v>325</v>
      </c>
      <c r="N13" s="200">
        <f>'DB-G-P'!AH59</f>
        <v>6.8</v>
      </c>
      <c r="O13" s="200">
        <f>'DB-G-P'!AI59</f>
        <v>7.8</v>
      </c>
      <c r="P13" s="200">
        <f>'DB-G-P'!AJ59</f>
        <v>6.1</v>
      </c>
      <c r="Q13" s="201">
        <f t="shared" ref="Q13:Q16" si="0">SUM(N13:P13)</f>
        <v>20.7</v>
      </c>
      <c r="R13" s="198"/>
      <c r="S13" s="190"/>
      <c r="T13" s="190"/>
      <c r="U13" s="190"/>
      <c r="V13" s="202"/>
    </row>
    <row r="14" spans="2:22" ht="30.75" customHeight="1" x14ac:dyDescent="0.2">
      <c r="B14" s="423" t="s">
        <v>341</v>
      </c>
      <c r="C14" s="424"/>
      <c r="D14" s="425"/>
      <c r="E14" s="190" t="s">
        <v>43</v>
      </c>
      <c r="F14" s="198"/>
      <c r="G14" s="190">
        <v>40</v>
      </c>
      <c r="H14" s="198"/>
      <c r="I14" s="190" t="s">
        <v>321</v>
      </c>
      <c r="J14" s="426" t="s">
        <v>322</v>
      </c>
      <c r="K14" s="427"/>
      <c r="L14" s="193" t="s">
        <v>323</v>
      </c>
      <c r="M14" s="190" t="s">
        <v>324</v>
      </c>
      <c r="N14" s="200">
        <f>'DB-F-L'!AG59</f>
        <v>4.0449999999999999</v>
      </c>
      <c r="O14" s="200">
        <f>'DB-F-L'!AH59</f>
        <v>4.97</v>
      </c>
      <c r="P14" s="200">
        <f>'DB-F-L'!AI59</f>
        <v>3.14</v>
      </c>
      <c r="Q14" s="201">
        <f t="shared" si="0"/>
        <v>12.155000000000001</v>
      </c>
      <c r="R14" s="198"/>
      <c r="S14" s="190"/>
      <c r="T14" s="190"/>
      <c r="U14" s="190"/>
      <c r="V14" s="202"/>
    </row>
    <row r="15" spans="2:22" ht="30.75" customHeight="1" x14ac:dyDescent="0.2">
      <c r="B15" s="423" t="s">
        <v>342</v>
      </c>
      <c r="C15" s="424"/>
      <c r="D15" s="425"/>
      <c r="E15" s="190" t="s">
        <v>43</v>
      </c>
      <c r="F15" s="198"/>
      <c r="G15" s="190">
        <v>40</v>
      </c>
      <c r="H15" s="198"/>
      <c r="I15" s="190" t="s">
        <v>321</v>
      </c>
      <c r="J15" s="426" t="s">
        <v>322</v>
      </c>
      <c r="K15" s="427"/>
      <c r="L15" s="193" t="s">
        <v>323</v>
      </c>
      <c r="M15" s="190" t="s">
        <v>323</v>
      </c>
      <c r="N15" s="200">
        <f>'DB-F-P'!AG59</f>
        <v>6.2</v>
      </c>
      <c r="O15" s="200">
        <f>'DB-F-P'!AH59</f>
        <v>6.2</v>
      </c>
      <c r="P15" s="200">
        <f>'DB-F-P'!AI59</f>
        <v>7</v>
      </c>
      <c r="Q15" s="201">
        <f t="shared" si="0"/>
        <v>19.399999999999999</v>
      </c>
      <c r="R15" s="198"/>
      <c r="S15" s="190"/>
      <c r="T15" s="190"/>
      <c r="U15" s="190"/>
      <c r="V15" s="202"/>
    </row>
    <row r="16" spans="2:22" ht="30.75" customHeight="1" x14ac:dyDescent="0.2">
      <c r="B16" s="423" t="s">
        <v>160</v>
      </c>
      <c r="C16" s="424"/>
      <c r="D16" s="425"/>
      <c r="E16" s="190" t="s">
        <v>43</v>
      </c>
      <c r="F16" s="198"/>
      <c r="G16" s="190">
        <v>250</v>
      </c>
      <c r="H16" s="198"/>
      <c r="I16" s="190" t="s">
        <v>321</v>
      </c>
      <c r="J16" s="426" t="s">
        <v>322</v>
      </c>
      <c r="K16" s="427"/>
      <c r="L16" s="193" t="s">
        <v>344</v>
      </c>
      <c r="M16" s="190" t="s">
        <v>345</v>
      </c>
      <c r="N16" s="200">
        <f>'SMDB-RF'!M24</f>
        <v>24.333333333333336</v>
      </c>
      <c r="O16" s="200">
        <f>'SMDB-RF'!N24</f>
        <v>26.333333333333336</v>
      </c>
      <c r="P16" s="200">
        <f>'SMDB-RF'!O24</f>
        <v>28.733333333333334</v>
      </c>
      <c r="Q16" s="201">
        <f t="shared" si="0"/>
        <v>79.400000000000006</v>
      </c>
      <c r="R16" s="198"/>
      <c r="S16" s="190"/>
      <c r="T16" s="190"/>
      <c r="U16" s="190"/>
      <c r="V16" s="202"/>
    </row>
    <row r="17" spans="2:24" ht="30.75" customHeight="1" x14ac:dyDescent="0.2">
      <c r="B17" s="423" t="s">
        <v>327</v>
      </c>
      <c r="C17" s="424"/>
      <c r="D17" s="425"/>
      <c r="E17" s="190" t="s">
        <v>43</v>
      </c>
      <c r="F17" s="198"/>
      <c r="G17" s="190">
        <v>63</v>
      </c>
      <c r="H17" s="198"/>
      <c r="I17" s="190" t="s">
        <v>321</v>
      </c>
      <c r="J17" s="426" t="s">
        <v>322</v>
      </c>
      <c r="K17" s="427"/>
      <c r="L17" s="193" t="s">
        <v>326</v>
      </c>
      <c r="M17" s="190" t="s">
        <v>325</v>
      </c>
      <c r="N17" s="200">
        <f>Q17/3</f>
        <v>5</v>
      </c>
      <c r="O17" s="200">
        <f>Q17/3</f>
        <v>5</v>
      </c>
      <c r="P17" s="200">
        <f>Q17/3</f>
        <v>5</v>
      </c>
      <c r="Q17" s="201">
        <v>15</v>
      </c>
      <c r="R17" s="198"/>
      <c r="S17" s="190"/>
      <c r="T17" s="190"/>
      <c r="U17" s="190"/>
      <c r="V17" s="188" t="s">
        <v>155</v>
      </c>
    </row>
    <row r="18" spans="2:24" ht="30.75" customHeight="1" x14ac:dyDescent="0.2">
      <c r="B18" s="423" t="s">
        <v>157</v>
      </c>
      <c r="C18" s="424"/>
      <c r="D18" s="425"/>
      <c r="E18" s="190" t="s">
        <v>43</v>
      </c>
      <c r="F18" s="198"/>
      <c r="G18" s="190">
        <v>40</v>
      </c>
      <c r="H18" s="198"/>
      <c r="I18" s="190" t="s">
        <v>321</v>
      </c>
      <c r="J18" s="426" t="s">
        <v>322</v>
      </c>
      <c r="K18" s="427"/>
      <c r="L18" s="193" t="s">
        <v>323</v>
      </c>
      <c r="M18" s="190" t="s">
        <v>324</v>
      </c>
      <c r="N18" s="200">
        <f>Q18/3</f>
        <v>2</v>
      </c>
      <c r="O18" s="200">
        <f>Q18/3</f>
        <v>2</v>
      </c>
      <c r="P18" s="200">
        <f>Q18/3</f>
        <v>2</v>
      </c>
      <c r="Q18" s="201">
        <v>6</v>
      </c>
      <c r="R18" s="198"/>
      <c r="S18" s="190"/>
      <c r="T18" s="190"/>
      <c r="U18" s="190"/>
      <c r="V18" s="197" t="s">
        <v>346</v>
      </c>
    </row>
    <row r="19" spans="2:24" ht="30.75" customHeight="1" x14ac:dyDescent="0.2">
      <c r="B19" s="423" t="s">
        <v>337</v>
      </c>
      <c r="C19" s="424"/>
      <c r="D19" s="425"/>
      <c r="E19" s="190" t="s">
        <v>43</v>
      </c>
      <c r="F19" s="198"/>
      <c r="G19" s="190">
        <v>40</v>
      </c>
      <c r="H19" s="198"/>
      <c r="I19" s="190" t="s">
        <v>321</v>
      </c>
      <c r="J19" s="426" t="s">
        <v>322</v>
      </c>
      <c r="K19" s="427"/>
      <c r="L19" s="193" t="s">
        <v>323</v>
      </c>
      <c r="M19" s="190" t="s">
        <v>324</v>
      </c>
      <c r="N19" s="200">
        <f>Q19/3</f>
        <v>2</v>
      </c>
      <c r="O19" s="200">
        <f>Q19/3</f>
        <v>2</v>
      </c>
      <c r="P19" s="200">
        <f>Q19/3</f>
        <v>2</v>
      </c>
      <c r="Q19" s="201">
        <v>6</v>
      </c>
      <c r="R19" s="198"/>
      <c r="S19" s="190"/>
      <c r="T19" s="190"/>
      <c r="U19" s="190"/>
      <c r="V19" s="188" t="s">
        <v>155</v>
      </c>
    </row>
    <row r="20" spans="2:24" ht="30.75" customHeight="1" x14ac:dyDescent="0.2">
      <c r="B20" s="423" t="s">
        <v>338</v>
      </c>
      <c r="C20" s="424"/>
      <c r="D20" s="425"/>
      <c r="E20" s="190" t="s">
        <v>43</v>
      </c>
      <c r="F20" s="198"/>
      <c r="G20" s="190">
        <v>40</v>
      </c>
      <c r="H20" s="198"/>
      <c r="I20" s="190" t="s">
        <v>321</v>
      </c>
      <c r="J20" s="426" t="s">
        <v>322</v>
      </c>
      <c r="K20" s="427"/>
      <c r="L20" s="193" t="s">
        <v>323</v>
      </c>
      <c r="M20" s="190" t="s">
        <v>323</v>
      </c>
      <c r="N20" s="200">
        <f>Q20/3</f>
        <v>2</v>
      </c>
      <c r="O20" s="200">
        <f>Q20/3</f>
        <v>2</v>
      </c>
      <c r="P20" s="200">
        <f>Q20/3</f>
        <v>2</v>
      </c>
      <c r="Q20" s="201">
        <v>6</v>
      </c>
      <c r="R20" s="198"/>
      <c r="S20" s="190"/>
      <c r="T20" s="190"/>
      <c r="U20" s="190"/>
      <c r="V20" s="197" t="s">
        <v>347</v>
      </c>
    </row>
    <row r="21" spans="2:24" ht="20.100000000000001" customHeight="1" x14ac:dyDescent="0.2">
      <c r="B21" s="428"/>
      <c r="C21" s="427"/>
      <c r="D21" s="429"/>
      <c r="E21" s="429"/>
      <c r="F21" s="429"/>
      <c r="G21" s="429"/>
      <c r="H21" s="429"/>
      <c r="I21" s="429"/>
      <c r="J21" s="429"/>
      <c r="K21" s="429"/>
      <c r="L21" s="429"/>
      <c r="M21" s="429"/>
      <c r="N21" s="195">
        <f>SUM(N9:N20)</f>
        <v>75.126666666666665</v>
      </c>
      <c r="O21" s="195">
        <f>SUM(O9:O20)</f>
        <v>74.166666666666671</v>
      </c>
      <c r="P21" s="195">
        <f>SUM(P9:P20)</f>
        <v>75.806666666666672</v>
      </c>
      <c r="Q21" s="195">
        <f>SUM(Q9:Q20)</f>
        <v>225.10000000000002</v>
      </c>
      <c r="R21" s="190"/>
      <c r="S21" s="203"/>
      <c r="T21" s="203"/>
      <c r="U21" s="203"/>
      <c r="V21" s="202"/>
    </row>
    <row r="22" spans="2:24" ht="20.100000000000001" customHeight="1" x14ac:dyDescent="0.2">
      <c r="B22" s="204" t="s">
        <v>328</v>
      </c>
      <c r="C22" s="205"/>
      <c r="D22" s="186"/>
      <c r="E22" s="186"/>
      <c r="F22" s="430">
        <f>P22*0.9</f>
        <v>202.59000000000003</v>
      </c>
      <c r="G22" s="430"/>
      <c r="H22" s="206" t="s">
        <v>65</v>
      </c>
      <c r="I22" s="431" t="s">
        <v>329</v>
      </c>
      <c r="J22" s="431"/>
      <c r="K22" s="432" t="s">
        <v>330</v>
      </c>
      <c r="L22" s="432"/>
      <c r="M22" s="432"/>
      <c r="N22" s="432"/>
      <c r="O22" s="432"/>
      <c r="P22" s="195">
        <f>Q21</f>
        <v>225.10000000000002</v>
      </c>
      <c r="Q22" s="196" t="s">
        <v>65</v>
      </c>
      <c r="R22" s="186"/>
      <c r="S22" s="196"/>
      <c r="T22" s="196"/>
      <c r="U22" s="186"/>
      <c r="V22" s="202"/>
    </row>
    <row r="23" spans="2:24" ht="20.100000000000001" customHeight="1" x14ac:dyDescent="0.2">
      <c r="B23" s="420"/>
      <c r="C23" s="421"/>
      <c r="D23" s="421"/>
      <c r="E23" s="421"/>
      <c r="F23" s="421"/>
      <c r="G23" s="421"/>
      <c r="H23" s="421"/>
      <c r="I23" s="421"/>
      <c r="J23" s="422"/>
      <c r="K23" s="207"/>
      <c r="L23" s="208"/>
      <c r="M23" s="187"/>
      <c r="N23" s="208" t="s">
        <v>331</v>
      </c>
      <c r="O23" s="209"/>
      <c r="P23" s="209"/>
      <c r="Q23" s="209"/>
      <c r="R23" s="209"/>
      <c r="S23" s="209"/>
      <c r="T23" s="210"/>
      <c r="U23" s="209"/>
      <c r="V23" s="211"/>
      <c r="X23" s="212"/>
    </row>
    <row r="24" spans="2:24" ht="20.100000000000001" customHeight="1" thickBot="1" x14ac:dyDescent="0.25">
      <c r="B24" s="213"/>
      <c r="C24" s="214"/>
      <c r="D24" s="215"/>
      <c r="E24" s="215"/>
      <c r="F24" s="215"/>
      <c r="G24" s="215"/>
      <c r="H24" s="215"/>
      <c r="I24" s="215"/>
      <c r="J24" s="216"/>
      <c r="K24" s="216"/>
      <c r="L24" s="217"/>
      <c r="M24" s="218"/>
      <c r="N24" s="217" t="s">
        <v>332</v>
      </c>
      <c r="O24" s="219"/>
      <c r="P24" s="220" t="s">
        <v>333</v>
      </c>
      <c r="Q24" s="220"/>
      <c r="R24" s="220" t="s">
        <v>334</v>
      </c>
      <c r="S24" s="220"/>
      <c r="T24" s="220" t="s">
        <v>335</v>
      </c>
      <c r="U24" s="220"/>
      <c r="V24" s="221" t="s">
        <v>336</v>
      </c>
    </row>
    <row r="25" spans="2:24" ht="14.25" x14ac:dyDescent="0.2"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3"/>
      <c r="M25" s="222"/>
      <c r="N25" s="223"/>
      <c r="O25" s="223"/>
      <c r="P25" s="223"/>
      <c r="Q25" s="222"/>
      <c r="R25" s="222"/>
      <c r="S25" s="223"/>
      <c r="T25" s="222"/>
      <c r="U25" s="224"/>
    </row>
    <row r="27" spans="2:24" x14ac:dyDescent="0.2">
      <c r="P27" s="226"/>
    </row>
  </sheetData>
  <mergeCells count="45">
    <mergeCell ref="B1:L1"/>
    <mergeCell ref="B2:J2"/>
    <mergeCell ref="K2:Q2"/>
    <mergeCell ref="R2:V2"/>
    <mergeCell ref="B3:E3"/>
    <mergeCell ref="K3:P3"/>
    <mergeCell ref="R3:V3"/>
    <mergeCell ref="B4:E4"/>
    <mergeCell ref="K4:O4"/>
    <mergeCell ref="R4:V4"/>
    <mergeCell ref="B5:C5"/>
    <mergeCell ref="I5:I6"/>
    <mergeCell ref="R5:U5"/>
    <mergeCell ref="B6:C6"/>
    <mergeCell ref="B14:D14"/>
    <mergeCell ref="J14:K14"/>
    <mergeCell ref="B16:D16"/>
    <mergeCell ref="J16:K16"/>
    <mergeCell ref="B7:C7"/>
    <mergeCell ref="B8:V8"/>
    <mergeCell ref="B9:D9"/>
    <mergeCell ref="J9:K9"/>
    <mergeCell ref="B10:D10"/>
    <mergeCell ref="J10:K10"/>
    <mergeCell ref="J17:K17"/>
    <mergeCell ref="B18:D18"/>
    <mergeCell ref="J18:K18"/>
    <mergeCell ref="B19:D19"/>
    <mergeCell ref="J19:K19"/>
    <mergeCell ref="B23:J23"/>
    <mergeCell ref="B15:D15"/>
    <mergeCell ref="B11:D11"/>
    <mergeCell ref="B13:D13"/>
    <mergeCell ref="B12:D12"/>
    <mergeCell ref="J15:K15"/>
    <mergeCell ref="J13:K13"/>
    <mergeCell ref="J12:K12"/>
    <mergeCell ref="J11:K11"/>
    <mergeCell ref="B20:D20"/>
    <mergeCell ref="J20:K20"/>
    <mergeCell ref="B21:M21"/>
    <mergeCell ref="F22:G22"/>
    <mergeCell ref="I22:J22"/>
    <mergeCell ref="K22:O22"/>
    <mergeCell ref="B17:D17"/>
  </mergeCells>
  <printOptions horizontalCentered="1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DB-EXT</vt:lpstr>
      <vt:lpstr>DB-UGF-L</vt:lpstr>
      <vt:lpstr>DB-UGF-P</vt:lpstr>
      <vt:lpstr>DB-G-L</vt:lpstr>
      <vt:lpstr>DB-G-P</vt:lpstr>
      <vt:lpstr>DB-F-L</vt:lpstr>
      <vt:lpstr>DB-F-P</vt:lpstr>
      <vt:lpstr>SMDB-RF</vt:lpstr>
      <vt:lpstr>MDB</vt:lpstr>
      <vt:lpstr>MDB!Print_Area</vt:lpstr>
      <vt:lpstr>'SMDB-RF'!Print_Area</vt:lpstr>
    </vt:vector>
  </TitlesOfParts>
  <Company>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Basem</dc:creator>
  <cp:lastModifiedBy>tarek zyada</cp:lastModifiedBy>
  <cp:lastPrinted>2016-09-24T12:24:27Z</cp:lastPrinted>
  <dcterms:created xsi:type="dcterms:W3CDTF">2011-06-15T07:41:14Z</dcterms:created>
  <dcterms:modified xsi:type="dcterms:W3CDTF">2024-09-14T06:45:12Z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2023-10-23T16:29:36Z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75d2fb23-6ab1-442e-86c8-23b539d0d728</vt:lpwstr>
  </property>
  <property fmtid="{D5CDD505-2E9C-101B-9397-08002B2CF9AE}" pid="7" name="MSIP_Label_defa4170-0d19-0005-0004-bc88714345d2_ActionId">
    <vt:lpwstr>53ac3b26-c916-451c-95e8-74c3f391c8ab</vt:lpwstr>
  </property>
  <property fmtid="{D5CDD505-2E9C-101B-9397-08002B2CF9AE}" pid="8" name="MSIP_Label_defa4170-0d19-0005-0004-bc88714345d2_ContentBits">
    <vt:lpwstr>0</vt:lpwstr>
  </property>
</Properties>
</file>