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nstein\Desktop\Projekt Anas\"/>
    </mc:Choice>
  </mc:AlternateContent>
  <xr:revisionPtr revIDLastSave="0" documentId="8_{CF82A76D-D6FB-478F-951D-7CBACB6FFF00}" xr6:coauthVersionLast="47" xr6:coauthVersionMax="47" xr10:uidLastSave="{00000000-0000-0000-0000-000000000000}"/>
  <bookViews>
    <workbookView xWindow="-120" yWindow="-120" windowWidth="29040" windowHeight="17640" xr2:uid="{08E93912-AE2B-485C-815F-BA09D65FD76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G52" i="1" l="1"/>
  <c r="G53" i="1"/>
  <c r="G54" i="1"/>
  <c r="G51" i="1"/>
  <c r="F52" i="1"/>
  <c r="F53" i="1"/>
  <c r="F51" i="1"/>
  <c r="G48" i="1" l="1"/>
  <c r="G49" i="1"/>
  <c r="G50" i="1"/>
  <c r="G47" i="1"/>
  <c r="F48" i="1"/>
  <c r="F49" i="1"/>
  <c r="F50" i="1"/>
  <c r="F47" i="1"/>
  <c r="F44" i="1" l="1"/>
  <c r="F45" i="1"/>
  <c r="F46" i="1"/>
  <c r="F43" i="1"/>
  <c r="G44" i="1"/>
  <c r="G45" i="1"/>
  <c r="G46" i="1"/>
  <c r="G43" i="1"/>
  <c r="G42" i="1" l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F42" i="1"/>
  <c r="F2" i="1" l="1"/>
  <c r="G2" i="1"/>
  <c r="H2" i="1"/>
  <c r="G39" i="1"/>
  <c r="G40" i="1"/>
  <c r="G41" i="1"/>
  <c r="G38" i="1"/>
  <c r="G19" i="1" l="1"/>
  <c r="G20" i="1"/>
  <c r="G21" i="1"/>
  <c r="G18" i="1"/>
  <c r="G35" i="1" l="1"/>
  <c r="G36" i="1"/>
  <c r="G37" i="1"/>
  <c r="G3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2" i="1"/>
  <c r="G23" i="1"/>
  <c r="G24" i="1"/>
  <c r="G25" i="1"/>
  <c r="G26" i="1"/>
  <c r="G27" i="1"/>
  <c r="G28" i="1"/>
  <c r="G29" i="1"/>
  <c r="G30" i="1"/>
  <c r="G31" i="1"/>
  <c r="G32" i="1"/>
  <c r="G33" i="1"/>
  <c r="H39" i="1" l="1"/>
  <c r="H40" i="1"/>
  <c r="H41" i="1"/>
  <c r="F40" i="1"/>
  <c r="F41" i="1"/>
  <c r="F39" i="1"/>
  <c r="F38" i="1"/>
  <c r="F36" i="1" l="1"/>
  <c r="F37" i="1"/>
  <c r="F35" i="1"/>
  <c r="F34" i="1"/>
  <c r="F32" i="1" l="1"/>
  <c r="F33" i="1"/>
  <c r="F31" i="1"/>
  <c r="F30" i="1"/>
  <c r="H31" i="1" l="1"/>
  <c r="H32" i="1"/>
  <c r="H33" i="1"/>
  <c r="H34" i="1"/>
  <c r="H35" i="1"/>
  <c r="H36" i="1"/>
  <c r="H37" i="1"/>
  <c r="H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27" i="1"/>
  <c r="F28" i="1"/>
  <c r="F29" i="1"/>
  <c r="F26" i="1"/>
  <c r="F8" i="1"/>
  <c r="F9" i="1"/>
  <c r="F4" i="1"/>
  <c r="F5" i="1"/>
  <c r="F6" i="1"/>
  <c r="F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 l="1"/>
</calcChain>
</file>

<file path=xl/sharedStrings.xml><?xml version="1.0" encoding="utf-8"?>
<sst xmlns="http://schemas.openxmlformats.org/spreadsheetml/2006/main" count="65" uniqueCount="61">
  <si>
    <t>M04N01</t>
  </si>
  <si>
    <t>M04M01C01</t>
  </si>
  <si>
    <t>M04Cl01</t>
  </si>
  <si>
    <t>M04CR02</t>
  </si>
  <si>
    <t>M05N01</t>
  </si>
  <si>
    <t>M05CR03</t>
  </si>
  <si>
    <t>M05M01C03</t>
  </si>
  <si>
    <t>M05CL02</t>
  </si>
  <si>
    <t>M01N02</t>
  </si>
  <si>
    <t>M01CR02</t>
  </si>
  <si>
    <t>M01M02C01</t>
  </si>
  <si>
    <t>M01CL02</t>
  </si>
  <si>
    <t>M02N01</t>
  </si>
  <si>
    <t>M02CR</t>
  </si>
  <si>
    <t>M02M01C01</t>
  </si>
  <si>
    <t>M02CL03</t>
  </si>
  <si>
    <t>M09CR</t>
  </si>
  <si>
    <t>Kontrolle</t>
  </si>
  <si>
    <t>M03CR01</t>
  </si>
  <si>
    <t>M03CL02</t>
  </si>
  <si>
    <t>M03M01C02</t>
  </si>
  <si>
    <t>M06M01C01</t>
  </si>
  <si>
    <t>M06CR01</t>
  </si>
  <si>
    <t>M06Cl01</t>
  </si>
  <si>
    <t>M07M2C1+2</t>
  </si>
  <si>
    <t>M07CR01</t>
  </si>
  <si>
    <t>M07CL02</t>
  </si>
  <si>
    <t>M08CR02</t>
  </si>
  <si>
    <t>M08M2C03</t>
  </si>
  <si>
    <t>M08CL01</t>
  </si>
  <si>
    <t>M09M4C04</t>
  </si>
  <si>
    <t>M09CL01</t>
  </si>
  <si>
    <t>M10CR02</t>
  </si>
  <si>
    <t>M10M2C03</t>
  </si>
  <si>
    <t>M10CL02</t>
  </si>
  <si>
    <t>M07N01</t>
  </si>
  <si>
    <t>M10N01</t>
  </si>
  <si>
    <t>Gradient % von Nativ</t>
  </si>
  <si>
    <t xml:space="preserve">Leak % von Nativ </t>
  </si>
  <si>
    <t>V-Leak (ml)</t>
  </si>
  <si>
    <t>V-Stroke (ml)</t>
  </si>
  <si>
    <t>Mitteleres V- Systole (ml)</t>
  </si>
  <si>
    <t>Gradient (mmHg)</t>
  </si>
  <si>
    <t>M03N01</t>
  </si>
  <si>
    <t>M06N01</t>
  </si>
  <si>
    <t>M08N02</t>
  </si>
  <si>
    <t>M09N01</t>
  </si>
  <si>
    <t>M12CR</t>
  </si>
  <si>
    <t>M10CL03</t>
  </si>
  <si>
    <t>M13N</t>
  </si>
  <si>
    <t>M11M1C01</t>
  </si>
  <si>
    <t>M11Cl01</t>
  </si>
  <si>
    <t>M12N01</t>
  </si>
  <si>
    <t>M12M1C02</t>
  </si>
  <si>
    <t>M12CL01</t>
  </si>
  <si>
    <t>M13CL03</t>
  </si>
  <si>
    <t>M13CR03</t>
  </si>
  <si>
    <t>M13M3C03</t>
  </si>
  <si>
    <t>M11CR02</t>
  </si>
  <si>
    <t>M11N01</t>
  </si>
  <si>
    <t>Raus!!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</si>
</sst>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</cellStyleXfs>
  <cellXfs count="14">
    <xf numFmtId="0" fontId="0" fillId="0" borderId="0" xfId="0"/>
    <xf numFmtId="0" fontId="2" fillId="3" borderId="2" xfId="2"/>
    <xf numFmtId="0" fontId="1" fillId="2" borderId="1" xfId="1" applyBorder="1"/>
    <xf numFmtId="0" fontId="4" fillId="4" borderId="2" xfId="3" applyBorder="1"/>
    <xf numFmtId="9" fontId="5" fillId="5" borderId="1" xfId="4" applyNumberFormat="1" applyAlignment="1">
      <alignment horizontal="center"/>
    </xf>
    <xf numFmtId="9" fontId="6" fillId="6" borderId="1" xfId="5" applyNumberFormat="1" applyBorder="1" applyAlignment="1">
      <alignment horizontal="center"/>
    </xf>
    <xf numFmtId="9" fontId="4" fillId="4" borderId="1" xfId="3" applyNumberFormat="1" applyBorder="1" applyAlignment="1">
      <alignment horizontal="center"/>
    </xf>
    <xf numFmtId="0" fontId="7" fillId="0" borderId="0" xfId="0" applyFont="1"/>
    <xf numFmtId="9" fontId="1" fillId="2" borderId="1" xfId="1" applyNumberFormat="1" applyBorder="1" applyAlignment="1">
      <alignment horizontal="center"/>
    </xf>
    <xf numFmtId="9" fontId="4" fillId="4" borderId="2" xfId="3" applyNumberFormat="1" applyBorder="1" applyAlignment="1">
      <alignment horizontal="center"/>
    </xf>
    <xf numFmtId="0" fontId="6" fillId="6" borderId="2" xfId="5" applyBorder="1"/>
    <xf numFmtId="9" fontId="6" fillId="6" borderId="2" xfId="5" applyNumberFormat="1" applyBorder="1" applyAlignment="1">
      <alignment horizontal="center"/>
    </xf>
    <xf numFmtId="9" fontId="1" fillId="2" borderId="2" xfId="1" applyNumberFormat="1" applyBorder="1" applyAlignment="1">
      <alignment horizontal="center"/>
    </xf>
    <xf numFmtId="0" fontId="6" fillId="6" borderId="0" xfId="5"/>
  </cellXfs>
  <cellStyles count="6">
    <cellStyle name="Ausgabe" xfId="2" builtinId="21"/>
    <cellStyle name="Eingabe" xfId="4" builtinId="20"/>
    <cellStyle name="Gut" xfId="3" builtinId="26"/>
    <cellStyle name="Neutral" xfId="1" builtinId="28"/>
    <cellStyle name="Schlecht" xfId="5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0</xdr:row>
      <xdr:rowOff>123825</xdr:rowOff>
    </xdr:from>
    <xdr:to>
      <xdr:col>12</xdr:col>
      <xdr:colOff>704850</xdr:colOff>
      <xdr:row>13</xdr:row>
      <xdr:rowOff>171450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BDFF4FF2-F9B6-2DF4-3982-6F80F2E34C67}"/>
            </a:ext>
          </a:extLst>
        </xdr:cNvPr>
        <xdr:cNvSpPr txBox="1"/>
      </xdr:nvSpPr>
      <xdr:spPr>
        <a:xfrm>
          <a:off x="10629900" y="123825"/>
          <a:ext cx="3190875" cy="2524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rgbClr val="FF0000"/>
              </a:solidFill>
            </a:rPr>
            <a:t>Mxx</a:t>
          </a:r>
          <a:r>
            <a:rPr lang="de-DE" sz="1100" baseline="0">
              <a:solidFill>
                <a:srgbClr val="FF0000"/>
              </a:solidFill>
            </a:rPr>
            <a:t> = Klappe (Fortlaufemde Nummer)</a:t>
          </a:r>
        </a:p>
        <a:p>
          <a:endParaRPr lang="de-DE" sz="1100" baseline="0">
            <a:solidFill>
              <a:srgbClr val="FF0000"/>
            </a:solidFill>
          </a:endParaRPr>
        </a:p>
        <a:p>
          <a:r>
            <a:rPr lang="de-DE" sz="1100" baseline="0">
              <a:solidFill>
                <a:srgbClr val="FF0000"/>
              </a:solidFill>
            </a:rPr>
            <a:t>MxxNxx =Nativ</a:t>
          </a:r>
        </a:p>
        <a:p>
          <a:endParaRPr lang="de-DE" sz="1100" baseline="0">
            <a:solidFill>
              <a:srgbClr val="FF0000"/>
            </a:solidFill>
          </a:endParaRPr>
        </a:p>
        <a:p>
          <a:r>
            <a:rPr lang="de-DE" sz="1100" baseline="0">
              <a:solidFill>
                <a:srgbClr val="FF0000"/>
              </a:solidFill>
            </a:rPr>
            <a:t>MxxCRxx =Cordeaabbriss</a:t>
          </a:r>
        </a:p>
        <a:p>
          <a:endParaRPr lang="de-DE" sz="1100" baseline="0">
            <a:solidFill>
              <a:srgbClr val="FF0000"/>
            </a:solidFill>
          </a:endParaRPr>
        </a:p>
        <a:p>
          <a:r>
            <a:rPr lang="de-DE" sz="1100" baseline="0">
              <a:solidFill>
                <a:srgbClr val="FF0000"/>
              </a:solidFill>
            </a:rPr>
            <a:t>MxxMxCx = Clip -&gt; M sind gleichbleibende Clippositionen, C Anzahl der Clips </a:t>
          </a:r>
        </a:p>
        <a:p>
          <a:endParaRPr lang="de-DE" sz="1100" baseline="0">
            <a:solidFill>
              <a:srgbClr val="FF0000"/>
            </a:solidFill>
          </a:endParaRPr>
        </a:p>
        <a:p>
          <a:r>
            <a:rPr lang="de-DE" sz="1100" baseline="0">
              <a:solidFill>
                <a:srgbClr val="FF0000"/>
              </a:solidFill>
            </a:rPr>
            <a:t>MxxCLxx = Loop-Rekonstruktion </a:t>
          </a:r>
        </a:p>
        <a:p>
          <a:endParaRPr lang="de-DE" sz="1100" baseline="0">
            <a:solidFill>
              <a:srgbClr val="FF0000"/>
            </a:solidFill>
          </a:endParaRPr>
        </a:p>
        <a:p>
          <a:r>
            <a:rPr lang="de-DE" sz="1100" baseline="0">
              <a:solidFill>
                <a:srgbClr val="FF0000"/>
              </a:solidFill>
            </a:rPr>
            <a:t>V-Leak-Zahlen in rot bedeutet, dass ein Unterschied zwischen Klappenschluss und Regutationsvolumen nicht mehr abgrenzbar war </a:t>
          </a:r>
          <a:endParaRPr lang="de-DE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EDEC-CE89-4C8E-B4F1-5A8BED343D31}">
  <dimension ref="A1:I153"/>
  <sheetViews>
    <sheetView tabSelected="1" workbookViewId="0">
      <selection activeCell="E1" sqref="E1"/>
    </sheetView>
  </sheetViews>
  <sheetFormatPr baseColWidth="10" defaultRowHeight="15" x14ac:dyDescent="0.25"/>
  <cols>
    <col min="1" max="1" width="13.7109375" style="1" customWidth="1"/>
    <col min="2" max="2" width="23.42578125" customWidth="1"/>
    <col min="3" max="3" width="12.85546875" customWidth="1"/>
    <col min="5" max="5" width="15.85546875" style="2" customWidth="1"/>
    <col min="6" max="6" width="31" style="4" customWidth="1"/>
    <col min="7" max="7" width="31.28515625" style="4" customWidth="1"/>
  </cols>
  <sheetData>
    <row r="1" spans="1:8" x14ac:dyDescent="0.25">
      <c r="B1" t="s">
        <v>41</v>
      </c>
      <c r="C1" t="s">
        <v>40</v>
      </c>
      <c r="D1" t="s">
        <v>39</v>
      </c>
      <c r="E1" s="2" t="s">
        <v>42</v>
      </c>
      <c r="F1" s="4" t="s">
        <v>37</v>
      </c>
      <c r="G1" s="4" t="s">
        <v>38</v>
      </c>
      <c r="H1" t="s">
        <v>17</v>
      </c>
    </row>
    <row r="2" spans="1:8" x14ac:dyDescent="0.25">
      <c r="A2" s="3" t="s">
        <v>8</v>
      </c>
      <c r="B2" s="3">
        <v>-19.828093333333335</v>
      </c>
      <c r="C2" s="3">
        <v>-8.431913333333334</v>
      </c>
      <c r="D2" s="3">
        <v>-11.396180000000001</v>
      </c>
      <c r="E2" s="3">
        <v>2.1187819064509701</v>
      </c>
      <c r="F2" s="9">
        <f>E2/2.11878190645097</f>
        <v>1</v>
      </c>
      <c r="G2" s="4">
        <f>D2/-11.39618</f>
        <v>1.0000000000000002</v>
      </c>
      <c r="H2" s="3">
        <f>B2-(C2+D2)</f>
        <v>0</v>
      </c>
    </row>
    <row r="3" spans="1:8" x14ac:dyDescent="0.25">
      <c r="A3" s="1" t="s">
        <v>9</v>
      </c>
      <c r="B3">
        <v>-51.137526666666659</v>
      </c>
      <c r="C3">
        <v>0</v>
      </c>
      <c r="D3" s="7">
        <v>-51.137526666666659</v>
      </c>
      <c r="E3" s="2">
        <v>2.2412350993377488</v>
      </c>
      <c r="F3" s="4">
        <f t="shared" ref="F3:F5" si="0">E3/2.11878190645097</f>
        <v>1.0577941469643244</v>
      </c>
      <c r="G3" s="6">
        <f t="shared" ref="G3:G5" si="1">D3/-11.39618</f>
        <v>4.4872515761129312</v>
      </c>
      <c r="H3">
        <f t="shared" ref="H3:H54" si="2">B3-(C3+D3)</f>
        <v>0</v>
      </c>
    </row>
    <row r="4" spans="1:8" x14ac:dyDescent="0.25">
      <c r="A4" s="1" t="s">
        <v>10</v>
      </c>
      <c r="B4">
        <v>-25.419166666666666</v>
      </c>
      <c r="C4">
        <v>-10.272913333333333</v>
      </c>
      <c r="D4">
        <v>-15.14625333333333</v>
      </c>
      <c r="E4" s="2">
        <v>7.8232066225165582</v>
      </c>
      <c r="F4" s="5">
        <f t="shared" si="0"/>
        <v>3.6923133044970582</v>
      </c>
      <c r="G4" s="4">
        <f t="shared" si="1"/>
        <v>1.329064066497136</v>
      </c>
      <c r="H4">
        <f t="shared" si="2"/>
        <v>0</v>
      </c>
    </row>
    <row r="5" spans="1:8" x14ac:dyDescent="0.25">
      <c r="A5" s="1" t="s">
        <v>11</v>
      </c>
      <c r="B5">
        <v>-19.702106666666666</v>
      </c>
      <c r="C5">
        <v>-7.9746066666666664</v>
      </c>
      <c r="D5">
        <v>-11.727499999999997</v>
      </c>
      <c r="E5" s="2">
        <v>3.5977377483443722</v>
      </c>
      <c r="F5" s="8">
        <f t="shared" si="0"/>
        <v>1.6980217441873016</v>
      </c>
      <c r="G5" s="4">
        <f t="shared" si="1"/>
        <v>1.0290728998664462</v>
      </c>
      <c r="H5">
        <f t="shared" si="2"/>
        <v>0</v>
      </c>
    </row>
    <row r="6" spans="1:8" x14ac:dyDescent="0.25">
      <c r="A6" s="3" t="s">
        <v>12</v>
      </c>
      <c r="B6" s="3">
        <v>-17.073473333333332</v>
      </c>
      <c r="C6" s="3">
        <v>-10.025333333333334</v>
      </c>
      <c r="D6" s="3">
        <v>-7.0481399999999983</v>
      </c>
      <c r="E6" s="3">
        <v>2.64143595196902</v>
      </c>
      <c r="F6" s="9">
        <f>E6/2.64143595196902</f>
        <v>1</v>
      </c>
      <c r="G6" s="4">
        <f>D6/-7.04814</f>
        <v>0.99999999999999978</v>
      </c>
      <c r="H6" s="3">
        <f t="shared" si="2"/>
        <v>0</v>
      </c>
    </row>
    <row r="7" spans="1:8" x14ac:dyDescent="0.25">
      <c r="A7" s="1" t="s">
        <v>13</v>
      </c>
      <c r="B7">
        <v>-32.743266666666678</v>
      </c>
      <c r="C7">
        <v>-17.938140000000001</v>
      </c>
      <c r="D7">
        <v>-14.80512666666667</v>
      </c>
      <c r="E7" s="2">
        <v>2.6161779358730568</v>
      </c>
      <c r="F7" s="4">
        <f t="shared" ref="F7:F9" si="3">E7/2.64143595196902</f>
        <v>0.99043777075982664</v>
      </c>
      <c r="G7" s="6">
        <f t="shared" ref="G7:G9" si="4">D7/-7.04814</f>
        <v>2.1005721604092242</v>
      </c>
      <c r="H7">
        <f t="shared" si="2"/>
        <v>0</v>
      </c>
    </row>
    <row r="8" spans="1:8" x14ac:dyDescent="0.25">
      <c r="A8" s="1" t="s">
        <v>14</v>
      </c>
      <c r="B8">
        <v>-15.205366666666668</v>
      </c>
      <c r="C8">
        <v>-9.6232199999999999</v>
      </c>
      <c r="D8">
        <v>-5.5821466666666657</v>
      </c>
      <c r="E8" s="2">
        <v>7.1872239944898668</v>
      </c>
      <c r="F8" s="5">
        <f t="shared" si="3"/>
        <v>2.7209533470354468</v>
      </c>
      <c r="G8" s="4">
        <f t="shared" si="4"/>
        <v>0.79200280736005035</v>
      </c>
      <c r="H8">
        <f t="shared" si="2"/>
        <v>0</v>
      </c>
    </row>
    <row r="9" spans="1:8" x14ac:dyDescent="0.25">
      <c r="A9" s="1" t="s">
        <v>15</v>
      </c>
      <c r="B9">
        <v>-14.34856666666667</v>
      </c>
      <c r="C9">
        <v>-9.0200133333333348</v>
      </c>
      <c r="D9">
        <v>-5.3285533333333319</v>
      </c>
      <c r="E9" s="2">
        <v>4.4743159835332023</v>
      </c>
      <c r="F9" s="8">
        <f t="shared" si="3"/>
        <v>1.6938953148562579</v>
      </c>
      <c r="G9" s="4">
        <f t="shared" si="4"/>
        <v>0.75602262913808915</v>
      </c>
      <c r="H9">
        <f t="shared" si="2"/>
        <v>0</v>
      </c>
    </row>
    <row r="10" spans="1:8" x14ac:dyDescent="0.25">
      <c r="A10" s="3" t="s">
        <v>43</v>
      </c>
      <c r="B10" s="3">
        <v>-13.222399999999999</v>
      </c>
      <c r="C10" s="3">
        <v>-7.1015666666666659</v>
      </c>
      <c r="D10" s="3">
        <v>-6.12083333333333</v>
      </c>
      <c r="E10" s="3">
        <v>2.4346971917303399</v>
      </c>
      <c r="F10" s="9">
        <f>E10/2.43469719173034</f>
        <v>1</v>
      </c>
      <c r="G10" s="4">
        <f>D10/-6.12083333333333</f>
        <v>1</v>
      </c>
      <c r="H10" s="3">
        <f t="shared" si="2"/>
        <v>0</v>
      </c>
    </row>
    <row r="11" spans="1:8" x14ac:dyDescent="0.25">
      <c r="A11" s="1" t="s">
        <v>18</v>
      </c>
      <c r="B11">
        <v>-32.08502</v>
      </c>
      <c r="C11">
        <v>-13.111226666666667</v>
      </c>
      <c r="D11">
        <v>-18.97379333333333</v>
      </c>
      <c r="E11" s="2">
        <v>2.0784483443708615</v>
      </c>
      <c r="F11" s="4">
        <f t="shared" ref="F11:F13" si="5">E11/2.43469719173034</f>
        <v>0.85367837586969397</v>
      </c>
      <c r="G11" s="6">
        <f t="shared" ref="G11:G13" si="6">D11/-6.12083333333333</f>
        <v>3.0998709326072169</v>
      </c>
      <c r="H11">
        <f t="shared" si="2"/>
        <v>0</v>
      </c>
    </row>
    <row r="12" spans="1:8" x14ac:dyDescent="0.25">
      <c r="A12" s="1" t="s">
        <v>20</v>
      </c>
      <c r="B12">
        <v>-13.428913333333336</v>
      </c>
      <c r="C12">
        <v>-7.6233666666666666</v>
      </c>
      <c r="D12">
        <v>-5.8055466666666673</v>
      </c>
      <c r="E12" s="2">
        <v>6.6313903003814554</v>
      </c>
      <c r="F12" s="5">
        <f t="shared" si="5"/>
        <v>2.723702283349875</v>
      </c>
      <c r="G12" s="4">
        <f t="shared" si="6"/>
        <v>0.94848958475153222</v>
      </c>
      <c r="H12">
        <f t="shared" si="2"/>
        <v>0</v>
      </c>
    </row>
    <row r="13" spans="1:8" x14ac:dyDescent="0.25">
      <c r="A13" s="1" t="s">
        <v>19</v>
      </c>
      <c r="B13">
        <v>-23.885073333333331</v>
      </c>
      <c r="C13">
        <v>-11.285779999999999</v>
      </c>
      <c r="D13">
        <v>-12.599293333333332</v>
      </c>
      <c r="E13" s="2">
        <v>3.3102993377483445</v>
      </c>
      <c r="F13" s="8">
        <f t="shared" si="5"/>
        <v>1.3596349266726322</v>
      </c>
      <c r="G13" s="4">
        <f t="shared" si="6"/>
        <v>2.0584277739959163</v>
      </c>
      <c r="H13">
        <f t="shared" si="2"/>
        <v>0</v>
      </c>
    </row>
    <row r="14" spans="1:8" x14ac:dyDescent="0.25">
      <c r="A14" s="3" t="s">
        <v>0</v>
      </c>
      <c r="B14" s="3">
        <v>-13.186980000000002</v>
      </c>
      <c r="C14" s="3">
        <v>-7.5670600000000006</v>
      </c>
      <c r="D14" s="3">
        <v>-5.6199199999999996</v>
      </c>
      <c r="E14" s="3">
        <v>3.4380220157772201</v>
      </c>
      <c r="F14" s="9">
        <f t="shared" ref="F14" si="7">E14/3.43802201577722</f>
        <v>1</v>
      </c>
      <c r="G14" s="4">
        <f>D14/-5.61992</f>
        <v>1</v>
      </c>
      <c r="H14" s="3">
        <f t="shared" si="2"/>
        <v>0</v>
      </c>
    </row>
    <row r="15" spans="1:8" x14ac:dyDescent="0.25">
      <c r="A15" s="1" t="s">
        <v>3</v>
      </c>
      <c r="B15">
        <v>-34.301419999999993</v>
      </c>
      <c r="C15">
        <v>-6.4214799999999999</v>
      </c>
      <c r="D15">
        <v>-27.879939999999998</v>
      </c>
      <c r="E15" s="2">
        <v>3.9041325241413123</v>
      </c>
      <c r="F15" s="4">
        <f>E15/3.43802201577722</f>
        <v>1.1355751959193665</v>
      </c>
      <c r="G15" s="6">
        <f t="shared" ref="G15:G17" si="8">D15/-5.61992</f>
        <v>4.9609140343634781</v>
      </c>
      <c r="H15">
        <f t="shared" si="2"/>
        <v>0</v>
      </c>
    </row>
    <row r="16" spans="1:8" x14ac:dyDescent="0.25">
      <c r="A16" s="1" t="s">
        <v>1</v>
      </c>
      <c r="B16">
        <v>-17.29633333333333</v>
      </c>
      <c r="C16">
        <v>-7.9516266666666668</v>
      </c>
      <c r="D16">
        <v>-9.3447066666666672</v>
      </c>
      <c r="E16" s="2">
        <v>5.6789685459541204</v>
      </c>
      <c r="F16" s="5">
        <f>E16/3.43802201577722</f>
        <v>1.6518127341515287</v>
      </c>
      <c r="G16" s="4">
        <f t="shared" si="8"/>
        <v>1.6627828628640031</v>
      </c>
      <c r="H16">
        <f t="shared" si="2"/>
        <v>0</v>
      </c>
    </row>
    <row r="17" spans="1:8" x14ac:dyDescent="0.25">
      <c r="A17" s="1" t="s">
        <v>2</v>
      </c>
      <c r="B17">
        <v>-15.654153333333332</v>
      </c>
      <c r="C17">
        <v>-9.4330266666666684</v>
      </c>
      <c r="D17">
        <v>-6.2211266666666658</v>
      </c>
      <c r="E17" s="2">
        <v>4.5954724347700822</v>
      </c>
      <c r="F17" s="8">
        <f>E17/3.43802201577722</f>
        <v>1.3366617240033007</v>
      </c>
      <c r="G17" s="4">
        <f t="shared" si="8"/>
        <v>1.106977798023222</v>
      </c>
      <c r="H17">
        <f t="shared" si="2"/>
        <v>0</v>
      </c>
    </row>
    <row r="18" spans="1:8" x14ac:dyDescent="0.25">
      <c r="A18" s="3" t="s">
        <v>4</v>
      </c>
      <c r="B18" s="3">
        <v>-14.472346666666663</v>
      </c>
      <c r="C18" s="3">
        <v>-7.2426133333333338</v>
      </c>
      <c r="D18" s="3">
        <v>-7.2297333333333311</v>
      </c>
      <c r="E18" s="3">
        <v>3.4050659030640502</v>
      </c>
      <c r="F18" s="9">
        <f>E18/3.40506590306405</f>
        <v>1</v>
      </c>
      <c r="G18" s="4">
        <f>D18/-7.22973333333333</f>
        <v>1.0000000000000002</v>
      </c>
      <c r="H18" s="3">
        <f t="shared" si="2"/>
        <v>0</v>
      </c>
    </row>
    <row r="19" spans="1:8" x14ac:dyDescent="0.25">
      <c r="A19" s="1" t="s">
        <v>5</v>
      </c>
      <c r="B19">
        <v>-62.29074</v>
      </c>
      <c r="C19">
        <v>0</v>
      </c>
      <c r="D19" s="7">
        <v>-62.29074</v>
      </c>
      <c r="E19" s="2">
        <v>3.5305966887417224</v>
      </c>
      <c r="F19" s="4">
        <f t="shared" ref="F19:F21" si="9">E19/3.40506590306405</f>
        <v>1.0368658901916445</v>
      </c>
      <c r="G19" s="6">
        <f t="shared" ref="G19:G21" si="10">D19/-7.22973333333333</f>
        <v>8.6159111447171899</v>
      </c>
      <c r="H19">
        <f t="shared" si="2"/>
        <v>0</v>
      </c>
    </row>
    <row r="20" spans="1:8" x14ac:dyDescent="0.25">
      <c r="A20" s="1" t="s">
        <v>6</v>
      </c>
      <c r="B20">
        <v>-29.552859999999999</v>
      </c>
      <c r="C20">
        <v>-12.24888</v>
      </c>
      <c r="D20">
        <v>-17.303979999999999</v>
      </c>
      <c r="E20" s="2">
        <v>13.418629801324499</v>
      </c>
      <c r="F20" s="5">
        <f t="shared" si="9"/>
        <v>3.9407841678628714</v>
      </c>
      <c r="G20" s="4">
        <f t="shared" si="10"/>
        <v>2.3934465079394363</v>
      </c>
      <c r="H20">
        <f t="shared" si="2"/>
        <v>0</v>
      </c>
    </row>
    <row r="21" spans="1:8" x14ac:dyDescent="0.25">
      <c r="A21" s="1" t="s">
        <v>7</v>
      </c>
      <c r="B21">
        <v>-31.706726666666661</v>
      </c>
      <c r="C21">
        <v>-16.134239999999998</v>
      </c>
      <c r="D21">
        <v>-15.572486666666666</v>
      </c>
      <c r="E21" s="2">
        <v>3.4003631322320076</v>
      </c>
      <c r="F21" s="8">
        <f t="shared" si="9"/>
        <v>0.99861888992286141</v>
      </c>
      <c r="G21" s="4">
        <f t="shared" si="10"/>
        <v>2.1539503531711643</v>
      </c>
      <c r="H21">
        <f t="shared" si="2"/>
        <v>0</v>
      </c>
    </row>
    <row r="22" spans="1:8" x14ac:dyDescent="0.25">
      <c r="A22" s="3" t="s">
        <v>44</v>
      </c>
      <c r="B22" s="3">
        <v>-18.648119999999999</v>
      </c>
      <c r="C22" s="3">
        <v>-4.9633399999999996</v>
      </c>
      <c r="D22" s="3">
        <v>-13.68478</v>
      </c>
      <c r="E22" s="3">
        <v>3.47833853641154</v>
      </c>
      <c r="F22" s="9">
        <f>E22/3.47833853641154</f>
        <v>1</v>
      </c>
      <c r="G22" s="4">
        <f>D22/-13.68478</f>
        <v>1</v>
      </c>
      <c r="H22" s="3">
        <f t="shared" si="2"/>
        <v>0</v>
      </c>
    </row>
    <row r="23" spans="1:8" x14ac:dyDescent="0.25">
      <c r="A23" s="1" t="s">
        <v>22</v>
      </c>
      <c r="B23">
        <v>-43.39353333333333</v>
      </c>
      <c r="C23">
        <v>0</v>
      </c>
      <c r="D23" s="7">
        <v>-43.39353333333333</v>
      </c>
      <c r="E23" s="2">
        <v>3.0784271523178806</v>
      </c>
      <c r="F23" s="4">
        <f t="shared" ref="F23:F25" si="11">E23/3.47833853641154</f>
        <v>0.88502804430697202</v>
      </c>
      <c r="G23" s="6">
        <f t="shared" ref="G23:G25" si="12">D23/-13.68478</f>
        <v>3.1709339378004855</v>
      </c>
      <c r="H23">
        <f t="shared" si="2"/>
        <v>0</v>
      </c>
    </row>
    <row r="24" spans="1:8" x14ac:dyDescent="0.25">
      <c r="A24" s="1" t="s">
        <v>21</v>
      </c>
      <c r="B24">
        <v>-21.258559999999996</v>
      </c>
      <c r="C24">
        <v>-10.2014</v>
      </c>
      <c r="D24">
        <v>-11.057160000000001</v>
      </c>
      <c r="E24" s="2">
        <v>4.4919960264900656</v>
      </c>
      <c r="F24" s="5">
        <f t="shared" si="11"/>
        <v>1.2914200212163003</v>
      </c>
      <c r="G24" s="4">
        <f t="shared" si="12"/>
        <v>0.80798960597101321</v>
      </c>
      <c r="H24">
        <f t="shared" si="2"/>
        <v>0</v>
      </c>
    </row>
    <row r="25" spans="1:8" x14ac:dyDescent="0.25">
      <c r="A25" s="1" t="s">
        <v>23</v>
      </c>
      <c r="B25">
        <v>-19.684546666666662</v>
      </c>
      <c r="C25">
        <v>-10.496513333333334</v>
      </c>
      <c r="D25">
        <v>-9.1880333333333315</v>
      </c>
      <c r="E25" s="2">
        <v>4.0029986754966886</v>
      </c>
      <c r="F25" s="8">
        <f t="shared" si="11"/>
        <v>1.1508364219275848</v>
      </c>
      <c r="G25" s="4">
        <f t="shared" si="12"/>
        <v>0.67140526433989667</v>
      </c>
      <c r="H25">
        <f t="shared" si="2"/>
        <v>0</v>
      </c>
    </row>
    <row r="26" spans="1:8" x14ac:dyDescent="0.25">
      <c r="A26" s="3" t="s">
        <v>35</v>
      </c>
      <c r="B26" s="3">
        <v>-15.019186666666666</v>
      </c>
      <c r="C26" s="3">
        <v>-8.2845199999999988</v>
      </c>
      <c r="D26" s="3">
        <v>-6.7346666666666701</v>
      </c>
      <c r="E26" s="3">
        <v>7.2519965441252499</v>
      </c>
      <c r="F26" s="9">
        <f>E26/7.25199654412525</f>
        <v>1</v>
      </c>
      <c r="G26" s="4">
        <f>D26/-6.73466666666667</f>
        <v>1</v>
      </c>
      <c r="H26" s="3">
        <f t="shared" si="2"/>
        <v>0</v>
      </c>
    </row>
    <row r="27" spans="1:8" x14ac:dyDescent="0.25">
      <c r="A27" s="1" t="s">
        <v>25</v>
      </c>
      <c r="B27">
        <v>-29.705113333333333</v>
      </c>
      <c r="C27">
        <v>-11.939006666666668</v>
      </c>
      <c r="D27">
        <v>-17.766106666666666</v>
      </c>
      <c r="E27" s="2">
        <v>6.4989900662251667</v>
      </c>
      <c r="F27" s="4">
        <f t="shared" ref="F27:F29" si="13">E27/7.25199654412525</f>
        <v>0.89616563199963406</v>
      </c>
      <c r="G27" s="6">
        <f t="shared" ref="G27:G29" si="14">D27/-6.73466666666667</f>
        <v>2.6380083151851101</v>
      </c>
      <c r="H27">
        <f t="shared" si="2"/>
        <v>0</v>
      </c>
    </row>
    <row r="28" spans="1:8" x14ac:dyDescent="0.25">
      <c r="A28" s="1" t="s">
        <v>24</v>
      </c>
      <c r="B28">
        <v>-11.994366666666672</v>
      </c>
      <c r="C28">
        <v>-5.4926400000000015</v>
      </c>
      <c r="D28">
        <v>-6.5017266666666655</v>
      </c>
      <c r="E28" s="2">
        <v>13.169300956585722</v>
      </c>
      <c r="F28" s="5">
        <f t="shared" si="13"/>
        <v>1.8159552168090876</v>
      </c>
      <c r="G28" s="4">
        <f t="shared" si="14"/>
        <v>0.96541179964363422</v>
      </c>
      <c r="H28">
        <f t="shared" si="2"/>
        <v>0</v>
      </c>
    </row>
    <row r="29" spans="1:8" x14ac:dyDescent="0.25">
      <c r="A29" s="1" t="s">
        <v>26</v>
      </c>
      <c r="B29">
        <v>-17.157779999999999</v>
      </c>
      <c r="C29">
        <v>-9.5892866666666645</v>
      </c>
      <c r="D29">
        <v>-7.5684933333333335</v>
      </c>
      <c r="E29" s="2">
        <v>8.0768560283687947</v>
      </c>
      <c r="F29" s="8">
        <f t="shared" si="13"/>
        <v>1.1137423989689781</v>
      </c>
      <c r="G29" s="4">
        <f t="shared" si="14"/>
        <v>1.1238111265096016</v>
      </c>
      <c r="H29">
        <f t="shared" si="2"/>
        <v>0</v>
      </c>
    </row>
    <row r="30" spans="1:8" x14ac:dyDescent="0.25">
      <c r="A30" s="3" t="s">
        <v>45</v>
      </c>
      <c r="B30" s="3">
        <v>-16.472960000000004</v>
      </c>
      <c r="C30" s="3">
        <v>-10.13608</v>
      </c>
      <c r="D30" s="3">
        <v>-6.3368800000000025</v>
      </c>
      <c r="E30" s="3">
        <v>7.3373813550921501</v>
      </c>
      <c r="F30" s="9">
        <f>E30/7.33738135509215</f>
        <v>1</v>
      </c>
      <c r="G30" s="4">
        <f>D30/-6.33688</f>
        <v>1.0000000000000004</v>
      </c>
      <c r="H30" s="3">
        <f t="shared" si="2"/>
        <v>0</v>
      </c>
    </row>
    <row r="31" spans="1:8" x14ac:dyDescent="0.25">
      <c r="A31" s="1" t="s">
        <v>27</v>
      </c>
      <c r="B31">
        <v>-44.296680000000016</v>
      </c>
      <c r="C31">
        <v>-23.080586666666669</v>
      </c>
      <c r="D31">
        <v>-21.216093333333337</v>
      </c>
      <c r="E31" s="2">
        <v>8.0086748344370857</v>
      </c>
      <c r="F31" s="4">
        <f t="shared" ref="F31:F33" si="15">E31/7.33738135509215</f>
        <v>1.0914895174255945</v>
      </c>
      <c r="G31" s="6">
        <f t="shared" ref="G31:G33" si="16">D31/-6.33688</f>
        <v>3.3480345743225906</v>
      </c>
      <c r="H31">
        <f>B31-(C31+D31)</f>
        <v>0</v>
      </c>
    </row>
    <row r="32" spans="1:8" x14ac:dyDescent="0.25">
      <c r="A32" s="1" t="s">
        <v>28</v>
      </c>
      <c r="B32">
        <v>-18.692213333333335</v>
      </c>
      <c r="C32">
        <v>-10.123766666666667</v>
      </c>
      <c r="D32">
        <v>-8.5684466666666683</v>
      </c>
      <c r="E32" s="2">
        <v>19.079041059602648</v>
      </c>
      <c r="F32" s="5">
        <f t="shared" si="15"/>
        <v>2.6002520703604666</v>
      </c>
      <c r="G32" s="4">
        <f t="shared" si="16"/>
        <v>1.3521554245412046</v>
      </c>
      <c r="H32">
        <f t="shared" si="2"/>
        <v>0</v>
      </c>
    </row>
    <row r="33" spans="1:9" x14ac:dyDescent="0.25">
      <c r="A33" s="1" t="s">
        <v>29</v>
      </c>
      <c r="B33">
        <v>-18.484106666666662</v>
      </c>
      <c r="C33">
        <v>-10.79696</v>
      </c>
      <c r="D33">
        <v>-7.6871466666666679</v>
      </c>
      <c r="E33" s="2">
        <v>15.308238410596026</v>
      </c>
      <c r="F33" s="8">
        <f t="shared" si="15"/>
        <v>2.0863353926632278</v>
      </c>
      <c r="G33" s="4">
        <f t="shared" si="16"/>
        <v>1.2130806748220999</v>
      </c>
      <c r="H33">
        <f t="shared" si="2"/>
        <v>0</v>
      </c>
    </row>
    <row r="34" spans="1:9" x14ac:dyDescent="0.25">
      <c r="A34" s="3" t="s">
        <v>46</v>
      </c>
      <c r="B34" s="3">
        <v>-12.673260000000001</v>
      </c>
      <c r="C34" s="3">
        <v>-6.125706666666666</v>
      </c>
      <c r="D34" s="3">
        <v>-6.5475533333333296</v>
      </c>
      <c r="E34" s="3">
        <v>6.9349494281067203</v>
      </c>
      <c r="F34" s="9">
        <f>E34/6.93494942810672</f>
        <v>1</v>
      </c>
      <c r="G34" s="4">
        <f>D34/-6.54755333333333</f>
        <v>1</v>
      </c>
      <c r="H34" s="3">
        <f t="shared" si="2"/>
        <v>0</v>
      </c>
    </row>
    <row r="35" spans="1:9" x14ac:dyDescent="0.25">
      <c r="A35" s="1" t="s">
        <v>16</v>
      </c>
      <c r="B35">
        <v>-34.134746666666658</v>
      </c>
      <c r="C35">
        <v>-16.470779999999998</v>
      </c>
      <c r="D35">
        <v>-17.663966666666663</v>
      </c>
      <c r="E35" s="2">
        <v>6.2190993377483448</v>
      </c>
      <c r="F35" s="4">
        <f t="shared" ref="F35:F37" si="17">E35/6.93494942810672</f>
        <v>0.89677645125181449</v>
      </c>
      <c r="G35" s="6">
        <f t="shared" ref="G35:G37" si="18">D35/-6.54755333333333</f>
        <v>2.6977965306124538</v>
      </c>
      <c r="H35">
        <f t="shared" si="2"/>
        <v>0</v>
      </c>
    </row>
    <row r="36" spans="1:9" x14ac:dyDescent="0.25">
      <c r="A36" s="1" t="s">
        <v>30</v>
      </c>
      <c r="B36">
        <v>-12.155006666666663</v>
      </c>
      <c r="C36">
        <v>-6.6102400000000001</v>
      </c>
      <c r="D36">
        <v>-5.5447666666666651</v>
      </c>
      <c r="E36" s="2">
        <v>21.120807284768215</v>
      </c>
      <c r="F36" s="5">
        <f t="shared" si="17"/>
        <v>3.0455603899817207</v>
      </c>
      <c r="G36" s="4">
        <f t="shared" si="18"/>
        <v>0.84684559015937788</v>
      </c>
      <c r="H36">
        <f t="shared" si="2"/>
        <v>0</v>
      </c>
    </row>
    <row r="37" spans="1:9" x14ac:dyDescent="0.25">
      <c r="A37" s="1" t="s">
        <v>31</v>
      </c>
      <c r="B37">
        <v>-16.279433333333333</v>
      </c>
      <c r="C37">
        <v>-9.9583733333333306</v>
      </c>
      <c r="D37">
        <v>-6.3210600000000001</v>
      </c>
      <c r="E37" s="2">
        <v>10.054098013245031</v>
      </c>
      <c r="F37" s="8">
        <f t="shared" si="17"/>
        <v>1.4497723620732814</v>
      </c>
      <c r="G37" s="4">
        <f t="shared" si="18"/>
        <v>0.96540794373063588</v>
      </c>
      <c r="H37">
        <f t="shared" si="2"/>
        <v>0</v>
      </c>
    </row>
    <row r="38" spans="1:9" x14ac:dyDescent="0.25">
      <c r="A38" s="3" t="s">
        <v>36</v>
      </c>
      <c r="B38" s="3">
        <v>-14.862206666666669</v>
      </c>
      <c r="C38" s="3">
        <v>-8.3381866666666653</v>
      </c>
      <c r="D38" s="3">
        <v>-6.5240200000000002</v>
      </c>
      <c r="E38" s="3">
        <v>9.0318912435166396</v>
      </c>
      <c r="F38" s="9">
        <f>E38/9.03189124351664</f>
        <v>1</v>
      </c>
      <c r="G38" s="4">
        <f>D38/-6.52402</f>
        <v>1</v>
      </c>
      <c r="H38" s="3">
        <f t="shared" si="2"/>
        <v>0</v>
      </c>
      <c r="I38" s="13" t="s">
        <v>60</v>
      </c>
    </row>
    <row r="39" spans="1:9" x14ac:dyDescent="0.25">
      <c r="A39" s="1" t="s">
        <v>32</v>
      </c>
      <c r="B39">
        <v>-54.834926666666675</v>
      </c>
      <c r="C39">
        <v>0</v>
      </c>
      <c r="D39" s="7">
        <v>-54.834926666666675</v>
      </c>
      <c r="E39" s="2">
        <v>9.3780569536423819</v>
      </c>
      <c r="F39" s="4">
        <f t="shared" ref="F39:F42" si="19">E39/9.03189124351664</f>
        <v>1.0383270458857916</v>
      </c>
      <c r="G39" s="6">
        <f t="shared" ref="G39:G42" si="20">D39/-6.52402</f>
        <v>8.4050825513512635</v>
      </c>
      <c r="H39">
        <f t="shared" si="2"/>
        <v>0</v>
      </c>
      <c r="I39" s="13" t="s">
        <v>60</v>
      </c>
    </row>
    <row r="40" spans="1:9" x14ac:dyDescent="0.25">
      <c r="A40" s="1" t="s">
        <v>33</v>
      </c>
      <c r="B40">
        <v>-14.879806666666667</v>
      </c>
      <c r="C40">
        <v>-7.5905000000000014</v>
      </c>
      <c r="D40">
        <v>-7.2893066666666657</v>
      </c>
      <c r="E40" s="2">
        <v>63.662432450331139</v>
      </c>
      <c r="F40" s="5">
        <f t="shared" si="19"/>
        <v>7.0486269967023718</v>
      </c>
      <c r="G40" s="4">
        <f t="shared" si="20"/>
        <v>1.1173029308105533</v>
      </c>
      <c r="H40">
        <f t="shared" si="2"/>
        <v>0</v>
      </c>
      <c r="I40" s="13" t="s">
        <v>60</v>
      </c>
    </row>
    <row r="41" spans="1:9" x14ac:dyDescent="0.25">
      <c r="A41" s="1" t="s">
        <v>34</v>
      </c>
      <c r="B41">
        <v>-14.486153333333334</v>
      </c>
      <c r="C41">
        <v>-7.629926666666667</v>
      </c>
      <c r="D41">
        <v>-6.8562266666666671</v>
      </c>
      <c r="E41" s="2">
        <v>68.001731125827817</v>
      </c>
      <c r="F41" s="8">
        <f t="shared" si="19"/>
        <v>7.5290688619220791</v>
      </c>
      <c r="G41" s="4">
        <f t="shared" si="20"/>
        <v>1.0509205469429381</v>
      </c>
      <c r="H41">
        <f t="shared" si="2"/>
        <v>0</v>
      </c>
      <c r="I41" s="13" t="s">
        <v>60</v>
      </c>
    </row>
    <row r="42" spans="1:9" x14ac:dyDescent="0.25">
      <c r="A42" s="10" t="s">
        <v>48</v>
      </c>
      <c r="B42">
        <v>-11.963326666666664</v>
      </c>
      <c r="C42">
        <v>-6.9941000000000004</v>
      </c>
      <c r="D42">
        <v>-4.9692266666666685</v>
      </c>
      <c r="E42" s="2">
        <v>4.5462231788079466</v>
      </c>
      <c r="F42" s="8">
        <f t="shared" si="19"/>
        <v>0.50335229424638617</v>
      </c>
      <c r="G42" s="4">
        <f t="shared" si="20"/>
        <v>0.76168170340781727</v>
      </c>
      <c r="H42">
        <f t="shared" si="2"/>
        <v>0</v>
      </c>
      <c r="I42" s="13" t="s">
        <v>60</v>
      </c>
    </row>
    <row r="43" spans="1:9" x14ac:dyDescent="0.25">
      <c r="A43" s="3" t="s">
        <v>59</v>
      </c>
      <c r="B43" s="3">
        <v>-13.228373333333332</v>
      </c>
      <c r="C43" s="3">
        <v>-7.5966666666666667</v>
      </c>
      <c r="D43" s="3">
        <v>-5.6317066666666697</v>
      </c>
      <c r="E43" s="3">
        <v>14.722147019867499</v>
      </c>
      <c r="F43" s="9">
        <f>E43/14.7221470198675</f>
        <v>1</v>
      </c>
      <c r="G43" s="4">
        <f>D43/-5.63170666666667</f>
        <v>1</v>
      </c>
      <c r="H43" s="1">
        <f t="shared" si="2"/>
        <v>0</v>
      </c>
    </row>
    <row r="44" spans="1:9" x14ac:dyDescent="0.25">
      <c r="A44" s="1" t="s">
        <v>58</v>
      </c>
      <c r="B44">
        <v>-30.754266666666666</v>
      </c>
      <c r="C44">
        <v>-12.781373333333335</v>
      </c>
      <c r="D44">
        <v>-17.972893333333339</v>
      </c>
      <c r="E44" s="2">
        <v>16.473376821192055</v>
      </c>
      <c r="F44" s="4">
        <f t="shared" ref="F44:F46" si="21">E44/14.7221470198675</f>
        <v>1.1189520658203778</v>
      </c>
      <c r="G44" s="6">
        <f t="shared" ref="G44:G46" si="22">D44/-5.63170666666667</f>
        <v>3.1913759712863823</v>
      </c>
      <c r="H44">
        <f t="shared" si="2"/>
        <v>0</v>
      </c>
    </row>
    <row r="45" spans="1:9" x14ac:dyDescent="0.25">
      <c r="A45" s="1" t="s">
        <v>50</v>
      </c>
      <c r="B45">
        <v>-14.276480000000003</v>
      </c>
      <c r="C45">
        <v>-7.7222799999999996</v>
      </c>
      <c r="D45">
        <v>-6.5542000000000016</v>
      </c>
      <c r="E45" s="2">
        <v>19.214269536423839</v>
      </c>
      <c r="F45" s="5">
        <f t="shared" si="21"/>
        <v>1.3051268616251577</v>
      </c>
      <c r="G45" s="4">
        <f t="shared" si="22"/>
        <v>1.1638035124935482</v>
      </c>
      <c r="H45">
        <f t="shared" si="2"/>
        <v>0</v>
      </c>
    </row>
    <row r="46" spans="1:9" x14ac:dyDescent="0.25">
      <c r="A46" s="1" t="s">
        <v>51</v>
      </c>
      <c r="B46">
        <v>-13.97156</v>
      </c>
      <c r="C46">
        <v>-7.5430933333333341</v>
      </c>
      <c r="D46">
        <v>-6.4284666666666652</v>
      </c>
      <c r="E46" s="2">
        <v>16.062186166298751</v>
      </c>
      <c r="F46" s="8">
        <f t="shared" si="21"/>
        <v>1.0910219918754291</v>
      </c>
      <c r="G46" s="4">
        <f t="shared" si="22"/>
        <v>1.1414775390763714</v>
      </c>
      <c r="H46">
        <f t="shared" si="2"/>
        <v>0</v>
      </c>
    </row>
    <row r="47" spans="1:9" x14ac:dyDescent="0.25">
      <c r="A47" s="3" t="s">
        <v>52</v>
      </c>
      <c r="B47" s="3">
        <v>-13.07416666666667</v>
      </c>
      <c r="C47" s="3">
        <v>-7.569093333333333</v>
      </c>
      <c r="D47" s="3">
        <v>-5.5050733333333302</v>
      </c>
      <c r="E47" s="3">
        <v>7.9365682119205303</v>
      </c>
      <c r="F47" s="9">
        <f>E47/7.93656821192053</f>
        <v>1</v>
      </c>
      <c r="G47" s="4">
        <f>D47/-5.50507333333333</f>
        <v>1</v>
      </c>
      <c r="H47" s="1">
        <f t="shared" si="2"/>
        <v>0</v>
      </c>
    </row>
    <row r="48" spans="1:9" x14ac:dyDescent="0.25">
      <c r="A48" s="1" t="s">
        <v>47</v>
      </c>
      <c r="B48">
        <v>-30.819993333333336</v>
      </c>
      <c r="C48">
        <v>-13.282873333333333</v>
      </c>
      <c r="D48">
        <v>-17.537119999999998</v>
      </c>
      <c r="E48" s="2">
        <v>7.4398933099713291</v>
      </c>
      <c r="F48" s="4">
        <f t="shared" ref="F48:F50" si="23">E48/7.93656821192053</f>
        <v>0.93741943763512203</v>
      </c>
      <c r="G48" s="6">
        <f t="shared" ref="G48:G50" si="24">D48/-5.50507333333333</f>
        <v>3.1856287715210589</v>
      </c>
      <c r="H48">
        <f t="shared" si="2"/>
        <v>0</v>
      </c>
    </row>
    <row r="49" spans="1:8" x14ac:dyDescent="0.25">
      <c r="A49" s="1" t="s">
        <v>53</v>
      </c>
      <c r="B49">
        <v>-19.148919999999993</v>
      </c>
      <c r="C49">
        <v>-9.2194266666666671</v>
      </c>
      <c r="D49">
        <v>-9.9294933333333351</v>
      </c>
      <c r="E49" s="2">
        <v>10.422675177304964</v>
      </c>
      <c r="F49" s="5">
        <f t="shared" si="23"/>
        <v>1.3132470986200764</v>
      </c>
      <c r="G49" s="4">
        <f t="shared" si="24"/>
        <v>1.8036986488826683</v>
      </c>
      <c r="H49">
        <f t="shared" si="2"/>
        <v>0</v>
      </c>
    </row>
    <row r="50" spans="1:8" x14ac:dyDescent="0.25">
      <c r="A50" s="1" t="s">
        <v>54</v>
      </c>
      <c r="B50">
        <v>-14.517993333333337</v>
      </c>
      <c r="C50">
        <v>-8.6158600000000014</v>
      </c>
      <c r="D50">
        <v>-5.9021333333333308</v>
      </c>
      <c r="E50" s="2">
        <v>8.184428082191781</v>
      </c>
      <c r="F50" s="8">
        <f t="shared" si="23"/>
        <v>1.031230106470826</v>
      </c>
      <c r="G50" s="4">
        <f t="shared" si="24"/>
        <v>1.0721261963207274</v>
      </c>
      <c r="H50">
        <f t="shared" si="2"/>
        <v>0</v>
      </c>
    </row>
    <row r="51" spans="1:8" x14ac:dyDescent="0.25">
      <c r="A51" s="3" t="s">
        <v>49</v>
      </c>
      <c r="B51" s="3">
        <v>-14.821986666666669</v>
      </c>
      <c r="C51" s="3">
        <v>-8.0358666666666672</v>
      </c>
      <c r="D51" s="3">
        <v>-6.7861200000000004</v>
      </c>
      <c r="E51" s="3">
        <v>7.2986283687943301</v>
      </c>
      <c r="F51" s="9">
        <f>E51/7.29862836879433</f>
        <v>1</v>
      </c>
      <c r="G51" s="4">
        <f>D51/-6.78612</f>
        <v>1</v>
      </c>
      <c r="H51" s="1">
        <f t="shared" si="2"/>
        <v>0</v>
      </c>
    </row>
    <row r="52" spans="1:8" x14ac:dyDescent="0.25">
      <c r="A52" s="1" t="s">
        <v>56</v>
      </c>
      <c r="B52">
        <v>-65.064260000000019</v>
      </c>
      <c r="C52">
        <v>0</v>
      </c>
      <c r="D52" s="7">
        <v>-65.064260000000019</v>
      </c>
      <c r="E52" s="2">
        <v>6.4488556291390733</v>
      </c>
      <c r="F52" s="4">
        <f t="shared" ref="F52:F54" si="25">E52/7.29862836879433</f>
        <v>0.88357089898034746</v>
      </c>
      <c r="G52" s="6">
        <f t="shared" ref="G52:G54" si="26">D52/-6.78612</f>
        <v>9.5878440110107128</v>
      </c>
      <c r="H52">
        <f t="shared" si="2"/>
        <v>0</v>
      </c>
    </row>
    <row r="53" spans="1:8" x14ac:dyDescent="0.25">
      <c r="A53" s="1" t="s">
        <v>57</v>
      </c>
      <c r="B53">
        <v>-15.073466666666665</v>
      </c>
      <c r="C53">
        <v>-8.2990066666666671</v>
      </c>
      <c r="D53">
        <v>-6.7744600000000004</v>
      </c>
      <c r="E53" s="2">
        <v>14.354621051721155</v>
      </c>
      <c r="F53" s="11">
        <f t="shared" si="25"/>
        <v>1.9667559884395667</v>
      </c>
      <c r="G53" s="4">
        <f t="shared" si="26"/>
        <v>0.99828178694158076</v>
      </c>
      <c r="H53">
        <f t="shared" si="2"/>
        <v>0</v>
      </c>
    </row>
    <row r="54" spans="1:8" x14ac:dyDescent="0.25">
      <c r="A54" s="1" t="s">
        <v>55</v>
      </c>
      <c r="B54">
        <v>-13.744306666666665</v>
      </c>
      <c r="C54">
        <v>-7.4929399999999999</v>
      </c>
      <c r="D54">
        <v>-6.2513666666666667</v>
      </c>
      <c r="E54" s="2">
        <v>5.719966225165563</v>
      </c>
      <c r="F54" s="12">
        <f t="shared" si="25"/>
        <v>0.7837042710136578</v>
      </c>
      <c r="G54" s="4">
        <f t="shared" si="26"/>
        <v>0.92119895708691657</v>
      </c>
      <c r="H54">
        <f t="shared" si="2"/>
        <v>0</v>
      </c>
    </row>
    <row r="55" spans="1:8" x14ac:dyDescent="0.25">
      <c r="A55"/>
      <c r="E55"/>
      <c r="F55"/>
      <c r="G55"/>
    </row>
    <row r="56" spans="1:8" x14ac:dyDescent="0.25">
      <c r="A56"/>
      <c r="E56"/>
      <c r="F56"/>
      <c r="G56"/>
    </row>
    <row r="57" spans="1:8" x14ac:dyDescent="0.25">
      <c r="A57"/>
      <c r="E57"/>
      <c r="F57"/>
      <c r="G57"/>
    </row>
    <row r="58" spans="1:8" x14ac:dyDescent="0.25">
      <c r="A58"/>
      <c r="E58"/>
      <c r="F58"/>
      <c r="G58"/>
    </row>
    <row r="59" spans="1:8" x14ac:dyDescent="0.25">
      <c r="A59"/>
      <c r="E59"/>
      <c r="F59"/>
      <c r="G59"/>
    </row>
    <row r="60" spans="1:8" x14ac:dyDescent="0.25">
      <c r="A60"/>
      <c r="E60"/>
      <c r="F60"/>
      <c r="G60"/>
    </row>
    <row r="61" spans="1:8" x14ac:dyDescent="0.25">
      <c r="A61"/>
      <c r="E61"/>
      <c r="F61"/>
      <c r="G61"/>
    </row>
    <row r="62" spans="1:8" x14ac:dyDescent="0.25">
      <c r="A62"/>
      <c r="E62"/>
      <c r="F62"/>
      <c r="G62"/>
    </row>
    <row r="63" spans="1:8" x14ac:dyDescent="0.25">
      <c r="A63"/>
      <c r="E63"/>
      <c r="F63"/>
      <c r="G63"/>
    </row>
    <row r="64" spans="1:8" x14ac:dyDescent="0.25">
      <c r="A64"/>
      <c r="E64"/>
      <c r="F64"/>
      <c r="G64"/>
    </row>
    <row r="65" spans="1:7" x14ac:dyDescent="0.25">
      <c r="A65"/>
      <c r="E65"/>
      <c r="F65"/>
      <c r="G65"/>
    </row>
    <row r="66" spans="1:7" x14ac:dyDescent="0.25">
      <c r="A66"/>
      <c r="E66"/>
      <c r="F66"/>
      <c r="G66"/>
    </row>
    <row r="67" spans="1:7" x14ac:dyDescent="0.25">
      <c r="A67"/>
      <c r="E67"/>
      <c r="F67"/>
      <c r="G67"/>
    </row>
    <row r="68" spans="1:7" x14ac:dyDescent="0.25">
      <c r="E68"/>
      <c r="F68"/>
      <c r="G68"/>
    </row>
    <row r="69" spans="1:7" x14ac:dyDescent="0.25">
      <c r="E69"/>
      <c r="F69"/>
      <c r="G69"/>
    </row>
    <row r="70" spans="1:7" x14ac:dyDescent="0.25">
      <c r="E70"/>
      <c r="F70"/>
      <c r="G70"/>
    </row>
    <row r="71" spans="1:7" x14ac:dyDescent="0.25">
      <c r="E71"/>
      <c r="F71"/>
      <c r="G71"/>
    </row>
    <row r="72" spans="1:7" x14ac:dyDescent="0.25">
      <c r="E72"/>
      <c r="F72"/>
      <c r="G72"/>
    </row>
    <row r="73" spans="1:7" x14ac:dyDescent="0.25">
      <c r="E73"/>
      <c r="F73"/>
      <c r="G73"/>
    </row>
    <row r="74" spans="1:7" x14ac:dyDescent="0.25">
      <c r="E74"/>
      <c r="F74"/>
      <c r="G74"/>
    </row>
    <row r="75" spans="1:7" x14ac:dyDescent="0.25">
      <c r="E75"/>
      <c r="F75"/>
      <c r="G75"/>
    </row>
    <row r="76" spans="1:7" x14ac:dyDescent="0.25">
      <c r="E76"/>
      <c r="F76"/>
      <c r="G76"/>
    </row>
    <row r="77" spans="1:7" x14ac:dyDescent="0.25">
      <c r="E77"/>
      <c r="F77"/>
      <c r="G77"/>
    </row>
    <row r="78" spans="1:7" x14ac:dyDescent="0.25">
      <c r="E78"/>
      <c r="F78"/>
      <c r="G78"/>
    </row>
    <row r="79" spans="1:7" x14ac:dyDescent="0.25">
      <c r="E79"/>
      <c r="F79"/>
      <c r="G79"/>
    </row>
    <row r="80" spans="1:7" x14ac:dyDescent="0.25">
      <c r="E80"/>
      <c r="F80"/>
      <c r="G80"/>
    </row>
    <row r="81" spans="5:7" x14ac:dyDescent="0.25">
      <c r="E81"/>
      <c r="F81"/>
      <c r="G81"/>
    </row>
    <row r="82" spans="5:7" x14ac:dyDescent="0.25">
      <c r="E82"/>
      <c r="F82"/>
      <c r="G82"/>
    </row>
    <row r="83" spans="5:7" x14ac:dyDescent="0.25">
      <c r="E83"/>
      <c r="F83"/>
      <c r="G83"/>
    </row>
    <row r="84" spans="5:7" x14ac:dyDescent="0.25">
      <c r="E84"/>
      <c r="F84"/>
      <c r="G84"/>
    </row>
    <row r="85" spans="5:7" x14ac:dyDescent="0.25">
      <c r="E85"/>
      <c r="F85"/>
      <c r="G85"/>
    </row>
    <row r="86" spans="5:7" x14ac:dyDescent="0.25">
      <c r="E86"/>
      <c r="F86"/>
      <c r="G86"/>
    </row>
    <row r="87" spans="5:7" x14ac:dyDescent="0.25">
      <c r="E87"/>
      <c r="F87"/>
      <c r="G87"/>
    </row>
    <row r="88" spans="5:7" x14ac:dyDescent="0.25">
      <c r="E88"/>
      <c r="F88"/>
      <c r="G88"/>
    </row>
    <row r="89" spans="5:7" x14ac:dyDescent="0.25">
      <c r="E89"/>
      <c r="F89"/>
      <c r="G89"/>
    </row>
    <row r="90" spans="5:7" x14ac:dyDescent="0.25">
      <c r="E90"/>
      <c r="F90"/>
      <c r="G90"/>
    </row>
    <row r="91" spans="5:7" x14ac:dyDescent="0.25">
      <c r="E91"/>
      <c r="F91"/>
      <c r="G91"/>
    </row>
    <row r="92" spans="5:7" x14ac:dyDescent="0.25">
      <c r="E92"/>
      <c r="F92"/>
      <c r="G92"/>
    </row>
    <row r="93" spans="5:7" x14ac:dyDescent="0.25">
      <c r="E93"/>
      <c r="F93"/>
      <c r="G93"/>
    </row>
    <row r="94" spans="5:7" x14ac:dyDescent="0.25">
      <c r="E94"/>
      <c r="F94"/>
      <c r="G94"/>
    </row>
    <row r="95" spans="5:7" x14ac:dyDescent="0.25">
      <c r="E95"/>
      <c r="F95"/>
      <c r="G95"/>
    </row>
    <row r="96" spans="5:7" x14ac:dyDescent="0.25">
      <c r="E96"/>
      <c r="F96"/>
      <c r="G96"/>
    </row>
    <row r="97" spans="5:7" x14ac:dyDescent="0.25">
      <c r="E97"/>
      <c r="F97"/>
      <c r="G97"/>
    </row>
    <row r="98" spans="5:7" x14ac:dyDescent="0.25">
      <c r="E98"/>
      <c r="F98"/>
      <c r="G98"/>
    </row>
    <row r="99" spans="5:7" x14ac:dyDescent="0.25">
      <c r="E99"/>
      <c r="F99"/>
      <c r="G99"/>
    </row>
    <row r="100" spans="5:7" x14ac:dyDescent="0.25">
      <c r="E100"/>
      <c r="F100"/>
      <c r="G100"/>
    </row>
    <row r="101" spans="5:7" x14ac:dyDescent="0.25">
      <c r="E101"/>
      <c r="F101"/>
      <c r="G101"/>
    </row>
    <row r="102" spans="5:7" x14ac:dyDescent="0.25">
      <c r="E102"/>
      <c r="F102"/>
      <c r="G102"/>
    </row>
    <row r="103" spans="5:7" x14ac:dyDescent="0.25">
      <c r="E103"/>
      <c r="F103"/>
      <c r="G103"/>
    </row>
    <row r="104" spans="5:7" x14ac:dyDescent="0.25">
      <c r="E104"/>
      <c r="F104"/>
      <c r="G104"/>
    </row>
    <row r="105" spans="5:7" x14ac:dyDescent="0.25">
      <c r="E105"/>
      <c r="F105"/>
      <c r="G105"/>
    </row>
    <row r="106" spans="5:7" x14ac:dyDescent="0.25">
      <c r="E106"/>
      <c r="F106"/>
      <c r="G106"/>
    </row>
    <row r="107" spans="5:7" x14ac:dyDescent="0.25">
      <c r="E107"/>
      <c r="F107"/>
      <c r="G107"/>
    </row>
    <row r="108" spans="5:7" x14ac:dyDescent="0.25">
      <c r="E108"/>
      <c r="F108"/>
      <c r="G108"/>
    </row>
    <row r="109" spans="5:7" x14ac:dyDescent="0.25">
      <c r="E109"/>
      <c r="F109"/>
      <c r="G109"/>
    </row>
    <row r="110" spans="5:7" x14ac:dyDescent="0.25">
      <c r="E110"/>
      <c r="F110"/>
      <c r="G110"/>
    </row>
    <row r="111" spans="5:7" x14ac:dyDescent="0.25">
      <c r="E111"/>
      <c r="F111"/>
      <c r="G111"/>
    </row>
    <row r="112" spans="5:7" x14ac:dyDescent="0.25">
      <c r="E112"/>
      <c r="F112"/>
      <c r="G112"/>
    </row>
    <row r="113" spans="5:7" x14ac:dyDescent="0.25">
      <c r="E113"/>
      <c r="F113"/>
      <c r="G113"/>
    </row>
    <row r="114" spans="5:7" x14ac:dyDescent="0.25">
      <c r="E114"/>
      <c r="F114"/>
      <c r="G114"/>
    </row>
    <row r="115" spans="5:7" x14ac:dyDescent="0.25">
      <c r="E115"/>
      <c r="F115"/>
      <c r="G115"/>
    </row>
    <row r="116" spans="5:7" x14ac:dyDescent="0.25">
      <c r="E116"/>
      <c r="F116"/>
      <c r="G116"/>
    </row>
    <row r="117" spans="5:7" x14ac:dyDescent="0.25">
      <c r="E117"/>
      <c r="F117"/>
      <c r="G117"/>
    </row>
    <row r="118" spans="5:7" x14ac:dyDescent="0.25">
      <c r="E118"/>
      <c r="F118"/>
      <c r="G118"/>
    </row>
    <row r="119" spans="5:7" x14ac:dyDescent="0.25">
      <c r="E119"/>
      <c r="F119"/>
      <c r="G119"/>
    </row>
    <row r="120" spans="5:7" x14ac:dyDescent="0.25">
      <c r="E120"/>
      <c r="F120"/>
      <c r="G120"/>
    </row>
    <row r="121" spans="5:7" x14ac:dyDescent="0.25">
      <c r="E121"/>
      <c r="F121"/>
      <c r="G121"/>
    </row>
    <row r="122" spans="5:7" x14ac:dyDescent="0.25">
      <c r="E122"/>
      <c r="F122"/>
      <c r="G122"/>
    </row>
    <row r="123" spans="5:7" x14ac:dyDescent="0.25">
      <c r="E123"/>
      <c r="F123"/>
      <c r="G123"/>
    </row>
    <row r="124" spans="5:7" x14ac:dyDescent="0.25">
      <c r="E124"/>
      <c r="F124"/>
      <c r="G124"/>
    </row>
    <row r="125" spans="5:7" x14ac:dyDescent="0.25">
      <c r="E125"/>
      <c r="F125"/>
      <c r="G125"/>
    </row>
    <row r="126" spans="5:7" x14ac:dyDescent="0.25">
      <c r="E126"/>
      <c r="F126"/>
      <c r="G126"/>
    </row>
    <row r="127" spans="5:7" x14ac:dyDescent="0.25">
      <c r="E127"/>
      <c r="F127"/>
      <c r="G127"/>
    </row>
    <row r="128" spans="5:7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  <row r="136" spans="5:7" x14ac:dyDescent="0.25">
      <c r="E136"/>
      <c r="F136"/>
      <c r="G136"/>
    </row>
    <row r="137" spans="5:7" x14ac:dyDescent="0.25">
      <c r="E137"/>
      <c r="F137"/>
      <c r="G137"/>
    </row>
    <row r="138" spans="5:7" x14ac:dyDescent="0.25">
      <c r="E138"/>
      <c r="F138"/>
      <c r="G138"/>
    </row>
    <row r="139" spans="5:7" x14ac:dyDescent="0.25">
      <c r="E139"/>
      <c r="F139"/>
      <c r="G139"/>
    </row>
    <row r="140" spans="5:7" x14ac:dyDescent="0.25">
      <c r="E140"/>
      <c r="F140"/>
      <c r="G140"/>
    </row>
    <row r="141" spans="5:7" x14ac:dyDescent="0.25">
      <c r="E141"/>
      <c r="F141"/>
      <c r="G141"/>
    </row>
    <row r="142" spans="5:7" x14ac:dyDescent="0.25">
      <c r="E142"/>
      <c r="F142"/>
      <c r="G142"/>
    </row>
    <row r="143" spans="5:7" x14ac:dyDescent="0.25">
      <c r="E143"/>
      <c r="F143"/>
      <c r="G143"/>
    </row>
    <row r="144" spans="5:7" x14ac:dyDescent="0.25">
      <c r="E144"/>
      <c r="F144"/>
      <c r="G144"/>
    </row>
    <row r="145" spans="5:7" x14ac:dyDescent="0.25">
      <c r="E145"/>
      <c r="F145"/>
      <c r="G145"/>
    </row>
    <row r="146" spans="5:7" x14ac:dyDescent="0.25">
      <c r="E146"/>
      <c r="F146"/>
      <c r="G146"/>
    </row>
    <row r="147" spans="5:7" x14ac:dyDescent="0.25">
      <c r="E147"/>
      <c r="F147"/>
      <c r="G147"/>
    </row>
    <row r="148" spans="5:7" x14ac:dyDescent="0.25">
      <c r="E148"/>
      <c r="F148"/>
      <c r="G148"/>
    </row>
    <row r="149" spans="5:7" x14ac:dyDescent="0.25">
      <c r="E149"/>
      <c r="F149"/>
      <c r="G149"/>
    </row>
    <row r="150" spans="5:7" x14ac:dyDescent="0.25">
      <c r="E150"/>
      <c r="F150"/>
      <c r="G150"/>
    </row>
    <row r="151" spans="5:7" x14ac:dyDescent="0.25">
      <c r="E151"/>
      <c r="F151"/>
      <c r="G151"/>
    </row>
    <row r="152" spans="5:7" x14ac:dyDescent="0.25">
      <c r="E152"/>
      <c r="F152"/>
      <c r="G152"/>
    </row>
    <row r="153" spans="5:7" x14ac:dyDescent="0.25">
      <c r="E153"/>
      <c r="F153"/>
      <c r="G153"/>
    </row>
  </sheetData>
  <phoneticPr fontId="3" type="noConversion"/>
  <conditionalFormatting sqref="F1:F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{B36155EB-6908-4B1F-AEE1-91BDD66595CA}</x14:id>
        </ext>
      </extLst>
    </cfRule>
  </conditionalFormatting>
  <conditionalFormatting sqref="G1:G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{5792ED22-60B0-4D38-BE74-487496DEABC5}</x14:id>
        </ext>
      </extLst>
    </cfRule>
  </conditionalFormatting>
  <conditionalFormatting sqref="H1:H1048576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6155EB-6908-4B1F-AEE1-91BDD6659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5792ED22-60B0-4D38-BE74-487496DEA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Hausbeck</dc:creator>
  <cp:lastModifiedBy>Tarek Chaanin</cp:lastModifiedBy>
  <dcterms:created xsi:type="dcterms:W3CDTF">2023-08-20T18:09:04Z</dcterms:created>
  <dcterms:modified xsi:type="dcterms:W3CDTF">2023-09-15T05:28:07Z</dcterms:modified>
</cp:coreProperties>
</file>