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eduBOS5\0.doc\"/>
    </mc:Choice>
  </mc:AlternateContent>
  <xr:revisionPtr revIDLastSave="0" documentId="13_ncr:1_{1C75117F-BBA3-42DB-B764-046C72710798}" xr6:coauthVersionLast="47" xr6:coauthVersionMax="47" xr10:uidLastSave="{00000000-0000-0000-0000-000000000000}"/>
  <bookViews>
    <workbookView xWindow="3975" yWindow="4155" windowWidth="21600" windowHeight="1312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M40" i="1"/>
  <c r="M39" i="1"/>
  <c r="M38" i="1"/>
  <c r="M37" i="1"/>
  <c r="M36" i="1"/>
  <c r="M34" i="1"/>
  <c r="M33" i="1"/>
  <c r="M32" i="1"/>
  <c r="M31" i="1"/>
  <c r="M30" i="1"/>
  <c r="M29" i="1"/>
  <c r="M43" i="1"/>
  <c r="M44" i="1"/>
  <c r="L44" i="1"/>
  <c r="L43" i="1"/>
  <c r="L42" i="1"/>
  <c r="L40" i="1"/>
  <c r="L39" i="1"/>
  <c r="L38" i="1"/>
  <c r="L37" i="1"/>
  <c r="L36" i="1"/>
  <c r="L34" i="1"/>
  <c r="L33" i="1"/>
  <c r="L32" i="1"/>
  <c r="L31" i="1"/>
  <c r="L30" i="1"/>
  <c r="L29" i="1"/>
  <c r="L17" i="1"/>
  <c r="M17" i="1" s="1"/>
  <c r="L16" i="1"/>
  <c r="M16" i="1" s="1"/>
  <c r="L15" i="1"/>
  <c r="M15" i="1" s="1"/>
  <c r="L13" i="1"/>
  <c r="M13" i="1" s="1"/>
  <c r="L12" i="1"/>
  <c r="M12" i="1" s="1"/>
  <c r="L11" i="1"/>
  <c r="M11" i="1" s="1"/>
  <c r="L10" i="1"/>
  <c r="M10" i="1" s="1"/>
  <c r="L9" i="1"/>
  <c r="M9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<sst xmlns="http://schemas.openxmlformats.org/spreadsheetml/2006/main" count="276" uniqueCount="69">
  <si>
    <t>Xilinx</t>
  </si>
  <si>
    <t>Artix-7 XC7A35T-ICPG236C</t>
  </si>
  <si>
    <t>Vivado v2024.1</t>
  </si>
  <si>
    <t>PicoRV32 (SSRAM RF, LUT_ALU)</t>
  </si>
  <si>
    <t>193.000</t>
  </si>
  <si>
    <t>966</t>
  </si>
  <si>
    <t>424</t>
  </si>
  <si>
    <t>48</t>
  </si>
  <si>
    <t>-</t>
  </si>
  <si>
    <t>eduBOS5  (SSRAM RF, LUT_ALU)</t>
  </si>
  <si>
    <t>130.500</t>
  </si>
  <si>
    <t>810</t>
  </si>
  <si>
    <t>450</t>
  </si>
  <si>
    <t>Lattice</t>
  </si>
  <si>
    <t>ECP5 LF5U-12F-6BG381C</t>
  </si>
  <si>
    <t>Lattice Diamond 3.13.0.56.2</t>
  </si>
  <si>
    <t>94.060</t>
  </si>
  <si>
    <t>1013</t>
  </si>
  <si>
    <t>428</t>
  </si>
  <si>
    <t>96</t>
  </si>
  <si>
    <t>71.669</t>
  </si>
  <si>
    <t>929</t>
  </si>
  <si>
    <t>458</t>
  </si>
  <si>
    <t>Gowin</t>
  </si>
  <si>
    <t>GW2AR-18C C8/I7</t>
  </si>
  <si>
    <t>Gowin FPGA Designer 1.9.9.03</t>
  </si>
  <si>
    <t>118.316</t>
  </si>
  <si>
    <t>1340</t>
  </si>
  <si>
    <t>414</t>
  </si>
  <si>
    <t>32</t>
  </si>
  <si>
    <t>88.081</t>
  </si>
  <si>
    <t>1022</t>
  </si>
  <si>
    <t>PicoRV32 (SSRAM RF, DSP_ALU)          N/A</t>
  </si>
  <si>
    <t>N/A</t>
  </si>
  <si>
    <t>113.610</t>
  </si>
  <si>
    <t>902</t>
  </si>
  <si>
    <t>385</t>
  </si>
  <si>
    <t>2</t>
  </si>
  <si>
    <t>PicoRV32 (BSRAM RF, LUT_ALU)</t>
  </si>
  <si>
    <t>116.327</t>
  </si>
  <si>
    <t>1353</t>
  </si>
  <si>
    <t>2 (32 kbits)</t>
  </si>
  <si>
    <t>70.000</t>
  </si>
  <si>
    <t>1000</t>
  </si>
  <si>
    <t>1 (16 kbits)</t>
  </si>
  <si>
    <t>GW1NR-9C C6/I5</t>
  </si>
  <si>
    <t>63.324</t>
  </si>
  <si>
    <t>50.819</t>
  </si>
  <si>
    <t>56.052</t>
  </si>
  <si>
    <t>55.815</t>
  </si>
  <si>
    <t>45.000</t>
  </si>
  <si>
    <t>DMIPS</t>
  </si>
  <si>
    <t>DMIPS/MHz</t>
  </si>
  <si>
    <t>DSP</t>
  </si>
  <si>
    <t>BSRAM</t>
  </si>
  <si>
    <t>FF</t>
  </si>
  <si>
    <t>LUT</t>
  </si>
  <si>
    <t>Fmax (MHz)</t>
  </si>
  <si>
    <t>Implementation</t>
  </si>
  <si>
    <t>Tools</t>
  </si>
  <si>
    <t>Chip</t>
  </si>
  <si>
    <t>Vendor</t>
  </si>
  <si>
    <t>eduBOS5 pipelined  (BSRAM RF, LUT_ALU) WIP, forecasted:</t>
  </si>
  <si>
    <t>eduBOS5  (SSRAM RF, LUT_ALU) - 2stage</t>
  </si>
  <si>
    <t>eduBOS5  (SSRAM RF, DSP_ALU) - 2stage</t>
  </si>
  <si>
    <t>Dist. RAM</t>
  </si>
  <si>
    <t>Pnorm/DMIPS</t>
  </si>
  <si>
    <t>eduBOS5  (BSRAM RF, LUT_ALU)</t>
  </si>
  <si>
    <t>eduBOS5  (SSRAM RF, DSP_ALU)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</si>
</sst>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left"/>
    </xf>
    <xf numFmtId="0" fontId="3" fillId="8" borderId="2" xfId="0" applyNumberFormat="1" applyFont="1" applyFill="1" applyBorder="1" applyAlignment="1">
      <alignment horizontal="left"/>
    </xf>
    <xf numFmtId="0" fontId="4" fillId="9" borderId="2" xfId="0" applyNumberFormat="1" applyFont="1" applyFill="1" applyBorder="1" applyAlignment="1">
      <alignment horizontal="left"/>
    </xf>
    <xf numFmtId="0" fontId="3" fillId="9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3" fillId="3" borderId="2" xfId="0" applyNumberFormat="1" applyFont="1" applyFill="1" applyBorder="1" applyAlignment="1">
      <alignment horizontal="left"/>
    </xf>
    <xf numFmtId="0" fontId="4" fillId="10" borderId="2" xfId="0" applyNumberFormat="1" applyFont="1" applyFill="1" applyBorder="1" applyAlignment="1">
      <alignment horizontal="left"/>
    </xf>
    <xf numFmtId="0" fontId="3" fillId="10" borderId="2" xfId="0" applyNumberFormat="1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0" fontId="3" fillId="5" borderId="2" xfId="0" applyNumberFormat="1" applyFont="1" applyFill="1" applyBorder="1" applyAlignment="1">
      <alignment horizontal="left"/>
    </xf>
    <xf numFmtId="0" fontId="4" fillId="6" borderId="2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left"/>
    </xf>
    <xf numFmtId="0" fontId="4" fillId="7" borderId="2" xfId="0" applyNumberFormat="1" applyFont="1" applyFill="1" applyBorder="1" applyAlignment="1">
      <alignment horizontal="left"/>
    </xf>
    <xf numFmtId="0" fontId="3" fillId="7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wrapText="1"/>
    </xf>
    <xf numFmtId="164" fontId="3" fillId="3" borderId="2" xfId="0" applyNumberFormat="1" applyFont="1" applyFill="1" applyBorder="1" applyAlignment="1">
      <alignment horizontal="left"/>
    </xf>
    <xf numFmtId="164" fontId="3" fillId="8" borderId="2" xfId="0" applyNumberFormat="1" applyFont="1" applyFill="1" applyBorder="1" applyAlignment="1">
      <alignment horizontal="left"/>
    </xf>
    <xf numFmtId="164" fontId="3" fillId="9" borderId="2" xfId="0" applyNumberFormat="1" applyFont="1" applyFill="1" applyBorder="1" applyAlignment="1">
      <alignment horizontal="left"/>
    </xf>
    <xf numFmtId="164" fontId="3" fillId="10" borderId="2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6" borderId="2" xfId="0" applyNumberFormat="1" applyFont="1" applyFill="1" applyBorder="1" applyAlignment="1">
      <alignment horizontal="left"/>
    </xf>
    <xf numFmtId="164" fontId="3" fillId="7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C1"/>
      <color rgb="FFFF9797"/>
      <color rgb="FFFF6161"/>
      <color rgb="FFF15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topLeftCell="A24" zoomScale="97" zoomScaleNormal="115" workbookViewId="0">
      <selection activeCell="M29" sqref="M29"/>
    </sheetView>
  </sheetViews>
  <sheetFormatPr defaultRowHeight="15.75" x14ac:dyDescent="0.25"/>
  <cols>
    <col min="1" max="1" width="10.625" customWidth="1"/>
    <col min="2" max="2" width="16.875" customWidth="1"/>
    <col min="3" max="3" width="25.25" customWidth="1"/>
    <col min="4" max="4" width="81.25" customWidth="1"/>
    <col min="5" max="5" width="17.875" customWidth="1"/>
    <col min="6" max="6" width="8.125" customWidth="1"/>
    <col min="7" max="7" width="7.125" customWidth="1"/>
    <col min="8" max="8" width="15.625" customWidth="1"/>
    <col min="9" max="9" width="16" customWidth="1"/>
    <col min="10" max="10" width="7.125" customWidth="1"/>
    <col min="11" max="11" width="16.75" customWidth="1"/>
    <col min="12" max="12" width="12" customWidth="1"/>
    <col min="13" max="13" width="20.25" customWidth="1"/>
    <col min="16" max="16" width="15.75" customWidth="1"/>
    <col min="17" max="17" width="27.75" customWidth="1"/>
  </cols>
  <sheetData>
    <row r="1" spans="1:13" ht="26.25" x14ac:dyDescent="0.25">
      <c r="A1" s="1" t="s">
        <v>61</v>
      </c>
      <c r="B1" s="1" t="s">
        <v>59</v>
      </c>
      <c r="C1" s="1" t="s">
        <v>60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65</v>
      </c>
      <c r="I1" s="1" t="s">
        <v>54</v>
      </c>
      <c r="J1" s="1" t="s">
        <v>53</v>
      </c>
      <c r="K1" s="1" t="s">
        <v>52</v>
      </c>
      <c r="L1" s="1" t="s">
        <v>51</v>
      </c>
      <c r="M1" s="1" t="s">
        <v>66</v>
      </c>
    </row>
    <row r="2" spans="1:13" ht="26.25" x14ac:dyDescent="0.4">
      <c r="A2" s="27" t="s">
        <v>0</v>
      </c>
      <c r="B2" s="29" t="s">
        <v>2</v>
      </c>
      <c r="C2" s="29" t="s">
        <v>1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8</v>
      </c>
      <c r="K2" s="3">
        <v>0.222</v>
      </c>
      <c r="L2" s="3">
        <f t="shared" ref="L2:L7" si="0">K2*E2</f>
        <v>42.846000000000004</v>
      </c>
      <c r="M2" s="20">
        <f t="shared" ref="M2:M7" si="1">((F2+H2)*40+G2*10)*0.3*E2/10000/L2</f>
        <v>6.0540540540540535</v>
      </c>
    </row>
    <row r="3" spans="1:13" ht="26.25" x14ac:dyDescent="0.4">
      <c r="A3" s="28"/>
      <c r="B3" s="30"/>
      <c r="C3" s="30"/>
      <c r="D3" s="2" t="s">
        <v>63</v>
      </c>
      <c r="E3" s="3" t="s">
        <v>10</v>
      </c>
      <c r="F3" s="3" t="s">
        <v>11</v>
      </c>
      <c r="G3" s="3" t="s">
        <v>12</v>
      </c>
      <c r="H3" s="3" t="s">
        <v>7</v>
      </c>
      <c r="I3" s="3" t="s">
        <v>8</v>
      </c>
      <c r="J3" s="3" t="s">
        <v>8</v>
      </c>
      <c r="K3" s="3">
        <v>0.44700000000000001</v>
      </c>
      <c r="L3" s="3">
        <f t="shared" si="0"/>
        <v>58.333500000000001</v>
      </c>
      <c r="M3" s="20">
        <f t="shared" si="1"/>
        <v>2.6053691275167785</v>
      </c>
    </row>
    <row r="4" spans="1:13" ht="21" customHeight="1" x14ac:dyDescent="0.4">
      <c r="A4" s="27" t="s">
        <v>13</v>
      </c>
      <c r="B4" s="33" t="s">
        <v>15</v>
      </c>
      <c r="C4" s="29" t="s">
        <v>14</v>
      </c>
      <c r="D4" s="4" t="s">
        <v>3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8</v>
      </c>
      <c r="J4" s="5" t="s">
        <v>8</v>
      </c>
      <c r="K4" s="5">
        <v>0.222</v>
      </c>
      <c r="L4" s="5">
        <f t="shared" si="0"/>
        <v>20.881320000000002</v>
      </c>
      <c r="M4" s="21">
        <f t="shared" si="1"/>
        <v>6.5729729729729724</v>
      </c>
    </row>
    <row r="5" spans="1:13" ht="26.25" x14ac:dyDescent="0.4">
      <c r="A5" s="28"/>
      <c r="B5" s="34"/>
      <c r="C5" s="30"/>
      <c r="D5" s="4" t="s">
        <v>9</v>
      </c>
      <c r="E5" s="5" t="s">
        <v>20</v>
      </c>
      <c r="F5" s="5" t="s">
        <v>21</v>
      </c>
      <c r="G5" s="5" t="s">
        <v>22</v>
      </c>
      <c r="H5" s="5" t="s">
        <v>19</v>
      </c>
      <c r="I5" s="5" t="s">
        <v>8</v>
      </c>
      <c r="J5" s="5" t="s">
        <v>8</v>
      </c>
      <c r="K5" s="5">
        <v>0.44700000000000001</v>
      </c>
      <c r="L5" s="5">
        <f t="shared" si="0"/>
        <v>32.036042999999999</v>
      </c>
      <c r="M5" s="21">
        <f t="shared" si="1"/>
        <v>3.0590604026845636</v>
      </c>
    </row>
    <row r="6" spans="1:13" ht="21.6" customHeight="1" x14ac:dyDescent="0.4">
      <c r="A6" s="27" t="s">
        <v>23</v>
      </c>
      <c r="B6" s="29" t="s">
        <v>25</v>
      </c>
      <c r="C6" s="27" t="s">
        <v>24</v>
      </c>
      <c r="D6" s="18" t="s">
        <v>3</v>
      </c>
      <c r="E6" s="7" t="s">
        <v>26</v>
      </c>
      <c r="F6" s="7" t="s">
        <v>27</v>
      </c>
      <c r="G6" s="7" t="s">
        <v>28</v>
      </c>
      <c r="H6" s="7" t="s">
        <v>29</v>
      </c>
      <c r="I6" s="7" t="s">
        <v>8</v>
      </c>
      <c r="J6" s="7" t="s">
        <v>8</v>
      </c>
      <c r="K6" s="7">
        <v>0.222</v>
      </c>
      <c r="L6" s="7">
        <f t="shared" si="0"/>
        <v>26.266152000000002</v>
      </c>
      <c r="M6" s="19">
        <f t="shared" si="1"/>
        <v>7.9756756756756761</v>
      </c>
    </row>
    <row r="7" spans="1:13" ht="26.25" x14ac:dyDescent="0.4">
      <c r="A7" s="31"/>
      <c r="B7" s="32"/>
      <c r="C7" s="31"/>
      <c r="D7" s="6" t="s">
        <v>63</v>
      </c>
      <c r="E7" s="7" t="s">
        <v>30</v>
      </c>
      <c r="F7" s="7" t="s">
        <v>31</v>
      </c>
      <c r="G7" s="7" t="s">
        <v>12</v>
      </c>
      <c r="H7" s="7" t="s">
        <v>29</v>
      </c>
      <c r="I7" s="7" t="s">
        <v>8</v>
      </c>
      <c r="J7" s="7" t="s">
        <v>8</v>
      </c>
      <c r="K7" s="7">
        <v>0.44700000000000001</v>
      </c>
      <c r="L7" s="7">
        <f t="shared" si="0"/>
        <v>39.372207000000003</v>
      </c>
      <c r="M7" s="19">
        <f t="shared" si="1"/>
        <v>3.1315436241610737</v>
      </c>
    </row>
    <row r="8" spans="1:13" ht="26.25" x14ac:dyDescent="0.4">
      <c r="A8" s="31"/>
      <c r="B8" s="32"/>
      <c r="C8" s="31"/>
      <c r="D8" s="8" t="s">
        <v>32</v>
      </c>
      <c r="E8" s="9" t="s">
        <v>33</v>
      </c>
      <c r="F8" s="9" t="s">
        <v>33</v>
      </c>
      <c r="G8" s="9" t="s">
        <v>33</v>
      </c>
      <c r="H8" s="9" t="s">
        <v>33</v>
      </c>
      <c r="I8" s="9" t="s">
        <v>33</v>
      </c>
      <c r="J8" s="9" t="s">
        <v>33</v>
      </c>
      <c r="K8" s="9" t="s">
        <v>33</v>
      </c>
      <c r="L8" s="9" t="s">
        <v>33</v>
      </c>
      <c r="M8" s="22" t="s">
        <v>33</v>
      </c>
    </row>
    <row r="9" spans="1:13" ht="26.25" x14ac:dyDescent="0.4">
      <c r="A9" s="31"/>
      <c r="B9" s="32"/>
      <c r="C9" s="31"/>
      <c r="D9" s="8" t="s">
        <v>64</v>
      </c>
      <c r="E9" s="9" t="s">
        <v>34</v>
      </c>
      <c r="F9" s="9" t="s">
        <v>35</v>
      </c>
      <c r="G9" s="9" t="s">
        <v>36</v>
      </c>
      <c r="H9" s="9" t="s">
        <v>29</v>
      </c>
      <c r="I9" s="9" t="s">
        <v>8</v>
      </c>
      <c r="J9" s="9" t="s">
        <v>37</v>
      </c>
      <c r="K9" s="9">
        <v>0.44700000000000001</v>
      </c>
      <c r="L9" s="9">
        <f>K9*E9</f>
        <v>50.783670000000001</v>
      </c>
      <c r="M9" s="22">
        <f>((F9+H9)*40+G9*10)*0.3*E9/10000/L9</f>
        <v>2.7657718120805366</v>
      </c>
    </row>
    <row r="10" spans="1:13" ht="26.25" x14ac:dyDescent="0.4">
      <c r="A10" s="31"/>
      <c r="B10" s="32"/>
      <c r="C10" s="31"/>
      <c r="D10" s="10" t="s">
        <v>38</v>
      </c>
      <c r="E10" s="11" t="s">
        <v>39</v>
      </c>
      <c r="F10" s="11" t="s">
        <v>40</v>
      </c>
      <c r="G10" s="11" t="s">
        <v>22</v>
      </c>
      <c r="H10" s="11" t="s">
        <v>8</v>
      </c>
      <c r="I10" s="11" t="s">
        <v>41</v>
      </c>
      <c r="J10" s="11" t="s">
        <v>8</v>
      </c>
      <c r="K10" s="11">
        <v>0.222</v>
      </c>
      <c r="L10" s="11">
        <f>K10*E10</f>
        <v>25.824594000000001</v>
      </c>
      <c r="M10" s="23">
        <f>((F10)*40+G10*10)*0.3*E10/10000/L10</f>
        <v>7.9324324324324316</v>
      </c>
    </row>
    <row r="11" spans="1:13" ht="26.25" x14ac:dyDescent="0.4">
      <c r="A11" s="31"/>
      <c r="B11" s="32"/>
      <c r="C11" s="28"/>
      <c r="D11" s="10" t="s">
        <v>62</v>
      </c>
      <c r="E11" s="11" t="s">
        <v>42</v>
      </c>
      <c r="F11" s="11" t="s">
        <v>43</v>
      </c>
      <c r="G11" s="11" t="s">
        <v>12</v>
      </c>
      <c r="H11" s="11" t="s">
        <v>8</v>
      </c>
      <c r="I11" s="11" t="s">
        <v>44</v>
      </c>
      <c r="J11" s="11" t="s">
        <v>8</v>
      </c>
      <c r="K11" s="11">
        <v>0.85</v>
      </c>
      <c r="L11" s="11">
        <f>K11*E11</f>
        <v>59.5</v>
      </c>
      <c r="M11" s="23">
        <f>((F11)*40+G11*10)*0.3*E11/10000/L11</f>
        <v>1.5705882352941176</v>
      </c>
    </row>
    <row r="12" spans="1:13" ht="26.25" x14ac:dyDescent="0.4">
      <c r="A12" s="31"/>
      <c r="B12" s="32"/>
      <c r="C12" s="27" t="s">
        <v>45</v>
      </c>
      <c r="D12" s="12" t="s">
        <v>3</v>
      </c>
      <c r="E12" s="13" t="s">
        <v>46</v>
      </c>
      <c r="F12" s="13" t="s">
        <v>27</v>
      </c>
      <c r="G12" s="13" t="s">
        <v>28</v>
      </c>
      <c r="H12" s="13" t="s">
        <v>29</v>
      </c>
      <c r="I12" s="13" t="s">
        <v>8</v>
      </c>
      <c r="J12" s="13" t="s">
        <v>8</v>
      </c>
      <c r="K12" s="13">
        <v>0.222</v>
      </c>
      <c r="L12" s="13">
        <f>K12*E12</f>
        <v>14.057928</v>
      </c>
      <c r="M12" s="24">
        <f>((F12+H12)*40+G12*10)*0.3*E12/10000/L12</f>
        <v>7.9756756756756753</v>
      </c>
    </row>
    <row r="13" spans="1:13" ht="26.25" x14ac:dyDescent="0.4">
      <c r="A13" s="31"/>
      <c r="B13" s="32"/>
      <c r="C13" s="31"/>
      <c r="D13" s="12" t="s">
        <v>63</v>
      </c>
      <c r="E13" s="13" t="s">
        <v>47</v>
      </c>
      <c r="F13" s="13" t="s">
        <v>31</v>
      </c>
      <c r="G13" s="13" t="s">
        <v>12</v>
      </c>
      <c r="H13" s="13" t="s">
        <v>29</v>
      </c>
      <c r="I13" s="13" t="s">
        <v>8</v>
      </c>
      <c r="J13" s="13" t="s">
        <v>8</v>
      </c>
      <c r="K13" s="13">
        <v>0.44700000000000001</v>
      </c>
      <c r="L13" s="13">
        <f>K13*E13</f>
        <v>22.716093000000001</v>
      </c>
      <c r="M13" s="24">
        <f>((F13+H13)*40+G13*10)*0.3*E13/10000/L13</f>
        <v>3.1315436241610741</v>
      </c>
    </row>
    <row r="14" spans="1:13" ht="26.25" x14ac:dyDescent="0.4">
      <c r="A14" s="31"/>
      <c r="B14" s="32"/>
      <c r="C14" s="31"/>
      <c r="D14" s="14" t="s">
        <v>32</v>
      </c>
      <c r="E14" s="15" t="s">
        <v>33</v>
      </c>
      <c r="F14" s="15" t="s">
        <v>33</v>
      </c>
      <c r="G14" s="15" t="s">
        <v>33</v>
      </c>
      <c r="H14" s="15" t="s">
        <v>33</v>
      </c>
      <c r="I14" s="15" t="s">
        <v>33</v>
      </c>
      <c r="J14" s="15" t="s">
        <v>33</v>
      </c>
      <c r="K14" s="15" t="s">
        <v>33</v>
      </c>
      <c r="L14" s="15" t="s">
        <v>33</v>
      </c>
      <c r="M14" s="25" t="s">
        <v>33</v>
      </c>
    </row>
    <row r="15" spans="1:13" ht="26.25" x14ac:dyDescent="0.4">
      <c r="A15" s="31"/>
      <c r="B15" s="32"/>
      <c r="C15" s="31"/>
      <c r="D15" s="14" t="s">
        <v>64</v>
      </c>
      <c r="E15" s="15" t="s">
        <v>48</v>
      </c>
      <c r="F15" s="15" t="s">
        <v>35</v>
      </c>
      <c r="G15" s="15" t="s">
        <v>36</v>
      </c>
      <c r="H15" s="15" t="s">
        <v>29</v>
      </c>
      <c r="I15" s="15" t="s">
        <v>8</v>
      </c>
      <c r="J15" s="15" t="s">
        <v>37</v>
      </c>
      <c r="K15" s="15">
        <v>0.44700000000000001</v>
      </c>
      <c r="L15" s="15">
        <f>K15*E15</f>
        <v>25.055244000000002</v>
      </c>
      <c r="M15" s="25">
        <f>((F15+H15)*40+G15*10)*0.3*E15/10000/L15</f>
        <v>2.765771812080537</v>
      </c>
    </row>
    <row r="16" spans="1:13" ht="26.25" x14ac:dyDescent="0.4">
      <c r="A16" s="31"/>
      <c r="B16" s="32"/>
      <c r="C16" s="31"/>
      <c r="D16" s="16" t="s">
        <v>38</v>
      </c>
      <c r="E16" s="17" t="s">
        <v>49</v>
      </c>
      <c r="F16" s="17" t="s">
        <v>40</v>
      </c>
      <c r="G16" s="17" t="s">
        <v>22</v>
      </c>
      <c r="H16" s="17" t="s">
        <v>8</v>
      </c>
      <c r="I16" s="17" t="s">
        <v>41</v>
      </c>
      <c r="J16" s="17" t="s">
        <v>8</v>
      </c>
      <c r="K16" s="17">
        <v>0.222</v>
      </c>
      <c r="L16" s="17">
        <f>K16*E16</f>
        <v>12.390929999999999</v>
      </c>
      <c r="M16" s="26">
        <f>((F16)*40+G16*10)*0.3*E16/10000/L16</f>
        <v>7.9324324324324325</v>
      </c>
    </row>
    <row r="17" spans="1:13" ht="26.25" x14ac:dyDescent="0.4">
      <c r="A17" s="28"/>
      <c r="B17" s="30"/>
      <c r="C17" s="28"/>
      <c r="D17" s="16" t="s">
        <v>62</v>
      </c>
      <c r="E17" s="17" t="s">
        <v>50</v>
      </c>
      <c r="F17" s="17" t="s">
        <v>43</v>
      </c>
      <c r="G17" s="17" t="s">
        <v>12</v>
      </c>
      <c r="H17" s="17" t="s">
        <v>8</v>
      </c>
      <c r="I17" s="17" t="s">
        <v>44</v>
      </c>
      <c r="J17" s="17" t="s">
        <v>8</v>
      </c>
      <c r="K17" s="17">
        <v>0.85</v>
      </c>
      <c r="L17" s="17">
        <f>K17*E17</f>
        <v>38.25</v>
      </c>
      <c r="M17" s="26">
        <f>((F17)*40+G17*10)*0.3*E17/10000/L17</f>
        <v>1.5705882352941176</v>
      </c>
    </row>
    <row r="28" spans="1:13" ht="26.25" x14ac:dyDescent="0.25">
      <c r="A28" s="1" t="s">
        <v>61</v>
      </c>
      <c r="B28" s="1" t="s">
        <v>59</v>
      </c>
      <c r="C28" s="1" t="s">
        <v>60</v>
      </c>
      <c r="D28" s="1" t="s">
        <v>58</v>
      </c>
      <c r="E28" s="1" t="s">
        <v>57</v>
      </c>
      <c r="F28" s="1" t="s">
        <v>56</v>
      </c>
      <c r="G28" s="1" t="s">
        <v>55</v>
      </c>
      <c r="H28" s="1" t="s">
        <v>65</v>
      </c>
      <c r="I28" s="1" t="s">
        <v>54</v>
      </c>
      <c r="J28" s="1" t="s">
        <v>53</v>
      </c>
      <c r="K28" s="1" t="s">
        <v>52</v>
      </c>
      <c r="L28" s="1" t="s">
        <v>51</v>
      </c>
      <c r="M28" s="1" t="s">
        <v>66</v>
      </c>
    </row>
    <row r="29" spans="1:13" ht="26.25" x14ac:dyDescent="0.4">
      <c r="A29" s="27" t="s">
        <v>0</v>
      </c>
      <c r="B29" s="29" t="s">
        <v>2</v>
      </c>
      <c r="C29" s="29" t="s">
        <v>1</v>
      </c>
      <c r="D29" s="2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3" t="s">
        <v>8</v>
      </c>
      <c r="J29" s="3" t="s">
        <v>8</v>
      </c>
      <c r="K29" s="3">
        <v>0.222</v>
      </c>
      <c r="L29" s="3">
        <f t="shared" ref="L29:L34" si="2">K29*E29</f>
        <v>42.846000000000004</v>
      </c>
      <c r="M29" s="20">
        <f>((F29+H29)*40+G29*10)*0.3*E29/22780/L29</f>
        <v>2.6576181097691194</v>
      </c>
    </row>
    <row r="30" spans="1:13" ht="26.25" x14ac:dyDescent="0.4">
      <c r="A30" s="28"/>
      <c r="B30" s="30"/>
      <c r="C30" s="30"/>
      <c r="D30" s="2" t="s">
        <v>9</v>
      </c>
      <c r="E30" s="3" t="s">
        <v>10</v>
      </c>
      <c r="F30" s="3" t="s">
        <v>11</v>
      </c>
      <c r="G30" s="3" t="s">
        <v>12</v>
      </c>
      <c r="H30" s="3" t="s">
        <v>7</v>
      </c>
      <c r="I30" s="3" t="s">
        <v>8</v>
      </c>
      <c r="J30" s="3" t="s">
        <v>8</v>
      </c>
      <c r="K30" s="3">
        <v>0.44700000000000001</v>
      </c>
      <c r="L30" s="3">
        <f t="shared" si="2"/>
        <v>58.333500000000001</v>
      </c>
      <c r="M30" s="20">
        <f>((F30+H30)*40+G30*10)*0.3*E30/22780/L30</f>
        <v>1.1437090112013952</v>
      </c>
    </row>
    <row r="31" spans="1:13" ht="26.25" x14ac:dyDescent="0.4">
      <c r="A31" s="27" t="s">
        <v>13</v>
      </c>
      <c r="B31" s="33" t="s">
        <v>15</v>
      </c>
      <c r="C31" s="29" t="s">
        <v>14</v>
      </c>
      <c r="D31" s="4" t="s">
        <v>3</v>
      </c>
      <c r="E31" s="5" t="s">
        <v>16</v>
      </c>
      <c r="F31" s="5" t="s">
        <v>17</v>
      </c>
      <c r="G31" s="5" t="s">
        <v>18</v>
      </c>
      <c r="H31" s="5" t="s">
        <v>19</v>
      </c>
      <c r="I31" s="5" t="s">
        <v>8</v>
      </c>
      <c r="J31" s="5" t="s">
        <v>8</v>
      </c>
      <c r="K31" s="5">
        <v>0.222</v>
      </c>
      <c r="L31" s="5">
        <f t="shared" si="2"/>
        <v>20.881320000000002</v>
      </c>
      <c r="M31" s="21">
        <f>((F31+H31)*40+G31*10)*0.3*E31/22780/L31</f>
        <v>2.8854139477493295</v>
      </c>
    </row>
    <row r="32" spans="1:13" ht="26.25" x14ac:dyDescent="0.4">
      <c r="A32" s="28"/>
      <c r="B32" s="34"/>
      <c r="C32" s="30"/>
      <c r="D32" s="4" t="s">
        <v>9</v>
      </c>
      <c r="E32" s="5" t="s">
        <v>20</v>
      </c>
      <c r="F32" s="5" t="s">
        <v>21</v>
      </c>
      <c r="G32" s="5" t="s">
        <v>22</v>
      </c>
      <c r="H32" s="5" t="s">
        <v>19</v>
      </c>
      <c r="I32" s="5" t="s">
        <v>8</v>
      </c>
      <c r="J32" s="5" t="s">
        <v>8</v>
      </c>
      <c r="K32" s="5">
        <v>0.44700000000000001</v>
      </c>
      <c r="L32" s="5">
        <f t="shared" si="2"/>
        <v>32.036042999999999</v>
      </c>
      <c r="M32" s="21">
        <f>((F32+H32)*40+G32*10)*0.3*E32/22780/L32</f>
        <v>1.3428711161916436</v>
      </c>
    </row>
    <row r="33" spans="1:13" ht="26.25" x14ac:dyDescent="0.4">
      <c r="A33" s="27" t="s">
        <v>23</v>
      </c>
      <c r="B33" s="29" t="s">
        <v>25</v>
      </c>
      <c r="C33" s="27" t="s">
        <v>24</v>
      </c>
      <c r="D33" s="18" t="s">
        <v>3</v>
      </c>
      <c r="E33" s="7" t="s">
        <v>26</v>
      </c>
      <c r="F33" s="7" t="s">
        <v>27</v>
      </c>
      <c r="G33" s="7" t="s">
        <v>28</v>
      </c>
      <c r="H33" s="7" t="s">
        <v>29</v>
      </c>
      <c r="I33" s="7" t="s">
        <v>8</v>
      </c>
      <c r="J33" s="7" t="s">
        <v>8</v>
      </c>
      <c r="K33" s="7">
        <v>0.222</v>
      </c>
      <c r="L33" s="7">
        <f t="shared" si="2"/>
        <v>26.266152000000002</v>
      </c>
      <c r="M33" s="19">
        <f>((F33+H33)*40+G33*10)*0.3*E33/22780/L33</f>
        <v>3.5011745722895857</v>
      </c>
    </row>
    <row r="34" spans="1:13" ht="26.25" x14ac:dyDescent="0.4">
      <c r="A34" s="31"/>
      <c r="B34" s="32"/>
      <c r="C34" s="31"/>
      <c r="D34" s="6" t="s">
        <v>9</v>
      </c>
      <c r="E34" s="7" t="s">
        <v>30</v>
      </c>
      <c r="F34" s="7" t="s">
        <v>31</v>
      </c>
      <c r="G34" s="7" t="s">
        <v>12</v>
      </c>
      <c r="H34" s="7" t="s">
        <v>29</v>
      </c>
      <c r="I34" s="7" t="s">
        <v>8</v>
      </c>
      <c r="J34" s="7" t="s">
        <v>8</v>
      </c>
      <c r="K34" s="7">
        <v>0.44700000000000001</v>
      </c>
      <c r="L34" s="7">
        <f t="shared" si="2"/>
        <v>39.372207000000003</v>
      </c>
      <c r="M34" s="19">
        <f>((F34+H34)*40+G34*10)*0.3*E34/22780/L34</f>
        <v>1.3746899140303219</v>
      </c>
    </row>
    <row r="35" spans="1:13" ht="26.25" x14ac:dyDescent="0.4">
      <c r="A35" s="31"/>
      <c r="B35" s="32"/>
      <c r="C35" s="31"/>
      <c r="D35" s="8" t="s">
        <v>32</v>
      </c>
      <c r="E35" s="9" t="s">
        <v>33</v>
      </c>
      <c r="F35" s="9" t="s">
        <v>33</v>
      </c>
      <c r="G35" s="9" t="s">
        <v>33</v>
      </c>
      <c r="H35" s="9" t="s">
        <v>33</v>
      </c>
      <c r="I35" s="9" t="s">
        <v>33</v>
      </c>
      <c r="J35" s="9" t="s">
        <v>33</v>
      </c>
      <c r="K35" s="9" t="s">
        <v>33</v>
      </c>
      <c r="L35" s="9" t="s">
        <v>33</v>
      </c>
      <c r="M35" s="22" t="s">
        <v>33</v>
      </c>
    </row>
    <row r="36" spans="1:13" ht="26.25" x14ac:dyDescent="0.4">
      <c r="A36" s="31"/>
      <c r="B36" s="32"/>
      <c r="C36" s="31"/>
      <c r="D36" s="8" t="s">
        <v>68</v>
      </c>
      <c r="E36" s="9" t="s">
        <v>34</v>
      </c>
      <c r="F36" s="9" t="s">
        <v>35</v>
      </c>
      <c r="G36" s="9" t="s">
        <v>36</v>
      </c>
      <c r="H36" s="9" t="s">
        <v>29</v>
      </c>
      <c r="I36" s="9" t="s">
        <v>8</v>
      </c>
      <c r="J36" s="9" t="s">
        <v>37</v>
      </c>
      <c r="K36" s="9">
        <v>0.44700000000000001</v>
      </c>
      <c r="L36" s="9">
        <f>K36*E36</f>
        <v>50.783670000000001</v>
      </c>
      <c r="M36" s="22">
        <f>((F36+H36)*40+G36*10)*0.3*E36/22780/L36</f>
        <v>1.2141228323443971</v>
      </c>
    </row>
    <row r="37" spans="1:13" ht="26.25" x14ac:dyDescent="0.4">
      <c r="A37" s="31"/>
      <c r="B37" s="32"/>
      <c r="C37" s="31"/>
      <c r="D37" s="10" t="s">
        <v>38</v>
      </c>
      <c r="E37" s="11" t="s">
        <v>39</v>
      </c>
      <c r="F37" s="11" t="s">
        <v>40</v>
      </c>
      <c r="G37" s="11" t="s">
        <v>22</v>
      </c>
      <c r="H37" s="11" t="s">
        <v>8</v>
      </c>
      <c r="I37" s="11" t="s">
        <v>41</v>
      </c>
      <c r="J37" s="11" t="s">
        <v>8</v>
      </c>
      <c r="K37" s="11">
        <v>0.222</v>
      </c>
      <c r="L37" s="11">
        <f>K37*E37</f>
        <v>25.824594000000001</v>
      </c>
      <c r="M37" s="23">
        <f>((F37)*40+G37*10)*0.3*E37/22780/L37</f>
        <v>3.4821915857912344</v>
      </c>
    </row>
    <row r="38" spans="1:13" ht="26.25" x14ac:dyDescent="0.4">
      <c r="A38" s="31"/>
      <c r="B38" s="32"/>
      <c r="C38" s="28"/>
      <c r="D38" s="10" t="s">
        <v>67</v>
      </c>
      <c r="E38" s="11">
        <v>74.94</v>
      </c>
      <c r="F38" s="11">
        <v>802</v>
      </c>
      <c r="G38" s="11">
        <v>187</v>
      </c>
      <c r="H38" s="11" t="s">
        <v>8</v>
      </c>
      <c r="I38" s="11" t="s">
        <v>41</v>
      </c>
      <c r="J38" s="11" t="s">
        <v>8</v>
      </c>
      <c r="K38" s="11">
        <v>0.44700000000000001</v>
      </c>
      <c r="L38" s="11">
        <f>K38*E38</f>
        <v>33.498179999999998</v>
      </c>
      <c r="M38" s="23">
        <f>((F38)*40+G38*10)*0.3*E38/22780/L38</f>
        <v>1.000229802428835</v>
      </c>
    </row>
    <row r="39" spans="1:13" ht="26.25" x14ac:dyDescent="0.4">
      <c r="A39" s="31"/>
      <c r="B39" s="32"/>
      <c r="C39" s="27" t="s">
        <v>45</v>
      </c>
      <c r="D39" s="12" t="s">
        <v>3</v>
      </c>
      <c r="E39" s="13" t="s">
        <v>46</v>
      </c>
      <c r="F39" s="13" t="s">
        <v>27</v>
      </c>
      <c r="G39" s="13" t="s">
        <v>28</v>
      </c>
      <c r="H39" s="13" t="s">
        <v>29</v>
      </c>
      <c r="I39" s="13" t="s">
        <v>8</v>
      </c>
      <c r="J39" s="13" t="s">
        <v>8</v>
      </c>
      <c r="K39" s="13">
        <v>0.222</v>
      </c>
      <c r="L39" s="13">
        <f>K39*E39</f>
        <v>14.057928</v>
      </c>
      <c r="M39" s="24">
        <f>((F39+H39)*40+G39*10)*0.3*E39/22780/L39</f>
        <v>3.5011745722895848</v>
      </c>
    </row>
    <row r="40" spans="1:13" ht="26.25" x14ac:dyDescent="0.4">
      <c r="A40" s="31"/>
      <c r="B40" s="32"/>
      <c r="C40" s="31"/>
      <c r="D40" s="12" t="s">
        <v>9</v>
      </c>
      <c r="E40" s="13" t="s">
        <v>47</v>
      </c>
      <c r="F40" s="13" t="s">
        <v>31</v>
      </c>
      <c r="G40" s="13" t="s">
        <v>12</v>
      </c>
      <c r="H40" s="13" t="s">
        <v>29</v>
      </c>
      <c r="I40" s="13" t="s">
        <v>8</v>
      </c>
      <c r="J40" s="13" t="s">
        <v>8</v>
      </c>
      <c r="K40" s="13">
        <v>0.44700000000000001</v>
      </c>
      <c r="L40" s="13">
        <f>K40*E40</f>
        <v>22.716093000000001</v>
      </c>
      <c r="M40" s="24">
        <f>((F40+H40)*40+G40*10)*0.3*E40/22780/L40</f>
        <v>1.3746899140303224</v>
      </c>
    </row>
    <row r="41" spans="1:13" ht="26.25" x14ac:dyDescent="0.4">
      <c r="A41" s="31"/>
      <c r="B41" s="32"/>
      <c r="C41" s="31"/>
      <c r="D41" s="14" t="s">
        <v>32</v>
      </c>
      <c r="E41" s="15" t="s">
        <v>33</v>
      </c>
      <c r="F41" s="15" t="s">
        <v>33</v>
      </c>
      <c r="G41" s="15" t="s">
        <v>33</v>
      </c>
      <c r="H41" s="15" t="s">
        <v>33</v>
      </c>
      <c r="I41" s="15" t="s">
        <v>33</v>
      </c>
      <c r="J41" s="15" t="s">
        <v>33</v>
      </c>
      <c r="K41" s="15" t="s">
        <v>33</v>
      </c>
      <c r="L41" s="15" t="s">
        <v>33</v>
      </c>
      <c r="M41" s="25" t="s">
        <v>33</v>
      </c>
    </row>
    <row r="42" spans="1:13" ht="26.25" x14ac:dyDescent="0.4">
      <c r="A42" s="31"/>
      <c r="B42" s="32"/>
      <c r="C42" s="31"/>
      <c r="D42" s="14" t="s">
        <v>68</v>
      </c>
      <c r="E42" s="15" t="s">
        <v>48</v>
      </c>
      <c r="F42" s="15" t="s">
        <v>35</v>
      </c>
      <c r="G42" s="15" t="s">
        <v>36</v>
      </c>
      <c r="H42" s="15" t="s">
        <v>29</v>
      </c>
      <c r="I42" s="15" t="s">
        <v>8</v>
      </c>
      <c r="J42" s="15" t="s">
        <v>37</v>
      </c>
      <c r="K42" s="15">
        <v>0.44700000000000001</v>
      </c>
      <c r="L42" s="15">
        <f>K42*E42</f>
        <v>25.055244000000002</v>
      </c>
      <c r="M42" s="25">
        <f>((F42+H42)*40+G42*10)*0.3*E42/22780/L42</f>
        <v>1.2141228323443973</v>
      </c>
    </row>
    <row r="43" spans="1:13" ht="26.25" x14ac:dyDescent="0.4">
      <c r="A43" s="31"/>
      <c r="B43" s="32"/>
      <c r="C43" s="31"/>
      <c r="D43" s="16" t="s">
        <v>38</v>
      </c>
      <c r="E43" s="17" t="s">
        <v>49</v>
      </c>
      <c r="F43" s="17" t="s">
        <v>40</v>
      </c>
      <c r="G43" s="17" t="s">
        <v>22</v>
      </c>
      <c r="H43" s="17" t="s">
        <v>8</v>
      </c>
      <c r="I43" s="17" t="s">
        <v>41</v>
      </c>
      <c r="J43" s="17" t="s">
        <v>8</v>
      </c>
      <c r="K43" s="17">
        <v>0.222</v>
      </c>
      <c r="L43" s="17">
        <f>K43*E43</f>
        <v>12.390929999999999</v>
      </c>
      <c r="M43" s="26">
        <f>((F43)*40+G43*10)*0.3*E43/22780/L43</f>
        <v>3.4821915857912344</v>
      </c>
    </row>
    <row r="44" spans="1:13" ht="26.25" x14ac:dyDescent="0.4">
      <c r="A44" s="28"/>
      <c r="B44" s="30"/>
      <c r="C44" s="28"/>
      <c r="D44" s="16" t="s">
        <v>67</v>
      </c>
      <c r="E44" s="17">
        <v>38</v>
      </c>
      <c r="F44" s="17">
        <v>802</v>
      </c>
      <c r="G44" s="17">
        <v>187</v>
      </c>
      <c r="H44" s="17" t="s">
        <v>8</v>
      </c>
      <c r="I44" s="17" t="s">
        <v>41</v>
      </c>
      <c r="J44" s="17" t="s">
        <v>8</v>
      </c>
      <c r="K44" s="17">
        <v>0.44700000000000001</v>
      </c>
      <c r="L44" s="17">
        <f>K44*E44</f>
        <v>16.986000000000001</v>
      </c>
      <c r="M44" s="26">
        <f>((F44)*40+G44*10)*0.3*E44/22780/L44</f>
        <v>1.000229802428835</v>
      </c>
    </row>
  </sheetData>
  <mergeCells count="20">
    <mergeCell ref="A33:A44"/>
    <mergeCell ref="B33:B44"/>
    <mergeCell ref="C33:C38"/>
    <mergeCell ref="C39:C44"/>
    <mergeCell ref="A29:A30"/>
    <mergeCell ref="B29:B30"/>
    <mergeCell ref="C29:C30"/>
    <mergeCell ref="A31:A32"/>
    <mergeCell ref="B31:B32"/>
    <mergeCell ref="C31:C32"/>
    <mergeCell ref="A2:A3"/>
    <mergeCell ref="C2:C3"/>
    <mergeCell ref="B2:B3"/>
    <mergeCell ref="C6:C11"/>
    <mergeCell ref="A6:A17"/>
    <mergeCell ref="C12:C17"/>
    <mergeCell ref="B6:B17"/>
    <mergeCell ref="B4:B5"/>
    <mergeCell ref="A4:A5"/>
    <mergeCell ref="C4:C5"/>
  </mergeCells>
  <phoneticPr fontId="1" type="noConversion"/>
  <pageMargins left="0.7" right="0.7" top="0.75" bottom="0.75" header="0.3" footer="0.3"/>
  <pageSetup paperSize="3" scale="62" orientation="landscape" r:id="rId1"/>
  <ignoredErrors>
    <ignoredError sqref="A4 D12:H12 D16:H16 D14:H14 A2 E11:H11 E17:H17 E3:H3 E7:H7 E9:H9 E13:H13 E15:H15 A6 D5:H5 D4:H4 D8:H8 D10:H10 D2:H2 D6:H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Ibrahimovic</dc:creator>
  <cp:lastModifiedBy>Tarik Ibrahimovic</cp:lastModifiedBy>
  <cp:lastPrinted>2024-11-12T13:07:33Z</cp:lastPrinted>
  <dcterms:created xsi:type="dcterms:W3CDTF">2024-11-12T13:20:09Z</dcterms:created>
  <dcterms:modified xsi:type="dcterms:W3CDTF">2025-07-21T11:11:17Z</dcterms:modified>
</cp:coreProperties>
</file>